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7\共有フォルダ\令和7年度\01_総務部\03_資産管理課\02_財産管理\06_公共施設等総合管理計画\07_公共施設マネジメント推進\02_新城市公共施設LED化事業\01_設計\1.プロポーザル実施\06_公告\公告資料\"/>
    </mc:Choice>
  </mc:AlternateContent>
  <xr:revisionPtr revIDLastSave="0" documentId="13_ncr:1_{3C6ADE08-4537-47F6-8F31-3EB3655F365B}" xr6:coauthVersionLast="47" xr6:coauthVersionMax="47" xr10:uidLastSave="{00000000-0000-0000-0000-000000000000}"/>
  <bookViews>
    <workbookView xWindow="-120" yWindow="-120" windowWidth="29040" windowHeight="15720" tabRatio="762" xr2:uid="{F2418808-785C-49CA-B15E-C7D04B6B0425}"/>
  </bookViews>
  <sheets>
    <sheet name="条件" sheetId="118" r:id="rId1"/>
    <sheet name="まとめ" sheetId="116" r:id="rId2"/>
    <sheet name="1.市役所東庁舎" sheetId="1" r:id="rId3"/>
    <sheet name="2.新城地域文化広場(文化会館)" sheetId="2" r:id="rId4"/>
    <sheet name="3.新城地域文化広場(図書館・郷土資料室)" sheetId="3" r:id="rId5"/>
    <sheet name="4.設楽原歴史資料館" sheetId="4" r:id="rId6"/>
    <sheet name="5.新城保健ｾﾝﾀｰ・新城保健所" sheetId="5" r:id="rId7"/>
    <sheet name="6.作手診療所・作手保健センター" sheetId="6" r:id="rId8"/>
    <sheet name="7.中央高齢者生きがいセンター" sheetId="8" r:id="rId9"/>
    <sheet name="8.東陽高齢者生きがいセンター" sheetId="9" r:id="rId10"/>
    <sheet name="9.山吉田高齢者生きがいセンター" sheetId="10" r:id="rId11"/>
    <sheet name="10.鳳来高齢者生きがいセンター" sheetId="12" r:id="rId12"/>
    <sheet name="11.作手高齢者生活福祉センター虹の郷" sheetId="13" r:id="rId13"/>
    <sheet name="12.西部福祉会館" sheetId="14" r:id="rId14"/>
    <sheet name="13.もくせいの家ほうらい" sheetId="15" r:id="rId15"/>
    <sheet name="14.しんしろ福祉会館" sheetId="16" r:id="rId16"/>
    <sheet name="15.養護老人ホーム寿楽荘" sheetId="17" r:id="rId17"/>
    <sheet name="16.しんしろ助産所" sheetId="18" r:id="rId18"/>
    <sheet name="17.新城こども園" sheetId="19" r:id="rId19"/>
    <sheet name="18.千郷東こども園" sheetId="20" r:id="rId20"/>
    <sheet name="19.東郷中こども園" sheetId="21" r:id="rId21"/>
    <sheet name="20.東郷西こども園" sheetId="22" r:id="rId22"/>
    <sheet name="21.八名こども園" sheetId="23" r:id="rId23"/>
    <sheet name="22.長篠こども園" sheetId="24" r:id="rId24"/>
    <sheet name="23.大野こども園" sheetId="25" r:id="rId25"/>
    <sheet name="24.作手こども園" sheetId="26" r:id="rId26"/>
    <sheet name="25.おおぞら園・東部高齢者支援センター" sheetId="27" r:id="rId27"/>
    <sheet name="26.鳥原児童館" sheetId="28" r:id="rId28"/>
    <sheet name="27.児童館たんぽぽ" sheetId="29" r:id="rId29"/>
    <sheet name="28.鳳来寺山歴史文化考証館" sheetId="30" r:id="rId30"/>
    <sheet name="29.つくで手作り村" sheetId="31" r:id="rId31"/>
    <sheet name="30.桜淵いこいの広場(木かげプラザ)" sheetId="32" r:id="rId32"/>
    <sheet name="31.自然休暇村　三石" sheetId="33" r:id="rId33"/>
    <sheet name="32.桜淵公園(豊川右岸)桜淵公衆トイレ" sheetId="34" r:id="rId34"/>
    <sheet name="33.桜淵公園(豊川右岸)水神池公衆トイレ" sheetId="35" r:id="rId35"/>
    <sheet name="34.長篠城駅前公衆トイレ" sheetId="36" r:id="rId36"/>
    <sheet name="35.湯谷温泉駅前公衆トイレ" sheetId="37" r:id="rId37"/>
    <sheet name="36.槙原駅前公衆トイレ" sheetId="38" r:id="rId38"/>
    <sheet name="37.門谷公衆トイレ" sheetId="39" r:id="rId39"/>
    <sheet name="38.布里公衆トイレ" sheetId="40" r:id="rId40"/>
    <sheet name="39.湯谷園地(美谷ノ原)" sheetId="41" r:id="rId41"/>
    <sheet name="40.三河川合駅前公衆トイレ" sheetId="42" r:id="rId42"/>
    <sheet name="41.巴湖公衆トイレ" sheetId="43" r:id="rId43"/>
    <sheet name="42.鴨ヶ谷公衆トイレ" sheetId="44" r:id="rId44"/>
    <sheet name="43.高松公衆トイレ" sheetId="45" r:id="rId45"/>
    <sheet name="44.長の山公衆トイレ" sheetId="46" r:id="rId46"/>
    <sheet name="45.笠川公衆トイレ" sheetId="47" r:id="rId47"/>
    <sheet name="46.鳳来寺山公衆トイレ" sheetId="48" r:id="rId48"/>
    <sheet name="47.阿寺の七滝公衆トイレ" sheetId="49" r:id="rId49"/>
    <sheet name="48.守義公衆便所" sheetId="50" r:id="rId50"/>
    <sheet name="49.只持公衆トイレ" sheetId="51" r:id="rId51"/>
    <sheet name="50.湯谷大駐車場公衆トイレ" sheetId="52" r:id="rId52"/>
    <sheet name="51.乳岩公衆便所" sheetId="53" r:id="rId53"/>
    <sheet name="52.海老構造改善センター" sheetId="54" r:id="rId54"/>
    <sheet name="53.作手農村集落多目的共同利用施設" sheetId="55" r:id="rId55"/>
    <sheet name="54.作手農村環境改善センター" sheetId="56" r:id="rId56"/>
    <sheet name="55.消防防災センター" sheetId="57" r:id="rId57"/>
    <sheet name="56.新城市消防署作手出張所" sheetId="58" r:id="rId58"/>
    <sheet name="57.消防団詰所(新城分団1班)" sheetId="59" r:id="rId59"/>
    <sheet name="58.消防団詰所(新城分団2班)" sheetId="60" r:id="rId60"/>
    <sheet name="59.消防団詰所(新城分団3班)" sheetId="61" r:id="rId61"/>
    <sheet name="60.消防団詰所(千郷分団1班)" sheetId="62" r:id="rId62"/>
    <sheet name="61.消防団詰所(千郷分団2班)" sheetId="63" r:id="rId63"/>
    <sheet name="62.消防団詰所(千郷分団3班)" sheetId="64" r:id="rId64"/>
    <sheet name="63.消防団詰所(東郷分団1班)" sheetId="65" r:id="rId65"/>
    <sheet name="64.消防団詰所(東郷分団2班)" sheetId="66" r:id="rId66"/>
    <sheet name="65.消防団詰所(東郷分団3班)" sheetId="67" r:id="rId67"/>
    <sheet name="66.消防団詰所(東郷分団4班)" sheetId="68" r:id="rId68"/>
    <sheet name="67.消防団詰所(舟着分団1班)" sheetId="69" r:id="rId69"/>
    <sheet name="68.消防団詰所(舟着分団2班)" sheetId="70" r:id="rId70"/>
    <sheet name="69.消防団詰所(八名分団1班)" sheetId="71" r:id="rId71"/>
    <sheet name="70.消防団詰所(八名分団2班)" sheetId="72" r:id="rId72"/>
    <sheet name="71.消防団詰所(八名分団3班)" sheetId="73" r:id="rId73"/>
    <sheet name="72.消防団詰所(八名分団4班)" sheetId="74" r:id="rId74"/>
    <sheet name="73.消防団詰所(新城鳳来分団1班)" sheetId="75" r:id="rId75"/>
    <sheet name="74.消防団詰所(鳳来分団3班)" sheetId="76" r:id="rId76"/>
    <sheet name="75.消防団詰所(鳳来中部分団1班)" sheetId="77" r:id="rId77"/>
    <sheet name="76.消防団詰所(鳳来中部分団2班)" sheetId="78" r:id="rId78"/>
    <sheet name="77.消防団詰所(鳳来中部分団3班)" sheetId="79" r:id="rId79"/>
    <sheet name="78.消防団詰所(山吉田分団1班)" sheetId="80" r:id="rId80"/>
    <sheet name="79.消防団詰所(東陽分団1班)" sheetId="81" r:id="rId81"/>
    <sheet name="80.消防団詰所(東陽分団2班)" sheetId="82" r:id="rId82"/>
    <sheet name="81.消防団詰所(東陽分団3班)" sheetId="83" r:id="rId83"/>
    <sheet name="82.消防団詰所(東陽分団5班)" sheetId="84" r:id="rId84"/>
    <sheet name="83.消防団詰所(作手分団1班)" sheetId="85" r:id="rId85"/>
    <sheet name="84.消防団詰所(作手分団2班)" sheetId="86" r:id="rId86"/>
    <sheet name="85.消防団詰所(作手分団3班)" sheetId="87" r:id="rId87"/>
    <sheet name="86.消防団詰所(作手分団4班)" sheetId="88" r:id="rId88"/>
    <sheet name="87.新城小学校" sheetId="89" r:id="rId89"/>
    <sheet name="88.千郷小学校" sheetId="90" r:id="rId90"/>
    <sheet name="89.東郷西小学校" sheetId="91" r:id="rId91"/>
    <sheet name="90.東郷東小学校" sheetId="92" r:id="rId92"/>
    <sheet name="91.舟着小学校" sheetId="93" r:id="rId93"/>
    <sheet name="92.八名小学校" sheetId="94" r:id="rId94"/>
    <sheet name="93.庭野小学校" sheetId="95" r:id="rId95"/>
    <sheet name="94.鳳来中部小学校" sheetId="96" r:id="rId96"/>
    <sheet name="95.鳳来寺小学校" sheetId="97" r:id="rId97"/>
    <sheet name="96.黄柳川小学校" sheetId="98" r:id="rId98"/>
    <sheet name="97.東陽小学校" sheetId="99" r:id="rId99"/>
    <sheet name="98.鳳来東小学校" sheetId="100" r:id="rId100"/>
    <sheet name="99.新城中学校" sheetId="101" r:id="rId101"/>
    <sheet name="100.千郷中学校" sheetId="102" r:id="rId102"/>
    <sheet name="101.東郷中学校" sheetId="103" r:id="rId103"/>
    <sheet name="102.八名中学校" sheetId="104" r:id="rId104"/>
    <sheet name="103.鳳来中学校" sheetId="105" r:id="rId105"/>
    <sheet name="104.作手中学校" sheetId="106" r:id="rId106"/>
    <sheet name="105.長篠地区多目的広場" sheetId="107" r:id="rId107"/>
    <sheet name="106.山吉田トレーニングセンター" sheetId="108" r:id="rId108"/>
    <sheet name="107.鳳来卓球場" sheetId="109" r:id="rId109"/>
    <sheet name="108.新城まちなみ情報センター" sheetId="110" r:id="rId110"/>
    <sheet name="109.リフレッシュセンター" sheetId="111" r:id="rId111"/>
    <sheet name="110.し尿等下水道投入施設" sheetId="112" r:id="rId112"/>
    <sheet name="111.鳥原一般廃棄物管理型埋立処分場" sheetId="113" r:id="rId113"/>
    <sheet name="112.七郷一般廃棄物管理型埋立処分場" sheetId="114" r:id="rId114"/>
    <sheet name="113.しんしろ斎苑" sheetId="115" r:id="rId115"/>
  </sheets>
  <definedNames>
    <definedName name="_xlnm._FilterDatabase" localSheetId="2" hidden="1">'1.市役所東庁舎'!$A$4:$AD$4</definedName>
    <definedName name="_xlnm._FilterDatabase" localSheetId="11" hidden="1">'10.鳳来高齢者生きがいセンター'!$A$4:$AD$19</definedName>
    <definedName name="_xlnm._FilterDatabase" localSheetId="101" hidden="1">'100.千郷中学校'!$A$4:$AD$171</definedName>
    <definedName name="_xlnm._FilterDatabase" localSheetId="102" hidden="1">'101.東郷中学校'!$A$4:$AD$182</definedName>
    <definedName name="_xlnm._FilterDatabase" localSheetId="103" hidden="1">'102.八名中学校'!$A$4:$AD$124</definedName>
    <definedName name="_xlnm._FilterDatabase" localSheetId="104" hidden="1">'103.鳳来中学校'!$A$4:$AD$183</definedName>
    <definedName name="_xlnm._FilterDatabase" localSheetId="105" hidden="1">'104.作手中学校'!$A$4:$AD$88</definedName>
    <definedName name="_xlnm._FilterDatabase" localSheetId="106" hidden="1">'105.長篠地区多目的広場'!$A$4:$AD$18</definedName>
    <definedName name="_xlnm._FilterDatabase" localSheetId="107" hidden="1">'106.山吉田トレーニングセンター'!$A$4:$AD$25</definedName>
    <definedName name="_xlnm._FilterDatabase" localSheetId="108" hidden="1">'107.鳳来卓球場'!$A$4:$AD$26</definedName>
    <definedName name="_xlnm._FilterDatabase" localSheetId="109" hidden="1">'108.新城まちなみ情報センター'!$A$4:$AD$38</definedName>
    <definedName name="_xlnm._FilterDatabase" localSheetId="110" hidden="1">'109.リフレッシュセンター'!$A$4:$AD$28</definedName>
    <definedName name="_xlnm._FilterDatabase" localSheetId="12" hidden="1">'11.作手高齢者生活福祉センター虹の郷'!$A$4:$AD$68</definedName>
    <definedName name="_xlnm._FilterDatabase" localSheetId="111" hidden="1">'110.し尿等下水道投入施設'!$A$4:$AD$29</definedName>
    <definedName name="_xlnm._FilterDatabase" localSheetId="112" hidden="1">'111.鳥原一般廃棄物管理型埋立処分場'!$A$4:$AD$15</definedName>
    <definedName name="_xlnm._FilterDatabase" localSheetId="113" hidden="1">'112.七郷一般廃棄物管理型埋立処分場'!$A$4:$AD$15</definedName>
    <definedName name="_xlnm._FilterDatabase" localSheetId="114" hidden="1">'113.しんしろ斎苑'!$A$4:$AD$120</definedName>
    <definedName name="_xlnm._FilterDatabase" localSheetId="13" hidden="1">'12.西部福祉会館'!$A$4:$AD$62</definedName>
    <definedName name="_xlnm._FilterDatabase" localSheetId="14" hidden="1">'13.もくせいの家ほうらい'!$A$4:$AD$30</definedName>
    <definedName name="_xlnm._FilterDatabase" localSheetId="15" hidden="1">'14.しんしろ福祉会館'!$A$4:$AD$106</definedName>
    <definedName name="_xlnm._FilterDatabase" localSheetId="16" hidden="1">'15.養護老人ホーム寿楽荘'!$A$4:$AD$106</definedName>
    <definedName name="_xlnm._FilterDatabase" localSheetId="17" hidden="1">'16.しんしろ助産所'!$A$4:$AD$30</definedName>
    <definedName name="_xlnm._FilterDatabase" localSheetId="18" hidden="1">'17.新城こども園'!$A$4:$AD$46</definedName>
    <definedName name="_xlnm._FilterDatabase" localSheetId="19" hidden="1">'18.千郷東こども園'!$A$4:$AD$60</definedName>
    <definedName name="_xlnm._FilterDatabase" localSheetId="20" hidden="1">'19.東郷中こども園'!$A$4:$AD$33</definedName>
    <definedName name="_xlnm._FilterDatabase" localSheetId="3" hidden="1">'2.新城地域文化広場(文化会館)'!$A$4:$AD$4</definedName>
    <definedName name="_xlnm._FilterDatabase" localSheetId="21" hidden="1">'20.東郷西こども園'!$A$4:$AD$40</definedName>
    <definedName name="_xlnm._FilterDatabase" localSheetId="22" hidden="1">'21.八名こども園'!$A$4:$AD$58</definedName>
    <definedName name="_xlnm._FilterDatabase" localSheetId="23" hidden="1">'22.長篠こども園'!$A$4:$AD$53</definedName>
    <definedName name="_xlnm._FilterDatabase" localSheetId="24" hidden="1">'23.大野こども園'!$A$4:$AD$44</definedName>
    <definedName name="_xlnm._FilterDatabase" localSheetId="25" hidden="1">'24.作手こども園'!$A$4:$AD$89</definedName>
    <definedName name="_xlnm._FilterDatabase" localSheetId="26" hidden="1">'25.おおぞら園・東部高齢者支援センター'!$A$4:$AD$75</definedName>
    <definedName name="_xlnm._FilterDatabase" localSheetId="27" hidden="1">'26.鳥原児童館'!$A$4:$AD$48</definedName>
    <definedName name="_xlnm._FilterDatabase" localSheetId="28" hidden="1">'27.児童館たんぽぽ'!$A$4:$AD$34</definedName>
    <definedName name="_xlnm._FilterDatabase" localSheetId="29" hidden="1">'28.鳳来寺山歴史文化考証館'!$A$4:$AD$32</definedName>
    <definedName name="_xlnm._FilterDatabase" localSheetId="30" hidden="1">'29.つくで手作り村'!$A$4:$AD$90</definedName>
    <definedName name="_xlnm._FilterDatabase" localSheetId="4" hidden="1">'3.新城地域文化広場(図書館・郷土資料室)'!$A$4:$AD$4</definedName>
    <definedName name="_xlnm._FilterDatabase" localSheetId="31" hidden="1">'30.桜淵いこいの広場(木かげプラザ)'!$A$4:$AD$17</definedName>
    <definedName name="_xlnm._FilterDatabase" localSheetId="32" hidden="1">'31.自然休暇村　三石'!$A$4:$AD$23</definedName>
    <definedName name="_xlnm._FilterDatabase" localSheetId="33" hidden="1">'32.桜淵公園(豊川右岸)桜淵公衆トイレ'!$A$4:$AD$14</definedName>
    <definedName name="_xlnm._FilterDatabase" localSheetId="34" hidden="1">'33.桜淵公園(豊川右岸)水神池公衆トイレ'!$A$4:$AD$10</definedName>
    <definedName name="_xlnm._FilterDatabase" localSheetId="35" hidden="1">'34.長篠城駅前公衆トイレ'!$A$4:$AD$11</definedName>
    <definedName name="_xlnm._FilterDatabase" localSheetId="36" hidden="1">'35.湯谷温泉駅前公衆トイレ'!$A$4:$AD$16</definedName>
    <definedName name="_xlnm._FilterDatabase" localSheetId="37" hidden="1">'36.槙原駅前公衆トイレ'!$A$4:$AD$11</definedName>
    <definedName name="_xlnm._FilterDatabase" localSheetId="38" hidden="1">'37.門谷公衆トイレ'!$A$4:$AD$10</definedName>
    <definedName name="_xlnm._FilterDatabase" localSheetId="39" hidden="1">'38.布里公衆トイレ'!$A$4:$AD$11</definedName>
    <definedName name="_xlnm._FilterDatabase" localSheetId="40" hidden="1">'39.湯谷園地(美谷ノ原)'!$A$4:$AD$15</definedName>
    <definedName name="_xlnm._FilterDatabase" localSheetId="5" hidden="1">'4.設楽原歴史資料館'!$A$4:$AD$4</definedName>
    <definedName name="_xlnm._FilterDatabase" localSheetId="41" hidden="1">'40.三河川合駅前公衆トイレ'!$A$4:$AD$12</definedName>
    <definedName name="_xlnm._FilterDatabase" localSheetId="42" hidden="1">'41.巴湖公衆トイレ'!$A$4:$AD$12</definedName>
    <definedName name="_xlnm._FilterDatabase" localSheetId="43" hidden="1">'42.鴨ヶ谷公衆トイレ'!$A$4:$AD$13</definedName>
    <definedName name="_xlnm._FilterDatabase" localSheetId="44" hidden="1">'43.高松公衆トイレ'!$A$4:$AD$11</definedName>
    <definedName name="_xlnm._FilterDatabase" localSheetId="45" hidden="1">'44.長の山公衆トイレ'!$A$4:$AD$11</definedName>
    <definedName name="_xlnm._FilterDatabase" localSheetId="46" hidden="1">'45.笠川公衆トイレ'!$A$4:$AD$11</definedName>
    <definedName name="_xlnm._FilterDatabase" localSheetId="47" hidden="1">'46.鳳来寺山公衆トイレ'!$A$4:$AD$11</definedName>
    <definedName name="_xlnm._FilterDatabase" localSheetId="48" hidden="1">'47.阿寺の七滝公衆トイレ'!$A$4:$AD$10</definedName>
    <definedName name="_xlnm._FilterDatabase" localSheetId="49" hidden="1">'48.守義公衆便所'!$A$4:$AD$11</definedName>
    <definedName name="_xlnm._FilterDatabase" localSheetId="50" hidden="1">'49.只持公衆トイレ'!$A$4:$AD$8</definedName>
    <definedName name="_xlnm._FilterDatabase" localSheetId="6" hidden="1">'5.新城保健ｾﾝﾀｰ・新城保健所'!$A$4:$AD$123</definedName>
    <definedName name="_xlnm._FilterDatabase" localSheetId="51" hidden="1">'50.湯谷大駐車場公衆トイレ'!$A$4:$AD$11</definedName>
    <definedName name="_xlnm._FilterDatabase" localSheetId="52" hidden="1">'51.乳岩公衆便所'!$A$4:$AD$8</definedName>
    <definedName name="_xlnm._FilterDatabase" localSheetId="53" hidden="1">'52.海老構造改善センター'!$A$4:$AD$16</definedName>
    <definedName name="_xlnm._FilterDatabase" localSheetId="54" hidden="1">'53.作手農村集落多目的共同利用施設'!$A$4:$AD$26</definedName>
    <definedName name="_xlnm._FilterDatabase" localSheetId="55" hidden="1">'54.作手農村環境改善センター'!$A$4:$AD$26</definedName>
    <definedName name="_xlnm._FilterDatabase" localSheetId="56" hidden="1">'55.消防防災センター'!$A$4:$AD$27</definedName>
    <definedName name="_xlnm._FilterDatabase" localSheetId="57" hidden="1">'56.新城市消防署作手出張所'!$A$4:$AD$27</definedName>
    <definedName name="_xlnm._FilterDatabase" localSheetId="58" hidden="1">'57.消防団詰所(新城分団1班)'!$A$4:$AD$14</definedName>
    <definedName name="_xlnm._FilterDatabase" localSheetId="59" hidden="1">'58.消防団詰所(新城分団2班)'!$A$4:$AD$14</definedName>
    <definedName name="_xlnm._FilterDatabase" localSheetId="60" hidden="1">'59.消防団詰所(新城分団3班)'!$A$4:$AD$14</definedName>
    <definedName name="_xlnm._FilterDatabase" localSheetId="7" hidden="1">'6.作手診療所・作手保健センター'!$A$4:$AD$110</definedName>
    <definedName name="_xlnm._FilterDatabase" localSheetId="61" hidden="1">'60.消防団詰所(千郷分団1班)'!$A$4:$AD$14</definedName>
    <definedName name="_xlnm._FilterDatabase" localSheetId="62" hidden="1">'61.消防団詰所(千郷分団2班)'!$A$4:$AD$14</definedName>
    <definedName name="_xlnm._FilterDatabase" localSheetId="63" hidden="1">'62.消防団詰所(千郷分団3班)'!$A$4:$AD$14</definedName>
    <definedName name="_xlnm._FilterDatabase" localSheetId="64" hidden="1">'63.消防団詰所(東郷分団1班)'!$A$4:$AD$14</definedName>
    <definedName name="_xlnm._FilterDatabase" localSheetId="65" hidden="1">'64.消防団詰所(東郷分団2班)'!$A$4:$AD$14</definedName>
    <definedName name="_xlnm._FilterDatabase" localSheetId="66" hidden="1">'65.消防団詰所(東郷分団3班)'!$A$4:$AD$14</definedName>
    <definedName name="_xlnm._FilterDatabase" localSheetId="67" hidden="1">'66.消防団詰所(東郷分団4班)'!$A$4:$AD$14</definedName>
    <definedName name="_xlnm._FilterDatabase" localSheetId="68" hidden="1">'67.消防団詰所(舟着分団1班)'!$A$4:$AD$14</definedName>
    <definedName name="_xlnm._FilterDatabase" localSheetId="69" hidden="1">'68.消防団詰所(舟着分団2班)'!$A$4:$AD$14</definedName>
    <definedName name="_xlnm._FilterDatabase" localSheetId="70" hidden="1">'69.消防団詰所(八名分団1班)'!$A$4:$AD$14</definedName>
    <definedName name="_xlnm._FilterDatabase" localSheetId="8" hidden="1">'7.中央高齢者生きがいセンター'!$A$4:$AD$19</definedName>
    <definedName name="_xlnm._FilterDatabase" localSheetId="71" hidden="1">'70.消防団詰所(八名分団2班)'!$A$4:$AD$14</definedName>
    <definedName name="_xlnm._FilterDatabase" localSheetId="72" hidden="1">'71.消防団詰所(八名分団3班)'!$A$4:$AD$14</definedName>
    <definedName name="_xlnm._FilterDatabase" localSheetId="73" hidden="1">'72.消防団詰所(八名分団4班)'!$A$4:$AD$14</definedName>
    <definedName name="_xlnm._FilterDatabase" localSheetId="74" hidden="1">'73.消防団詰所(新城鳳来分団1班)'!$A$4:$AD$14</definedName>
    <definedName name="_xlnm._FilterDatabase" localSheetId="75" hidden="1">'74.消防団詰所(鳳来分団3班)'!$A$4:$AD$14</definedName>
    <definedName name="_xlnm._FilterDatabase" localSheetId="76" hidden="1">'75.消防団詰所(鳳来中部分団1班)'!$A$4:$AD$14</definedName>
    <definedName name="_xlnm._FilterDatabase" localSheetId="77" hidden="1">'76.消防団詰所(鳳来中部分団2班)'!$A$4:$AD$14</definedName>
    <definedName name="_xlnm._FilterDatabase" localSheetId="78" hidden="1">'77.消防団詰所(鳳来中部分団3班)'!$A$4:$AD$14</definedName>
    <definedName name="_xlnm._FilterDatabase" localSheetId="79" hidden="1">'78.消防団詰所(山吉田分団1班)'!$A$4:$AD$14</definedName>
    <definedName name="_xlnm._FilterDatabase" localSheetId="80" hidden="1">'79.消防団詰所(東陽分団1班)'!$A$4:$AD$14</definedName>
    <definedName name="_xlnm._FilterDatabase" localSheetId="9" hidden="1">'8.東陽高齢者生きがいセンター'!$A$4:$AD$19</definedName>
    <definedName name="_xlnm._FilterDatabase" localSheetId="81" hidden="1">'80.消防団詰所(東陽分団2班)'!$A$4:$AD$14</definedName>
    <definedName name="_xlnm._FilterDatabase" localSheetId="82" hidden="1">'81.消防団詰所(東陽分団3班)'!$A$4:$AD$14</definedName>
    <definedName name="_xlnm._FilterDatabase" localSheetId="83" hidden="1">'82.消防団詰所(東陽分団5班)'!$A$4:$AD$14</definedName>
    <definedName name="_xlnm._FilterDatabase" localSheetId="84" hidden="1">'83.消防団詰所(作手分団1班)'!$A$4:$AD$14</definedName>
    <definedName name="_xlnm._FilterDatabase" localSheetId="85" hidden="1">'84.消防団詰所(作手分団2班)'!$A$4:$AD$14</definedName>
    <definedName name="_xlnm._FilterDatabase" localSheetId="86" hidden="1">'85.消防団詰所(作手分団3班)'!$A$4:$AD$14</definedName>
    <definedName name="_xlnm._FilterDatabase" localSheetId="87" hidden="1">'86.消防団詰所(作手分団4班)'!$A$4:$AD$14</definedName>
    <definedName name="_xlnm._FilterDatabase" localSheetId="88" hidden="1">'87.新城小学校'!$A$4:$AD$181</definedName>
    <definedName name="_xlnm._FilterDatabase" localSheetId="89" hidden="1">'88.千郷小学校'!$A$4:$AD$227</definedName>
    <definedName name="_xlnm._FilterDatabase" localSheetId="90" hidden="1">'89.東郷西小学校'!$A$4:$AD$140</definedName>
    <definedName name="_xlnm._FilterDatabase" localSheetId="10" hidden="1">'9.山吉田高齢者生きがいセンター'!$A$4:$AD$19</definedName>
    <definedName name="_xlnm._FilterDatabase" localSheetId="91" hidden="1">'90.東郷東小学校'!$A$4:$AD$139</definedName>
    <definedName name="_xlnm._FilterDatabase" localSheetId="92" hidden="1">'91.舟着小学校'!$A$4:$AD$68</definedName>
    <definedName name="_xlnm._FilterDatabase" localSheetId="93" hidden="1">'92.八名小学校'!$A$4:$AD$129</definedName>
    <definedName name="_xlnm._FilterDatabase" localSheetId="94" hidden="1">'93.庭野小学校'!$A$4:$AD$66</definedName>
    <definedName name="_xlnm._FilterDatabase" localSheetId="95" hidden="1">'94.鳳来中部小学校'!$A$4:$AD$93</definedName>
    <definedName name="_xlnm._FilterDatabase" localSheetId="96" hidden="1">'95.鳳来寺小学校'!$A$4:$AD$93</definedName>
    <definedName name="_xlnm._FilterDatabase" localSheetId="97" hidden="1">'96.黄柳川小学校'!$A$4:$AD$88</definedName>
    <definedName name="_xlnm._FilterDatabase" localSheetId="98" hidden="1">'97.東陽小学校'!$A$4:$AD$100</definedName>
    <definedName name="_xlnm._FilterDatabase" localSheetId="99" hidden="1">'98.鳳来東小学校'!$A$4:$AD$67</definedName>
    <definedName name="_xlnm._FilterDatabase" localSheetId="100" hidden="1">'99.新城中学校'!$A$4:$AD$170</definedName>
    <definedName name="_xlnm._FilterDatabase" localSheetId="1" hidden="1">まとめ!$A$1:$B$117</definedName>
    <definedName name="_xlnm.Print_Area" localSheetId="2">'1.市役所東庁舎'!$A$1:$AD$10</definedName>
    <definedName name="_xlnm.Print_Area" localSheetId="11">'10.鳳来高齢者生きがいセンター'!$A$1:$AD$21</definedName>
    <definedName name="_xlnm.Print_Area" localSheetId="101">'100.千郷中学校'!$A$1:$AD$173</definedName>
    <definedName name="_xlnm.Print_Area" localSheetId="102">'101.東郷中学校'!$A$1:$AD$184</definedName>
    <definedName name="_xlnm.Print_Area" localSheetId="103">'102.八名中学校'!$A$1:$AD$126</definedName>
    <definedName name="_xlnm.Print_Area" localSheetId="104">'103.鳳来中学校'!$A$1:$AD$185</definedName>
    <definedName name="_xlnm.Print_Area" localSheetId="105">'104.作手中学校'!$A$1:$AD$90</definedName>
    <definedName name="_xlnm.Print_Area" localSheetId="106">'105.長篠地区多目的広場'!$A$1:$AD$20</definedName>
    <definedName name="_xlnm.Print_Area" localSheetId="107">'106.山吉田トレーニングセンター'!$A$1:$AD$27</definedName>
    <definedName name="_xlnm.Print_Area" localSheetId="108">'107.鳳来卓球場'!$A$1:$AD$28</definedName>
    <definedName name="_xlnm.Print_Area" localSheetId="109">'108.新城まちなみ情報センター'!$A$1:$AD$40</definedName>
    <definedName name="_xlnm.Print_Area" localSheetId="110">'109.リフレッシュセンター'!$A$1:$AD$30</definedName>
    <definedName name="_xlnm.Print_Area" localSheetId="12">'11.作手高齢者生活福祉センター虹の郷'!$A$1:$AD$70</definedName>
    <definedName name="_xlnm.Print_Area" localSheetId="111">'110.し尿等下水道投入施設'!$A$1:$AD$31</definedName>
    <definedName name="_xlnm.Print_Area" localSheetId="112">'111.鳥原一般廃棄物管理型埋立処分場'!$A$1:$AD$15</definedName>
    <definedName name="_xlnm.Print_Area" localSheetId="113">'112.七郷一般廃棄物管理型埋立処分場'!$A$1:$AD$17</definedName>
    <definedName name="_xlnm.Print_Area" localSheetId="114">'113.しんしろ斎苑'!$A$1:$AD$122</definedName>
    <definedName name="_xlnm.Print_Area" localSheetId="13">'12.西部福祉会館'!$A$1:$AD$64</definedName>
    <definedName name="_xlnm.Print_Area" localSheetId="14">'13.もくせいの家ほうらい'!$A$1:$AD$32</definedName>
    <definedName name="_xlnm.Print_Area" localSheetId="15">'14.しんしろ福祉会館'!$A$1:$AD$108</definedName>
    <definedName name="_xlnm.Print_Area" localSheetId="16">'15.養護老人ホーム寿楽荘'!$A$1:$AD$108</definedName>
    <definedName name="_xlnm.Print_Area" localSheetId="17">'16.しんしろ助産所'!$A$1:$AD$32</definedName>
    <definedName name="_xlnm.Print_Area" localSheetId="18">'17.新城こども園'!$A$1:$AD$48</definedName>
    <definedName name="_xlnm.Print_Area" localSheetId="19">'18.千郷東こども園'!$A$1:$AD$62</definedName>
    <definedName name="_xlnm.Print_Area" localSheetId="20">'19.東郷中こども園'!$A$1:$AD$35</definedName>
    <definedName name="_xlnm.Print_Area" localSheetId="3">'2.新城地域文化広場(文化会館)'!$A$1:$AD$207</definedName>
    <definedName name="_xlnm.Print_Area" localSheetId="21">'20.東郷西こども園'!$A$1:$AD$42</definedName>
    <definedName name="_xlnm.Print_Area" localSheetId="22">'21.八名こども園'!$A$1:$AD$60</definedName>
    <definedName name="_xlnm.Print_Area" localSheetId="23">'22.長篠こども園'!$A$1:$AD$55</definedName>
    <definedName name="_xlnm.Print_Area" localSheetId="24">'23.大野こども園'!$A$1:$AD$46</definedName>
    <definedName name="_xlnm.Print_Area" localSheetId="25">'24.作手こども園'!$A$1:$AD$91</definedName>
    <definedName name="_xlnm.Print_Area" localSheetId="26">'25.おおぞら園・東部高齢者支援センター'!$A$1:$AD$77</definedName>
    <definedName name="_xlnm.Print_Area" localSheetId="27">'26.鳥原児童館'!$A$1:$AD$50</definedName>
    <definedName name="_xlnm.Print_Area" localSheetId="28">'27.児童館たんぽぽ'!$A$1:$AD$36</definedName>
    <definedName name="_xlnm.Print_Area" localSheetId="29">'28.鳳来寺山歴史文化考証館'!$A$1:$AD$34</definedName>
    <definedName name="_xlnm.Print_Area" localSheetId="30">'29.つくで手作り村'!$A$1:$AD$92</definedName>
    <definedName name="_xlnm.Print_Area" localSheetId="4">'3.新城地域文化広場(図書館・郷土資料室)'!$A$1:$AD$69</definedName>
    <definedName name="_xlnm.Print_Area" localSheetId="31">'30.桜淵いこいの広場(木かげプラザ)'!$A$1:$AD$19</definedName>
    <definedName name="_xlnm.Print_Area" localSheetId="32">'31.自然休暇村　三石'!$A$1:$AD$25</definedName>
    <definedName name="_xlnm.Print_Area" localSheetId="33">'32.桜淵公園(豊川右岸)桜淵公衆トイレ'!$A$1:$AD$16</definedName>
    <definedName name="_xlnm.Print_Area" localSheetId="34">'33.桜淵公園(豊川右岸)水神池公衆トイレ'!$A$1:$AD$12</definedName>
    <definedName name="_xlnm.Print_Area" localSheetId="35">'34.長篠城駅前公衆トイレ'!$A$1:$AD$13</definedName>
    <definedName name="_xlnm.Print_Area" localSheetId="36">'35.湯谷温泉駅前公衆トイレ'!$A$1:$AD$18</definedName>
    <definedName name="_xlnm.Print_Area" localSheetId="37">'36.槙原駅前公衆トイレ'!$A$1:$AD$13</definedName>
    <definedName name="_xlnm.Print_Area" localSheetId="38">'37.門谷公衆トイレ'!$A$1:$AD$12</definedName>
    <definedName name="_xlnm.Print_Area" localSheetId="39">'38.布里公衆トイレ'!$A$1:$AD$13</definedName>
    <definedName name="_xlnm.Print_Area" localSheetId="40">'39.湯谷園地(美谷ノ原)'!$A$1:$AD$17</definedName>
    <definedName name="_xlnm.Print_Area" localSheetId="5">'4.設楽原歴史資料館'!$A$1:$AD$67</definedName>
    <definedName name="_xlnm.Print_Area" localSheetId="41">'40.三河川合駅前公衆トイレ'!$A$1:$AD$14</definedName>
    <definedName name="_xlnm.Print_Area" localSheetId="42">'41.巴湖公衆トイレ'!$A$1:$AD$14</definedName>
    <definedName name="_xlnm.Print_Area" localSheetId="43">'42.鴨ヶ谷公衆トイレ'!$A$1:$AD$15</definedName>
    <definedName name="_xlnm.Print_Area" localSheetId="44">'43.高松公衆トイレ'!$A$1:$AD$13</definedName>
    <definedName name="_xlnm.Print_Area" localSheetId="45">'44.長の山公衆トイレ'!$A$1:$AD$13</definedName>
    <definedName name="_xlnm.Print_Area" localSheetId="46">'45.笠川公衆トイレ'!$A$1:$AD$13</definedName>
    <definedName name="_xlnm.Print_Area" localSheetId="47">'46.鳳来寺山公衆トイレ'!$A$1:$AD$13</definedName>
    <definedName name="_xlnm.Print_Area" localSheetId="48">'47.阿寺の七滝公衆トイレ'!$A$1:$AD$12</definedName>
    <definedName name="_xlnm.Print_Area" localSheetId="49">'48.守義公衆便所'!$A$1:$AD$13</definedName>
    <definedName name="_xlnm.Print_Area" localSheetId="50">'49.只持公衆トイレ'!$A$1:$AD$10</definedName>
    <definedName name="_xlnm.Print_Area" localSheetId="6">'5.新城保健ｾﾝﾀｰ・新城保健所'!$A$1:$AD$125</definedName>
    <definedName name="_xlnm.Print_Area" localSheetId="51">'50.湯谷大駐車場公衆トイレ'!$A$1:$AD$13</definedName>
    <definedName name="_xlnm.Print_Area" localSheetId="52">'51.乳岩公衆便所'!$A$1:$AD$10</definedName>
    <definedName name="_xlnm.Print_Area" localSheetId="53">'52.海老構造改善センター'!$A$1:$AD$62</definedName>
    <definedName name="_xlnm.Print_Area" localSheetId="54">'53.作手農村集落多目的共同利用施設'!$A$1:$AD$38</definedName>
    <definedName name="_xlnm.Print_Area" localSheetId="55">'54.作手農村環境改善センター'!$A$1:$AD$42</definedName>
    <definedName name="_xlnm.Print_Area" localSheetId="56">'55.消防防災センター'!$A$1:$AD$216</definedName>
    <definedName name="_xlnm.Print_Area" localSheetId="57">'56.新城市消防署作手出張所'!$A$1:$AD$42</definedName>
    <definedName name="_xlnm.Print_Area" localSheetId="58">'57.消防団詰所(新城分団1班)'!$A$1:$AD$18</definedName>
    <definedName name="_xlnm.Print_Area" localSheetId="59">'58.消防団詰所(新城分団2班)'!$A$1:$AD$18</definedName>
    <definedName name="_xlnm.Print_Area" localSheetId="60">'59.消防団詰所(新城分団3班)'!$A$1:$AD$18</definedName>
    <definedName name="_xlnm.Print_Area" localSheetId="7">'6.作手診療所・作手保健センター'!$A$1:$AD$112</definedName>
    <definedName name="_xlnm.Print_Area" localSheetId="61">'60.消防団詰所(千郷分団1班)'!$A$1:$AD$18</definedName>
    <definedName name="_xlnm.Print_Area" localSheetId="62">'61.消防団詰所(千郷分団2班)'!$A$1:$AD$18</definedName>
    <definedName name="_xlnm.Print_Area" localSheetId="63">'62.消防団詰所(千郷分団3班)'!$A$1:$AD$18</definedName>
    <definedName name="_xlnm.Print_Area" localSheetId="64">'63.消防団詰所(東郷分団1班)'!$A$1:$AD$18</definedName>
    <definedName name="_xlnm.Print_Area" localSheetId="65">'64.消防団詰所(東郷分団2班)'!$A$1:$AD$18</definedName>
    <definedName name="_xlnm.Print_Area" localSheetId="66">'65.消防団詰所(東郷分団3班)'!$A$1:$AD$18</definedName>
    <definedName name="_xlnm.Print_Area" localSheetId="67">'66.消防団詰所(東郷分団4班)'!$A$1:$AD$18</definedName>
    <definedName name="_xlnm.Print_Area" localSheetId="68">'67.消防団詰所(舟着分団1班)'!$A$1:$AD$18</definedName>
    <definedName name="_xlnm.Print_Area" localSheetId="69">'68.消防団詰所(舟着分団2班)'!$A$1:$AD$18</definedName>
    <definedName name="_xlnm.Print_Area" localSheetId="70">'69.消防団詰所(八名分団1班)'!$A$1:$AD$18</definedName>
    <definedName name="_xlnm.Print_Area" localSheetId="8">'7.中央高齢者生きがいセンター'!$A$1:$AD$21</definedName>
    <definedName name="_xlnm.Print_Area" localSheetId="71">'70.消防団詰所(八名分団2班)'!$A$1:$AD$18</definedName>
    <definedName name="_xlnm.Print_Area" localSheetId="72">'71.消防団詰所(八名分団3班)'!$A$1:$AD$18</definedName>
    <definedName name="_xlnm.Print_Area" localSheetId="73">'72.消防団詰所(八名分団4班)'!$A$1:$AD$18</definedName>
    <definedName name="_xlnm.Print_Area" localSheetId="74">'73.消防団詰所(新城鳳来分団1班)'!$A$1:$AD$18</definedName>
    <definedName name="_xlnm.Print_Area" localSheetId="75">'74.消防団詰所(鳳来分団3班)'!$C$1:$AD$18</definedName>
    <definedName name="_xlnm.Print_Area" localSheetId="76">'75.消防団詰所(鳳来中部分団1班)'!$A$1:$AD$18</definedName>
    <definedName name="_xlnm.Print_Area" localSheetId="77">'76.消防団詰所(鳳来中部分団2班)'!$A$1:$AD$18</definedName>
    <definedName name="_xlnm.Print_Area" localSheetId="78">'77.消防団詰所(鳳来中部分団3班)'!$A$1:$AD$18</definedName>
    <definedName name="_xlnm.Print_Area" localSheetId="79">'78.消防団詰所(山吉田分団1班)'!$A$1:$AD$18</definedName>
    <definedName name="_xlnm.Print_Area" localSheetId="80">'79.消防団詰所(東陽分団1班)'!$A$1:$AD$18</definedName>
    <definedName name="_xlnm.Print_Area" localSheetId="9">'8.東陽高齢者生きがいセンター'!$A$1:$AD$21</definedName>
    <definedName name="_xlnm.Print_Area" localSheetId="81">'80.消防団詰所(東陽分団2班)'!$A$1:$AD$18</definedName>
    <definedName name="_xlnm.Print_Area" localSheetId="82">'81.消防団詰所(東陽分団3班)'!$A$1:$AD$18</definedName>
    <definedName name="_xlnm.Print_Area" localSheetId="83">'82.消防団詰所(東陽分団5班)'!$A$1:$AD$18</definedName>
    <definedName name="_xlnm.Print_Area" localSheetId="84">'83.消防団詰所(作手分団1班)'!$A$1:$AD$18</definedName>
    <definedName name="_xlnm.Print_Area" localSheetId="85">'84.消防団詰所(作手分団2班)'!$A$1:$AD$18</definedName>
    <definedName name="_xlnm.Print_Area" localSheetId="86">'85.消防団詰所(作手分団3班)'!$A$1:$AD$18</definedName>
    <definedName name="_xlnm.Print_Area" localSheetId="87">'86.消防団詰所(作手分団4班)'!$A$1:$AD$18</definedName>
    <definedName name="_xlnm.Print_Area" localSheetId="88">'87.新城小学校'!$A$1:$AD$183</definedName>
    <definedName name="_xlnm.Print_Area" localSheetId="89">'88.千郷小学校'!$A$1:$AD$229</definedName>
    <definedName name="_xlnm.Print_Area" localSheetId="90">'89.東郷西小学校'!$A$1:$AD$142</definedName>
    <definedName name="_xlnm.Print_Area" localSheetId="10">'9.山吉田高齢者生きがいセンター'!$A$1:$AD$21</definedName>
    <definedName name="_xlnm.Print_Area" localSheetId="91">'90.東郷東小学校'!$A$1:$AD$141</definedName>
    <definedName name="_xlnm.Print_Area" localSheetId="92">'91.舟着小学校'!$A$1:$AD$70</definedName>
    <definedName name="_xlnm.Print_Area" localSheetId="93">'92.八名小学校'!$A$1:$AD$131</definedName>
    <definedName name="_xlnm.Print_Area" localSheetId="94">'93.庭野小学校'!$A$1:$AD$68</definedName>
    <definedName name="_xlnm.Print_Area" localSheetId="95">'94.鳳来中部小学校'!$A$1:$AD$95</definedName>
    <definedName name="_xlnm.Print_Area" localSheetId="96">'95.鳳来寺小学校'!$A$1:$AD$95</definedName>
    <definedName name="_xlnm.Print_Area" localSheetId="97">'96.黄柳川小学校'!$A$1:$AD$90</definedName>
    <definedName name="_xlnm.Print_Area" localSheetId="98">'97.東陽小学校'!$A$1:$AD$102</definedName>
    <definedName name="_xlnm.Print_Area" localSheetId="99">'98.鳳来東小学校'!$A$1:$AD$69</definedName>
    <definedName name="_xlnm.Print_Area" localSheetId="100">'99.新城中学校'!$A$1:$AD$172</definedName>
    <definedName name="_xlnm.Print_Titles" localSheetId="2">'1.市役所東庁舎'!$1:$4</definedName>
    <definedName name="_xlnm.Print_Titles" localSheetId="11">'10.鳳来高齢者生きがいセンター'!$1:$4</definedName>
    <definedName name="_xlnm.Print_Titles" localSheetId="101">'100.千郷中学校'!$1:$4</definedName>
    <definedName name="_xlnm.Print_Titles" localSheetId="102">'101.東郷中学校'!$1:$4</definedName>
    <definedName name="_xlnm.Print_Titles" localSheetId="103">'102.八名中学校'!$1:$4</definedName>
    <definedName name="_xlnm.Print_Titles" localSheetId="104">'103.鳳来中学校'!$1:$4</definedName>
    <definedName name="_xlnm.Print_Titles" localSheetId="105">'104.作手中学校'!$1:$4</definedName>
    <definedName name="_xlnm.Print_Titles" localSheetId="106">'105.長篠地区多目的広場'!$1:$4</definedName>
    <definedName name="_xlnm.Print_Titles" localSheetId="107">'106.山吉田トレーニングセンター'!$1:$4</definedName>
    <definedName name="_xlnm.Print_Titles" localSheetId="108">'107.鳳来卓球場'!$1:$4</definedName>
    <definedName name="_xlnm.Print_Titles" localSheetId="109">'108.新城まちなみ情報センター'!$1:$4</definedName>
    <definedName name="_xlnm.Print_Titles" localSheetId="110">'109.リフレッシュセンター'!$1:$4</definedName>
    <definedName name="_xlnm.Print_Titles" localSheetId="12">'11.作手高齢者生活福祉センター虹の郷'!$1:$4</definedName>
    <definedName name="_xlnm.Print_Titles" localSheetId="111">'110.し尿等下水道投入施設'!$1:$4</definedName>
    <definedName name="_xlnm.Print_Titles" localSheetId="112">'111.鳥原一般廃棄物管理型埋立処分場'!$1:$4</definedName>
    <definedName name="_xlnm.Print_Titles" localSheetId="113">'112.七郷一般廃棄物管理型埋立処分場'!$1:$4</definedName>
    <definedName name="_xlnm.Print_Titles" localSheetId="114">'113.しんしろ斎苑'!$1:$4</definedName>
    <definedName name="_xlnm.Print_Titles" localSheetId="13">'12.西部福祉会館'!$1:$4</definedName>
    <definedName name="_xlnm.Print_Titles" localSheetId="14">'13.もくせいの家ほうらい'!$1:$4</definedName>
    <definedName name="_xlnm.Print_Titles" localSheetId="15">'14.しんしろ福祉会館'!$1:$4</definedName>
    <definedName name="_xlnm.Print_Titles" localSheetId="16">'15.養護老人ホーム寿楽荘'!$1:$4</definedName>
    <definedName name="_xlnm.Print_Titles" localSheetId="17">'16.しんしろ助産所'!$1:$4</definedName>
    <definedName name="_xlnm.Print_Titles" localSheetId="18">'17.新城こども園'!$1:$4</definedName>
    <definedName name="_xlnm.Print_Titles" localSheetId="19">'18.千郷東こども園'!$1:$4</definedName>
    <definedName name="_xlnm.Print_Titles" localSheetId="20">'19.東郷中こども園'!$1:$4</definedName>
    <definedName name="_xlnm.Print_Titles" localSheetId="3">'2.新城地域文化広場(文化会館)'!$1:$4</definedName>
    <definedName name="_xlnm.Print_Titles" localSheetId="21">'20.東郷西こども園'!$1:$4</definedName>
    <definedName name="_xlnm.Print_Titles" localSheetId="22">'21.八名こども園'!$1:$4</definedName>
    <definedName name="_xlnm.Print_Titles" localSheetId="23">'22.長篠こども園'!$1:$4</definedName>
    <definedName name="_xlnm.Print_Titles" localSheetId="24">'23.大野こども園'!$1:$4</definedName>
    <definedName name="_xlnm.Print_Titles" localSheetId="25">'24.作手こども園'!$1:$4</definedName>
    <definedName name="_xlnm.Print_Titles" localSheetId="26">'25.おおぞら園・東部高齢者支援センター'!$1:$4</definedName>
    <definedName name="_xlnm.Print_Titles" localSheetId="27">'26.鳥原児童館'!$1:$4</definedName>
    <definedName name="_xlnm.Print_Titles" localSheetId="28">'27.児童館たんぽぽ'!$1:$4</definedName>
    <definedName name="_xlnm.Print_Titles" localSheetId="29">'28.鳳来寺山歴史文化考証館'!$1:$4</definedName>
    <definedName name="_xlnm.Print_Titles" localSheetId="30">'29.つくで手作り村'!$1:$4</definedName>
    <definedName name="_xlnm.Print_Titles" localSheetId="4">'3.新城地域文化広場(図書館・郷土資料室)'!$1:$4</definedName>
    <definedName name="_xlnm.Print_Titles" localSheetId="31">'30.桜淵いこいの広場(木かげプラザ)'!$1:$4</definedName>
    <definedName name="_xlnm.Print_Titles" localSheetId="32">'31.自然休暇村　三石'!$1:$4</definedName>
    <definedName name="_xlnm.Print_Titles" localSheetId="33">'32.桜淵公園(豊川右岸)桜淵公衆トイレ'!$1:$4</definedName>
    <definedName name="_xlnm.Print_Titles" localSheetId="34">'33.桜淵公園(豊川右岸)水神池公衆トイレ'!$1:$4</definedName>
    <definedName name="_xlnm.Print_Titles" localSheetId="35">'34.長篠城駅前公衆トイレ'!$1:$4</definedName>
    <definedName name="_xlnm.Print_Titles" localSheetId="36">'35.湯谷温泉駅前公衆トイレ'!$1:$4</definedName>
    <definedName name="_xlnm.Print_Titles" localSheetId="37">'36.槙原駅前公衆トイレ'!$1:$4</definedName>
    <definedName name="_xlnm.Print_Titles" localSheetId="38">'37.門谷公衆トイレ'!$1:$4</definedName>
    <definedName name="_xlnm.Print_Titles" localSheetId="39">'38.布里公衆トイレ'!$1:$4</definedName>
    <definedName name="_xlnm.Print_Titles" localSheetId="40">'39.湯谷園地(美谷ノ原)'!$1:$4</definedName>
    <definedName name="_xlnm.Print_Titles" localSheetId="5">'4.設楽原歴史資料館'!$1:$4</definedName>
    <definedName name="_xlnm.Print_Titles" localSheetId="41">'40.三河川合駅前公衆トイレ'!$1:$4</definedName>
    <definedName name="_xlnm.Print_Titles" localSheetId="42">'41.巴湖公衆トイレ'!$1:$4</definedName>
    <definedName name="_xlnm.Print_Titles" localSheetId="43">'42.鴨ヶ谷公衆トイレ'!$1:$4</definedName>
    <definedName name="_xlnm.Print_Titles" localSheetId="44">'43.高松公衆トイレ'!$1:$4</definedName>
    <definedName name="_xlnm.Print_Titles" localSheetId="45">'44.長の山公衆トイレ'!$1:$4</definedName>
    <definedName name="_xlnm.Print_Titles" localSheetId="46">'45.笠川公衆トイレ'!$1:$4</definedName>
    <definedName name="_xlnm.Print_Titles" localSheetId="47">'46.鳳来寺山公衆トイレ'!$1:$4</definedName>
    <definedName name="_xlnm.Print_Titles" localSheetId="48">'47.阿寺の七滝公衆トイレ'!$1:$4</definedName>
    <definedName name="_xlnm.Print_Titles" localSheetId="49">'48.守義公衆便所'!$1:$4</definedName>
    <definedName name="_xlnm.Print_Titles" localSheetId="50">'49.只持公衆トイレ'!$1:$4</definedName>
    <definedName name="_xlnm.Print_Titles" localSheetId="6">'5.新城保健ｾﾝﾀｰ・新城保健所'!$1:$4</definedName>
    <definedName name="_xlnm.Print_Titles" localSheetId="51">'50.湯谷大駐車場公衆トイレ'!$1:$4</definedName>
    <definedName name="_xlnm.Print_Titles" localSheetId="52">'51.乳岩公衆便所'!$1:$4</definedName>
    <definedName name="_xlnm.Print_Titles" localSheetId="53">'52.海老構造改善センター'!$1:$4</definedName>
    <definedName name="_xlnm.Print_Titles" localSheetId="54">'53.作手農村集落多目的共同利用施設'!$1:$4</definedName>
    <definedName name="_xlnm.Print_Titles" localSheetId="55">'54.作手農村環境改善センター'!$1:$4</definedName>
    <definedName name="_xlnm.Print_Titles" localSheetId="56">'55.消防防災センター'!$1:$4</definedName>
    <definedName name="_xlnm.Print_Titles" localSheetId="57">'56.新城市消防署作手出張所'!$1:$4</definedName>
    <definedName name="_xlnm.Print_Titles" localSheetId="58">'57.消防団詰所(新城分団1班)'!$1:$4</definedName>
    <definedName name="_xlnm.Print_Titles" localSheetId="59">'58.消防団詰所(新城分団2班)'!$1:$4</definedName>
    <definedName name="_xlnm.Print_Titles" localSheetId="60">'59.消防団詰所(新城分団3班)'!$1:$4</definedName>
    <definedName name="_xlnm.Print_Titles" localSheetId="7">'6.作手診療所・作手保健センター'!$1:$4</definedName>
    <definedName name="_xlnm.Print_Titles" localSheetId="61">'60.消防団詰所(千郷分団1班)'!$1:$4</definedName>
    <definedName name="_xlnm.Print_Titles" localSheetId="62">'61.消防団詰所(千郷分団2班)'!$1:$4</definedName>
    <definedName name="_xlnm.Print_Titles" localSheetId="63">'62.消防団詰所(千郷分団3班)'!$1:$4</definedName>
    <definedName name="_xlnm.Print_Titles" localSheetId="64">'63.消防団詰所(東郷分団1班)'!$1:$4</definedName>
    <definedName name="_xlnm.Print_Titles" localSheetId="65">'64.消防団詰所(東郷分団2班)'!$1:$4</definedName>
    <definedName name="_xlnm.Print_Titles" localSheetId="66">'65.消防団詰所(東郷分団3班)'!$1:$4</definedName>
    <definedName name="_xlnm.Print_Titles" localSheetId="67">'66.消防団詰所(東郷分団4班)'!$1:$4</definedName>
    <definedName name="_xlnm.Print_Titles" localSheetId="68">'67.消防団詰所(舟着分団1班)'!$1:$4</definedName>
    <definedName name="_xlnm.Print_Titles" localSheetId="69">'68.消防団詰所(舟着分団2班)'!$1:$4</definedName>
    <definedName name="_xlnm.Print_Titles" localSheetId="70">'69.消防団詰所(八名分団1班)'!$1:$4</definedName>
    <definedName name="_xlnm.Print_Titles" localSheetId="8">'7.中央高齢者生きがいセンター'!$1:$4</definedName>
    <definedName name="_xlnm.Print_Titles" localSheetId="71">'70.消防団詰所(八名分団2班)'!$1:$4</definedName>
    <definedName name="_xlnm.Print_Titles" localSheetId="72">'71.消防団詰所(八名分団3班)'!$1:$4</definedName>
    <definedName name="_xlnm.Print_Titles" localSheetId="73">'72.消防団詰所(八名分団4班)'!$1:$4</definedName>
    <definedName name="_xlnm.Print_Titles" localSheetId="74">'73.消防団詰所(新城鳳来分団1班)'!$1:$4</definedName>
    <definedName name="_xlnm.Print_Titles" localSheetId="75">'74.消防団詰所(鳳来分団3班)'!$1:$4</definedName>
    <definedName name="_xlnm.Print_Titles" localSheetId="76">'75.消防団詰所(鳳来中部分団1班)'!$1:$4</definedName>
    <definedName name="_xlnm.Print_Titles" localSheetId="77">'76.消防団詰所(鳳来中部分団2班)'!$1:$4</definedName>
    <definedName name="_xlnm.Print_Titles" localSheetId="78">'77.消防団詰所(鳳来中部分団3班)'!$1:$4</definedName>
    <definedName name="_xlnm.Print_Titles" localSheetId="79">'78.消防団詰所(山吉田分団1班)'!$1:$4</definedName>
    <definedName name="_xlnm.Print_Titles" localSheetId="80">'79.消防団詰所(東陽分団1班)'!$1:$4</definedName>
    <definedName name="_xlnm.Print_Titles" localSheetId="9">'8.東陽高齢者生きがいセンター'!$1:$4</definedName>
    <definedName name="_xlnm.Print_Titles" localSheetId="81">'80.消防団詰所(東陽分団2班)'!$1:$4</definedName>
    <definedName name="_xlnm.Print_Titles" localSheetId="82">'81.消防団詰所(東陽分団3班)'!$1:$4</definedName>
    <definedName name="_xlnm.Print_Titles" localSheetId="83">'82.消防団詰所(東陽分団5班)'!$1:$4</definedName>
    <definedName name="_xlnm.Print_Titles" localSheetId="84">'83.消防団詰所(作手分団1班)'!$1:$4</definedName>
    <definedName name="_xlnm.Print_Titles" localSheetId="85">'84.消防団詰所(作手分団2班)'!$1:$4</definedName>
    <definedName name="_xlnm.Print_Titles" localSheetId="86">'85.消防団詰所(作手分団3班)'!$1:$4</definedName>
    <definedName name="_xlnm.Print_Titles" localSheetId="87">'86.消防団詰所(作手分団4班)'!$1:$4</definedName>
    <definedName name="_xlnm.Print_Titles" localSheetId="88">'87.新城小学校'!$1:$4</definedName>
    <definedName name="_xlnm.Print_Titles" localSheetId="89">'88.千郷小学校'!$1:$4</definedName>
    <definedName name="_xlnm.Print_Titles" localSheetId="90">'89.東郷西小学校'!$1:$4</definedName>
    <definedName name="_xlnm.Print_Titles" localSheetId="10">'9.山吉田高齢者生きがいセンター'!$1:$4</definedName>
    <definedName name="_xlnm.Print_Titles" localSheetId="91">'90.東郷東小学校'!$1:$4</definedName>
    <definedName name="_xlnm.Print_Titles" localSheetId="92">'91.舟着小学校'!$1:$4</definedName>
    <definedName name="_xlnm.Print_Titles" localSheetId="93">'92.八名小学校'!$1:$4</definedName>
    <definedName name="_xlnm.Print_Titles" localSheetId="94">'93.庭野小学校'!$1:$4</definedName>
    <definedName name="_xlnm.Print_Titles" localSheetId="95">'94.鳳来中部小学校'!$1:$4</definedName>
    <definedName name="_xlnm.Print_Titles" localSheetId="96">'95.鳳来寺小学校'!$1:$4</definedName>
    <definedName name="_xlnm.Print_Titles" localSheetId="97">'96.黄柳川小学校'!$1:$4</definedName>
    <definedName name="_xlnm.Print_Titles" localSheetId="98">'97.東陽小学校'!$1:$4</definedName>
    <definedName name="_xlnm.Print_Titles" localSheetId="99">'98.鳳来東小学校'!$1:$4</definedName>
    <definedName name="_xlnm.Print_Titles" localSheetId="100">'99.新城中学校'!$1:$4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77" i="116" l="1"/>
  <c r="J96" i="116"/>
  <c r="F115" i="116"/>
  <c r="R5" i="3"/>
  <c r="AD7" i="106"/>
  <c r="AD8" i="106"/>
  <c r="AD9" i="106"/>
  <c r="AD10" i="106"/>
  <c r="AD11" i="106"/>
  <c r="AD12" i="106"/>
  <c r="AD13" i="106"/>
  <c r="AD14" i="106"/>
  <c r="AD15" i="106"/>
  <c r="AD16" i="106"/>
  <c r="AD17" i="106"/>
  <c r="AD18" i="106"/>
  <c r="AD19" i="106"/>
  <c r="AD20" i="106"/>
  <c r="AD21" i="106"/>
  <c r="AD22" i="106"/>
  <c r="AD23" i="106"/>
  <c r="AD24" i="106"/>
  <c r="AD25" i="106"/>
  <c r="AD26" i="106"/>
  <c r="AD27" i="106"/>
  <c r="AD28" i="106"/>
  <c r="AD29" i="106"/>
  <c r="AD30" i="106"/>
  <c r="AD31" i="106"/>
  <c r="AD32" i="106"/>
  <c r="AD33" i="106"/>
  <c r="AD34" i="106"/>
  <c r="AD35" i="106"/>
  <c r="AD36" i="106"/>
  <c r="AD37" i="106"/>
  <c r="AD38" i="106"/>
  <c r="AD39" i="106"/>
  <c r="AD40" i="106"/>
  <c r="AD41" i="106"/>
  <c r="AD42" i="106"/>
  <c r="AD43" i="106"/>
  <c r="AD44" i="106"/>
  <c r="AD45" i="106"/>
  <c r="AD46" i="106"/>
  <c r="AD47" i="106"/>
  <c r="AD48" i="106"/>
  <c r="AD49" i="106"/>
  <c r="AD50" i="106"/>
  <c r="AD51" i="106"/>
  <c r="AD52" i="106"/>
  <c r="AD53" i="106"/>
  <c r="AD54" i="106"/>
  <c r="AD55" i="106"/>
  <c r="AD56" i="106"/>
  <c r="AD57" i="106"/>
  <c r="AD58" i="106"/>
  <c r="AD59" i="106"/>
  <c r="AD60" i="106"/>
  <c r="AD61" i="106"/>
  <c r="AD62" i="106"/>
  <c r="AD63" i="106"/>
  <c r="AD64" i="106"/>
  <c r="AD65" i="106"/>
  <c r="AD66" i="106"/>
  <c r="AD67" i="106"/>
  <c r="AD68" i="106"/>
  <c r="AD69" i="106"/>
  <c r="AD70" i="106"/>
  <c r="AD71" i="106"/>
  <c r="AD72" i="106"/>
  <c r="AD73" i="106"/>
  <c r="AD74" i="106"/>
  <c r="AD75" i="106"/>
  <c r="AD76" i="106"/>
  <c r="AD77" i="106"/>
  <c r="AD78" i="106"/>
  <c r="AD79" i="106"/>
  <c r="AD80" i="106"/>
  <c r="AD81" i="106"/>
  <c r="AD82" i="106"/>
  <c r="AD83" i="106"/>
  <c r="AD84" i="106"/>
  <c r="AD85" i="106"/>
  <c r="Y8" i="5"/>
  <c r="AA8" i="5" s="1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T211" i="90"/>
  <c r="T7" i="2" l="1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7" i="115"/>
  <c r="T8" i="115"/>
  <c r="T9" i="115"/>
  <c r="T10" i="115"/>
  <c r="T11" i="115"/>
  <c r="T12" i="115"/>
  <c r="T13" i="115"/>
  <c r="T14" i="115"/>
  <c r="T15" i="115"/>
  <c r="T16" i="115"/>
  <c r="T17" i="115"/>
  <c r="T18" i="115"/>
  <c r="T19" i="115"/>
  <c r="T20" i="115"/>
  <c r="T21" i="115"/>
  <c r="T22" i="115"/>
  <c r="T23" i="115"/>
  <c r="T24" i="115"/>
  <c r="T25" i="115"/>
  <c r="T26" i="115"/>
  <c r="T27" i="115"/>
  <c r="T28" i="115"/>
  <c r="T29" i="115"/>
  <c r="T30" i="115"/>
  <c r="T31" i="115"/>
  <c r="T32" i="115"/>
  <c r="T33" i="115"/>
  <c r="T34" i="115"/>
  <c r="T35" i="115"/>
  <c r="T36" i="115"/>
  <c r="T37" i="115"/>
  <c r="T38" i="115"/>
  <c r="T39" i="115"/>
  <c r="T40" i="115"/>
  <c r="T41" i="115"/>
  <c r="T42" i="115"/>
  <c r="T43" i="115"/>
  <c r="T44" i="115"/>
  <c r="T45" i="115"/>
  <c r="T46" i="115"/>
  <c r="T47" i="115"/>
  <c r="T48" i="115"/>
  <c r="T49" i="115"/>
  <c r="T50" i="115"/>
  <c r="T51" i="115"/>
  <c r="T52" i="115"/>
  <c r="T53" i="115"/>
  <c r="T54" i="115"/>
  <c r="T55" i="115"/>
  <c r="T56" i="115"/>
  <c r="T57" i="115"/>
  <c r="T58" i="115"/>
  <c r="T59" i="115"/>
  <c r="T60" i="115"/>
  <c r="T61" i="115"/>
  <c r="T62" i="115"/>
  <c r="T63" i="115"/>
  <c r="T64" i="115"/>
  <c r="T65" i="115"/>
  <c r="T66" i="115"/>
  <c r="T67" i="115"/>
  <c r="T68" i="115"/>
  <c r="T69" i="115"/>
  <c r="T70" i="115"/>
  <c r="T71" i="115"/>
  <c r="T72" i="115"/>
  <c r="T73" i="115"/>
  <c r="T74" i="115"/>
  <c r="T75" i="115"/>
  <c r="T76" i="115"/>
  <c r="T77" i="115"/>
  <c r="T78" i="115"/>
  <c r="T79" i="115"/>
  <c r="T80" i="115"/>
  <c r="T81" i="115"/>
  <c r="T82" i="115"/>
  <c r="T83" i="115"/>
  <c r="T84" i="115"/>
  <c r="T85" i="115"/>
  <c r="T86" i="115"/>
  <c r="T87" i="115"/>
  <c r="T88" i="115"/>
  <c r="T89" i="115"/>
  <c r="T90" i="115"/>
  <c r="T91" i="115"/>
  <c r="T92" i="115"/>
  <c r="T93" i="115"/>
  <c r="T94" i="115"/>
  <c r="T95" i="115"/>
  <c r="T96" i="115"/>
  <c r="T97" i="115"/>
  <c r="T98" i="115"/>
  <c r="T99" i="115"/>
  <c r="T100" i="115"/>
  <c r="T101" i="115"/>
  <c r="T102" i="115"/>
  <c r="T103" i="115"/>
  <c r="T104" i="115"/>
  <c r="T105" i="115"/>
  <c r="T106" i="115"/>
  <c r="T107" i="115"/>
  <c r="T108" i="115"/>
  <c r="T109" i="115"/>
  <c r="T110" i="115"/>
  <c r="T111" i="115"/>
  <c r="T112" i="115"/>
  <c r="T113" i="115"/>
  <c r="T114" i="115"/>
  <c r="T115" i="115"/>
  <c r="T116" i="115"/>
  <c r="T117" i="115"/>
  <c r="T7" i="114"/>
  <c r="T8" i="114"/>
  <c r="T9" i="114"/>
  <c r="T10" i="114"/>
  <c r="T11" i="114"/>
  <c r="T12" i="114"/>
  <c r="T7" i="113"/>
  <c r="T8" i="113"/>
  <c r="T9" i="113"/>
  <c r="T10" i="113"/>
  <c r="T11" i="113"/>
  <c r="T12" i="113"/>
  <c r="T7" i="112"/>
  <c r="T8" i="112"/>
  <c r="T9" i="112"/>
  <c r="T10" i="112"/>
  <c r="T11" i="112"/>
  <c r="T12" i="112"/>
  <c r="T13" i="112"/>
  <c r="T14" i="112"/>
  <c r="T15" i="112"/>
  <c r="T16" i="112"/>
  <c r="T17" i="112"/>
  <c r="T18" i="112"/>
  <c r="T19" i="112"/>
  <c r="T20" i="112"/>
  <c r="T21" i="112"/>
  <c r="T22" i="112"/>
  <c r="T23" i="112"/>
  <c r="T24" i="112"/>
  <c r="T25" i="112"/>
  <c r="T26" i="112"/>
  <c r="T24" i="111"/>
  <c r="T25" i="111"/>
  <c r="T7" i="111"/>
  <c r="T8" i="111"/>
  <c r="T9" i="111"/>
  <c r="T10" i="111"/>
  <c r="T11" i="111"/>
  <c r="T12" i="111"/>
  <c r="T13" i="111"/>
  <c r="T14" i="111"/>
  <c r="T15" i="111"/>
  <c r="T16" i="111"/>
  <c r="T17" i="111"/>
  <c r="T18" i="111"/>
  <c r="T19" i="111"/>
  <c r="T20" i="111"/>
  <c r="T21" i="111"/>
  <c r="T22" i="111"/>
  <c r="T23" i="111"/>
  <c r="T7" i="110"/>
  <c r="T8" i="110"/>
  <c r="T9" i="110"/>
  <c r="T10" i="110"/>
  <c r="T11" i="110"/>
  <c r="T12" i="110"/>
  <c r="T13" i="110"/>
  <c r="T14" i="110"/>
  <c r="T15" i="110"/>
  <c r="T16" i="110"/>
  <c r="T17" i="110"/>
  <c r="T18" i="110"/>
  <c r="T19" i="110"/>
  <c r="T20" i="110"/>
  <c r="T21" i="110"/>
  <c r="T22" i="110"/>
  <c r="T23" i="110"/>
  <c r="T24" i="110"/>
  <c r="T25" i="110"/>
  <c r="T26" i="110"/>
  <c r="T27" i="110"/>
  <c r="T28" i="110"/>
  <c r="T29" i="110"/>
  <c r="T30" i="110"/>
  <c r="T31" i="110"/>
  <c r="T32" i="110"/>
  <c r="T33" i="110"/>
  <c r="T34" i="110"/>
  <c r="T35" i="110"/>
  <c r="T7" i="109"/>
  <c r="T8" i="109"/>
  <c r="T9" i="109"/>
  <c r="T10" i="109"/>
  <c r="T11" i="109"/>
  <c r="T12" i="109"/>
  <c r="T13" i="109"/>
  <c r="T14" i="109"/>
  <c r="T15" i="109"/>
  <c r="T16" i="109"/>
  <c r="T17" i="109"/>
  <c r="T18" i="109"/>
  <c r="T19" i="109"/>
  <c r="T20" i="109"/>
  <c r="T21" i="109"/>
  <c r="T22" i="109"/>
  <c r="T23" i="109"/>
  <c r="T7" i="108"/>
  <c r="T8" i="108"/>
  <c r="T9" i="108"/>
  <c r="T10" i="108"/>
  <c r="T11" i="108"/>
  <c r="T12" i="108"/>
  <c r="T13" i="108"/>
  <c r="T14" i="108"/>
  <c r="T15" i="108"/>
  <c r="T16" i="108"/>
  <c r="T17" i="108"/>
  <c r="T18" i="108"/>
  <c r="T19" i="108"/>
  <c r="T20" i="108"/>
  <c r="T21" i="108"/>
  <c r="T22" i="108"/>
  <c r="T7" i="107"/>
  <c r="T8" i="107"/>
  <c r="T9" i="107"/>
  <c r="T10" i="107"/>
  <c r="T11" i="107"/>
  <c r="T12" i="107"/>
  <c r="T13" i="107"/>
  <c r="T14" i="107"/>
  <c r="T15" i="107"/>
  <c r="T7" i="106"/>
  <c r="T8" i="106"/>
  <c r="T9" i="106"/>
  <c r="T10" i="106"/>
  <c r="T11" i="106"/>
  <c r="T12" i="106"/>
  <c r="T13" i="106"/>
  <c r="T14" i="106"/>
  <c r="T15" i="106"/>
  <c r="T16" i="106"/>
  <c r="T17" i="106"/>
  <c r="T18" i="106"/>
  <c r="T19" i="106"/>
  <c r="T20" i="106"/>
  <c r="T21" i="106"/>
  <c r="T22" i="106"/>
  <c r="T23" i="106"/>
  <c r="T24" i="106"/>
  <c r="T25" i="106"/>
  <c r="T26" i="106"/>
  <c r="T27" i="106"/>
  <c r="T28" i="106"/>
  <c r="T29" i="106"/>
  <c r="T30" i="106"/>
  <c r="T31" i="106"/>
  <c r="T32" i="106"/>
  <c r="T33" i="106"/>
  <c r="T34" i="106"/>
  <c r="T35" i="106"/>
  <c r="T36" i="106"/>
  <c r="T37" i="106"/>
  <c r="T38" i="106"/>
  <c r="T39" i="106"/>
  <c r="T40" i="106"/>
  <c r="T41" i="106"/>
  <c r="T42" i="106"/>
  <c r="T43" i="106"/>
  <c r="T44" i="106"/>
  <c r="T45" i="106"/>
  <c r="T46" i="106"/>
  <c r="T47" i="106"/>
  <c r="T48" i="106"/>
  <c r="T49" i="106"/>
  <c r="T50" i="106"/>
  <c r="T51" i="106"/>
  <c r="T52" i="106"/>
  <c r="T53" i="106"/>
  <c r="T54" i="106"/>
  <c r="T55" i="106"/>
  <c r="T56" i="106"/>
  <c r="T57" i="106"/>
  <c r="T58" i="106"/>
  <c r="T59" i="106"/>
  <c r="T60" i="106"/>
  <c r="T61" i="106"/>
  <c r="T62" i="106"/>
  <c r="T63" i="106"/>
  <c r="T64" i="106"/>
  <c r="T65" i="106"/>
  <c r="T66" i="106"/>
  <c r="T67" i="106"/>
  <c r="T68" i="106"/>
  <c r="T69" i="106"/>
  <c r="T70" i="106"/>
  <c r="T71" i="106"/>
  <c r="T72" i="106"/>
  <c r="T73" i="106"/>
  <c r="T74" i="106"/>
  <c r="T75" i="106"/>
  <c r="T76" i="106"/>
  <c r="T77" i="106"/>
  <c r="T78" i="106"/>
  <c r="T79" i="106"/>
  <c r="T80" i="106"/>
  <c r="T81" i="106"/>
  <c r="T82" i="106"/>
  <c r="T83" i="106"/>
  <c r="T84" i="106"/>
  <c r="T85" i="106"/>
  <c r="T180" i="105"/>
  <c r="T7" i="105"/>
  <c r="T8" i="105"/>
  <c r="T9" i="105"/>
  <c r="T10" i="105"/>
  <c r="T11" i="105"/>
  <c r="T12" i="105"/>
  <c r="T13" i="105"/>
  <c r="T14" i="105"/>
  <c r="T15" i="105"/>
  <c r="T16" i="105"/>
  <c r="T17" i="105"/>
  <c r="T18" i="105"/>
  <c r="T19" i="105"/>
  <c r="T20" i="105"/>
  <c r="T21" i="105"/>
  <c r="T22" i="105"/>
  <c r="T23" i="105"/>
  <c r="T24" i="105"/>
  <c r="T25" i="105"/>
  <c r="T26" i="105"/>
  <c r="T27" i="105"/>
  <c r="T28" i="105"/>
  <c r="T29" i="105"/>
  <c r="T30" i="105"/>
  <c r="T31" i="105"/>
  <c r="T32" i="105"/>
  <c r="T33" i="105"/>
  <c r="T34" i="105"/>
  <c r="T35" i="105"/>
  <c r="T36" i="105"/>
  <c r="T37" i="105"/>
  <c r="T38" i="105"/>
  <c r="T39" i="105"/>
  <c r="T40" i="105"/>
  <c r="T41" i="105"/>
  <c r="T42" i="105"/>
  <c r="T43" i="105"/>
  <c r="T44" i="105"/>
  <c r="T45" i="105"/>
  <c r="T46" i="105"/>
  <c r="T47" i="105"/>
  <c r="T48" i="105"/>
  <c r="T49" i="105"/>
  <c r="T50" i="105"/>
  <c r="T51" i="105"/>
  <c r="T52" i="105"/>
  <c r="T53" i="105"/>
  <c r="T54" i="105"/>
  <c r="T55" i="105"/>
  <c r="T56" i="105"/>
  <c r="T57" i="105"/>
  <c r="T58" i="105"/>
  <c r="T59" i="105"/>
  <c r="T60" i="105"/>
  <c r="T61" i="105"/>
  <c r="T62" i="105"/>
  <c r="T63" i="105"/>
  <c r="T64" i="105"/>
  <c r="T65" i="105"/>
  <c r="T66" i="105"/>
  <c r="T67" i="105"/>
  <c r="T68" i="105"/>
  <c r="T69" i="105"/>
  <c r="T70" i="105"/>
  <c r="T71" i="105"/>
  <c r="T72" i="105"/>
  <c r="T73" i="105"/>
  <c r="T74" i="105"/>
  <c r="T75" i="105"/>
  <c r="T76" i="105"/>
  <c r="T77" i="105"/>
  <c r="T78" i="105"/>
  <c r="T79" i="105"/>
  <c r="T80" i="105"/>
  <c r="T81" i="105"/>
  <c r="T82" i="105"/>
  <c r="T83" i="105"/>
  <c r="T84" i="105"/>
  <c r="T85" i="105"/>
  <c r="T86" i="105"/>
  <c r="T87" i="105"/>
  <c r="T88" i="105"/>
  <c r="T89" i="105"/>
  <c r="T90" i="105"/>
  <c r="T91" i="105"/>
  <c r="T92" i="105"/>
  <c r="T93" i="105"/>
  <c r="T94" i="105"/>
  <c r="T95" i="105"/>
  <c r="T96" i="105"/>
  <c r="T97" i="105"/>
  <c r="T98" i="105"/>
  <c r="T99" i="105"/>
  <c r="T100" i="105"/>
  <c r="T101" i="105"/>
  <c r="T102" i="105"/>
  <c r="T103" i="105"/>
  <c r="T104" i="105"/>
  <c r="T105" i="105"/>
  <c r="T106" i="105"/>
  <c r="T107" i="105"/>
  <c r="T108" i="105"/>
  <c r="T109" i="105"/>
  <c r="T110" i="105"/>
  <c r="T111" i="105"/>
  <c r="T112" i="105"/>
  <c r="T113" i="105"/>
  <c r="T114" i="105"/>
  <c r="T115" i="105"/>
  <c r="T116" i="105"/>
  <c r="T117" i="105"/>
  <c r="T118" i="105"/>
  <c r="T119" i="105"/>
  <c r="T120" i="105"/>
  <c r="T121" i="105"/>
  <c r="T122" i="105"/>
  <c r="T123" i="105"/>
  <c r="T124" i="105"/>
  <c r="T125" i="105"/>
  <c r="T126" i="105"/>
  <c r="T127" i="105"/>
  <c r="T128" i="105"/>
  <c r="T129" i="105"/>
  <c r="T130" i="105"/>
  <c r="T131" i="105"/>
  <c r="T132" i="105"/>
  <c r="T133" i="105"/>
  <c r="T134" i="105"/>
  <c r="T135" i="105"/>
  <c r="T136" i="105"/>
  <c r="T137" i="105"/>
  <c r="T138" i="105"/>
  <c r="T139" i="105"/>
  <c r="T140" i="105"/>
  <c r="T141" i="105"/>
  <c r="T142" i="105"/>
  <c r="T143" i="105"/>
  <c r="T144" i="105"/>
  <c r="T145" i="105"/>
  <c r="T146" i="105"/>
  <c r="T147" i="105"/>
  <c r="T148" i="105"/>
  <c r="T149" i="105"/>
  <c r="T150" i="105"/>
  <c r="T151" i="105"/>
  <c r="T152" i="105"/>
  <c r="T153" i="105"/>
  <c r="T154" i="105"/>
  <c r="T155" i="105"/>
  <c r="T156" i="105"/>
  <c r="T157" i="105"/>
  <c r="T158" i="105"/>
  <c r="T159" i="105"/>
  <c r="T160" i="105"/>
  <c r="T161" i="105"/>
  <c r="T162" i="105"/>
  <c r="T163" i="105"/>
  <c r="T164" i="105"/>
  <c r="T165" i="105"/>
  <c r="T166" i="105"/>
  <c r="T167" i="105"/>
  <c r="T168" i="105"/>
  <c r="T169" i="105"/>
  <c r="T170" i="105"/>
  <c r="T171" i="105"/>
  <c r="T172" i="105"/>
  <c r="T173" i="105"/>
  <c r="T174" i="105"/>
  <c r="T175" i="105"/>
  <c r="T176" i="105"/>
  <c r="T177" i="105"/>
  <c r="T178" i="105"/>
  <c r="T179" i="105"/>
  <c r="T121" i="104"/>
  <c r="T7" i="104"/>
  <c r="T8" i="104"/>
  <c r="T9" i="104"/>
  <c r="T10" i="104"/>
  <c r="T11" i="104"/>
  <c r="T12" i="104"/>
  <c r="T13" i="104"/>
  <c r="T14" i="104"/>
  <c r="T15" i="104"/>
  <c r="T16" i="104"/>
  <c r="T17" i="104"/>
  <c r="T18" i="104"/>
  <c r="T19" i="104"/>
  <c r="T20" i="104"/>
  <c r="T21" i="104"/>
  <c r="T22" i="104"/>
  <c r="T23" i="104"/>
  <c r="T24" i="104"/>
  <c r="T25" i="104"/>
  <c r="T26" i="104"/>
  <c r="T27" i="104"/>
  <c r="T28" i="104"/>
  <c r="T29" i="104"/>
  <c r="T30" i="104"/>
  <c r="T31" i="104"/>
  <c r="T32" i="104"/>
  <c r="T33" i="104"/>
  <c r="T34" i="104"/>
  <c r="T35" i="104"/>
  <c r="T36" i="104"/>
  <c r="T37" i="104"/>
  <c r="T38" i="104"/>
  <c r="T39" i="104"/>
  <c r="T40" i="104"/>
  <c r="T41" i="104"/>
  <c r="T42" i="104"/>
  <c r="T43" i="104"/>
  <c r="T44" i="104"/>
  <c r="T45" i="104"/>
  <c r="T46" i="104"/>
  <c r="T47" i="104"/>
  <c r="T48" i="104"/>
  <c r="T49" i="104"/>
  <c r="T50" i="104"/>
  <c r="T51" i="104"/>
  <c r="T52" i="104"/>
  <c r="T53" i="104"/>
  <c r="T54" i="104"/>
  <c r="T55" i="104"/>
  <c r="T56" i="104"/>
  <c r="T57" i="104"/>
  <c r="T58" i="104"/>
  <c r="T59" i="104"/>
  <c r="T60" i="104"/>
  <c r="T61" i="104"/>
  <c r="T62" i="104"/>
  <c r="T63" i="104"/>
  <c r="T64" i="104"/>
  <c r="T65" i="104"/>
  <c r="T66" i="104"/>
  <c r="T67" i="104"/>
  <c r="T68" i="104"/>
  <c r="T69" i="104"/>
  <c r="T70" i="104"/>
  <c r="T71" i="104"/>
  <c r="T72" i="104"/>
  <c r="T73" i="104"/>
  <c r="T74" i="104"/>
  <c r="T75" i="104"/>
  <c r="T76" i="104"/>
  <c r="T77" i="104"/>
  <c r="T78" i="104"/>
  <c r="T79" i="104"/>
  <c r="T80" i="104"/>
  <c r="T81" i="104"/>
  <c r="T82" i="104"/>
  <c r="T83" i="104"/>
  <c r="T84" i="104"/>
  <c r="T85" i="104"/>
  <c r="T86" i="104"/>
  <c r="T87" i="104"/>
  <c r="T88" i="104"/>
  <c r="T89" i="104"/>
  <c r="T90" i="104"/>
  <c r="T91" i="104"/>
  <c r="T92" i="104"/>
  <c r="T93" i="104"/>
  <c r="T94" i="104"/>
  <c r="T95" i="104"/>
  <c r="T96" i="104"/>
  <c r="T97" i="104"/>
  <c r="T98" i="104"/>
  <c r="T99" i="104"/>
  <c r="T100" i="104"/>
  <c r="T101" i="104"/>
  <c r="T102" i="104"/>
  <c r="T103" i="104"/>
  <c r="T104" i="104"/>
  <c r="T105" i="104"/>
  <c r="T106" i="104"/>
  <c r="T107" i="104"/>
  <c r="T108" i="104"/>
  <c r="T109" i="104"/>
  <c r="T110" i="104"/>
  <c r="T111" i="104"/>
  <c r="T112" i="104"/>
  <c r="T113" i="104"/>
  <c r="T114" i="104"/>
  <c r="T115" i="104"/>
  <c r="T116" i="104"/>
  <c r="T117" i="104"/>
  <c r="T118" i="104"/>
  <c r="T119" i="104"/>
  <c r="T120" i="104"/>
  <c r="T7" i="103"/>
  <c r="T8" i="103"/>
  <c r="T9" i="103"/>
  <c r="T10" i="103"/>
  <c r="T11" i="103"/>
  <c r="T12" i="103"/>
  <c r="T13" i="103"/>
  <c r="T14" i="103"/>
  <c r="T15" i="103"/>
  <c r="T16" i="103"/>
  <c r="T17" i="103"/>
  <c r="T18" i="103"/>
  <c r="T19" i="103"/>
  <c r="T20" i="103"/>
  <c r="T21" i="103"/>
  <c r="T22" i="103"/>
  <c r="T23" i="103"/>
  <c r="T24" i="103"/>
  <c r="T25" i="103"/>
  <c r="T26" i="103"/>
  <c r="T27" i="103"/>
  <c r="T28" i="103"/>
  <c r="T29" i="103"/>
  <c r="T30" i="103"/>
  <c r="T31" i="103"/>
  <c r="T32" i="103"/>
  <c r="T33" i="103"/>
  <c r="T34" i="103"/>
  <c r="T35" i="103"/>
  <c r="T36" i="103"/>
  <c r="T37" i="103"/>
  <c r="T38" i="103"/>
  <c r="T39" i="103"/>
  <c r="T40" i="103"/>
  <c r="T41" i="103"/>
  <c r="T42" i="103"/>
  <c r="T43" i="103"/>
  <c r="T44" i="103"/>
  <c r="T45" i="103"/>
  <c r="T46" i="103"/>
  <c r="T47" i="103"/>
  <c r="T48" i="103"/>
  <c r="T49" i="103"/>
  <c r="T50" i="103"/>
  <c r="T51" i="103"/>
  <c r="T52" i="103"/>
  <c r="T53" i="103"/>
  <c r="T54" i="103"/>
  <c r="T55" i="103"/>
  <c r="T56" i="103"/>
  <c r="T57" i="103"/>
  <c r="T58" i="103"/>
  <c r="T59" i="103"/>
  <c r="T60" i="103"/>
  <c r="T61" i="103"/>
  <c r="T62" i="103"/>
  <c r="T63" i="103"/>
  <c r="T64" i="103"/>
  <c r="T65" i="103"/>
  <c r="T66" i="103"/>
  <c r="T67" i="103"/>
  <c r="T68" i="103"/>
  <c r="T69" i="103"/>
  <c r="T70" i="103"/>
  <c r="T71" i="103"/>
  <c r="T72" i="103"/>
  <c r="T73" i="103"/>
  <c r="T74" i="103"/>
  <c r="T75" i="103"/>
  <c r="T76" i="103"/>
  <c r="T77" i="103"/>
  <c r="T78" i="103"/>
  <c r="T79" i="103"/>
  <c r="T80" i="103"/>
  <c r="T81" i="103"/>
  <c r="T82" i="103"/>
  <c r="T83" i="103"/>
  <c r="T84" i="103"/>
  <c r="T85" i="103"/>
  <c r="T86" i="103"/>
  <c r="T87" i="103"/>
  <c r="T88" i="103"/>
  <c r="T89" i="103"/>
  <c r="T90" i="103"/>
  <c r="T91" i="103"/>
  <c r="T92" i="103"/>
  <c r="T93" i="103"/>
  <c r="T94" i="103"/>
  <c r="T95" i="103"/>
  <c r="T96" i="103"/>
  <c r="T97" i="103"/>
  <c r="T98" i="103"/>
  <c r="T99" i="103"/>
  <c r="T100" i="103"/>
  <c r="T101" i="103"/>
  <c r="T102" i="103"/>
  <c r="T103" i="103"/>
  <c r="T104" i="103"/>
  <c r="T105" i="103"/>
  <c r="T106" i="103"/>
  <c r="T107" i="103"/>
  <c r="T108" i="103"/>
  <c r="T109" i="103"/>
  <c r="T110" i="103"/>
  <c r="T111" i="103"/>
  <c r="T112" i="103"/>
  <c r="T113" i="103"/>
  <c r="T114" i="103"/>
  <c r="T115" i="103"/>
  <c r="T116" i="103"/>
  <c r="T117" i="103"/>
  <c r="T118" i="103"/>
  <c r="T119" i="103"/>
  <c r="T120" i="103"/>
  <c r="T121" i="103"/>
  <c r="T122" i="103"/>
  <c r="T123" i="103"/>
  <c r="T124" i="103"/>
  <c r="T125" i="103"/>
  <c r="T126" i="103"/>
  <c r="T127" i="103"/>
  <c r="T128" i="103"/>
  <c r="T129" i="103"/>
  <c r="T130" i="103"/>
  <c r="T131" i="103"/>
  <c r="T132" i="103"/>
  <c r="T133" i="103"/>
  <c r="T134" i="103"/>
  <c r="T135" i="103"/>
  <c r="T136" i="103"/>
  <c r="T137" i="103"/>
  <c r="T138" i="103"/>
  <c r="T139" i="103"/>
  <c r="T140" i="103"/>
  <c r="T141" i="103"/>
  <c r="T142" i="103"/>
  <c r="T143" i="103"/>
  <c r="T144" i="103"/>
  <c r="T145" i="103"/>
  <c r="T146" i="103"/>
  <c r="T147" i="103"/>
  <c r="T148" i="103"/>
  <c r="T149" i="103"/>
  <c r="T150" i="103"/>
  <c r="T151" i="103"/>
  <c r="T152" i="103"/>
  <c r="T153" i="103"/>
  <c r="T154" i="103"/>
  <c r="T155" i="103"/>
  <c r="T156" i="103"/>
  <c r="T157" i="103"/>
  <c r="T158" i="103"/>
  <c r="T159" i="103"/>
  <c r="T160" i="103"/>
  <c r="T161" i="103"/>
  <c r="T162" i="103"/>
  <c r="T163" i="103"/>
  <c r="T164" i="103"/>
  <c r="T165" i="103"/>
  <c r="T166" i="103"/>
  <c r="T167" i="103"/>
  <c r="T168" i="103"/>
  <c r="T169" i="103"/>
  <c r="T170" i="103"/>
  <c r="T171" i="103"/>
  <c r="T172" i="103"/>
  <c r="T173" i="103"/>
  <c r="T174" i="103"/>
  <c r="T175" i="103"/>
  <c r="T176" i="103"/>
  <c r="T177" i="103"/>
  <c r="T178" i="103"/>
  <c r="T179" i="103"/>
  <c r="T7" i="102"/>
  <c r="T8" i="102"/>
  <c r="T9" i="102"/>
  <c r="T10" i="102"/>
  <c r="T11" i="102"/>
  <c r="T12" i="102"/>
  <c r="T13" i="102"/>
  <c r="T14" i="102"/>
  <c r="T15" i="102"/>
  <c r="T16" i="102"/>
  <c r="T17" i="102"/>
  <c r="T18" i="102"/>
  <c r="T20" i="102"/>
  <c r="T21" i="102"/>
  <c r="T22" i="102"/>
  <c r="T23" i="102"/>
  <c r="T24" i="102"/>
  <c r="T25" i="102"/>
  <c r="T26" i="102"/>
  <c r="T27" i="102"/>
  <c r="T28" i="102"/>
  <c r="T29" i="102"/>
  <c r="T30" i="102"/>
  <c r="T31" i="102"/>
  <c r="T32" i="102"/>
  <c r="T33" i="102"/>
  <c r="T34" i="102"/>
  <c r="T35" i="102"/>
  <c r="T36" i="102"/>
  <c r="T37" i="102"/>
  <c r="T38" i="102"/>
  <c r="T39" i="102"/>
  <c r="T40" i="102"/>
  <c r="T41" i="102"/>
  <c r="T42" i="102"/>
  <c r="T43" i="102"/>
  <c r="T44" i="102"/>
  <c r="T45" i="102"/>
  <c r="T46" i="102"/>
  <c r="T47" i="102"/>
  <c r="T48" i="102"/>
  <c r="T49" i="102"/>
  <c r="T50" i="102"/>
  <c r="T51" i="102"/>
  <c r="T52" i="102"/>
  <c r="T53" i="102"/>
  <c r="T54" i="102"/>
  <c r="T55" i="102"/>
  <c r="T56" i="102"/>
  <c r="T57" i="102"/>
  <c r="T58" i="102"/>
  <c r="T59" i="102"/>
  <c r="T60" i="102"/>
  <c r="T61" i="102"/>
  <c r="T62" i="102"/>
  <c r="T63" i="102"/>
  <c r="T64" i="102"/>
  <c r="T65" i="102"/>
  <c r="T66" i="102"/>
  <c r="T67" i="102"/>
  <c r="T68" i="102"/>
  <c r="T69" i="102"/>
  <c r="T70" i="102"/>
  <c r="T71" i="102"/>
  <c r="T72" i="102"/>
  <c r="T73" i="102"/>
  <c r="T74" i="102"/>
  <c r="T75" i="102"/>
  <c r="T76" i="102"/>
  <c r="T77" i="102"/>
  <c r="T78" i="102"/>
  <c r="T79" i="102"/>
  <c r="T80" i="102"/>
  <c r="T81" i="102"/>
  <c r="T82" i="102"/>
  <c r="T83" i="102"/>
  <c r="T84" i="102"/>
  <c r="T85" i="102"/>
  <c r="T86" i="102"/>
  <c r="T87" i="102"/>
  <c r="T88" i="102"/>
  <c r="T89" i="102"/>
  <c r="T90" i="102"/>
  <c r="T91" i="102"/>
  <c r="T92" i="102"/>
  <c r="T93" i="102"/>
  <c r="T94" i="102"/>
  <c r="T95" i="102"/>
  <c r="T96" i="102"/>
  <c r="T97" i="102"/>
  <c r="T98" i="102"/>
  <c r="T99" i="102"/>
  <c r="T100" i="102"/>
  <c r="T101" i="102"/>
  <c r="T102" i="102"/>
  <c r="T103" i="102"/>
  <c r="T104" i="102"/>
  <c r="T105" i="102"/>
  <c r="T106" i="102"/>
  <c r="T107" i="102"/>
  <c r="T108" i="102"/>
  <c r="T109" i="102"/>
  <c r="T110" i="102"/>
  <c r="T111" i="102"/>
  <c r="T112" i="102"/>
  <c r="T113" i="102"/>
  <c r="T114" i="102"/>
  <c r="T115" i="102"/>
  <c r="T116" i="102"/>
  <c r="T117" i="102"/>
  <c r="T118" i="102"/>
  <c r="T119" i="102"/>
  <c r="T120" i="102"/>
  <c r="T121" i="102"/>
  <c r="T122" i="102"/>
  <c r="T123" i="102"/>
  <c r="T124" i="102"/>
  <c r="T125" i="102"/>
  <c r="T126" i="102"/>
  <c r="T127" i="102"/>
  <c r="T128" i="102"/>
  <c r="T129" i="102"/>
  <c r="T130" i="102"/>
  <c r="T131" i="102"/>
  <c r="T132" i="102"/>
  <c r="T133" i="102"/>
  <c r="T134" i="102"/>
  <c r="T135" i="102"/>
  <c r="T136" i="102"/>
  <c r="T137" i="102"/>
  <c r="T138" i="102"/>
  <c r="T139" i="102"/>
  <c r="T140" i="102"/>
  <c r="T141" i="102"/>
  <c r="T142" i="102"/>
  <c r="T143" i="102"/>
  <c r="T144" i="102"/>
  <c r="T145" i="102"/>
  <c r="T146" i="102"/>
  <c r="T147" i="102"/>
  <c r="T148" i="102"/>
  <c r="T149" i="102"/>
  <c r="T150" i="102"/>
  <c r="T151" i="102"/>
  <c r="T152" i="102"/>
  <c r="T153" i="102"/>
  <c r="T154" i="102"/>
  <c r="T155" i="102"/>
  <c r="T156" i="102"/>
  <c r="T157" i="102"/>
  <c r="T158" i="102"/>
  <c r="T159" i="102"/>
  <c r="T160" i="102"/>
  <c r="T161" i="102"/>
  <c r="T162" i="102"/>
  <c r="T163" i="102"/>
  <c r="T164" i="102"/>
  <c r="T165" i="102"/>
  <c r="T166" i="102"/>
  <c r="T167" i="102"/>
  <c r="T168" i="102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46" i="101"/>
  <c r="T47" i="101"/>
  <c r="T48" i="101"/>
  <c r="T49" i="101"/>
  <c r="T50" i="101"/>
  <c r="T51" i="101"/>
  <c r="T52" i="101"/>
  <c r="T53" i="101"/>
  <c r="T54" i="101"/>
  <c r="T55" i="101"/>
  <c r="T56" i="101"/>
  <c r="T57" i="101"/>
  <c r="T58" i="101"/>
  <c r="T59" i="101"/>
  <c r="T60" i="101"/>
  <c r="T61" i="101"/>
  <c r="T62" i="101"/>
  <c r="T63" i="101"/>
  <c r="T64" i="101"/>
  <c r="T65" i="101"/>
  <c r="T66" i="101"/>
  <c r="T67" i="101"/>
  <c r="T68" i="101"/>
  <c r="T69" i="101"/>
  <c r="T70" i="101"/>
  <c r="T71" i="101"/>
  <c r="T72" i="101"/>
  <c r="T73" i="101"/>
  <c r="T74" i="101"/>
  <c r="T75" i="101"/>
  <c r="T76" i="101"/>
  <c r="T77" i="101"/>
  <c r="T78" i="101"/>
  <c r="T79" i="101"/>
  <c r="T80" i="101"/>
  <c r="T81" i="101"/>
  <c r="T82" i="101"/>
  <c r="T83" i="101"/>
  <c r="T84" i="101"/>
  <c r="T85" i="101"/>
  <c r="T86" i="101"/>
  <c r="T87" i="101"/>
  <c r="T88" i="101"/>
  <c r="T89" i="101"/>
  <c r="T90" i="101"/>
  <c r="T91" i="101"/>
  <c r="T92" i="101"/>
  <c r="T93" i="101"/>
  <c r="T94" i="101"/>
  <c r="T95" i="101"/>
  <c r="T96" i="101"/>
  <c r="T97" i="101"/>
  <c r="T98" i="101"/>
  <c r="T99" i="101"/>
  <c r="T100" i="101"/>
  <c r="T101" i="101"/>
  <c r="T102" i="101"/>
  <c r="T103" i="101"/>
  <c r="T104" i="101"/>
  <c r="T105" i="101"/>
  <c r="T106" i="101"/>
  <c r="T107" i="101"/>
  <c r="T108" i="101"/>
  <c r="T109" i="101"/>
  <c r="T110" i="101"/>
  <c r="T111" i="101"/>
  <c r="T112" i="101"/>
  <c r="T113" i="101"/>
  <c r="T114" i="101"/>
  <c r="T115" i="101"/>
  <c r="T116" i="101"/>
  <c r="T117" i="101"/>
  <c r="T118" i="101"/>
  <c r="T119" i="101"/>
  <c r="T120" i="101"/>
  <c r="T121" i="101"/>
  <c r="T122" i="101"/>
  <c r="T123" i="101"/>
  <c r="T124" i="101"/>
  <c r="T125" i="101"/>
  <c r="T126" i="101"/>
  <c r="T127" i="101"/>
  <c r="T128" i="101"/>
  <c r="T129" i="101"/>
  <c r="T130" i="101"/>
  <c r="T131" i="101"/>
  <c r="T132" i="101"/>
  <c r="T133" i="101"/>
  <c r="T134" i="101"/>
  <c r="T135" i="101"/>
  <c r="T136" i="101"/>
  <c r="T137" i="101"/>
  <c r="T138" i="101"/>
  <c r="T139" i="101"/>
  <c r="T140" i="101"/>
  <c r="T141" i="101"/>
  <c r="T142" i="101"/>
  <c r="T143" i="101"/>
  <c r="T144" i="101"/>
  <c r="T145" i="101"/>
  <c r="T146" i="101"/>
  <c r="T147" i="101"/>
  <c r="T148" i="101"/>
  <c r="T149" i="101"/>
  <c r="T150" i="101"/>
  <c r="T151" i="101"/>
  <c r="T152" i="101"/>
  <c r="T153" i="101"/>
  <c r="T154" i="101"/>
  <c r="T155" i="101"/>
  <c r="T156" i="101"/>
  <c r="T157" i="101"/>
  <c r="T158" i="101"/>
  <c r="T159" i="101"/>
  <c r="T160" i="101"/>
  <c r="T161" i="101"/>
  <c r="T162" i="101"/>
  <c r="T163" i="101"/>
  <c r="T164" i="101"/>
  <c r="T165" i="101"/>
  <c r="T166" i="101"/>
  <c r="T167" i="101"/>
  <c r="T7" i="100"/>
  <c r="T8" i="100"/>
  <c r="T9" i="100"/>
  <c r="T10" i="100"/>
  <c r="T11" i="100"/>
  <c r="T12" i="100"/>
  <c r="T13" i="100"/>
  <c r="T14" i="100"/>
  <c r="T15" i="100"/>
  <c r="T16" i="100"/>
  <c r="T17" i="100"/>
  <c r="T18" i="100"/>
  <c r="T19" i="100"/>
  <c r="T20" i="100"/>
  <c r="T21" i="100"/>
  <c r="T22" i="100"/>
  <c r="T23" i="100"/>
  <c r="T24" i="100"/>
  <c r="T25" i="100"/>
  <c r="T26" i="100"/>
  <c r="T27" i="100"/>
  <c r="T28" i="100"/>
  <c r="T29" i="100"/>
  <c r="T30" i="100"/>
  <c r="T31" i="100"/>
  <c r="T32" i="100"/>
  <c r="T33" i="100"/>
  <c r="T34" i="100"/>
  <c r="T35" i="100"/>
  <c r="T36" i="100"/>
  <c r="T37" i="100"/>
  <c r="T38" i="100"/>
  <c r="T39" i="100"/>
  <c r="T40" i="100"/>
  <c r="T41" i="100"/>
  <c r="T42" i="100"/>
  <c r="T43" i="100"/>
  <c r="T44" i="100"/>
  <c r="T45" i="100"/>
  <c r="T46" i="100"/>
  <c r="T47" i="100"/>
  <c r="T48" i="100"/>
  <c r="T49" i="100"/>
  <c r="T50" i="100"/>
  <c r="T51" i="100"/>
  <c r="T52" i="100"/>
  <c r="T53" i="100"/>
  <c r="T54" i="100"/>
  <c r="T55" i="100"/>
  <c r="T56" i="100"/>
  <c r="T57" i="100"/>
  <c r="T58" i="100"/>
  <c r="T59" i="100"/>
  <c r="T60" i="100"/>
  <c r="T61" i="100"/>
  <c r="T62" i="100"/>
  <c r="T63" i="100"/>
  <c r="T64" i="100"/>
  <c r="T7" i="99"/>
  <c r="T8" i="99"/>
  <c r="T9" i="99"/>
  <c r="T10" i="99"/>
  <c r="T11" i="99"/>
  <c r="T12" i="99"/>
  <c r="T13" i="99"/>
  <c r="T14" i="99"/>
  <c r="T15" i="99"/>
  <c r="T16" i="99"/>
  <c r="T17" i="99"/>
  <c r="T18" i="99"/>
  <c r="T19" i="99"/>
  <c r="T20" i="99"/>
  <c r="T21" i="99"/>
  <c r="T22" i="99"/>
  <c r="T23" i="99"/>
  <c r="T24" i="99"/>
  <c r="T25" i="99"/>
  <c r="T26" i="99"/>
  <c r="T27" i="99"/>
  <c r="T28" i="99"/>
  <c r="T29" i="99"/>
  <c r="T30" i="99"/>
  <c r="T31" i="99"/>
  <c r="T32" i="99"/>
  <c r="T33" i="99"/>
  <c r="T34" i="99"/>
  <c r="T35" i="99"/>
  <c r="T36" i="99"/>
  <c r="T37" i="99"/>
  <c r="T38" i="99"/>
  <c r="T39" i="99"/>
  <c r="T40" i="99"/>
  <c r="T41" i="99"/>
  <c r="T42" i="99"/>
  <c r="T43" i="99"/>
  <c r="T44" i="99"/>
  <c r="T45" i="99"/>
  <c r="T46" i="99"/>
  <c r="T47" i="99"/>
  <c r="T48" i="99"/>
  <c r="T49" i="99"/>
  <c r="T50" i="99"/>
  <c r="T51" i="99"/>
  <c r="T52" i="99"/>
  <c r="T53" i="99"/>
  <c r="T54" i="99"/>
  <c r="T55" i="99"/>
  <c r="T56" i="99"/>
  <c r="T57" i="99"/>
  <c r="T58" i="99"/>
  <c r="T59" i="99"/>
  <c r="T60" i="99"/>
  <c r="T61" i="99"/>
  <c r="T62" i="99"/>
  <c r="T63" i="99"/>
  <c r="T64" i="99"/>
  <c r="T65" i="99"/>
  <c r="T66" i="99"/>
  <c r="T67" i="99"/>
  <c r="T68" i="99"/>
  <c r="T69" i="99"/>
  <c r="T70" i="99"/>
  <c r="T71" i="99"/>
  <c r="T72" i="99"/>
  <c r="T73" i="99"/>
  <c r="T74" i="99"/>
  <c r="T75" i="99"/>
  <c r="T76" i="99"/>
  <c r="T77" i="99"/>
  <c r="T78" i="99"/>
  <c r="T79" i="99"/>
  <c r="T80" i="99"/>
  <c r="T81" i="99"/>
  <c r="T82" i="99"/>
  <c r="T83" i="99"/>
  <c r="T84" i="99"/>
  <c r="T85" i="99"/>
  <c r="T86" i="99"/>
  <c r="T87" i="99"/>
  <c r="T88" i="99"/>
  <c r="T89" i="99"/>
  <c r="T90" i="99"/>
  <c r="T91" i="99"/>
  <c r="T92" i="99"/>
  <c r="T93" i="99"/>
  <c r="T94" i="99"/>
  <c r="T95" i="99"/>
  <c r="T96" i="99"/>
  <c r="T97" i="99"/>
  <c r="T7" i="98"/>
  <c r="T8" i="98"/>
  <c r="T9" i="98"/>
  <c r="T10" i="98"/>
  <c r="T11" i="98"/>
  <c r="T12" i="98"/>
  <c r="T13" i="98"/>
  <c r="T14" i="98"/>
  <c r="T15" i="98"/>
  <c r="T16" i="98"/>
  <c r="T17" i="98"/>
  <c r="T18" i="98"/>
  <c r="T19" i="98"/>
  <c r="T20" i="98"/>
  <c r="T21" i="98"/>
  <c r="T22" i="98"/>
  <c r="T23" i="98"/>
  <c r="T24" i="98"/>
  <c r="T25" i="98"/>
  <c r="T26" i="98"/>
  <c r="T27" i="98"/>
  <c r="T28" i="98"/>
  <c r="T29" i="98"/>
  <c r="T30" i="98"/>
  <c r="T31" i="98"/>
  <c r="T32" i="98"/>
  <c r="T33" i="98"/>
  <c r="T34" i="98"/>
  <c r="T35" i="98"/>
  <c r="T36" i="98"/>
  <c r="T37" i="98"/>
  <c r="T38" i="98"/>
  <c r="T39" i="98"/>
  <c r="T40" i="98"/>
  <c r="T41" i="98"/>
  <c r="T42" i="98"/>
  <c r="T43" i="98"/>
  <c r="T44" i="98"/>
  <c r="T45" i="98"/>
  <c r="T46" i="98"/>
  <c r="T47" i="98"/>
  <c r="T48" i="98"/>
  <c r="T49" i="98"/>
  <c r="T50" i="98"/>
  <c r="T51" i="98"/>
  <c r="T52" i="98"/>
  <c r="T53" i="98"/>
  <c r="T54" i="98"/>
  <c r="T55" i="98"/>
  <c r="T56" i="98"/>
  <c r="T57" i="98"/>
  <c r="T58" i="98"/>
  <c r="T59" i="98"/>
  <c r="T60" i="98"/>
  <c r="T61" i="98"/>
  <c r="T62" i="98"/>
  <c r="T63" i="98"/>
  <c r="T64" i="98"/>
  <c r="T65" i="98"/>
  <c r="T66" i="98"/>
  <c r="T67" i="98"/>
  <c r="T68" i="98"/>
  <c r="T69" i="98"/>
  <c r="T70" i="98"/>
  <c r="T71" i="98"/>
  <c r="T72" i="98"/>
  <c r="T73" i="98"/>
  <c r="T74" i="98"/>
  <c r="T75" i="98"/>
  <c r="T76" i="98"/>
  <c r="T77" i="98"/>
  <c r="T78" i="98"/>
  <c r="T79" i="98"/>
  <c r="T80" i="98"/>
  <c r="T81" i="98"/>
  <c r="T82" i="98"/>
  <c r="T83" i="98"/>
  <c r="T84" i="98"/>
  <c r="T85" i="98"/>
  <c r="T7" i="97"/>
  <c r="T8" i="97"/>
  <c r="T9" i="97"/>
  <c r="T10" i="97"/>
  <c r="T11" i="97"/>
  <c r="T12" i="97"/>
  <c r="T13" i="97"/>
  <c r="T14" i="97"/>
  <c r="T15" i="97"/>
  <c r="T16" i="97"/>
  <c r="T17" i="97"/>
  <c r="T18" i="97"/>
  <c r="T19" i="97"/>
  <c r="T20" i="97"/>
  <c r="T21" i="97"/>
  <c r="T22" i="97"/>
  <c r="T23" i="97"/>
  <c r="T24" i="97"/>
  <c r="T25" i="97"/>
  <c r="T26" i="97"/>
  <c r="T27" i="97"/>
  <c r="T28" i="97"/>
  <c r="T29" i="97"/>
  <c r="T30" i="97"/>
  <c r="T31" i="97"/>
  <c r="T32" i="97"/>
  <c r="T33" i="97"/>
  <c r="T34" i="97"/>
  <c r="T35" i="97"/>
  <c r="T36" i="97"/>
  <c r="T37" i="97"/>
  <c r="T38" i="97"/>
  <c r="T39" i="97"/>
  <c r="T40" i="97"/>
  <c r="T41" i="97"/>
  <c r="T42" i="97"/>
  <c r="T43" i="97"/>
  <c r="T44" i="97"/>
  <c r="T45" i="97"/>
  <c r="T46" i="97"/>
  <c r="T47" i="97"/>
  <c r="T48" i="97"/>
  <c r="T49" i="97"/>
  <c r="T50" i="97"/>
  <c r="T51" i="97"/>
  <c r="T52" i="97"/>
  <c r="T53" i="97"/>
  <c r="T54" i="97"/>
  <c r="T55" i="97"/>
  <c r="T56" i="97"/>
  <c r="T57" i="97"/>
  <c r="T58" i="97"/>
  <c r="T59" i="97"/>
  <c r="T60" i="97"/>
  <c r="T61" i="97"/>
  <c r="T62" i="97"/>
  <c r="T63" i="97"/>
  <c r="T64" i="97"/>
  <c r="T65" i="97"/>
  <c r="T66" i="97"/>
  <c r="T67" i="97"/>
  <c r="T68" i="97"/>
  <c r="T69" i="97"/>
  <c r="T70" i="97"/>
  <c r="T71" i="97"/>
  <c r="T72" i="97"/>
  <c r="T73" i="97"/>
  <c r="T74" i="97"/>
  <c r="T75" i="97"/>
  <c r="T76" i="97"/>
  <c r="T77" i="97"/>
  <c r="T78" i="97"/>
  <c r="T79" i="97"/>
  <c r="T80" i="97"/>
  <c r="T81" i="97"/>
  <c r="T82" i="97"/>
  <c r="T83" i="97"/>
  <c r="T84" i="97"/>
  <c r="T85" i="97"/>
  <c r="T86" i="97"/>
  <c r="T87" i="97"/>
  <c r="T88" i="97"/>
  <c r="T89" i="97"/>
  <c r="T90" i="97"/>
  <c r="T7" i="96"/>
  <c r="T8" i="96"/>
  <c r="T9" i="96"/>
  <c r="T10" i="96"/>
  <c r="T11" i="96"/>
  <c r="T12" i="96"/>
  <c r="T13" i="96"/>
  <c r="T14" i="96"/>
  <c r="T15" i="96"/>
  <c r="T16" i="96"/>
  <c r="T17" i="96"/>
  <c r="T18" i="96"/>
  <c r="T19" i="96"/>
  <c r="T20" i="96"/>
  <c r="T21" i="96"/>
  <c r="T22" i="96"/>
  <c r="T23" i="96"/>
  <c r="T24" i="96"/>
  <c r="T25" i="96"/>
  <c r="T26" i="96"/>
  <c r="T27" i="96"/>
  <c r="T28" i="96"/>
  <c r="T29" i="96"/>
  <c r="T30" i="96"/>
  <c r="T31" i="96"/>
  <c r="T32" i="96"/>
  <c r="T33" i="96"/>
  <c r="T34" i="96"/>
  <c r="T35" i="96"/>
  <c r="T36" i="96"/>
  <c r="T37" i="96"/>
  <c r="T38" i="96"/>
  <c r="T39" i="96"/>
  <c r="T40" i="96"/>
  <c r="T41" i="96"/>
  <c r="T42" i="96"/>
  <c r="T43" i="96"/>
  <c r="T44" i="96"/>
  <c r="T45" i="96"/>
  <c r="T46" i="96"/>
  <c r="T47" i="96"/>
  <c r="T48" i="96"/>
  <c r="T49" i="96"/>
  <c r="T50" i="96"/>
  <c r="T51" i="96"/>
  <c r="T52" i="96"/>
  <c r="T53" i="96"/>
  <c r="T54" i="96"/>
  <c r="T55" i="96"/>
  <c r="T56" i="96"/>
  <c r="T57" i="96"/>
  <c r="T58" i="96"/>
  <c r="T59" i="96"/>
  <c r="T60" i="96"/>
  <c r="T61" i="96"/>
  <c r="T62" i="96"/>
  <c r="T63" i="96"/>
  <c r="T64" i="96"/>
  <c r="T65" i="96"/>
  <c r="T66" i="96"/>
  <c r="T67" i="96"/>
  <c r="T68" i="96"/>
  <c r="T69" i="96"/>
  <c r="T70" i="96"/>
  <c r="T71" i="96"/>
  <c r="T72" i="96"/>
  <c r="T73" i="96"/>
  <c r="T74" i="96"/>
  <c r="T75" i="96"/>
  <c r="T76" i="96"/>
  <c r="T77" i="96"/>
  <c r="T78" i="96"/>
  <c r="T79" i="96"/>
  <c r="T80" i="96"/>
  <c r="T81" i="96"/>
  <c r="T82" i="96"/>
  <c r="T83" i="96"/>
  <c r="T84" i="96"/>
  <c r="T85" i="96"/>
  <c r="T86" i="96"/>
  <c r="T87" i="96"/>
  <c r="T88" i="96"/>
  <c r="T89" i="96"/>
  <c r="T90" i="96"/>
  <c r="T7" i="95"/>
  <c r="T8" i="95"/>
  <c r="T9" i="95"/>
  <c r="T10" i="95"/>
  <c r="T11" i="95"/>
  <c r="T12" i="95"/>
  <c r="T13" i="95"/>
  <c r="T14" i="95"/>
  <c r="T15" i="95"/>
  <c r="T16" i="95"/>
  <c r="T17" i="95"/>
  <c r="T18" i="95"/>
  <c r="T19" i="95"/>
  <c r="T20" i="95"/>
  <c r="T21" i="95"/>
  <c r="T22" i="95"/>
  <c r="T23" i="95"/>
  <c r="T24" i="95"/>
  <c r="T25" i="95"/>
  <c r="T26" i="95"/>
  <c r="T27" i="95"/>
  <c r="T28" i="95"/>
  <c r="T29" i="95"/>
  <c r="T30" i="95"/>
  <c r="T31" i="95"/>
  <c r="T32" i="95"/>
  <c r="T33" i="95"/>
  <c r="T34" i="95"/>
  <c r="T35" i="95"/>
  <c r="T36" i="95"/>
  <c r="T37" i="95"/>
  <c r="T38" i="95"/>
  <c r="T39" i="95"/>
  <c r="T40" i="95"/>
  <c r="T41" i="95"/>
  <c r="T42" i="95"/>
  <c r="T43" i="95"/>
  <c r="T44" i="95"/>
  <c r="T45" i="95"/>
  <c r="T46" i="95"/>
  <c r="T47" i="95"/>
  <c r="T48" i="95"/>
  <c r="T49" i="95"/>
  <c r="T50" i="95"/>
  <c r="T51" i="95"/>
  <c r="T52" i="95"/>
  <c r="T53" i="95"/>
  <c r="T54" i="95"/>
  <c r="T55" i="95"/>
  <c r="T56" i="95"/>
  <c r="T57" i="95"/>
  <c r="T58" i="95"/>
  <c r="T59" i="95"/>
  <c r="T60" i="95"/>
  <c r="T61" i="95"/>
  <c r="T62" i="95"/>
  <c r="T63" i="95"/>
  <c r="T7" i="94"/>
  <c r="T8" i="94"/>
  <c r="T9" i="94"/>
  <c r="T10" i="94"/>
  <c r="T11" i="94"/>
  <c r="T12" i="94"/>
  <c r="T13" i="94"/>
  <c r="T14" i="94"/>
  <c r="T15" i="94"/>
  <c r="T16" i="94"/>
  <c r="T17" i="94"/>
  <c r="T18" i="94"/>
  <c r="T19" i="94"/>
  <c r="T20" i="94"/>
  <c r="T21" i="94"/>
  <c r="T22" i="94"/>
  <c r="T23" i="94"/>
  <c r="T24" i="94"/>
  <c r="T25" i="94"/>
  <c r="T26" i="94"/>
  <c r="T27" i="94"/>
  <c r="T28" i="94"/>
  <c r="T29" i="94"/>
  <c r="T30" i="94"/>
  <c r="T31" i="94"/>
  <c r="T32" i="94"/>
  <c r="T33" i="94"/>
  <c r="T34" i="94"/>
  <c r="T35" i="94"/>
  <c r="T36" i="94"/>
  <c r="T37" i="94"/>
  <c r="T38" i="94"/>
  <c r="T39" i="94"/>
  <c r="T40" i="94"/>
  <c r="T41" i="94"/>
  <c r="T42" i="94"/>
  <c r="T43" i="94"/>
  <c r="T44" i="94"/>
  <c r="T45" i="94"/>
  <c r="T46" i="94"/>
  <c r="T47" i="94"/>
  <c r="T48" i="94"/>
  <c r="T49" i="94"/>
  <c r="T50" i="94"/>
  <c r="T51" i="94"/>
  <c r="T52" i="94"/>
  <c r="T53" i="94"/>
  <c r="T54" i="94"/>
  <c r="T55" i="94"/>
  <c r="T56" i="94"/>
  <c r="T57" i="94"/>
  <c r="T58" i="94"/>
  <c r="T59" i="94"/>
  <c r="T60" i="94"/>
  <c r="T61" i="94"/>
  <c r="T62" i="94"/>
  <c r="T63" i="94"/>
  <c r="T64" i="94"/>
  <c r="T65" i="94"/>
  <c r="T66" i="94"/>
  <c r="T67" i="94"/>
  <c r="T68" i="94"/>
  <c r="T69" i="94"/>
  <c r="T70" i="94"/>
  <c r="T71" i="94"/>
  <c r="T72" i="94"/>
  <c r="T73" i="94"/>
  <c r="T74" i="94"/>
  <c r="T75" i="94"/>
  <c r="T76" i="94"/>
  <c r="T77" i="94"/>
  <c r="T78" i="94"/>
  <c r="T79" i="94"/>
  <c r="T80" i="94"/>
  <c r="T81" i="94"/>
  <c r="T82" i="94"/>
  <c r="T83" i="94"/>
  <c r="T84" i="94"/>
  <c r="T85" i="94"/>
  <c r="T86" i="94"/>
  <c r="T87" i="94"/>
  <c r="T88" i="94"/>
  <c r="T89" i="94"/>
  <c r="T90" i="94"/>
  <c r="T91" i="94"/>
  <c r="T92" i="94"/>
  <c r="T93" i="94"/>
  <c r="T94" i="94"/>
  <c r="T95" i="94"/>
  <c r="T96" i="94"/>
  <c r="T97" i="94"/>
  <c r="T98" i="94"/>
  <c r="T99" i="94"/>
  <c r="T100" i="94"/>
  <c r="T101" i="94"/>
  <c r="T102" i="94"/>
  <c r="T103" i="94"/>
  <c r="T104" i="94"/>
  <c r="T105" i="94"/>
  <c r="T106" i="94"/>
  <c r="T107" i="94"/>
  <c r="T108" i="94"/>
  <c r="T109" i="94"/>
  <c r="T110" i="94"/>
  <c r="T111" i="94"/>
  <c r="T112" i="94"/>
  <c r="T113" i="94"/>
  <c r="T114" i="94"/>
  <c r="T115" i="94"/>
  <c r="T116" i="94"/>
  <c r="T117" i="94"/>
  <c r="T118" i="94"/>
  <c r="T119" i="94"/>
  <c r="T120" i="94"/>
  <c r="T121" i="94"/>
  <c r="T122" i="94"/>
  <c r="T123" i="94"/>
  <c r="T124" i="94"/>
  <c r="T125" i="94"/>
  <c r="T126" i="94"/>
  <c r="T7" i="93"/>
  <c r="T8" i="93"/>
  <c r="T9" i="93"/>
  <c r="T10" i="93"/>
  <c r="T11" i="93"/>
  <c r="T12" i="93"/>
  <c r="T13" i="93"/>
  <c r="T14" i="93"/>
  <c r="T15" i="93"/>
  <c r="T16" i="93"/>
  <c r="T17" i="93"/>
  <c r="T18" i="93"/>
  <c r="T19" i="93"/>
  <c r="T20" i="93"/>
  <c r="T21" i="93"/>
  <c r="T22" i="93"/>
  <c r="T23" i="93"/>
  <c r="T24" i="93"/>
  <c r="T25" i="93"/>
  <c r="T26" i="93"/>
  <c r="T27" i="93"/>
  <c r="T28" i="93"/>
  <c r="T29" i="93"/>
  <c r="T30" i="93"/>
  <c r="T31" i="93"/>
  <c r="T32" i="93"/>
  <c r="T33" i="93"/>
  <c r="T34" i="93"/>
  <c r="T35" i="93"/>
  <c r="T36" i="93"/>
  <c r="T37" i="93"/>
  <c r="T38" i="93"/>
  <c r="T39" i="93"/>
  <c r="T40" i="93"/>
  <c r="T41" i="93"/>
  <c r="T42" i="93"/>
  <c r="T43" i="93"/>
  <c r="T44" i="93"/>
  <c r="T45" i="93"/>
  <c r="T46" i="93"/>
  <c r="T47" i="93"/>
  <c r="T48" i="93"/>
  <c r="T49" i="93"/>
  <c r="T50" i="93"/>
  <c r="T51" i="93"/>
  <c r="T52" i="93"/>
  <c r="T53" i="93"/>
  <c r="T54" i="93"/>
  <c r="T55" i="93"/>
  <c r="T56" i="93"/>
  <c r="T57" i="93"/>
  <c r="T58" i="93"/>
  <c r="T59" i="93"/>
  <c r="T60" i="93"/>
  <c r="T61" i="93"/>
  <c r="T62" i="93"/>
  <c r="T63" i="93"/>
  <c r="T64" i="93"/>
  <c r="T65" i="93"/>
  <c r="T7" i="92"/>
  <c r="T8" i="92"/>
  <c r="T9" i="92"/>
  <c r="T10" i="92"/>
  <c r="T11" i="92"/>
  <c r="T12" i="92"/>
  <c r="T13" i="92"/>
  <c r="T14" i="92"/>
  <c r="T15" i="92"/>
  <c r="T16" i="92"/>
  <c r="T17" i="92"/>
  <c r="T18" i="92"/>
  <c r="T19" i="92"/>
  <c r="T20" i="92"/>
  <c r="T21" i="92"/>
  <c r="T22" i="92"/>
  <c r="T23" i="92"/>
  <c r="T24" i="92"/>
  <c r="T25" i="92"/>
  <c r="T26" i="92"/>
  <c r="T27" i="92"/>
  <c r="T28" i="92"/>
  <c r="T29" i="92"/>
  <c r="T30" i="92"/>
  <c r="T31" i="92"/>
  <c r="T32" i="92"/>
  <c r="T33" i="92"/>
  <c r="T34" i="92"/>
  <c r="T35" i="92"/>
  <c r="T36" i="92"/>
  <c r="T37" i="92"/>
  <c r="T38" i="92"/>
  <c r="T39" i="92"/>
  <c r="T40" i="92"/>
  <c r="T41" i="92"/>
  <c r="T42" i="92"/>
  <c r="T43" i="92"/>
  <c r="T44" i="92"/>
  <c r="T45" i="92"/>
  <c r="T46" i="92"/>
  <c r="T47" i="92"/>
  <c r="T48" i="92"/>
  <c r="T49" i="92"/>
  <c r="T50" i="92"/>
  <c r="T51" i="92"/>
  <c r="T52" i="92"/>
  <c r="T53" i="92"/>
  <c r="T54" i="92"/>
  <c r="T55" i="92"/>
  <c r="T56" i="92"/>
  <c r="T57" i="92"/>
  <c r="T58" i="92"/>
  <c r="T59" i="92"/>
  <c r="T60" i="92"/>
  <c r="T61" i="92"/>
  <c r="T62" i="92"/>
  <c r="T63" i="92"/>
  <c r="T64" i="92"/>
  <c r="T65" i="92"/>
  <c r="T66" i="92"/>
  <c r="T67" i="92"/>
  <c r="T68" i="92"/>
  <c r="T69" i="92"/>
  <c r="T70" i="92"/>
  <c r="T71" i="92"/>
  <c r="T72" i="92"/>
  <c r="T73" i="92"/>
  <c r="T74" i="92"/>
  <c r="T75" i="92"/>
  <c r="T76" i="92"/>
  <c r="T77" i="92"/>
  <c r="T78" i="92"/>
  <c r="T79" i="92"/>
  <c r="T80" i="92"/>
  <c r="T81" i="92"/>
  <c r="T82" i="92"/>
  <c r="T83" i="92"/>
  <c r="T84" i="92"/>
  <c r="T85" i="92"/>
  <c r="T86" i="92"/>
  <c r="T87" i="92"/>
  <c r="T88" i="92"/>
  <c r="T89" i="92"/>
  <c r="T90" i="92"/>
  <c r="T91" i="92"/>
  <c r="T92" i="92"/>
  <c r="T93" i="92"/>
  <c r="T94" i="92"/>
  <c r="T95" i="92"/>
  <c r="T96" i="92"/>
  <c r="T97" i="92"/>
  <c r="T98" i="92"/>
  <c r="T99" i="92"/>
  <c r="T100" i="92"/>
  <c r="T101" i="92"/>
  <c r="T102" i="92"/>
  <c r="T103" i="92"/>
  <c r="T104" i="92"/>
  <c r="T105" i="92"/>
  <c r="T106" i="92"/>
  <c r="T107" i="92"/>
  <c r="T108" i="92"/>
  <c r="T109" i="92"/>
  <c r="T110" i="92"/>
  <c r="T111" i="92"/>
  <c r="T112" i="92"/>
  <c r="T113" i="92"/>
  <c r="T114" i="92"/>
  <c r="T115" i="92"/>
  <c r="T116" i="92"/>
  <c r="T117" i="92"/>
  <c r="T118" i="92"/>
  <c r="T119" i="92"/>
  <c r="T120" i="92"/>
  <c r="T121" i="92"/>
  <c r="T122" i="92"/>
  <c r="T123" i="92"/>
  <c r="T124" i="92"/>
  <c r="T125" i="92"/>
  <c r="T126" i="92"/>
  <c r="T127" i="92"/>
  <c r="T128" i="92"/>
  <c r="T129" i="92"/>
  <c r="T130" i="92"/>
  <c r="T131" i="92"/>
  <c r="T132" i="92"/>
  <c r="T133" i="92"/>
  <c r="T134" i="92"/>
  <c r="T135" i="92"/>
  <c r="T136" i="92"/>
  <c r="T7" i="91"/>
  <c r="T8" i="91"/>
  <c r="T9" i="91"/>
  <c r="T10" i="91"/>
  <c r="T11" i="91"/>
  <c r="T12" i="91"/>
  <c r="T13" i="91"/>
  <c r="T14" i="91"/>
  <c r="T15" i="91"/>
  <c r="T16" i="91"/>
  <c r="T17" i="91"/>
  <c r="T18" i="91"/>
  <c r="T19" i="91"/>
  <c r="T20" i="91"/>
  <c r="T21" i="91"/>
  <c r="T22" i="91"/>
  <c r="T23" i="91"/>
  <c r="T24" i="91"/>
  <c r="T25" i="91"/>
  <c r="T26" i="91"/>
  <c r="T27" i="91"/>
  <c r="T28" i="91"/>
  <c r="T29" i="91"/>
  <c r="T30" i="91"/>
  <c r="T31" i="91"/>
  <c r="T32" i="91"/>
  <c r="T33" i="91"/>
  <c r="T34" i="91"/>
  <c r="T35" i="91"/>
  <c r="T36" i="91"/>
  <c r="T37" i="91"/>
  <c r="T38" i="91"/>
  <c r="T39" i="91"/>
  <c r="T40" i="91"/>
  <c r="T41" i="91"/>
  <c r="T42" i="91"/>
  <c r="T43" i="91"/>
  <c r="T44" i="91"/>
  <c r="T45" i="91"/>
  <c r="T46" i="91"/>
  <c r="T47" i="91"/>
  <c r="T48" i="91"/>
  <c r="T49" i="91"/>
  <c r="T50" i="91"/>
  <c r="T51" i="91"/>
  <c r="T52" i="91"/>
  <c r="T53" i="91"/>
  <c r="T54" i="91"/>
  <c r="T55" i="91"/>
  <c r="T56" i="91"/>
  <c r="T57" i="91"/>
  <c r="T58" i="91"/>
  <c r="T59" i="91"/>
  <c r="T60" i="91"/>
  <c r="T61" i="91"/>
  <c r="T62" i="91"/>
  <c r="T63" i="91"/>
  <c r="T64" i="91"/>
  <c r="T65" i="91"/>
  <c r="T66" i="91"/>
  <c r="T67" i="91"/>
  <c r="T68" i="91"/>
  <c r="T69" i="91"/>
  <c r="T70" i="91"/>
  <c r="T71" i="91"/>
  <c r="T72" i="91"/>
  <c r="T73" i="91"/>
  <c r="T74" i="91"/>
  <c r="T75" i="91"/>
  <c r="T76" i="91"/>
  <c r="T77" i="91"/>
  <c r="T78" i="91"/>
  <c r="T79" i="91"/>
  <c r="T80" i="91"/>
  <c r="T81" i="91"/>
  <c r="T82" i="91"/>
  <c r="T83" i="91"/>
  <c r="T84" i="91"/>
  <c r="T85" i="91"/>
  <c r="T86" i="91"/>
  <c r="T87" i="91"/>
  <c r="T88" i="91"/>
  <c r="T89" i="91"/>
  <c r="T90" i="91"/>
  <c r="T91" i="91"/>
  <c r="T92" i="91"/>
  <c r="T93" i="91"/>
  <c r="T94" i="91"/>
  <c r="T95" i="91"/>
  <c r="T96" i="91"/>
  <c r="T97" i="91"/>
  <c r="T98" i="91"/>
  <c r="T99" i="91"/>
  <c r="T100" i="91"/>
  <c r="T101" i="91"/>
  <c r="T102" i="91"/>
  <c r="T103" i="91"/>
  <c r="T104" i="91"/>
  <c r="T105" i="91"/>
  <c r="T106" i="91"/>
  <c r="T107" i="91"/>
  <c r="T108" i="91"/>
  <c r="T109" i="91"/>
  <c r="T110" i="91"/>
  <c r="T111" i="91"/>
  <c r="T112" i="91"/>
  <c r="T113" i="91"/>
  <c r="T114" i="91"/>
  <c r="T115" i="91"/>
  <c r="T116" i="91"/>
  <c r="T117" i="91"/>
  <c r="T118" i="91"/>
  <c r="T119" i="91"/>
  <c r="T120" i="91"/>
  <c r="T121" i="91"/>
  <c r="T122" i="91"/>
  <c r="T123" i="91"/>
  <c r="T124" i="91"/>
  <c r="T125" i="91"/>
  <c r="T126" i="91"/>
  <c r="T127" i="91"/>
  <c r="T128" i="91"/>
  <c r="T129" i="91"/>
  <c r="T130" i="91"/>
  <c r="T131" i="91"/>
  <c r="T132" i="91"/>
  <c r="T133" i="91"/>
  <c r="T134" i="91"/>
  <c r="T135" i="91"/>
  <c r="T136" i="91"/>
  <c r="T137" i="91"/>
  <c r="T7" i="90"/>
  <c r="T8" i="90"/>
  <c r="T9" i="90"/>
  <c r="T10" i="90"/>
  <c r="T11" i="90"/>
  <c r="T12" i="90"/>
  <c r="T13" i="90"/>
  <c r="T14" i="90"/>
  <c r="T15" i="90"/>
  <c r="T16" i="90"/>
  <c r="T17" i="90"/>
  <c r="T18" i="90"/>
  <c r="T19" i="90"/>
  <c r="T20" i="90"/>
  <c r="T21" i="90"/>
  <c r="T22" i="90"/>
  <c r="T23" i="90"/>
  <c r="T24" i="90"/>
  <c r="T25" i="90"/>
  <c r="T26" i="90"/>
  <c r="T27" i="90"/>
  <c r="T28" i="90"/>
  <c r="T29" i="90"/>
  <c r="T30" i="90"/>
  <c r="T31" i="90"/>
  <c r="T32" i="90"/>
  <c r="T33" i="90"/>
  <c r="T34" i="90"/>
  <c r="T35" i="90"/>
  <c r="T36" i="90"/>
  <c r="T37" i="90"/>
  <c r="T38" i="90"/>
  <c r="T39" i="90"/>
  <c r="T40" i="90"/>
  <c r="T41" i="90"/>
  <c r="T42" i="90"/>
  <c r="T43" i="90"/>
  <c r="T44" i="90"/>
  <c r="T45" i="90"/>
  <c r="T46" i="90"/>
  <c r="T47" i="90"/>
  <c r="T48" i="90"/>
  <c r="T49" i="90"/>
  <c r="T50" i="90"/>
  <c r="T51" i="90"/>
  <c r="T52" i="90"/>
  <c r="T53" i="90"/>
  <c r="T54" i="90"/>
  <c r="T55" i="90"/>
  <c r="T56" i="90"/>
  <c r="T57" i="90"/>
  <c r="T58" i="90"/>
  <c r="T59" i="90"/>
  <c r="T60" i="90"/>
  <c r="T61" i="90"/>
  <c r="T62" i="90"/>
  <c r="T63" i="90"/>
  <c r="T64" i="90"/>
  <c r="T65" i="90"/>
  <c r="T66" i="90"/>
  <c r="T67" i="90"/>
  <c r="T68" i="90"/>
  <c r="T69" i="90"/>
  <c r="T70" i="90"/>
  <c r="T71" i="90"/>
  <c r="T72" i="90"/>
  <c r="T73" i="90"/>
  <c r="T74" i="90"/>
  <c r="T75" i="90"/>
  <c r="T76" i="90"/>
  <c r="T77" i="90"/>
  <c r="T78" i="90"/>
  <c r="T79" i="90"/>
  <c r="T80" i="90"/>
  <c r="T81" i="90"/>
  <c r="T82" i="90"/>
  <c r="T83" i="90"/>
  <c r="T84" i="90"/>
  <c r="T85" i="90"/>
  <c r="T86" i="90"/>
  <c r="T87" i="90"/>
  <c r="T88" i="90"/>
  <c r="T89" i="90"/>
  <c r="T90" i="90"/>
  <c r="T91" i="90"/>
  <c r="T92" i="90"/>
  <c r="T93" i="90"/>
  <c r="T94" i="90"/>
  <c r="T95" i="90"/>
  <c r="T96" i="90"/>
  <c r="T97" i="90"/>
  <c r="T98" i="90"/>
  <c r="T99" i="90"/>
  <c r="T100" i="90"/>
  <c r="T101" i="90"/>
  <c r="T102" i="90"/>
  <c r="T103" i="90"/>
  <c r="T104" i="90"/>
  <c r="T105" i="90"/>
  <c r="T106" i="90"/>
  <c r="T107" i="90"/>
  <c r="T108" i="90"/>
  <c r="T109" i="90"/>
  <c r="T110" i="90"/>
  <c r="T111" i="90"/>
  <c r="T112" i="90"/>
  <c r="T113" i="90"/>
  <c r="T114" i="90"/>
  <c r="T115" i="90"/>
  <c r="T116" i="90"/>
  <c r="T117" i="90"/>
  <c r="T118" i="90"/>
  <c r="T119" i="90"/>
  <c r="T120" i="90"/>
  <c r="T121" i="90"/>
  <c r="T122" i="90"/>
  <c r="T123" i="90"/>
  <c r="T124" i="90"/>
  <c r="T125" i="90"/>
  <c r="T126" i="90"/>
  <c r="T127" i="90"/>
  <c r="T128" i="90"/>
  <c r="T129" i="90"/>
  <c r="T130" i="90"/>
  <c r="T131" i="90"/>
  <c r="T132" i="90"/>
  <c r="T133" i="90"/>
  <c r="T134" i="90"/>
  <c r="T135" i="90"/>
  <c r="T136" i="90"/>
  <c r="T137" i="90"/>
  <c r="T138" i="90"/>
  <c r="T139" i="90"/>
  <c r="T140" i="90"/>
  <c r="T141" i="90"/>
  <c r="T142" i="90"/>
  <c r="T143" i="90"/>
  <c r="T144" i="90"/>
  <c r="T145" i="90"/>
  <c r="T146" i="90"/>
  <c r="T147" i="90"/>
  <c r="T148" i="90"/>
  <c r="T149" i="90"/>
  <c r="T150" i="90"/>
  <c r="T151" i="90"/>
  <c r="T152" i="90"/>
  <c r="T153" i="90"/>
  <c r="T154" i="90"/>
  <c r="T155" i="90"/>
  <c r="T156" i="90"/>
  <c r="T157" i="90"/>
  <c r="T158" i="90"/>
  <c r="T159" i="90"/>
  <c r="T160" i="90"/>
  <c r="T161" i="90"/>
  <c r="T162" i="90"/>
  <c r="T163" i="90"/>
  <c r="T164" i="90"/>
  <c r="T165" i="90"/>
  <c r="T166" i="90"/>
  <c r="T167" i="90"/>
  <c r="T168" i="90"/>
  <c r="T169" i="90"/>
  <c r="T170" i="90"/>
  <c r="T171" i="90"/>
  <c r="T172" i="90"/>
  <c r="T173" i="90"/>
  <c r="T174" i="90"/>
  <c r="T175" i="90"/>
  <c r="T176" i="90"/>
  <c r="T177" i="90"/>
  <c r="T178" i="90"/>
  <c r="T179" i="90"/>
  <c r="T180" i="90"/>
  <c r="T181" i="90"/>
  <c r="T182" i="90"/>
  <c r="T183" i="90"/>
  <c r="T184" i="90"/>
  <c r="T185" i="90"/>
  <c r="T186" i="90"/>
  <c r="T187" i="90"/>
  <c r="T188" i="90"/>
  <c r="T189" i="90"/>
  <c r="T190" i="90"/>
  <c r="T191" i="90"/>
  <c r="T192" i="90"/>
  <c r="T193" i="90"/>
  <c r="T194" i="90"/>
  <c r="T195" i="90"/>
  <c r="T196" i="90"/>
  <c r="T197" i="90"/>
  <c r="T198" i="90"/>
  <c r="T199" i="90"/>
  <c r="T200" i="90"/>
  <c r="T201" i="90"/>
  <c r="T202" i="90"/>
  <c r="T203" i="90"/>
  <c r="T204" i="90"/>
  <c r="T205" i="90"/>
  <c r="T206" i="90"/>
  <c r="T207" i="90"/>
  <c r="T208" i="90"/>
  <c r="T209" i="90"/>
  <c r="T210" i="90"/>
  <c r="T212" i="90"/>
  <c r="T213" i="90"/>
  <c r="T214" i="90"/>
  <c r="T215" i="90"/>
  <c r="T216" i="90"/>
  <c r="T217" i="90"/>
  <c r="T218" i="90"/>
  <c r="T219" i="90"/>
  <c r="T220" i="90"/>
  <c r="T221" i="90"/>
  <c r="T222" i="90"/>
  <c r="T223" i="90"/>
  <c r="T224" i="90"/>
  <c r="T7" i="89"/>
  <c r="T8" i="89"/>
  <c r="T9" i="89"/>
  <c r="T10" i="89"/>
  <c r="T11" i="89"/>
  <c r="T12" i="89"/>
  <c r="T13" i="89"/>
  <c r="T14" i="89"/>
  <c r="T15" i="89"/>
  <c r="T16" i="89"/>
  <c r="T17" i="89"/>
  <c r="T18" i="89"/>
  <c r="T19" i="89"/>
  <c r="T20" i="89"/>
  <c r="T21" i="89"/>
  <c r="T22" i="89"/>
  <c r="T23" i="89"/>
  <c r="T24" i="89"/>
  <c r="T25" i="89"/>
  <c r="T26" i="89"/>
  <c r="T27" i="89"/>
  <c r="T28" i="89"/>
  <c r="T29" i="89"/>
  <c r="T30" i="89"/>
  <c r="T31" i="89"/>
  <c r="T32" i="89"/>
  <c r="T33" i="89"/>
  <c r="T34" i="89"/>
  <c r="T35" i="89"/>
  <c r="T36" i="89"/>
  <c r="T37" i="89"/>
  <c r="T38" i="89"/>
  <c r="T39" i="89"/>
  <c r="T40" i="89"/>
  <c r="T41" i="89"/>
  <c r="T42" i="89"/>
  <c r="T43" i="89"/>
  <c r="T44" i="89"/>
  <c r="T45" i="89"/>
  <c r="T46" i="89"/>
  <c r="T47" i="89"/>
  <c r="T48" i="89"/>
  <c r="T49" i="89"/>
  <c r="T50" i="89"/>
  <c r="T51" i="89"/>
  <c r="T52" i="89"/>
  <c r="T53" i="89"/>
  <c r="T54" i="89"/>
  <c r="T55" i="89"/>
  <c r="T56" i="89"/>
  <c r="T57" i="89"/>
  <c r="T58" i="89"/>
  <c r="T59" i="89"/>
  <c r="T60" i="89"/>
  <c r="T61" i="89"/>
  <c r="T62" i="89"/>
  <c r="T63" i="89"/>
  <c r="T64" i="89"/>
  <c r="T65" i="89"/>
  <c r="T66" i="89"/>
  <c r="T67" i="89"/>
  <c r="T68" i="89"/>
  <c r="T69" i="89"/>
  <c r="T70" i="89"/>
  <c r="T71" i="89"/>
  <c r="T72" i="89"/>
  <c r="T73" i="89"/>
  <c r="T74" i="89"/>
  <c r="T75" i="89"/>
  <c r="T76" i="89"/>
  <c r="T77" i="89"/>
  <c r="T78" i="89"/>
  <c r="T79" i="89"/>
  <c r="T80" i="89"/>
  <c r="T81" i="89"/>
  <c r="T82" i="89"/>
  <c r="T83" i="89"/>
  <c r="T84" i="89"/>
  <c r="T85" i="89"/>
  <c r="T86" i="89"/>
  <c r="T87" i="89"/>
  <c r="T88" i="89"/>
  <c r="T89" i="89"/>
  <c r="T90" i="89"/>
  <c r="T91" i="89"/>
  <c r="T92" i="89"/>
  <c r="T93" i="89"/>
  <c r="T94" i="89"/>
  <c r="T95" i="89"/>
  <c r="T96" i="89"/>
  <c r="T97" i="89"/>
  <c r="T98" i="89"/>
  <c r="T99" i="89"/>
  <c r="T100" i="89"/>
  <c r="T101" i="89"/>
  <c r="T102" i="89"/>
  <c r="T103" i="89"/>
  <c r="T104" i="89"/>
  <c r="T105" i="89"/>
  <c r="T106" i="89"/>
  <c r="T107" i="89"/>
  <c r="T108" i="89"/>
  <c r="T109" i="89"/>
  <c r="T110" i="89"/>
  <c r="T111" i="89"/>
  <c r="T112" i="89"/>
  <c r="T113" i="89"/>
  <c r="T114" i="89"/>
  <c r="T115" i="89"/>
  <c r="T116" i="89"/>
  <c r="T117" i="89"/>
  <c r="T118" i="89"/>
  <c r="T119" i="89"/>
  <c r="T120" i="89"/>
  <c r="T121" i="89"/>
  <c r="T122" i="89"/>
  <c r="T123" i="89"/>
  <c r="T124" i="89"/>
  <c r="T125" i="89"/>
  <c r="T126" i="89"/>
  <c r="T127" i="89"/>
  <c r="T128" i="89"/>
  <c r="T129" i="89"/>
  <c r="T130" i="89"/>
  <c r="T131" i="89"/>
  <c r="T132" i="89"/>
  <c r="T133" i="89"/>
  <c r="T134" i="89"/>
  <c r="T135" i="89"/>
  <c r="T136" i="89"/>
  <c r="T137" i="89"/>
  <c r="T138" i="89"/>
  <c r="T139" i="89"/>
  <c r="T140" i="89"/>
  <c r="T141" i="89"/>
  <c r="T142" i="89"/>
  <c r="T143" i="89"/>
  <c r="T144" i="89"/>
  <c r="T145" i="89"/>
  <c r="T146" i="89"/>
  <c r="T147" i="89"/>
  <c r="T148" i="89"/>
  <c r="T149" i="89"/>
  <c r="T150" i="89"/>
  <c r="T151" i="89"/>
  <c r="T152" i="89"/>
  <c r="T153" i="89"/>
  <c r="T154" i="89"/>
  <c r="T155" i="89"/>
  <c r="T156" i="89"/>
  <c r="T157" i="89"/>
  <c r="T158" i="89"/>
  <c r="T159" i="89"/>
  <c r="T160" i="89"/>
  <c r="T161" i="89"/>
  <c r="T162" i="89"/>
  <c r="T163" i="89"/>
  <c r="T164" i="89"/>
  <c r="T165" i="89"/>
  <c r="T166" i="89"/>
  <c r="T167" i="89"/>
  <c r="T168" i="89"/>
  <c r="T169" i="89"/>
  <c r="T170" i="89"/>
  <c r="T171" i="89"/>
  <c r="T172" i="89"/>
  <c r="T173" i="89"/>
  <c r="T174" i="89"/>
  <c r="T175" i="89"/>
  <c r="T176" i="89"/>
  <c r="T177" i="89"/>
  <c r="T178" i="89"/>
  <c r="T7" i="60"/>
  <c r="T8" i="60"/>
  <c r="T9" i="60"/>
  <c r="T10" i="60"/>
  <c r="T11" i="60"/>
  <c r="T12" i="60"/>
  <c r="T13" i="60"/>
  <c r="T7" i="61"/>
  <c r="T8" i="61"/>
  <c r="T9" i="61"/>
  <c r="T10" i="61"/>
  <c r="T11" i="61"/>
  <c r="T12" i="61"/>
  <c r="T13" i="61"/>
  <c r="T7" i="62"/>
  <c r="T8" i="62"/>
  <c r="T9" i="62"/>
  <c r="T10" i="62"/>
  <c r="T11" i="62"/>
  <c r="T12" i="62"/>
  <c r="T13" i="62"/>
  <c r="T7" i="63"/>
  <c r="T8" i="63"/>
  <c r="T9" i="63"/>
  <c r="T10" i="63"/>
  <c r="T11" i="63"/>
  <c r="T12" i="63"/>
  <c r="T13" i="63"/>
  <c r="T7" i="64"/>
  <c r="T8" i="64"/>
  <c r="T9" i="64"/>
  <c r="T10" i="64"/>
  <c r="T11" i="64"/>
  <c r="T12" i="64"/>
  <c r="T13" i="64"/>
  <c r="T7" i="65"/>
  <c r="T8" i="65"/>
  <c r="T9" i="65"/>
  <c r="T10" i="65"/>
  <c r="T11" i="65"/>
  <c r="T12" i="65"/>
  <c r="T13" i="65"/>
  <c r="T7" i="66"/>
  <c r="T8" i="66"/>
  <c r="T9" i="66"/>
  <c r="T10" i="66"/>
  <c r="T11" i="66"/>
  <c r="T12" i="66"/>
  <c r="T13" i="66"/>
  <c r="T7" i="67"/>
  <c r="T8" i="67"/>
  <c r="T9" i="67"/>
  <c r="T10" i="67"/>
  <c r="T11" i="67"/>
  <c r="T12" i="67"/>
  <c r="T13" i="67"/>
  <c r="T7" i="68"/>
  <c r="T8" i="68"/>
  <c r="T9" i="68"/>
  <c r="T10" i="68"/>
  <c r="T11" i="68"/>
  <c r="T12" i="68"/>
  <c r="T13" i="68"/>
  <c r="T7" i="69"/>
  <c r="T8" i="69"/>
  <c r="T9" i="69"/>
  <c r="T10" i="69"/>
  <c r="T11" i="69"/>
  <c r="T12" i="69"/>
  <c r="T13" i="69"/>
  <c r="T7" i="70"/>
  <c r="T8" i="70"/>
  <c r="T9" i="70"/>
  <c r="T10" i="70"/>
  <c r="T11" i="70"/>
  <c r="T12" i="70"/>
  <c r="T13" i="70"/>
  <c r="T7" i="71"/>
  <c r="T8" i="71"/>
  <c r="T9" i="71"/>
  <c r="T10" i="71"/>
  <c r="T11" i="71"/>
  <c r="T12" i="71"/>
  <c r="T13" i="71"/>
  <c r="T7" i="72"/>
  <c r="T8" i="72"/>
  <c r="T9" i="72"/>
  <c r="T10" i="72"/>
  <c r="T11" i="72"/>
  <c r="T12" i="72"/>
  <c r="T13" i="72"/>
  <c r="T7" i="73"/>
  <c r="T8" i="73"/>
  <c r="T9" i="73"/>
  <c r="T10" i="73"/>
  <c r="T11" i="73"/>
  <c r="T12" i="73"/>
  <c r="T13" i="73"/>
  <c r="T7" i="74"/>
  <c r="T8" i="74"/>
  <c r="T9" i="74"/>
  <c r="T10" i="74"/>
  <c r="T11" i="74"/>
  <c r="T12" i="74"/>
  <c r="T13" i="74"/>
  <c r="T7" i="75"/>
  <c r="T8" i="75"/>
  <c r="T9" i="75"/>
  <c r="T10" i="75"/>
  <c r="T11" i="75"/>
  <c r="T12" i="75"/>
  <c r="T13" i="75"/>
  <c r="T7" i="76"/>
  <c r="T8" i="76"/>
  <c r="T9" i="76"/>
  <c r="T10" i="76"/>
  <c r="T11" i="76"/>
  <c r="T12" i="76"/>
  <c r="T13" i="76"/>
  <c r="T7" i="77"/>
  <c r="T8" i="77"/>
  <c r="T9" i="77"/>
  <c r="T10" i="77"/>
  <c r="T11" i="77"/>
  <c r="T12" i="77"/>
  <c r="T13" i="77"/>
  <c r="T7" i="78"/>
  <c r="T8" i="78"/>
  <c r="T9" i="78"/>
  <c r="T10" i="78"/>
  <c r="T11" i="78"/>
  <c r="T12" i="78"/>
  <c r="T13" i="78"/>
  <c r="T7" i="79"/>
  <c r="T8" i="79"/>
  <c r="T9" i="79"/>
  <c r="T10" i="79"/>
  <c r="T11" i="79"/>
  <c r="T12" i="79"/>
  <c r="T13" i="79"/>
  <c r="T7" i="80"/>
  <c r="T8" i="80"/>
  <c r="T9" i="80"/>
  <c r="T10" i="80"/>
  <c r="T11" i="80"/>
  <c r="T12" i="80"/>
  <c r="T13" i="80"/>
  <c r="T7" i="81"/>
  <c r="T8" i="81"/>
  <c r="T9" i="81"/>
  <c r="T10" i="81"/>
  <c r="T11" i="81"/>
  <c r="T12" i="81"/>
  <c r="T13" i="81"/>
  <c r="T7" i="82"/>
  <c r="T8" i="82"/>
  <c r="T9" i="82"/>
  <c r="T10" i="82"/>
  <c r="T11" i="82"/>
  <c r="T12" i="82"/>
  <c r="T13" i="82"/>
  <c r="T7" i="83"/>
  <c r="T8" i="83"/>
  <c r="T9" i="83"/>
  <c r="T10" i="83"/>
  <c r="T11" i="83"/>
  <c r="T12" i="83"/>
  <c r="T13" i="83"/>
  <c r="T7" i="84"/>
  <c r="T8" i="84"/>
  <c r="T9" i="84"/>
  <c r="T10" i="84"/>
  <c r="T11" i="84"/>
  <c r="T12" i="84"/>
  <c r="T13" i="84"/>
  <c r="T7" i="85"/>
  <c r="T8" i="85"/>
  <c r="T9" i="85"/>
  <c r="T10" i="85"/>
  <c r="T11" i="85"/>
  <c r="T12" i="85"/>
  <c r="T13" i="85"/>
  <c r="T7" i="86"/>
  <c r="T8" i="86"/>
  <c r="T9" i="86"/>
  <c r="T10" i="86"/>
  <c r="T11" i="86"/>
  <c r="T12" i="86"/>
  <c r="T13" i="86"/>
  <c r="T7" i="87"/>
  <c r="T8" i="87"/>
  <c r="T9" i="87"/>
  <c r="T10" i="87"/>
  <c r="T11" i="87"/>
  <c r="T12" i="87"/>
  <c r="T13" i="87"/>
  <c r="T7" i="88"/>
  <c r="T8" i="88"/>
  <c r="T9" i="88"/>
  <c r="T10" i="88"/>
  <c r="T11" i="88"/>
  <c r="T12" i="88"/>
  <c r="T13" i="88"/>
  <c r="T7" i="59"/>
  <c r="T8" i="59"/>
  <c r="T9" i="59"/>
  <c r="T10" i="59"/>
  <c r="T11" i="59"/>
  <c r="T12" i="59"/>
  <c r="T13" i="59"/>
  <c r="T7" i="58"/>
  <c r="T8" i="58"/>
  <c r="T9" i="58"/>
  <c r="T10" i="58"/>
  <c r="T11" i="58"/>
  <c r="T12" i="58"/>
  <c r="T13" i="58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7" i="57"/>
  <c r="T8" i="57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172" i="57"/>
  <c r="T173" i="57"/>
  <c r="T174" i="57"/>
  <c r="T175" i="57"/>
  <c r="T176" i="57"/>
  <c r="T177" i="57"/>
  <c r="T178" i="57"/>
  <c r="T179" i="57"/>
  <c r="T180" i="57"/>
  <c r="T181" i="57"/>
  <c r="T182" i="57"/>
  <c r="T183" i="57"/>
  <c r="T184" i="57"/>
  <c r="T185" i="57"/>
  <c r="T186" i="57"/>
  <c r="T187" i="57"/>
  <c r="T188" i="57"/>
  <c r="T189" i="57"/>
  <c r="T190" i="57"/>
  <c r="T191" i="57"/>
  <c r="T192" i="57"/>
  <c r="T193" i="57"/>
  <c r="T194" i="57"/>
  <c r="T195" i="57"/>
  <c r="T196" i="57"/>
  <c r="T197" i="57"/>
  <c r="T198" i="57"/>
  <c r="T199" i="57"/>
  <c r="T200" i="57"/>
  <c r="T201" i="57"/>
  <c r="T202" i="57"/>
  <c r="T203" i="57"/>
  <c r="T204" i="57"/>
  <c r="T205" i="57"/>
  <c r="T206" i="57"/>
  <c r="T207" i="57"/>
  <c r="T208" i="57"/>
  <c r="T209" i="57"/>
  <c r="T210" i="57"/>
  <c r="T211" i="57"/>
  <c r="T7" i="56"/>
  <c r="T8" i="56"/>
  <c r="T9" i="56"/>
  <c r="T10" i="56"/>
  <c r="T11" i="56"/>
  <c r="T12" i="56"/>
  <c r="T13" i="56"/>
  <c r="T14" i="56"/>
  <c r="T15" i="56"/>
  <c r="T16" i="56"/>
  <c r="T17" i="56"/>
  <c r="T18" i="56"/>
  <c r="T19" i="56"/>
  <c r="T20" i="56"/>
  <c r="T21" i="56"/>
  <c r="T22" i="56"/>
  <c r="T23" i="56"/>
  <c r="T24" i="56"/>
  <c r="T25" i="56"/>
  <c r="T26" i="56"/>
  <c r="T27" i="56"/>
  <c r="T28" i="56"/>
  <c r="T29" i="56"/>
  <c r="T30" i="56"/>
  <c r="T31" i="56"/>
  <c r="T32" i="56"/>
  <c r="T33" i="56"/>
  <c r="T34" i="56"/>
  <c r="T35" i="56"/>
  <c r="T36" i="56"/>
  <c r="T37" i="56"/>
  <c r="T7" i="55"/>
  <c r="T8" i="55"/>
  <c r="T9" i="55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7" i="54"/>
  <c r="T8" i="54"/>
  <c r="T9" i="54"/>
  <c r="T10" i="54"/>
  <c r="T11" i="54"/>
  <c r="T12" i="54"/>
  <c r="T13" i="54"/>
  <c r="T14" i="54"/>
  <c r="T15" i="54"/>
  <c r="T16" i="54"/>
  <c r="T17" i="54"/>
  <c r="T18" i="54"/>
  <c r="T19" i="54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7" i="52"/>
  <c r="T8" i="52"/>
  <c r="T7" i="50"/>
  <c r="T8" i="50"/>
  <c r="T7" i="49"/>
  <c r="T7" i="48"/>
  <c r="T8" i="48"/>
  <c r="T7" i="47"/>
  <c r="T8" i="47"/>
  <c r="T7" i="46"/>
  <c r="T8" i="46"/>
  <c r="T7" i="45"/>
  <c r="T8" i="45"/>
  <c r="T7" i="44"/>
  <c r="T8" i="44"/>
  <c r="T9" i="44"/>
  <c r="T10" i="44"/>
  <c r="T7" i="43"/>
  <c r="T8" i="43"/>
  <c r="T9" i="43"/>
  <c r="T7" i="42"/>
  <c r="T8" i="42"/>
  <c r="T9" i="42"/>
  <c r="T7" i="41"/>
  <c r="T8" i="41"/>
  <c r="T9" i="41"/>
  <c r="T10" i="41"/>
  <c r="T11" i="41"/>
  <c r="T12" i="41"/>
  <c r="T7" i="40"/>
  <c r="T8" i="40"/>
  <c r="T7" i="39"/>
  <c r="T7" i="38"/>
  <c r="T8" i="38"/>
  <c r="T7" i="37"/>
  <c r="T8" i="37"/>
  <c r="T9" i="37"/>
  <c r="T10" i="37"/>
  <c r="T11" i="37"/>
  <c r="T12" i="37"/>
  <c r="T13" i="37"/>
  <c r="T7" i="36"/>
  <c r="T8" i="36"/>
  <c r="T11" i="36" s="1"/>
  <c r="T13" i="36" s="1"/>
  <c r="J35" i="116" s="1"/>
  <c r="T7" i="35"/>
  <c r="T7" i="34"/>
  <c r="T8" i="34"/>
  <c r="T9" i="34"/>
  <c r="T10" i="34"/>
  <c r="T11" i="34"/>
  <c r="T7" i="33"/>
  <c r="T8" i="33"/>
  <c r="T9" i="33"/>
  <c r="T10" i="33"/>
  <c r="T11" i="33"/>
  <c r="T12" i="33"/>
  <c r="T13" i="33"/>
  <c r="T14" i="33"/>
  <c r="T15" i="33"/>
  <c r="T16" i="33"/>
  <c r="T17" i="33"/>
  <c r="T18" i="33"/>
  <c r="T19" i="33"/>
  <c r="T20" i="33"/>
  <c r="T7" i="32"/>
  <c r="T8" i="32"/>
  <c r="T9" i="32"/>
  <c r="T10" i="32"/>
  <c r="T11" i="32"/>
  <c r="T12" i="32"/>
  <c r="T13" i="32"/>
  <c r="T14" i="32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7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7" i="27"/>
  <c r="T8" i="27"/>
  <c r="T9" i="27"/>
  <c r="T10" i="27"/>
  <c r="T11" i="27"/>
  <c r="T12" i="27"/>
  <c r="T13" i="27"/>
  <c r="T14" i="27"/>
  <c r="T15" i="27"/>
  <c r="T16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T86" i="26"/>
  <c r="T7" i="25"/>
  <c r="T8" i="25"/>
  <c r="T9" i="25"/>
  <c r="T10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T39" i="25"/>
  <c r="T40" i="25"/>
  <c r="T41" i="25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38" i="24"/>
  <c r="T39" i="24"/>
  <c r="T40" i="24"/>
  <c r="T41" i="24"/>
  <c r="T42" i="24"/>
  <c r="T43" i="24"/>
  <c r="T44" i="24"/>
  <c r="T45" i="24"/>
  <c r="T46" i="24"/>
  <c r="T47" i="24"/>
  <c r="T48" i="24"/>
  <c r="T49" i="24"/>
  <c r="T50" i="24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T43" i="23"/>
  <c r="T44" i="23"/>
  <c r="T45" i="23"/>
  <c r="T46" i="23"/>
  <c r="T47" i="23"/>
  <c r="T48" i="23"/>
  <c r="T49" i="23"/>
  <c r="T50" i="23"/>
  <c r="T51" i="23"/>
  <c r="T52" i="23"/>
  <c r="T53" i="23"/>
  <c r="T54" i="23"/>
  <c r="T55" i="23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10" i="21"/>
  <c r="T17" i="21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7" i="19"/>
  <c r="T8" i="19"/>
  <c r="T9" i="19"/>
  <c r="T10" i="19"/>
  <c r="T11" i="19"/>
  <c r="T12" i="19"/>
  <c r="T13" i="19"/>
  <c r="T14" i="19"/>
  <c r="T15" i="19"/>
  <c r="T16" i="19"/>
  <c r="T17" i="19"/>
  <c r="T18" i="19"/>
  <c r="T19" i="19"/>
  <c r="T20" i="19"/>
  <c r="T21" i="19"/>
  <c r="T22" i="19"/>
  <c r="T23" i="19"/>
  <c r="T24" i="19"/>
  <c r="T25" i="19"/>
  <c r="T26" i="19"/>
  <c r="T27" i="19"/>
  <c r="T28" i="19"/>
  <c r="T29" i="19"/>
  <c r="T30" i="19"/>
  <c r="T31" i="19"/>
  <c r="T32" i="19"/>
  <c r="T33" i="19"/>
  <c r="T34" i="19"/>
  <c r="T35" i="19"/>
  <c r="T36" i="19"/>
  <c r="T37" i="19"/>
  <c r="T38" i="19"/>
  <c r="T39" i="19"/>
  <c r="T40" i="19"/>
  <c r="T41" i="19"/>
  <c r="T42" i="19"/>
  <c r="T43" i="19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7" i="14"/>
  <c r="T8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4" i="13"/>
  <c r="T7" i="13"/>
  <c r="T8" i="13"/>
  <c r="T9" i="13"/>
  <c r="T10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5" i="13"/>
  <c r="T7" i="9"/>
  <c r="T8" i="9"/>
  <c r="T9" i="9"/>
  <c r="T10" i="9"/>
  <c r="T11" i="9"/>
  <c r="T12" i="9"/>
  <c r="T13" i="9"/>
  <c r="T14" i="9"/>
  <c r="T15" i="9"/>
  <c r="T16" i="9"/>
  <c r="T7" i="10"/>
  <c r="T8" i="10"/>
  <c r="T9" i="10"/>
  <c r="T10" i="10"/>
  <c r="T11" i="10"/>
  <c r="T12" i="10"/>
  <c r="T13" i="10"/>
  <c r="T14" i="10"/>
  <c r="T15" i="10"/>
  <c r="T16" i="10"/>
  <c r="T7" i="12"/>
  <c r="T8" i="12"/>
  <c r="T9" i="12"/>
  <c r="T10" i="12"/>
  <c r="T11" i="12"/>
  <c r="T12" i="12"/>
  <c r="T13" i="12"/>
  <c r="T14" i="12"/>
  <c r="T15" i="12"/>
  <c r="T16" i="12"/>
  <c r="T7" i="8"/>
  <c r="T8" i="8"/>
  <c r="T9" i="8"/>
  <c r="T10" i="8"/>
  <c r="T11" i="8"/>
  <c r="T12" i="8"/>
  <c r="T13" i="8"/>
  <c r="T14" i="8"/>
  <c r="T15" i="8"/>
  <c r="T16" i="8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5" i="4" s="1"/>
  <c r="T67" i="4" s="1"/>
  <c r="J5" i="116" s="1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" i="4"/>
  <c r="T5" i="4"/>
  <c r="T6" i="5"/>
  <c r="T5" i="5"/>
  <c r="T6" i="6"/>
  <c r="T5" i="6"/>
  <c r="T6" i="8"/>
  <c r="T5" i="8"/>
  <c r="T6" i="9"/>
  <c r="T5" i="9"/>
  <c r="T6" i="10"/>
  <c r="T5" i="10"/>
  <c r="T6" i="12"/>
  <c r="T5" i="12"/>
  <c r="T6" i="13"/>
  <c r="T5" i="13"/>
  <c r="T6" i="14"/>
  <c r="T5" i="14"/>
  <c r="T6" i="15"/>
  <c r="T5" i="15"/>
  <c r="T6" i="16"/>
  <c r="T5" i="16"/>
  <c r="T6" i="17"/>
  <c r="T5" i="17"/>
  <c r="T6" i="18"/>
  <c r="T5" i="18"/>
  <c r="T6" i="19"/>
  <c r="T5" i="19"/>
  <c r="T6" i="20"/>
  <c r="T5" i="20"/>
  <c r="T6" i="22"/>
  <c r="T5" i="22"/>
  <c r="T6" i="23"/>
  <c r="T5" i="23"/>
  <c r="T6" i="24"/>
  <c r="T5" i="24"/>
  <c r="T6" i="25"/>
  <c r="T5" i="25"/>
  <c r="T6" i="26"/>
  <c r="T5" i="26"/>
  <c r="T6" i="27"/>
  <c r="T5" i="27"/>
  <c r="T6" i="28"/>
  <c r="T5" i="28"/>
  <c r="T6" i="29"/>
  <c r="T5" i="29"/>
  <c r="T6" i="30"/>
  <c r="T5" i="30"/>
  <c r="T6" i="31"/>
  <c r="T5" i="31"/>
  <c r="T6" i="32"/>
  <c r="T5" i="32"/>
  <c r="T6" i="33"/>
  <c r="T5" i="33"/>
  <c r="T6" i="34"/>
  <c r="T5" i="34"/>
  <c r="T6" i="35"/>
  <c r="T5" i="35"/>
  <c r="T6" i="36"/>
  <c r="T5" i="36"/>
  <c r="T6" i="37"/>
  <c r="T5" i="37"/>
  <c r="T6" i="38"/>
  <c r="T5" i="38"/>
  <c r="T6" i="39"/>
  <c r="T5" i="39"/>
  <c r="T10" i="39" s="1"/>
  <c r="T12" i="39" s="1"/>
  <c r="J38" i="116" s="1"/>
  <c r="T6" i="40"/>
  <c r="T5" i="40"/>
  <c r="T6" i="41"/>
  <c r="T5" i="41"/>
  <c r="T6" i="42"/>
  <c r="T5" i="42"/>
  <c r="T6" i="43"/>
  <c r="T5" i="43"/>
  <c r="T6" i="44"/>
  <c r="T5" i="44"/>
  <c r="T6" i="45"/>
  <c r="T5" i="45"/>
  <c r="T6" i="46"/>
  <c r="T5" i="46"/>
  <c r="T11" i="46" s="1"/>
  <c r="T13" i="46" s="1"/>
  <c r="J45" i="116" s="1"/>
  <c r="T6" i="47"/>
  <c r="T5" i="47"/>
  <c r="T6" i="48"/>
  <c r="T5" i="48"/>
  <c r="T6" i="49"/>
  <c r="T5" i="49"/>
  <c r="T6" i="50"/>
  <c r="T5" i="50"/>
  <c r="T5" i="51"/>
  <c r="T8" i="51" s="1"/>
  <c r="T10" i="51" s="1"/>
  <c r="J50" i="116" s="1"/>
  <c r="T6" i="52"/>
  <c r="T5" i="52"/>
  <c r="T5" i="53"/>
  <c r="T6" i="54"/>
  <c r="T5" i="54"/>
  <c r="T6" i="55"/>
  <c r="T5" i="55"/>
  <c r="T6" i="56"/>
  <c r="T5" i="56"/>
  <c r="T6" i="57"/>
  <c r="T5" i="57"/>
  <c r="T6" i="58"/>
  <c r="T5" i="58"/>
  <c r="T6" i="59"/>
  <c r="T5" i="59"/>
  <c r="T6" i="60"/>
  <c r="T5" i="60"/>
  <c r="T6" i="61"/>
  <c r="T5" i="61"/>
  <c r="T6" i="62"/>
  <c r="T5" i="62"/>
  <c r="T6" i="63"/>
  <c r="T5" i="63"/>
  <c r="T6" i="64"/>
  <c r="T5" i="64"/>
  <c r="T6" i="65"/>
  <c r="T5" i="65"/>
  <c r="T6" i="66"/>
  <c r="T5" i="66"/>
  <c r="T6" i="67"/>
  <c r="T5" i="67"/>
  <c r="T6" i="68"/>
  <c r="T5" i="68"/>
  <c r="T6" i="69"/>
  <c r="T5" i="69"/>
  <c r="T6" i="70"/>
  <c r="T5" i="70"/>
  <c r="T6" i="71"/>
  <c r="T5" i="71"/>
  <c r="T6" i="72"/>
  <c r="T5" i="72"/>
  <c r="T6" i="73"/>
  <c r="T5" i="73"/>
  <c r="T6" i="74"/>
  <c r="T5" i="74"/>
  <c r="T6" i="75"/>
  <c r="T5" i="75"/>
  <c r="T6" i="76"/>
  <c r="T5" i="76"/>
  <c r="T6" i="77"/>
  <c r="T5" i="77"/>
  <c r="T6" i="78"/>
  <c r="T5" i="78"/>
  <c r="T6" i="79"/>
  <c r="T5" i="79"/>
  <c r="T6" i="80"/>
  <c r="T5" i="80"/>
  <c r="T6" i="81"/>
  <c r="T5" i="81"/>
  <c r="T6" i="82"/>
  <c r="T5" i="82"/>
  <c r="T6" i="83"/>
  <c r="T5" i="83"/>
  <c r="T6" i="84"/>
  <c r="T5" i="84"/>
  <c r="T6" i="85"/>
  <c r="T5" i="85"/>
  <c r="T6" i="86"/>
  <c r="T5" i="86"/>
  <c r="T6" i="87"/>
  <c r="T5" i="87"/>
  <c r="T6" i="88"/>
  <c r="T5" i="88"/>
  <c r="T6" i="89"/>
  <c r="T5" i="89"/>
  <c r="T6" i="90"/>
  <c r="T5" i="90"/>
  <c r="T6" i="91"/>
  <c r="T5" i="91"/>
  <c r="T6" i="92"/>
  <c r="T5" i="92"/>
  <c r="T6" i="93"/>
  <c r="T5" i="93"/>
  <c r="T6" i="94"/>
  <c r="T5" i="94"/>
  <c r="T6" i="95"/>
  <c r="T5" i="95"/>
  <c r="T6" i="96"/>
  <c r="T5" i="96"/>
  <c r="T6" i="97"/>
  <c r="T5" i="97"/>
  <c r="T6" i="98"/>
  <c r="T5" i="98"/>
  <c r="T6" i="99"/>
  <c r="T5" i="99"/>
  <c r="T6" i="100"/>
  <c r="T5" i="100"/>
  <c r="T6" i="101"/>
  <c r="T5" i="101"/>
  <c r="T6" i="102"/>
  <c r="T5" i="102"/>
  <c r="T6" i="103"/>
  <c r="T5" i="103"/>
  <c r="T6" i="104"/>
  <c r="T5" i="104"/>
  <c r="T6" i="105"/>
  <c r="T5" i="105"/>
  <c r="T6" i="106"/>
  <c r="T5" i="106"/>
  <c r="T6" i="107"/>
  <c r="T5" i="107"/>
  <c r="T6" i="108"/>
  <c r="T5" i="108"/>
  <c r="T6" i="109"/>
  <c r="T5" i="109"/>
  <c r="T6" i="110"/>
  <c r="T5" i="110"/>
  <c r="T6" i="111"/>
  <c r="T5" i="111"/>
  <c r="T6" i="112"/>
  <c r="T5" i="112"/>
  <c r="T6" i="113"/>
  <c r="T5" i="113"/>
  <c r="T6" i="114"/>
  <c r="T5" i="114"/>
  <c r="T6" i="115"/>
  <c r="T5" i="115"/>
  <c r="T6" i="3"/>
  <c r="T5" i="3"/>
  <c r="T6" i="2"/>
  <c r="T5" i="2"/>
  <c r="T5" i="1"/>
  <c r="T8" i="1" s="1"/>
  <c r="T10" i="1" s="1"/>
  <c r="J2" i="116" s="1"/>
  <c r="AD117" i="115"/>
  <c r="Y117" i="115"/>
  <c r="AB117" i="115" s="1"/>
  <c r="R117" i="115"/>
  <c r="K117" i="115"/>
  <c r="X117" i="115" s="1"/>
  <c r="Z117" i="115" s="1"/>
  <c r="Y116" i="115"/>
  <c r="AA116" i="115" s="1"/>
  <c r="AC116" i="115" s="1"/>
  <c r="R116" i="115"/>
  <c r="K116" i="115"/>
  <c r="X116" i="115" s="1"/>
  <c r="Z116" i="115" s="1"/>
  <c r="Y115" i="115"/>
  <c r="AB115" i="115" s="1"/>
  <c r="AD115" i="115" s="1"/>
  <c r="R115" i="115"/>
  <c r="K115" i="115"/>
  <c r="X115" i="115" s="1"/>
  <c r="Z115" i="115" s="1"/>
  <c r="AB114" i="115"/>
  <c r="AD114" i="115" s="1"/>
  <c r="AA114" i="115"/>
  <c r="AC114" i="115" s="1"/>
  <c r="Y114" i="115"/>
  <c r="R114" i="115"/>
  <c r="K114" i="115"/>
  <c r="X114" i="115" s="1"/>
  <c r="Z114" i="115" s="1"/>
  <c r="Y113" i="115"/>
  <c r="AB113" i="115" s="1"/>
  <c r="AD113" i="115" s="1"/>
  <c r="R113" i="115"/>
  <c r="K113" i="115"/>
  <c r="X113" i="115" s="1"/>
  <c r="Z113" i="115" s="1"/>
  <c r="AD112" i="115"/>
  <c r="AB112" i="115"/>
  <c r="Z112" i="115"/>
  <c r="Y112" i="115"/>
  <c r="AA112" i="115" s="1"/>
  <c r="AC112" i="115" s="1"/>
  <c r="R112" i="115"/>
  <c r="K112" i="115"/>
  <c r="X112" i="115" s="1"/>
  <c r="Y111" i="115"/>
  <c r="AA111" i="115" s="1"/>
  <c r="AC111" i="115" s="1"/>
  <c r="R111" i="115"/>
  <c r="K111" i="115"/>
  <c r="X111" i="115" s="1"/>
  <c r="Z111" i="115" s="1"/>
  <c r="Y110" i="115"/>
  <c r="AB110" i="115" s="1"/>
  <c r="AD110" i="115" s="1"/>
  <c r="R110" i="115"/>
  <c r="K110" i="115"/>
  <c r="X110" i="115" s="1"/>
  <c r="Z110" i="115" s="1"/>
  <c r="AB109" i="115"/>
  <c r="AD109" i="115" s="1"/>
  <c r="AA109" i="115"/>
  <c r="AC109" i="115" s="1"/>
  <c r="Y109" i="115"/>
  <c r="X109" i="115"/>
  <c r="Z109" i="115" s="1"/>
  <c r="R109" i="115"/>
  <c r="K109" i="115"/>
  <c r="Y108" i="115"/>
  <c r="AB108" i="115" s="1"/>
  <c r="AD108" i="115" s="1"/>
  <c r="R108" i="115"/>
  <c r="K108" i="115"/>
  <c r="X108" i="115" s="1"/>
  <c r="Z108" i="115" s="1"/>
  <c r="Y107" i="115"/>
  <c r="AB107" i="115" s="1"/>
  <c r="AD107" i="115" s="1"/>
  <c r="R107" i="115"/>
  <c r="K107" i="115"/>
  <c r="X107" i="115" s="1"/>
  <c r="Z107" i="115" s="1"/>
  <c r="Y106" i="115"/>
  <c r="AB106" i="115" s="1"/>
  <c r="AD106" i="115" s="1"/>
  <c r="R106" i="115"/>
  <c r="K106" i="115"/>
  <c r="X106" i="115" s="1"/>
  <c r="Z106" i="115" s="1"/>
  <c r="Y105" i="115"/>
  <c r="AB105" i="115" s="1"/>
  <c r="AD105" i="115" s="1"/>
  <c r="X105" i="115"/>
  <c r="Z105" i="115" s="1"/>
  <c r="R105" i="115"/>
  <c r="K105" i="115"/>
  <c r="AC104" i="115"/>
  <c r="AB104" i="115"/>
  <c r="AD104" i="115" s="1"/>
  <c r="AA104" i="115"/>
  <c r="Y104" i="115"/>
  <c r="R104" i="115"/>
  <c r="K104" i="115"/>
  <c r="X104" i="115" s="1"/>
  <c r="Z104" i="115" s="1"/>
  <c r="Y103" i="115"/>
  <c r="AB103" i="115" s="1"/>
  <c r="AD103" i="115" s="1"/>
  <c r="R103" i="115"/>
  <c r="K103" i="115"/>
  <c r="X103" i="115" s="1"/>
  <c r="Z103" i="115" s="1"/>
  <c r="AD102" i="115"/>
  <c r="Y102" i="115"/>
  <c r="AB102" i="115" s="1"/>
  <c r="R102" i="115"/>
  <c r="K102" i="115"/>
  <c r="X102" i="115" s="1"/>
  <c r="Z102" i="115" s="1"/>
  <c r="Y101" i="115"/>
  <c r="AA101" i="115" s="1"/>
  <c r="AC101" i="115" s="1"/>
  <c r="R101" i="115"/>
  <c r="K101" i="115"/>
  <c r="X101" i="115" s="1"/>
  <c r="Z101" i="115" s="1"/>
  <c r="Y100" i="115"/>
  <c r="AB100" i="115" s="1"/>
  <c r="AD100" i="115" s="1"/>
  <c r="R100" i="115"/>
  <c r="K100" i="115"/>
  <c r="X100" i="115" s="1"/>
  <c r="Z100" i="115" s="1"/>
  <c r="AB99" i="115"/>
  <c r="AD99" i="115" s="1"/>
  <c r="AA99" i="115"/>
  <c r="AC99" i="115" s="1"/>
  <c r="Y99" i="115"/>
  <c r="R99" i="115"/>
  <c r="K99" i="115"/>
  <c r="X99" i="115" s="1"/>
  <c r="Z99" i="115" s="1"/>
  <c r="Y98" i="115"/>
  <c r="AB98" i="115" s="1"/>
  <c r="AD98" i="115" s="1"/>
  <c r="X98" i="115"/>
  <c r="Z98" i="115" s="1"/>
  <c r="R98" i="115"/>
  <c r="K98" i="115"/>
  <c r="Y97" i="115"/>
  <c r="AB97" i="115" s="1"/>
  <c r="AD97" i="115" s="1"/>
  <c r="R97" i="115"/>
  <c r="K97" i="115"/>
  <c r="X97" i="115" s="1"/>
  <c r="Z97" i="115" s="1"/>
  <c r="Y96" i="115"/>
  <c r="AA96" i="115" s="1"/>
  <c r="AC96" i="115" s="1"/>
  <c r="R96" i="115"/>
  <c r="K96" i="115"/>
  <c r="X96" i="115" s="1"/>
  <c r="Z96" i="115" s="1"/>
  <c r="Y95" i="115"/>
  <c r="AB95" i="115" s="1"/>
  <c r="AD95" i="115" s="1"/>
  <c r="R95" i="115"/>
  <c r="K95" i="115"/>
  <c r="X95" i="115" s="1"/>
  <c r="Z95" i="115" s="1"/>
  <c r="AB94" i="115"/>
  <c r="AD94" i="115" s="1"/>
  <c r="AA94" i="115"/>
  <c r="AC94" i="115" s="1"/>
  <c r="Y94" i="115"/>
  <c r="R94" i="115"/>
  <c r="K94" i="115"/>
  <c r="X94" i="115" s="1"/>
  <c r="Z94" i="115" s="1"/>
  <c r="Y93" i="115"/>
  <c r="AB93" i="115" s="1"/>
  <c r="AD93" i="115" s="1"/>
  <c r="R93" i="115"/>
  <c r="K93" i="115"/>
  <c r="X93" i="115" s="1"/>
  <c r="Z93" i="115" s="1"/>
  <c r="AD92" i="115"/>
  <c r="AC92" i="115"/>
  <c r="AB92" i="115"/>
  <c r="AA92" i="115"/>
  <c r="Y92" i="115"/>
  <c r="R92" i="115"/>
  <c r="K92" i="115"/>
  <c r="X92" i="115" s="1"/>
  <c r="Z92" i="115" s="1"/>
  <c r="Y91" i="115"/>
  <c r="AA91" i="115" s="1"/>
  <c r="AC91" i="115" s="1"/>
  <c r="R91" i="115"/>
  <c r="K91" i="115"/>
  <c r="X91" i="115" s="1"/>
  <c r="Z91" i="115" s="1"/>
  <c r="AD90" i="115"/>
  <c r="AB90" i="115"/>
  <c r="AA90" i="115"/>
  <c r="AC90" i="115" s="1"/>
  <c r="Y90" i="115"/>
  <c r="R90" i="115"/>
  <c r="K90" i="115"/>
  <c r="X90" i="115" s="1"/>
  <c r="Z90" i="115" s="1"/>
  <c r="Y89" i="115"/>
  <c r="R89" i="115"/>
  <c r="K89" i="115"/>
  <c r="X89" i="115" s="1"/>
  <c r="Z89" i="115" s="1"/>
  <c r="AD88" i="115"/>
  <c r="AB88" i="115"/>
  <c r="AA88" i="115"/>
  <c r="AC88" i="115" s="1"/>
  <c r="Y88" i="115"/>
  <c r="X88" i="115"/>
  <c r="Z88" i="115" s="1"/>
  <c r="R88" i="115"/>
  <c r="K88" i="115"/>
  <c r="AD87" i="115"/>
  <c r="AC87" i="115"/>
  <c r="AB87" i="115"/>
  <c r="AA87" i="115"/>
  <c r="Y87" i="115"/>
  <c r="X87" i="115"/>
  <c r="Z87" i="115" s="1"/>
  <c r="R87" i="115"/>
  <c r="K87" i="115"/>
  <c r="Y86" i="115"/>
  <c r="AA86" i="115" s="1"/>
  <c r="AC86" i="115" s="1"/>
  <c r="R86" i="115"/>
  <c r="K86" i="115"/>
  <c r="X86" i="115" s="1"/>
  <c r="Z86" i="115" s="1"/>
  <c r="Y85" i="115"/>
  <c r="AB85" i="115" s="1"/>
  <c r="AD85" i="115" s="1"/>
  <c r="R85" i="115"/>
  <c r="K85" i="115"/>
  <c r="X85" i="115" s="1"/>
  <c r="Z85" i="115" s="1"/>
  <c r="AB84" i="115"/>
  <c r="AD84" i="115" s="1"/>
  <c r="AA84" i="115"/>
  <c r="AC84" i="115" s="1"/>
  <c r="Z84" i="115"/>
  <c r="Y84" i="115"/>
  <c r="R84" i="115"/>
  <c r="K84" i="115"/>
  <c r="X84" i="115" s="1"/>
  <c r="Y83" i="115"/>
  <c r="AB83" i="115" s="1"/>
  <c r="AD83" i="115" s="1"/>
  <c r="R83" i="115"/>
  <c r="K83" i="115"/>
  <c r="X83" i="115" s="1"/>
  <c r="Z83" i="115" s="1"/>
  <c r="Y82" i="115"/>
  <c r="AB82" i="115" s="1"/>
  <c r="AD82" i="115" s="1"/>
  <c r="R82" i="115"/>
  <c r="K82" i="115"/>
  <c r="X82" i="115" s="1"/>
  <c r="Z82" i="115" s="1"/>
  <c r="Y81" i="115"/>
  <c r="AA81" i="115" s="1"/>
  <c r="AC81" i="115" s="1"/>
  <c r="R81" i="115"/>
  <c r="K81" i="115"/>
  <c r="X81" i="115" s="1"/>
  <c r="Z81" i="115" s="1"/>
  <c r="Y80" i="115"/>
  <c r="AB80" i="115" s="1"/>
  <c r="AD80" i="115" s="1"/>
  <c r="R80" i="115"/>
  <c r="K80" i="115"/>
  <c r="X80" i="115" s="1"/>
  <c r="Z80" i="115" s="1"/>
  <c r="AB79" i="115"/>
  <c r="AD79" i="115" s="1"/>
  <c r="AA79" i="115"/>
  <c r="AC79" i="115" s="1"/>
  <c r="Y79" i="115"/>
  <c r="R79" i="115"/>
  <c r="K79" i="115"/>
  <c r="X79" i="115" s="1"/>
  <c r="Z79" i="115" s="1"/>
  <c r="Y78" i="115"/>
  <c r="AB78" i="115" s="1"/>
  <c r="AD78" i="115" s="1"/>
  <c r="R78" i="115"/>
  <c r="K78" i="115"/>
  <c r="X78" i="115" s="1"/>
  <c r="Z78" i="115" s="1"/>
  <c r="AD77" i="115"/>
  <c r="AC77" i="115"/>
  <c r="AB77" i="115"/>
  <c r="AA77" i="115"/>
  <c r="Y77" i="115"/>
  <c r="R77" i="115"/>
  <c r="K77" i="115"/>
  <c r="X77" i="115" s="1"/>
  <c r="Z77" i="115" s="1"/>
  <c r="Y76" i="115"/>
  <c r="AA76" i="115" s="1"/>
  <c r="AC76" i="115" s="1"/>
  <c r="X76" i="115"/>
  <c r="Z76" i="115" s="1"/>
  <c r="R76" i="115"/>
  <c r="K76" i="115"/>
  <c r="Y75" i="115"/>
  <c r="AB75" i="115" s="1"/>
  <c r="AD75" i="115" s="1"/>
  <c r="R75" i="115"/>
  <c r="K75" i="115"/>
  <c r="X75" i="115" s="1"/>
  <c r="Z75" i="115" s="1"/>
  <c r="AB74" i="115"/>
  <c r="AD74" i="115" s="1"/>
  <c r="AA74" i="115"/>
  <c r="AC74" i="115" s="1"/>
  <c r="Y74" i="115"/>
  <c r="R74" i="115"/>
  <c r="K74" i="115"/>
  <c r="X74" i="115" s="1"/>
  <c r="Z74" i="115" s="1"/>
  <c r="Y73" i="115"/>
  <c r="AB73" i="115" s="1"/>
  <c r="AD73" i="115" s="1"/>
  <c r="R73" i="115"/>
  <c r="K73" i="115"/>
  <c r="X73" i="115" s="1"/>
  <c r="Z73" i="115" s="1"/>
  <c r="AD72" i="115"/>
  <c r="AC72" i="115"/>
  <c r="AB72" i="115"/>
  <c r="AA72" i="115"/>
  <c r="Y72" i="115"/>
  <c r="X72" i="115"/>
  <c r="Z72" i="115" s="1"/>
  <c r="R72" i="115"/>
  <c r="K72" i="115"/>
  <c r="Y71" i="115"/>
  <c r="AA71" i="115" s="1"/>
  <c r="AC71" i="115" s="1"/>
  <c r="X71" i="115"/>
  <c r="Z71" i="115" s="1"/>
  <c r="R71" i="115"/>
  <c r="K71" i="115"/>
  <c r="AD70" i="115"/>
  <c r="AB70" i="115"/>
  <c r="AA70" i="115"/>
  <c r="AC70" i="115" s="1"/>
  <c r="Y70" i="115"/>
  <c r="R70" i="115"/>
  <c r="K70" i="115"/>
  <c r="X70" i="115" s="1"/>
  <c r="Z70" i="115" s="1"/>
  <c r="AC69" i="115"/>
  <c r="AB69" i="115"/>
  <c r="AD69" i="115" s="1"/>
  <c r="AA69" i="115"/>
  <c r="Y69" i="115"/>
  <c r="R69" i="115"/>
  <c r="K69" i="115"/>
  <c r="X69" i="115" s="1"/>
  <c r="Z69" i="115" s="1"/>
  <c r="Y68" i="115"/>
  <c r="AB68" i="115" s="1"/>
  <c r="AD68" i="115" s="1"/>
  <c r="R68" i="115"/>
  <c r="K68" i="115"/>
  <c r="X68" i="115" s="1"/>
  <c r="Z68" i="115" s="1"/>
  <c r="Y67" i="115"/>
  <c r="AB67" i="115" s="1"/>
  <c r="AD67" i="115" s="1"/>
  <c r="X67" i="115"/>
  <c r="Z67" i="115" s="1"/>
  <c r="R67" i="115"/>
  <c r="K67" i="115"/>
  <c r="Y66" i="115"/>
  <c r="R66" i="115"/>
  <c r="K66" i="115"/>
  <c r="X66" i="115" s="1"/>
  <c r="Z66" i="115" s="1"/>
  <c r="AD65" i="115"/>
  <c r="AB65" i="115"/>
  <c r="AA65" i="115"/>
  <c r="AC65" i="115" s="1"/>
  <c r="Y65" i="115"/>
  <c r="R65" i="115"/>
  <c r="K65" i="115"/>
  <c r="X65" i="115" s="1"/>
  <c r="Z65" i="115" s="1"/>
  <c r="AC64" i="115"/>
  <c r="AB64" i="115"/>
  <c r="AD64" i="115" s="1"/>
  <c r="AA64" i="115"/>
  <c r="Y64" i="115"/>
  <c r="X64" i="115"/>
  <c r="Z64" i="115" s="1"/>
  <c r="R64" i="115"/>
  <c r="K64" i="115"/>
  <c r="Y63" i="115"/>
  <c r="AA63" i="115" s="1"/>
  <c r="AC63" i="115" s="1"/>
  <c r="R63" i="115"/>
  <c r="K63" i="115"/>
  <c r="X63" i="115" s="1"/>
  <c r="Z63" i="115" s="1"/>
  <c r="AD62" i="115"/>
  <c r="AB62" i="115"/>
  <c r="AA62" i="115"/>
  <c r="AC62" i="115" s="1"/>
  <c r="Y62" i="115"/>
  <c r="R62" i="115"/>
  <c r="K62" i="115"/>
  <c r="X62" i="115" s="1"/>
  <c r="Z62" i="115" s="1"/>
  <c r="Y61" i="115"/>
  <c r="R61" i="115"/>
  <c r="K61" i="115"/>
  <c r="X61" i="115" s="1"/>
  <c r="Z61" i="115" s="1"/>
  <c r="AA60" i="115"/>
  <c r="AC60" i="115" s="1"/>
  <c r="Y60" i="115"/>
  <c r="AB60" i="115" s="1"/>
  <c r="AD60" i="115" s="1"/>
  <c r="R60" i="115"/>
  <c r="K60" i="115"/>
  <c r="X60" i="115" s="1"/>
  <c r="Z60" i="115" s="1"/>
  <c r="AC59" i="115"/>
  <c r="AB59" i="115"/>
  <c r="AD59" i="115" s="1"/>
  <c r="AA59" i="115"/>
  <c r="Y59" i="115"/>
  <c r="R59" i="115"/>
  <c r="K59" i="115"/>
  <c r="X59" i="115" s="1"/>
  <c r="Z59" i="115" s="1"/>
  <c r="Z58" i="115"/>
  <c r="Y58" i="115"/>
  <c r="AB58" i="115" s="1"/>
  <c r="AD58" i="115" s="1"/>
  <c r="R58" i="115"/>
  <c r="K58" i="115"/>
  <c r="X58" i="115" s="1"/>
  <c r="AA57" i="115"/>
  <c r="AC57" i="115" s="1"/>
  <c r="Y57" i="115"/>
  <c r="AB57" i="115" s="1"/>
  <c r="AD57" i="115" s="1"/>
  <c r="R57" i="115"/>
  <c r="K57" i="115"/>
  <c r="X57" i="115" s="1"/>
  <c r="Z57" i="115" s="1"/>
  <c r="Y56" i="115"/>
  <c r="R56" i="115"/>
  <c r="K56" i="115"/>
  <c r="X56" i="115" s="1"/>
  <c r="Z56" i="115" s="1"/>
  <c r="AA55" i="115"/>
  <c r="AC55" i="115" s="1"/>
  <c r="Y55" i="115"/>
  <c r="AB55" i="115" s="1"/>
  <c r="AD55" i="115" s="1"/>
  <c r="R55" i="115"/>
  <c r="K55" i="115"/>
  <c r="X55" i="115" s="1"/>
  <c r="Z55" i="115" s="1"/>
  <c r="AC54" i="115"/>
  <c r="AB54" i="115"/>
  <c r="AD54" i="115" s="1"/>
  <c r="AA54" i="115"/>
  <c r="Y54" i="115"/>
  <c r="R54" i="115"/>
  <c r="K54" i="115"/>
  <c r="X54" i="115" s="1"/>
  <c r="Z54" i="115" s="1"/>
  <c r="Y53" i="115"/>
  <c r="AB53" i="115" s="1"/>
  <c r="AD53" i="115" s="1"/>
  <c r="R53" i="115"/>
  <c r="K53" i="115"/>
  <c r="X53" i="115" s="1"/>
  <c r="Z53" i="115" s="1"/>
  <c r="Y52" i="115"/>
  <c r="AB52" i="115" s="1"/>
  <c r="AD52" i="115" s="1"/>
  <c r="R52" i="115"/>
  <c r="K52" i="115"/>
  <c r="X52" i="115" s="1"/>
  <c r="Z52" i="115" s="1"/>
  <c r="Y51" i="115"/>
  <c r="AA51" i="115" s="1"/>
  <c r="AC51" i="115" s="1"/>
  <c r="R51" i="115"/>
  <c r="K51" i="115"/>
  <c r="X51" i="115" s="1"/>
  <c r="Z51" i="115" s="1"/>
  <c r="Y50" i="115"/>
  <c r="AB50" i="115" s="1"/>
  <c r="AD50" i="115" s="1"/>
  <c r="R50" i="115"/>
  <c r="K50" i="115"/>
  <c r="X50" i="115" s="1"/>
  <c r="Z50" i="115" s="1"/>
  <c r="AB49" i="115"/>
  <c r="AD49" i="115" s="1"/>
  <c r="AA49" i="115"/>
  <c r="AC49" i="115" s="1"/>
  <c r="Y49" i="115"/>
  <c r="R49" i="115"/>
  <c r="K49" i="115"/>
  <c r="X49" i="115" s="1"/>
  <c r="Z49" i="115" s="1"/>
  <c r="Y48" i="115"/>
  <c r="AB48" i="115" s="1"/>
  <c r="AD48" i="115" s="1"/>
  <c r="X48" i="115"/>
  <c r="Z48" i="115" s="1"/>
  <c r="R48" i="115"/>
  <c r="K48" i="115"/>
  <c r="AD47" i="115"/>
  <c r="AB47" i="115"/>
  <c r="Z47" i="115"/>
  <c r="Y47" i="115"/>
  <c r="AA47" i="115" s="1"/>
  <c r="AC47" i="115" s="1"/>
  <c r="R47" i="115"/>
  <c r="K47" i="115"/>
  <c r="X47" i="115" s="1"/>
  <c r="Y46" i="115"/>
  <c r="R46" i="115"/>
  <c r="K46" i="115"/>
  <c r="X46" i="115" s="1"/>
  <c r="Z46" i="115" s="1"/>
  <c r="AA45" i="115"/>
  <c r="AC45" i="115" s="1"/>
  <c r="Y45" i="115"/>
  <c r="AB45" i="115" s="1"/>
  <c r="AD45" i="115" s="1"/>
  <c r="X45" i="115"/>
  <c r="Z45" i="115" s="1"/>
  <c r="R45" i="115"/>
  <c r="K45" i="115"/>
  <c r="AD44" i="115"/>
  <c r="AC44" i="115"/>
  <c r="AB44" i="115"/>
  <c r="AA44" i="115"/>
  <c r="Y44" i="115"/>
  <c r="R44" i="115"/>
  <c r="K44" i="115"/>
  <c r="X44" i="115" s="1"/>
  <c r="Z44" i="115" s="1"/>
  <c r="Y43" i="115"/>
  <c r="AA43" i="115" s="1"/>
  <c r="AC43" i="115" s="1"/>
  <c r="R43" i="115"/>
  <c r="K43" i="115"/>
  <c r="X43" i="115" s="1"/>
  <c r="Z43" i="115" s="1"/>
  <c r="AA42" i="115"/>
  <c r="AC42" i="115" s="1"/>
  <c r="Y42" i="115"/>
  <c r="AB42" i="115" s="1"/>
  <c r="AD42" i="115" s="1"/>
  <c r="R42" i="115"/>
  <c r="K42" i="115"/>
  <c r="X42" i="115" s="1"/>
  <c r="Z42" i="115" s="1"/>
  <c r="Y41" i="115"/>
  <c r="R41" i="115"/>
  <c r="K41" i="115"/>
  <c r="X41" i="115" s="1"/>
  <c r="Z41" i="115" s="1"/>
  <c r="Z40" i="115"/>
  <c r="Y40" i="115"/>
  <c r="AA40" i="115" s="1"/>
  <c r="AC40" i="115" s="1"/>
  <c r="R40" i="115"/>
  <c r="K40" i="115"/>
  <c r="X40" i="115" s="1"/>
  <c r="AD39" i="115"/>
  <c r="AC39" i="115"/>
  <c r="AB39" i="115"/>
  <c r="Z39" i="115"/>
  <c r="Y39" i="115"/>
  <c r="AA39" i="115" s="1"/>
  <c r="X39" i="115"/>
  <c r="R39" i="115"/>
  <c r="K39" i="115"/>
  <c r="Y38" i="115"/>
  <c r="AB38" i="115" s="1"/>
  <c r="AD38" i="115" s="1"/>
  <c r="X38" i="115"/>
  <c r="Z38" i="115" s="1"/>
  <c r="R38" i="115"/>
  <c r="K38" i="115"/>
  <c r="Y37" i="115"/>
  <c r="AB37" i="115" s="1"/>
  <c r="AD37" i="115" s="1"/>
  <c r="R37" i="115"/>
  <c r="K37" i="115"/>
  <c r="X37" i="115" s="1"/>
  <c r="Z37" i="115" s="1"/>
  <c r="AD36" i="115"/>
  <c r="AB36" i="115"/>
  <c r="Z36" i="115"/>
  <c r="Y36" i="115"/>
  <c r="AA36" i="115" s="1"/>
  <c r="AC36" i="115" s="1"/>
  <c r="X36" i="115"/>
  <c r="R36" i="115"/>
  <c r="K36" i="115"/>
  <c r="AB35" i="115"/>
  <c r="AD35" i="115" s="1"/>
  <c r="AA35" i="115"/>
  <c r="AC35" i="115" s="1"/>
  <c r="Z35" i="115"/>
  <c r="Y35" i="115"/>
  <c r="R35" i="115"/>
  <c r="K35" i="115"/>
  <c r="X35" i="115" s="1"/>
  <c r="Y34" i="115"/>
  <c r="AB34" i="115" s="1"/>
  <c r="AD34" i="115" s="1"/>
  <c r="R34" i="115"/>
  <c r="K34" i="115"/>
  <c r="X34" i="115" s="1"/>
  <c r="Z34" i="115" s="1"/>
  <c r="AD33" i="115"/>
  <c r="AC33" i="115"/>
  <c r="AB33" i="115"/>
  <c r="AA33" i="115"/>
  <c r="Y33" i="115"/>
  <c r="R33" i="115"/>
  <c r="K33" i="115"/>
  <c r="X33" i="115" s="1"/>
  <c r="Z33" i="115" s="1"/>
  <c r="Y32" i="115"/>
  <c r="AA32" i="115" s="1"/>
  <c r="AC32" i="115" s="1"/>
  <c r="X32" i="115"/>
  <c r="Z32" i="115" s="1"/>
  <c r="R32" i="115"/>
  <c r="K32" i="115"/>
  <c r="Y31" i="115"/>
  <c r="AB31" i="115" s="1"/>
  <c r="AD31" i="115" s="1"/>
  <c r="R31" i="115"/>
  <c r="K31" i="115"/>
  <c r="X31" i="115" s="1"/>
  <c r="Z31" i="115" s="1"/>
  <c r="AB30" i="115"/>
  <c r="AD30" i="115" s="1"/>
  <c r="AA30" i="115"/>
  <c r="AC30" i="115" s="1"/>
  <c r="Z30" i="115"/>
  <c r="Y30" i="115"/>
  <c r="R30" i="115"/>
  <c r="K30" i="115"/>
  <c r="X30" i="115" s="1"/>
  <c r="Y29" i="115"/>
  <c r="AB29" i="115" s="1"/>
  <c r="AD29" i="115" s="1"/>
  <c r="R29" i="115"/>
  <c r="K29" i="115"/>
  <c r="X29" i="115" s="1"/>
  <c r="Z29" i="115" s="1"/>
  <c r="Y28" i="115"/>
  <c r="AB28" i="115" s="1"/>
  <c r="AD28" i="115" s="1"/>
  <c r="X28" i="115"/>
  <c r="Z28" i="115" s="1"/>
  <c r="R28" i="115"/>
  <c r="K28" i="115"/>
  <c r="Y27" i="115"/>
  <c r="AB27" i="115" s="1"/>
  <c r="AD27" i="115" s="1"/>
  <c r="R27" i="115"/>
  <c r="K27" i="115"/>
  <c r="X27" i="115" s="1"/>
  <c r="Z27" i="115" s="1"/>
  <c r="AA26" i="115"/>
  <c r="AC26" i="115" s="1"/>
  <c r="Y26" i="115"/>
  <c r="AB26" i="115" s="1"/>
  <c r="AD26" i="115" s="1"/>
  <c r="R26" i="115"/>
  <c r="K26" i="115"/>
  <c r="X26" i="115" s="1"/>
  <c r="Z26" i="115" s="1"/>
  <c r="AC25" i="115"/>
  <c r="AB25" i="115"/>
  <c r="AD25" i="115" s="1"/>
  <c r="AA25" i="115"/>
  <c r="Y25" i="115"/>
  <c r="R25" i="115"/>
  <c r="K25" i="115"/>
  <c r="X25" i="115" s="1"/>
  <c r="Z25" i="115" s="1"/>
  <c r="Y24" i="115"/>
  <c r="AB24" i="115" s="1"/>
  <c r="AD24" i="115" s="1"/>
  <c r="X24" i="115"/>
  <c r="Z24" i="115" s="1"/>
  <c r="R24" i="115"/>
  <c r="K24" i="115"/>
  <c r="AA23" i="115"/>
  <c r="AC23" i="115" s="1"/>
  <c r="Y23" i="115"/>
  <c r="AB23" i="115" s="1"/>
  <c r="AD23" i="115" s="1"/>
  <c r="R23" i="115"/>
  <c r="K23" i="115"/>
  <c r="X23" i="115" s="1"/>
  <c r="Z23" i="115" s="1"/>
  <c r="Y22" i="115"/>
  <c r="AB22" i="115" s="1"/>
  <c r="AD22" i="115" s="1"/>
  <c r="R22" i="115"/>
  <c r="K22" i="115"/>
  <c r="X22" i="115" s="1"/>
  <c r="Z22" i="115" s="1"/>
  <c r="AA21" i="115"/>
  <c r="AC21" i="115" s="1"/>
  <c r="Y21" i="115"/>
  <c r="AB21" i="115" s="1"/>
  <c r="AD21" i="115" s="1"/>
  <c r="X21" i="115"/>
  <c r="Z21" i="115" s="1"/>
  <c r="R21" i="115"/>
  <c r="K21" i="115"/>
  <c r="AD20" i="115"/>
  <c r="AC20" i="115"/>
  <c r="AB20" i="115"/>
  <c r="AA20" i="115"/>
  <c r="Y20" i="115"/>
  <c r="X20" i="115"/>
  <c r="Z20" i="115" s="1"/>
  <c r="R20" i="115"/>
  <c r="K20" i="115"/>
  <c r="Y19" i="115"/>
  <c r="X19" i="115"/>
  <c r="Z19" i="115" s="1"/>
  <c r="R19" i="115"/>
  <c r="K19" i="115"/>
  <c r="AA18" i="115"/>
  <c r="AC18" i="115" s="1"/>
  <c r="Y18" i="115"/>
  <c r="AB18" i="115" s="1"/>
  <c r="AD18" i="115" s="1"/>
  <c r="R18" i="115"/>
  <c r="K18" i="115"/>
  <c r="X18" i="115" s="1"/>
  <c r="Z18" i="115" s="1"/>
  <c r="AC17" i="115"/>
  <c r="AB17" i="115"/>
  <c r="AD17" i="115" s="1"/>
  <c r="AA17" i="115"/>
  <c r="Y17" i="115"/>
  <c r="R17" i="115"/>
  <c r="K17" i="115"/>
  <c r="X17" i="115" s="1"/>
  <c r="Z17" i="115" s="1"/>
  <c r="Y16" i="115"/>
  <c r="AB16" i="115" s="1"/>
  <c r="AD16" i="115" s="1"/>
  <c r="X16" i="115"/>
  <c r="Z16" i="115" s="1"/>
  <c r="R16" i="115"/>
  <c r="K16" i="115"/>
  <c r="AA15" i="115"/>
  <c r="AC15" i="115" s="1"/>
  <c r="Y15" i="115"/>
  <c r="AB15" i="115" s="1"/>
  <c r="AD15" i="115" s="1"/>
  <c r="R15" i="115"/>
  <c r="K15" i="115"/>
  <c r="X15" i="115" s="1"/>
  <c r="Z15" i="115" s="1"/>
  <c r="AA14" i="115"/>
  <c r="AC14" i="115" s="1"/>
  <c r="Y14" i="115"/>
  <c r="AB14" i="115" s="1"/>
  <c r="AD14" i="115" s="1"/>
  <c r="R14" i="115"/>
  <c r="K14" i="115"/>
  <c r="X14" i="115" s="1"/>
  <c r="Z14" i="115" s="1"/>
  <c r="AA13" i="115"/>
  <c r="AC13" i="115" s="1"/>
  <c r="Y13" i="115"/>
  <c r="AB13" i="115" s="1"/>
  <c r="AD13" i="115" s="1"/>
  <c r="R13" i="115"/>
  <c r="K13" i="115"/>
  <c r="X13" i="115" s="1"/>
  <c r="Z13" i="115" s="1"/>
  <c r="AC12" i="115"/>
  <c r="AB12" i="115"/>
  <c r="AD12" i="115" s="1"/>
  <c r="AA12" i="115"/>
  <c r="Y12" i="115"/>
  <c r="X12" i="115"/>
  <c r="Z12" i="115" s="1"/>
  <c r="R12" i="115"/>
  <c r="K12" i="115"/>
  <c r="Y11" i="115"/>
  <c r="AA11" i="115" s="1"/>
  <c r="AC11" i="115" s="1"/>
  <c r="R11" i="115"/>
  <c r="K11" i="115"/>
  <c r="X11" i="115" s="1"/>
  <c r="Z11" i="115" s="1"/>
  <c r="Z10" i="115"/>
  <c r="Y10" i="115"/>
  <c r="AB10" i="115" s="1"/>
  <c r="AD10" i="115" s="1"/>
  <c r="R10" i="115"/>
  <c r="K10" i="115"/>
  <c r="X10" i="115" s="1"/>
  <c r="AB9" i="115"/>
  <c r="AD9" i="115" s="1"/>
  <c r="AA9" i="115"/>
  <c r="AC9" i="115" s="1"/>
  <c r="Y9" i="115"/>
  <c r="X9" i="115"/>
  <c r="Z9" i="115" s="1"/>
  <c r="R9" i="115"/>
  <c r="K9" i="115"/>
  <c r="Y8" i="115"/>
  <c r="AB8" i="115" s="1"/>
  <c r="AD8" i="115" s="1"/>
  <c r="R8" i="115"/>
  <c r="K8" i="115"/>
  <c r="X8" i="115" s="1"/>
  <c r="Z8" i="115" s="1"/>
  <c r="Y7" i="115"/>
  <c r="AB7" i="115" s="1"/>
  <c r="AD7" i="115" s="1"/>
  <c r="R7" i="115"/>
  <c r="K7" i="115"/>
  <c r="X7" i="115" s="1"/>
  <c r="Z7" i="115" s="1"/>
  <c r="Z6" i="115"/>
  <c r="Y6" i="115"/>
  <c r="AB6" i="115" s="1"/>
  <c r="AD6" i="115" s="1"/>
  <c r="X6" i="115"/>
  <c r="R6" i="115"/>
  <c r="K6" i="115"/>
  <c r="Y5" i="115"/>
  <c r="AB5" i="115" s="1"/>
  <c r="AD5" i="115" s="1"/>
  <c r="R5" i="115"/>
  <c r="K5" i="115"/>
  <c r="X5" i="115" s="1"/>
  <c r="Y12" i="114"/>
  <c r="AB12" i="114" s="1"/>
  <c r="AD12" i="114" s="1"/>
  <c r="R12" i="114"/>
  <c r="K12" i="114"/>
  <c r="X12" i="114" s="1"/>
  <c r="Z12" i="114" s="1"/>
  <c r="Y11" i="114"/>
  <c r="AB11" i="114" s="1"/>
  <c r="AD11" i="114" s="1"/>
  <c r="X11" i="114"/>
  <c r="Z11" i="114" s="1"/>
  <c r="R11" i="114"/>
  <c r="K11" i="114"/>
  <c r="AB10" i="114"/>
  <c r="AD10" i="114" s="1"/>
  <c r="AA10" i="114"/>
  <c r="AC10" i="114" s="1"/>
  <c r="Y10" i="114"/>
  <c r="R10" i="114"/>
  <c r="K10" i="114"/>
  <c r="X10" i="114" s="1"/>
  <c r="Z10" i="114" s="1"/>
  <c r="AB9" i="114"/>
  <c r="AD9" i="114" s="1"/>
  <c r="AA9" i="114"/>
  <c r="AC9" i="114" s="1"/>
  <c r="Y9" i="114"/>
  <c r="R9" i="114"/>
  <c r="K9" i="114"/>
  <c r="X9" i="114" s="1"/>
  <c r="Z9" i="114" s="1"/>
  <c r="Y8" i="114"/>
  <c r="AB8" i="114" s="1"/>
  <c r="AD8" i="114" s="1"/>
  <c r="X8" i="114"/>
  <c r="Z8" i="114" s="1"/>
  <c r="R8" i="114"/>
  <c r="K8" i="114"/>
  <c r="Y7" i="114"/>
  <c r="AB7" i="114" s="1"/>
  <c r="AD7" i="114" s="1"/>
  <c r="R7" i="114"/>
  <c r="K7" i="114"/>
  <c r="X7" i="114" s="1"/>
  <c r="Z7" i="114" s="1"/>
  <c r="Y6" i="114"/>
  <c r="AB6" i="114" s="1"/>
  <c r="AD6" i="114" s="1"/>
  <c r="R6" i="114"/>
  <c r="K6" i="114"/>
  <c r="X6" i="114" s="1"/>
  <c r="Z6" i="114" s="1"/>
  <c r="Y5" i="114"/>
  <c r="AB5" i="114" s="1"/>
  <c r="AD5" i="114" s="1"/>
  <c r="X5" i="114"/>
  <c r="Z5" i="114" s="1"/>
  <c r="R5" i="114"/>
  <c r="K5" i="114"/>
  <c r="AB12" i="113"/>
  <c r="AD12" i="113" s="1"/>
  <c r="Y12" i="113"/>
  <c r="AA12" i="113" s="1"/>
  <c r="AC12" i="113" s="1"/>
  <c r="R12" i="113"/>
  <c r="K12" i="113"/>
  <c r="X12" i="113" s="1"/>
  <c r="Z12" i="113" s="1"/>
  <c r="AB11" i="113"/>
  <c r="AD11" i="113" s="1"/>
  <c r="AA11" i="113"/>
  <c r="AC11" i="113" s="1"/>
  <c r="Y11" i="113"/>
  <c r="R11" i="113"/>
  <c r="K11" i="113"/>
  <c r="X11" i="113" s="1"/>
  <c r="Z11" i="113" s="1"/>
  <c r="Y10" i="113"/>
  <c r="AB10" i="113" s="1"/>
  <c r="AD10" i="113" s="1"/>
  <c r="R10" i="113"/>
  <c r="K10" i="113"/>
  <c r="X10" i="113" s="1"/>
  <c r="Z10" i="113" s="1"/>
  <c r="Y9" i="113"/>
  <c r="AB9" i="113" s="1"/>
  <c r="AD9" i="113" s="1"/>
  <c r="X9" i="113"/>
  <c r="Z9" i="113" s="1"/>
  <c r="R9" i="113"/>
  <c r="K9" i="113"/>
  <c r="Y8" i="113"/>
  <c r="AB8" i="113" s="1"/>
  <c r="AD8" i="113" s="1"/>
  <c r="R8" i="113"/>
  <c r="K8" i="113"/>
  <c r="X8" i="113" s="1"/>
  <c r="Z8" i="113" s="1"/>
  <c r="AB7" i="113"/>
  <c r="AD7" i="113" s="1"/>
  <c r="Y7" i="113"/>
  <c r="AA7" i="113" s="1"/>
  <c r="AC7" i="113" s="1"/>
  <c r="R7" i="113"/>
  <c r="K7" i="113"/>
  <c r="X7" i="113" s="1"/>
  <c r="Z7" i="113" s="1"/>
  <c r="Y6" i="113"/>
  <c r="AA6" i="113" s="1"/>
  <c r="AC6" i="113" s="1"/>
  <c r="R6" i="113"/>
  <c r="K6" i="113"/>
  <c r="X6" i="113" s="1"/>
  <c r="Z6" i="113" s="1"/>
  <c r="Y5" i="113"/>
  <c r="AB5" i="113" s="1"/>
  <c r="AD5" i="113" s="1"/>
  <c r="R5" i="113"/>
  <c r="K5" i="113"/>
  <c r="X5" i="113" s="1"/>
  <c r="Z5" i="113" s="1"/>
  <c r="Y26" i="112"/>
  <c r="AB26" i="112" s="1"/>
  <c r="AD26" i="112" s="1"/>
  <c r="R26" i="112"/>
  <c r="K26" i="112"/>
  <c r="X26" i="112" s="1"/>
  <c r="Z26" i="112" s="1"/>
  <c r="Y25" i="112"/>
  <c r="AB25" i="112" s="1"/>
  <c r="AD25" i="112" s="1"/>
  <c r="X25" i="112"/>
  <c r="Z25" i="112" s="1"/>
  <c r="R25" i="112"/>
  <c r="K25" i="112"/>
  <c r="AB24" i="112"/>
  <c r="AD24" i="112" s="1"/>
  <c r="Y24" i="112"/>
  <c r="AA24" i="112" s="1"/>
  <c r="AC24" i="112" s="1"/>
  <c r="R24" i="112"/>
  <c r="K24" i="112"/>
  <c r="X24" i="112" s="1"/>
  <c r="Z24" i="112" s="1"/>
  <c r="Y23" i="112"/>
  <c r="AB23" i="112" s="1"/>
  <c r="AD23" i="112" s="1"/>
  <c r="R23" i="112"/>
  <c r="K23" i="112"/>
  <c r="X23" i="112" s="1"/>
  <c r="Z23" i="112" s="1"/>
  <c r="AD22" i="112"/>
  <c r="AB22" i="112"/>
  <c r="Y22" i="112"/>
  <c r="AA22" i="112" s="1"/>
  <c r="AC22" i="112" s="1"/>
  <c r="X22" i="112"/>
  <c r="Z22" i="112" s="1"/>
  <c r="R22" i="112"/>
  <c r="K22" i="112"/>
  <c r="Y21" i="112"/>
  <c r="AB21" i="112" s="1"/>
  <c r="AD21" i="112" s="1"/>
  <c r="R21" i="112"/>
  <c r="K21" i="112"/>
  <c r="X21" i="112" s="1"/>
  <c r="Z21" i="112" s="1"/>
  <c r="Y20" i="112"/>
  <c r="AB20" i="112" s="1"/>
  <c r="AD20" i="112" s="1"/>
  <c r="R20" i="112"/>
  <c r="K20" i="112"/>
  <c r="X20" i="112" s="1"/>
  <c r="Z20" i="112" s="1"/>
  <c r="AB19" i="112"/>
  <c r="AD19" i="112" s="1"/>
  <c r="Y19" i="112"/>
  <c r="AA19" i="112" s="1"/>
  <c r="AC19" i="112" s="1"/>
  <c r="R19" i="112"/>
  <c r="K19" i="112"/>
  <c r="X19" i="112" s="1"/>
  <c r="Z19" i="112" s="1"/>
  <c r="Y18" i="112"/>
  <c r="AB18" i="112" s="1"/>
  <c r="AD18" i="112" s="1"/>
  <c r="R18" i="112"/>
  <c r="K18" i="112"/>
  <c r="X18" i="112" s="1"/>
  <c r="Z18" i="112" s="1"/>
  <c r="AD17" i="112"/>
  <c r="AB17" i="112"/>
  <c r="Y17" i="112"/>
  <c r="AA17" i="112" s="1"/>
  <c r="AC17" i="112" s="1"/>
  <c r="R17" i="112"/>
  <c r="K17" i="112"/>
  <c r="X17" i="112" s="1"/>
  <c r="Z17" i="112" s="1"/>
  <c r="Y16" i="112"/>
  <c r="AB16" i="112" s="1"/>
  <c r="AD16" i="112" s="1"/>
  <c r="R16" i="112"/>
  <c r="K16" i="112"/>
  <c r="X16" i="112" s="1"/>
  <c r="Z16" i="112" s="1"/>
  <c r="Y15" i="112"/>
  <c r="AB15" i="112" s="1"/>
  <c r="AD15" i="112" s="1"/>
  <c r="R15" i="112"/>
  <c r="K15" i="112"/>
  <c r="X15" i="112" s="1"/>
  <c r="Z15" i="112" s="1"/>
  <c r="AB14" i="112"/>
  <c r="AD14" i="112" s="1"/>
  <c r="AA14" i="112"/>
  <c r="AC14" i="112" s="1"/>
  <c r="Y14" i="112"/>
  <c r="R14" i="112"/>
  <c r="K14" i="112"/>
  <c r="X14" i="112" s="1"/>
  <c r="Z14" i="112" s="1"/>
  <c r="Y13" i="112"/>
  <c r="AB13" i="112" s="1"/>
  <c r="AD13" i="112" s="1"/>
  <c r="R13" i="112"/>
  <c r="K13" i="112"/>
  <c r="X13" i="112" s="1"/>
  <c r="Z13" i="112" s="1"/>
  <c r="AD12" i="112"/>
  <c r="AC12" i="112"/>
  <c r="AB12" i="112"/>
  <c r="AA12" i="112"/>
  <c r="Y12" i="112"/>
  <c r="R12" i="112"/>
  <c r="K12" i="112"/>
  <c r="X12" i="112" s="1"/>
  <c r="Z12" i="112" s="1"/>
  <c r="Y11" i="112"/>
  <c r="AB11" i="112" s="1"/>
  <c r="AD11" i="112" s="1"/>
  <c r="R11" i="112"/>
  <c r="K11" i="112"/>
  <c r="X11" i="112" s="1"/>
  <c r="Z11" i="112" s="1"/>
  <c r="AD10" i="112"/>
  <c r="AC10" i="112"/>
  <c r="AB10" i="112"/>
  <c r="AA10" i="112"/>
  <c r="Y10" i="112"/>
  <c r="R10" i="112"/>
  <c r="K10" i="112"/>
  <c r="X10" i="112" s="1"/>
  <c r="Z10" i="112" s="1"/>
  <c r="Y9" i="112"/>
  <c r="AB9" i="112" s="1"/>
  <c r="AD9" i="112" s="1"/>
  <c r="R9" i="112"/>
  <c r="K9" i="112"/>
  <c r="X9" i="112" s="1"/>
  <c r="Z9" i="112" s="1"/>
  <c r="Y8" i="112"/>
  <c r="AB8" i="112" s="1"/>
  <c r="AD8" i="112" s="1"/>
  <c r="R8" i="112"/>
  <c r="K8" i="112"/>
  <c r="X8" i="112" s="1"/>
  <c r="Z8" i="112" s="1"/>
  <c r="AB7" i="112"/>
  <c r="AD7" i="112" s="1"/>
  <c r="Y7" i="112"/>
  <c r="AA7" i="112" s="1"/>
  <c r="AC7" i="112" s="1"/>
  <c r="R7" i="112"/>
  <c r="K7" i="112"/>
  <c r="X7" i="112" s="1"/>
  <c r="Z7" i="112" s="1"/>
  <c r="Y6" i="112"/>
  <c r="AB6" i="112" s="1"/>
  <c r="AD6" i="112" s="1"/>
  <c r="R6" i="112"/>
  <c r="K6" i="112"/>
  <c r="X6" i="112" s="1"/>
  <c r="Z6" i="112" s="1"/>
  <c r="Y5" i="112"/>
  <c r="AB5" i="112" s="1"/>
  <c r="AD5" i="112" s="1"/>
  <c r="R5" i="112"/>
  <c r="K5" i="112"/>
  <c r="X5" i="112" s="1"/>
  <c r="Y25" i="111"/>
  <c r="AB25" i="111" s="1"/>
  <c r="AD25" i="111" s="1"/>
  <c r="R25" i="111"/>
  <c r="K25" i="111"/>
  <c r="X25" i="111" s="1"/>
  <c r="Z25" i="111" s="1"/>
  <c r="Y24" i="111"/>
  <c r="AB24" i="111" s="1"/>
  <c r="AD24" i="111" s="1"/>
  <c r="X24" i="111"/>
  <c r="Z24" i="111" s="1"/>
  <c r="R24" i="111"/>
  <c r="K24" i="111"/>
  <c r="AB23" i="111"/>
  <c r="AD23" i="111" s="1"/>
  <c r="Y23" i="111"/>
  <c r="AA23" i="111" s="1"/>
  <c r="AC23" i="111" s="1"/>
  <c r="R23" i="111"/>
  <c r="K23" i="111"/>
  <c r="X23" i="111" s="1"/>
  <c r="Z23" i="111" s="1"/>
  <c r="AB22" i="111"/>
  <c r="AD22" i="111" s="1"/>
  <c r="AA22" i="111"/>
  <c r="AC22" i="111" s="1"/>
  <c r="Y22" i="111"/>
  <c r="R22" i="111"/>
  <c r="K22" i="111"/>
  <c r="X22" i="111" s="1"/>
  <c r="Z22" i="111" s="1"/>
  <c r="AD21" i="111"/>
  <c r="AB21" i="111"/>
  <c r="Y21" i="111"/>
  <c r="AA21" i="111" s="1"/>
  <c r="AC21" i="111" s="1"/>
  <c r="R21" i="111"/>
  <c r="K21" i="111"/>
  <c r="X21" i="111" s="1"/>
  <c r="Z21" i="111" s="1"/>
  <c r="Y20" i="111"/>
  <c r="AB20" i="111" s="1"/>
  <c r="AD20" i="111" s="1"/>
  <c r="R20" i="111"/>
  <c r="K20" i="111"/>
  <c r="X20" i="111" s="1"/>
  <c r="Z20" i="111" s="1"/>
  <c r="Y19" i="111"/>
  <c r="AB19" i="111" s="1"/>
  <c r="AD19" i="111" s="1"/>
  <c r="X19" i="111"/>
  <c r="Z19" i="111" s="1"/>
  <c r="R19" i="111"/>
  <c r="K19" i="111"/>
  <c r="AB18" i="111"/>
  <c r="AD18" i="111" s="1"/>
  <c r="Y18" i="111"/>
  <c r="AA18" i="111" s="1"/>
  <c r="AC18" i="111" s="1"/>
  <c r="R18" i="111"/>
  <c r="K18" i="111"/>
  <c r="X18" i="111" s="1"/>
  <c r="Z18" i="111" s="1"/>
  <c r="AB17" i="111"/>
  <c r="AD17" i="111" s="1"/>
  <c r="AA17" i="111"/>
  <c r="AC17" i="111" s="1"/>
  <c r="Y17" i="111"/>
  <c r="R17" i="111"/>
  <c r="K17" i="111"/>
  <c r="X17" i="111" s="1"/>
  <c r="Z17" i="111" s="1"/>
  <c r="AD16" i="111"/>
  <c r="AB16" i="111"/>
  <c r="Y16" i="111"/>
  <c r="AA16" i="111" s="1"/>
  <c r="AC16" i="111" s="1"/>
  <c r="R16" i="111"/>
  <c r="K16" i="111"/>
  <c r="X16" i="111" s="1"/>
  <c r="Z16" i="111" s="1"/>
  <c r="Y15" i="111"/>
  <c r="AB15" i="111" s="1"/>
  <c r="AD15" i="111" s="1"/>
  <c r="R15" i="111"/>
  <c r="K15" i="111"/>
  <c r="X15" i="111" s="1"/>
  <c r="Z15" i="111" s="1"/>
  <c r="Y14" i="111"/>
  <c r="AB14" i="111" s="1"/>
  <c r="AD14" i="111" s="1"/>
  <c r="R14" i="111"/>
  <c r="K14" i="111"/>
  <c r="X14" i="111" s="1"/>
  <c r="Z14" i="111" s="1"/>
  <c r="AB13" i="111"/>
  <c r="AD13" i="111" s="1"/>
  <c r="AA13" i="111"/>
  <c r="AC13" i="111" s="1"/>
  <c r="Y13" i="111"/>
  <c r="R13" i="111"/>
  <c r="K13" i="111"/>
  <c r="X13" i="111" s="1"/>
  <c r="Z13" i="111" s="1"/>
  <c r="Y12" i="111"/>
  <c r="AA12" i="111" s="1"/>
  <c r="AC12" i="111" s="1"/>
  <c r="R12" i="111"/>
  <c r="K12" i="111"/>
  <c r="X12" i="111" s="1"/>
  <c r="Z12" i="111" s="1"/>
  <c r="AD11" i="111"/>
  <c r="AC11" i="111"/>
  <c r="AB11" i="111"/>
  <c r="AA11" i="111"/>
  <c r="Y11" i="111"/>
  <c r="X11" i="111"/>
  <c r="Z11" i="111" s="1"/>
  <c r="R11" i="111"/>
  <c r="K11" i="111"/>
  <c r="Y10" i="111"/>
  <c r="AB10" i="111" s="1"/>
  <c r="AD10" i="111" s="1"/>
  <c r="R10" i="111"/>
  <c r="K10" i="111"/>
  <c r="X10" i="111" s="1"/>
  <c r="Z10" i="111" s="1"/>
  <c r="Y9" i="111"/>
  <c r="AB9" i="111" s="1"/>
  <c r="AD9" i="111" s="1"/>
  <c r="R9" i="111"/>
  <c r="K9" i="111"/>
  <c r="X9" i="111" s="1"/>
  <c r="Z9" i="111" s="1"/>
  <c r="AB8" i="111"/>
  <c r="AD8" i="111" s="1"/>
  <c r="AA8" i="111"/>
  <c r="AC8" i="111" s="1"/>
  <c r="Y8" i="111"/>
  <c r="R8" i="111"/>
  <c r="K8" i="111"/>
  <c r="X8" i="111" s="1"/>
  <c r="Z8" i="111" s="1"/>
  <c r="Y7" i="111"/>
  <c r="AA7" i="111" s="1"/>
  <c r="AC7" i="111" s="1"/>
  <c r="R7" i="111"/>
  <c r="K7" i="111"/>
  <c r="X7" i="111" s="1"/>
  <c r="Z7" i="111" s="1"/>
  <c r="Y6" i="111"/>
  <c r="AB6" i="111" s="1"/>
  <c r="AD6" i="111" s="1"/>
  <c r="R6" i="111"/>
  <c r="K6" i="111"/>
  <c r="X6" i="111" s="1"/>
  <c r="Z6" i="111" s="1"/>
  <c r="Y5" i="111"/>
  <c r="AB5" i="111" s="1"/>
  <c r="AD5" i="111" s="1"/>
  <c r="R5" i="111"/>
  <c r="K5" i="111"/>
  <c r="X5" i="111" s="1"/>
  <c r="Y35" i="110"/>
  <c r="AB35" i="110" s="1"/>
  <c r="AD35" i="110" s="1"/>
  <c r="R35" i="110"/>
  <c r="K35" i="110"/>
  <c r="X35" i="110" s="1"/>
  <c r="Z35" i="110" s="1"/>
  <c r="Y34" i="110"/>
  <c r="AB34" i="110" s="1"/>
  <c r="AD34" i="110" s="1"/>
  <c r="R34" i="110"/>
  <c r="K34" i="110"/>
  <c r="X34" i="110" s="1"/>
  <c r="Z34" i="110" s="1"/>
  <c r="AB33" i="110"/>
  <c r="AD33" i="110" s="1"/>
  <c r="AA33" i="110"/>
  <c r="AC33" i="110" s="1"/>
  <c r="Y33" i="110"/>
  <c r="R33" i="110"/>
  <c r="K33" i="110"/>
  <c r="X33" i="110" s="1"/>
  <c r="Z33" i="110" s="1"/>
  <c r="AB32" i="110"/>
  <c r="AD32" i="110" s="1"/>
  <c r="Y32" i="110"/>
  <c r="AA32" i="110" s="1"/>
  <c r="AC32" i="110" s="1"/>
  <c r="R32" i="110"/>
  <c r="K32" i="110"/>
  <c r="X32" i="110" s="1"/>
  <c r="Z32" i="110" s="1"/>
  <c r="Y31" i="110"/>
  <c r="AB31" i="110" s="1"/>
  <c r="AD31" i="110" s="1"/>
  <c r="R31" i="110"/>
  <c r="K31" i="110"/>
  <c r="X31" i="110" s="1"/>
  <c r="Z31" i="110" s="1"/>
  <c r="Y30" i="110"/>
  <c r="AB30" i="110" s="1"/>
  <c r="AD30" i="110" s="1"/>
  <c r="R30" i="110"/>
  <c r="K30" i="110"/>
  <c r="X30" i="110" s="1"/>
  <c r="Z30" i="110" s="1"/>
  <c r="Y29" i="110"/>
  <c r="AA29" i="110" s="1"/>
  <c r="AC29" i="110" s="1"/>
  <c r="R29" i="110"/>
  <c r="K29" i="110"/>
  <c r="X29" i="110" s="1"/>
  <c r="Z29" i="110" s="1"/>
  <c r="Y28" i="110"/>
  <c r="AB28" i="110" s="1"/>
  <c r="AD28" i="110" s="1"/>
  <c r="X28" i="110"/>
  <c r="Z28" i="110" s="1"/>
  <c r="R28" i="110"/>
  <c r="K28" i="110"/>
  <c r="AB27" i="110"/>
  <c r="AD27" i="110" s="1"/>
  <c r="Y27" i="110"/>
  <c r="AA27" i="110" s="1"/>
  <c r="AC27" i="110" s="1"/>
  <c r="R27" i="110"/>
  <c r="K27" i="110"/>
  <c r="X27" i="110" s="1"/>
  <c r="Z27" i="110" s="1"/>
  <c r="Y26" i="110"/>
  <c r="AB26" i="110" s="1"/>
  <c r="AD26" i="110" s="1"/>
  <c r="R26" i="110"/>
  <c r="K26" i="110"/>
  <c r="X26" i="110" s="1"/>
  <c r="Z26" i="110" s="1"/>
  <c r="Y25" i="110"/>
  <c r="AB25" i="110" s="1"/>
  <c r="AD25" i="110" s="1"/>
  <c r="R25" i="110"/>
  <c r="K25" i="110"/>
  <c r="X25" i="110" s="1"/>
  <c r="Z25" i="110" s="1"/>
  <c r="Y24" i="110"/>
  <c r="AA24" i="110" s="1"/>
  <c r="AC24" i="110" s="1"/>
  <c r="R24" i="110"/>
  <c r="K24" i="110"/>
  <c r="X24" i="110" s="1"/>
  <c r="Z24" i="110" s="1"/>
  <c r="Y23" i="110"/>
  <c r="AB23" i="110" s="1"/>
  <c r="AD23" i="110" s="1"/>
  <c r="R23" i="110"/>
  <c r="K23" i="110"/>
  <c r="X23" i="110" s="1"/>
  <c r="Z23" i="110" s="1"/>
  <c r="AB22" i="110"/>
  <c r="AD22" i="110" s="1"/>
  <c r="AA22" i="110"/>
  <c r="AC22" i="110" s="1"/>
  <c r="Y22" i="110"/>
  <c r="R22" i="110"/>
  <c r="K22" i="110"/>
  <c r="X22" i="110" s="1"/>
  <c r="Z22" i="110" s="1"/>
  <c r="AB21" i="110"/>
  <c r="AD21" i="110" s="1"/>
  <c r="Y21" i="110"/>
  <c r="AA21" i="110" s="1"/>
  <c r="AC21" i="110" s="1"/>
  <c r="R21" i="110"/>
  <c r="K21" i="110"/>
  <c r="X21" i="110" s="1"/>
  <c r="Z21" i="110" s="1"/>
  <c r="AD20" i="110"/>
  <c r="AC20" i="110"/>
  <c r="AB20" i="110"/>
  <c r="AA20" i="110"/>
  <c r="Y20" i="110"/>
  <c r="R20" i="110"/>
  <c r="K20" i="110"/>
  <c r="X20" i="110" s="1"/>
  <c r="Z20" i="110" s="1"/>
  <c r="Y19" i="110"/>
  <c r="AB19" i="110" s="1"/>
  <c r="AD19" i="110" s="1"/>
  <c r="R19" i="110"/>
  <c r="K19" i="110"/>
  <c r="X19" i="110" s="1"/>
  <c r="Z19" i="110" s="1"/>
  <c r="AD18" i="110"/>
  <c r="AB18" i="110"/>
  <c r="AA18" i="110"/>
  <c r="AC18" i="110" s="1"/>
  <c r="Y18" i="110"/>
  <c r="R18" i="110"/>
  <c r="K18" i="110"/>
  <c r="X18" i="110" s="1"/>
  <c r="Z18" i="110" s="1"/>
  <c r="Y17" i="110"/>
  <c r="AA17" i="110" s="1"/>
  <c r="AC17" i="110" s="1"/>
  <c r="R17" i="110"/>
  <c r="K17" i="110"/>
  <c r="X17" i="110" s="1"/>
  <c r="Z17" i="110" s="1"/>
  <c r="AA16" i="110"/>
  <c r="AC16" i="110" s="1"/>
  <c r="Y16" i="110"/>
  <c r="AB16" i="110" s="1"/>
  <c r="AD16" i="110" s="1"/>
  <c r="R16" i="110"/>
  <c r="K16" i="110"/>
  <c r="X16" i="110" s="1"/>
  <c r="Z16" i="110" s="1"/>
  <c r="AB15" i="110"/>
  <c r="AD15" i="110" s="1"/>
  <c r="Y15" i="110"/>
  <c r="AA15" i="110" s="1"/>
  <c r="AC15" i="110" s="1"/>
  <c r="R15" i="110"/>
  <c r="K15" i="110"/>
  <c r="X15" i="110" s="1"/>
  <c r="Z15" i="110" s="1"/>
  <c r="Y14" i="110"/>
  <c r="AB14" i="110" s="1"/>
  <c r="AD14" i="110" s="1"/>
  <c r="R14" i="110"/>
  <c r="K14" i="110"/>
  <c r="X14" i="110" s="1"/>
  <c r="Z14" i="110" s="1"/>
  <c r="Y13" i="110"/>
  <c r="AB13" i="110" s="1"/>
  <c r="AD13" i="110" s="1"/>
  <c r="R13" i="110"/>
  <c r="K13" i="110"/>
  <c r="X13" i="110" s="1"/>
  <c r="Z13" i="110" s="1"/>
  <c r="Y12" i="110"/>
  <c r="AA12" i="110" s="1"/>
  <c r="AC12" i="110" s="1"/>
  <c r="R12" i="110"/>
  <c r="K12" i="110"/>
  <c r="X12" i="110" s="1"/>
  <c r="Z12" i="110" s="1"/>
  <c r="Y11" i="110"/>
  <c r="AB11" i="110" s="1"/>
  <c r="AD11" i="110" s="1"/>
  <c r="R11" i="110"/>
  <c r="K11" i="110"/>
  <c r="X11" i="110" s="1"/>
  <c r="Z11" i="110" s="1"/>
  <c r="AB10" i="110"/>
  <c r="AD10" i="110" s="1"/>
  <c r="AA10" i="110"/>
  <c r="AC10" i="110" s="1"/>
  <c r="Y10" i="110"/>
  <c r="R10" i="110"/>
  <c r="K10" i="110"/>
  <c r="X10" i="110" s="1"/>
  <c r="Z10" i="110" s="1"/>
  <c r="AB9" i="110"/>
  <c r="AD9" i="110" s="1"/>
  <c r="Y9" i="110"/>
  <c r="AA9" i="110" s="1"/>
  <c r="AC9" i="110" s="1"/>
  <c r="R9" i="110"/>
  <c r="K9" i="110"/>
  <c r="X9" i="110" s="1"/>
  <c r="Z9" i="110" s="1"/>
  <c r="AC8" i="110"/>
  <c r="AA8" i="110"/>
  <c r="Y8" i="110"/>
  <c r="AB8" i="110" s="1"/>
  <c r="AD8" i="110" s="1"/>
  <c r="R8" i="110"/>
  <c r="K8" i="110"/>
  <c r="X8" i="110" s="1"/>
  <c r="Z8" i="110" s="1"/>
  <c r="Y7" i="110"/>
  <c r="AB7" i="110" s="1"/>
  <c r="AD7" i="110" s="1"/>
  <c r="X7" i="110"/>
  <c r="Z7" i="110" s="1"/>
  <c r="R7" i="110"/>
  <c r="K7" i="110"/>
  <c r="Y6" i="110"/>
  <c r="AB6" i="110" s="1"/>
  <c r="AD6" i="110" s="1"/>
  <c r="R6" i="110"/>
  <c r="K6" i="110"/>
  <c r="X6" i="110" s="1"/>
  <c r="Z6" i="110" s="1"/>
  <c r="AB5" i="110"/>
  <c r="AD5" i="110" s="1"/>
  <c r="AA5" i="110"/>
  <c r="AC5" i="110" s="1"/>
  <c r="Y5" i="110"/>
  <c r="R5" i="110"/>
  <c r="K5" i="110"/>
  <c r="X5" i="110" s="1"/>
  <c r="Y23" i="109"/>
  <c r="AA23" i="109" s="1"/>
  <c r="AC23" i="109" s="1"/>
  <c r="R23" i="109"/>
  <c r="K23" i="109"/>
  <c r="X23" i="109" s="1"/>
  <c r="Z23" i="109" s="1"/>
  <c r="AC22" i="109"/>
  <c r="AA22" i="109"/>
  <c r="Y22" i="109"/>
  <c r="AB22" i="109" s="1"/>
  <c r="AD22" i="109" s="1"/>
  <c r="R22" i="109"/>
  <c r="K22" i="109"/>
  <c r="X22" i="109" s="1"/>
  <c r="Z22" i="109" s="1"/>
  <c r="Y21" i="109"/>
  <c r="AB21" i="109" s="1"/>
  <c r="AD21" i="109" s="1"/>
  <c r="R21" i="109"/>
  <c r="K21" i="109"/>
  <c r="X21" i="109" s="1"/>
  <c r="Z21" i="109" s="1"/>
  <c r="Y20" i="109"/>
  <c r="AB20" i="109" s="1"/>
  <c r="AD20" i="109" s="1"/>
  <c r="R20" i="109"/>
  <c r="K20" i="109"/>
  <c r="X20" i="109" s="1"/>
  <c r="Z20" i="109" s="1"/>
  <c r="AB19" i="109"/>
  <c r="AD19" i="109" s="1"/>
  <c r="AA19" i="109"/>
  <c r="AC19" i="109" s="1"/>
  <c r="Z19" i="109"/>
  <c r="Y19" i="109"/>
  <c r="R19" i="109"/>
  <c r="K19" i="109"/>
  <c r="X19" i="109" s="1"/>
  <c r="Y18" i="109"/>
  <c r="AA18" i="109" s="1"/>
  <c r="AC18" i="109" s="1"/>
  <c r="R18" i="109"/>
  <c r="K18" i="109"/>
  <c r="X18" i="109" s="1"/>
  <c r="Z18" i="109" s="1"/>
  <c r="AC17" i="109"/>
  <c r="AA17" i="109"/>
  <c r="Y17" i="109"/>
  <c r="AB17" i="109" s="1"/>
  <c r="AD17" i="109" s="1"/>
  <c r="R17" i="109"/>
  <c r="K17" i="109"/>
  <c r="X17" i="109" s="1"/>
  <c r="Z17" i="109" s="1"/>
  <c r="Y16" i="109"/>
  <c r="AB16" i="109" s="1"/>
  <c r="AD16" i="109" s="1"/>
  <c r="R16" i="109"/>
  <c r="K16" i="109"/>
  <c r="X16" i="109" s="1"/>
  <c r="Z16" i="109" s="1"/>
  <c r="Y15" i="109"/>
  <c r="AB15" i="109" s="1"/>
  <c r="AD15" i="109" s="1"/>
  <c r="R15" i="109"/>
  <c r="K15" i="109"/>
  <c r="X15" i="109" s="1"/>
  <c r="Z15" i="109" s="1"/>
  <c r="Y14" i="109"/>
  <c r="AB14" i="109" s="1"/>
  <c r="AD14" i="109" s="1"/>
  <c r="R14" i="109"/>
  <c r="K14" i="109"/>
  <c r="X14" i="109" s="1"/>
  <c r="Z14" i="109" s="1"/>
  <c r="Y13" i="109"/>
  <c r="AB13" i="109" s="1"/>
  <c r="AD13" i="109" s="1"/>
  <c r="R13" i="109"/>
  <c r="K13" i="109"/>
  <c r="X13" i="109" s="1"/>
  <c r="Z13" i="109" s="1"/>
  <c r="AB12" i="109"/>
  <c r="AD12" i="109" s="1"/>
  <c r="Y12" i="109"/>
  <c r="AA12" i="109" s="1"/>
  <c r="AC12" i="109" s="1"/>
  <c r="R12" i="109"/>
  <c r="K12" i="109"/>
  <c r="X12" i="109" s="1"/>
  <c r="Z12" i="109" s="1"/>
  <c r="Y11" i="109"/>
  <c r="AB11" i="109" s="1"/>
  <c r="AD11" i="109" s="1"/>
  <c r="X11" i="109"/>
  <c r="Z11" i="109" s="1"/>
  <c r="R11" i="109"/>
  <c r="K11" i="109"/>
  <c r="Y10" i="109"/>
  <c r="AB10" i="109" s="1"/>
  <c r="AD10" i="109" s="1"/>
  <c r="R10" i="109"/>
  <c r="K10" i="109"/>
  <c r="X10" i="109" s="1"/>
  <c r="Z10" i="109" s="1"/>
  <c r="Y9" i="109"/>
  <c r="AB9" i="109" s="1"/>
  <c r="AD9" i="109" s="1"/>
  <c r="R9" i="109"/>
  <c r="K9" i="109"/>
  <c r="X9" i="109" s="1"/>
  <c r="Z9" i="109" s="1"/>
  <c r="Y8" i="109"/>
  <c r="AB8" i="109" s="1"/>
  <c r="AD8" i="109" s="1"/>
  <c r="R8" i="109"/>
  <c r="K8" i="109"/>
  <c r="X8" i="109" s="1"/>
  <c r="Z8" i="109" s="1"/>
  <c r="AB7" i="109"/>
  <c r="AD7" i="109" s="1"/>
  <c r="Y7" i="109"/>
  <c r="AA7" i="109" s="1"/>
  <c r="AC7" i="109" s="1"/>
  <c r="R7" i="109"/>
  <c r="K7" i="109"/>
  <c r="X7" i="109" s="1"/>
  <c r="Z7" i="109" s="1"/>
  <c r="Y6" i="109"/>
  <c r="AB6" i="109" s="1"/>
  <c r="AD6" i="109" s="1"/>
  <c r="R6" i="109"/>
  <c r="K6" i="109"/>
  <c r="X6" i="109" s="1"/>
  <c r="Z6" i="109" s="1"/>
  <c r="Y5" i="109"/>
  <c r="AB5" i="109" s="1"/>
  <c r="AD5" i="109" s="1"/>
  <c r="R5" i="109"/>
  <c r="K5" i="109"/>
  <c r="X5" i="109" s="1"/>
  <c r="Z5" i="109" s="1"/>
  <c r="Y22" i="108"/>
  <c r="AB22" i="108" s="1"/>
  <c r="AD22" i="108" s="1"/>
  <c r="R22" i="108"/>
  <c r="K22" i="108"/>
  <c r="X22" i="108" s="1"/>
  <c r="Z22" i="108" s="1"/>
  <c r="Y21" i="108"/>
  <c r="AB21" i="108" s="1"/>
  <c r="AD21" i="108" s="1"/>
  <c r="R21" i="108"/>
  <c r="K21" i="108"/>
  <c r="X21" i="108" s="1"/>
  <c r="Z21" i="108" s="1"/>
  <c r="AB20" i="108"/>
  <c r="AD20" i="108" s="1"/>
  <c r="AA20" i="108"/>
  <c r="AC20" i="108" s="1"/>
  <c r="Y20" i="108"/>
  <c r="R20" i="108"/>
  <c r="K20" i="108"/>
  <c r="X20" i="108" s="1"/>
  <c r="Z20" i="108" s="1"/>
  <c r="Y19" i="108"/>
  <c r="AA19" i="108" s="1"/>
  <c r="AC19" i="108" s="1"/>
  <c r="R19" i="108"/>
  <c r="K19" i="108"/>
  <c r="X19" i="108" s="1"/>
  <c r="Z19" i="108" s="1"/>
  <c r="AD18" i="108"/>
  <c r="AB18" i="108"/>
  <c r="Y18" i="108"/>
  <c r="AA18" i="108" s="1"/>
  <c r="AC18" i="108" s="1"/>
  <c r="R18" i="108"/>
  <c r="K18" i="108"/>
  <c r="X18" i="108" s="1"/>
  <c r="Z18" i="108" s="1"/>
  <c r="Y17" i="108"/>
  <c r="AB17" i="108" s="1"/>
  <c r="AD17" i="108" s="1"/>
  <c r="R17" i="108"/>
  <c r="K17" i="108"/>
  <c r="X17" i="108" s="1"/>
  <c r="Z17" i="108" s="1"/>
  <c r="AB16" i="108"/>
  <c r="AD16" i="108" s="1"/>
  <c r="Y16" i="108"/>
  <c r="AA16" i="108" s="1"/>
  <c r="AC16" i="108" s="1"/>
  <c r="R16" i="108"/>
  <c r="K16" i="108"/>
  <c r="X16" i="108" s="1"/>
  <c r="Z16" i="108" s="1"/>
  <c r="Y15" i="108"/>
  <c r="AB15" i="108" s="1"/>
  <c r="AD15" i="108" s="1"/>
  <c r="R15" i="108"/>
  <c r="K15" i="108"/>
  <c r="X15" i="108" s="1"/>
  <c r="Z15" i="108" s="1"/>
  <c r="Y14" i="108"/>
  <c r="AB14" i="108" s="1"/>
  <c r="AD14" i="108" s="1"/>
  <c r="R14" i="108"/>
  <c r="K14" i="108"/>
  <c r="X14" i="108" s="1"/>
  <c r="Z14" i="108" s="1"/>
  <c r="AC13" i="108"/>
  <c r="AB13" i="108"/>
  <c r="AD13" i="108" s="1"/>
  <c r="AA13" i="108"/>
  <c r="Y13" i="108"/>
  <c r="R13" i="108"/>
  <c r="K13" i="108"/>
  <c r="X13" i="108" s="1"/>
  <c r="Z13" i="108" s="1"/>
  <c r="Y12" i="108"/>
  <c r="AB12" i="108" s="1"/>
  <c r="AD12" i="108" s="1"/>
  <c r="X12" i="108"/>
  <c r="Z12" i="108" s="1"/>
  <c r="R12" i="108"/>
  <c r="K12" i="108"/>
  <c r="AD11" i="108"/>
  <c r="AB11" i="108"/>
  <c r="Y11" i="108"/>
  <c r="AA11" i="108" s="1"/>
  <c r="AC11" i="108" s="1"/>
  <c r="R11" i="108"/>
  <c r="K11" i="108"/>
  <c r="X11" i="108" s="1"/>
  <c r="Z11" i="108" s="1"/>
  <c r="Y10" i="108"/>
  <c r="AB10" i="108" s="1"/>
  <c r="AD10" i="108" s="1"/>
  <c r="R10" i="108"/>
  <c r="K10" i="108"/>
  <c r="X10" i="108" s="1"/>
  <c r="Z10" i="108" s="1"/>
  <c r="Z9" i="108"/>
  <c r="Y9" i="108"/>
  <c r="AB9" i="108" s="1"/>
  <c r="AD9" i="108" s="1"/>
  <c r="R9" i="108"/>
  <c r="K9" i="108"/>
  <c r="X9" i="108" s="1"/>
  <c r="AD8" i="108"/>
  <c r="AB8" i="108"/>
  <c r="Y8" i="108"/>
  <c r="AA8" i="108" s="1"/>
  <c r="AC8" i="108" s="1"/>
  <c r="R8" i="108"/>
  <c r="K8" i="108"/>
  <c r="X8" i="108" s="1"/>
  <c r="Y7" i="108"/>
  <c r="AA7" i="108" s="1"/>
  <c r="AC7" i="108" s="1"/>
  <c r="R7" i="108"/>
  <c r="K7" i="108"/>
  <c r="X7" i="108" s="1"/>
  <c r="Z7" i="108" s="1"/>
  <c r="AB6" i="108"/>
  <c r="AD6" i="108" s="1"/>
  <c r="AA6" i="108"/>
  <c r="AC6" i="108" s="1"/>
  <c r="Y6" i="108"/>
  <c r="R6" i="108"/>
  <c r="K6" i="108"/>
  <c r="X6" i="108" s="1"/>
  <c r="Z6" i="108" s="1"/>
  <c r="Y5" i="108"/>
  <c r="AB5" i="108" s="1"/>
  <c r="AD5" i="108" s="1"/>
  <c r="R5" i="108"/>
  <c r="K5" i="108"/>
  <c r="X5" i="108" s="1"/>
  <c r="Z5" i="108" s="1"/>
  <c r="Y15" i="107"/>
  <c r="AB15" i="107" s="1"/>
  <c r="AD15" i="107" s="1"/>
  <c r="R15" i="107"/>
  <c r="K15" i="107"/>
  <c r="X15" i="107" s="1"/>
  <c r="Z15" i="107" s="1"/>
  <c r="AB14" i="107"/>
  <c r="AD14" i="107" s="1"/>
  <c r="Y14" i="107"/>
  <c r="AA14" i="107" s="1"/>
  <c r="AC14" i="107" s="1"/>
  <c r="R14" i="107"/>
  <c r="K14" i="107"/>
  <c r="X14" i="107" s="1"/>
  <c r="Z14" i="107" s="1"/>
  <c r="Y13" i="107"/>
  <c r="AB13" i="107" s="1"/>
  <c r="AD13" i="107" s="1"/>
  <c r="R13" i="107"/>
  <c r="K13" i="107"/>
  <c r="X13" i="107" s="1"/>
  <c r="Z13" i="107" s="1"/>
  <c r="AD12" i="107"/>
  <c r="AB12" i="107"/>
  <c r="AA12" i="107"/>
  <c r="AC12" i="107" s="1"/>
  <c r="Z12" i="107"/>
  <c r="Y12" i="107"/>
  <c r="R12" i="107"/>
  <c r="K12" i="107"/>
  <c r="X12" i="107" s="1"/>
  <c r="Y11" i="107"/>
  <c r="AB11" i="107" s="1"/>
  <c r="AD11" i="107" s="1"/>
  <c r="R11" i="107"/>
  <c r="K11" i="107"/>
  <c r="X11" i="107" s="1"/>
  <c r="Z11" i="107" s="1"/>
  <c r="Y10" i="107"/>
  <c r="AB10" i="107" s="1"/>
  <c r="AD10" i="107" s="1"/>
  <c r="R10" i="107"/>
  <c r="K10" i="107"/>
  <c r="X10" i="107" s="1"/>
  <c r="Z10" i="107" s="1"/>
  <c r="AB9" i="107"/>
  <c r="AD9" i="107" s="1"/>
  <c r="Y9" i="107"/>
  <c r="AA9" i="107" s="1"/>
  <c r="AC9" i="107" s="1"/>
  <c r="R9" i="107"/>
  <c r="K9" i="107"/>
  <c r="X9" i="107" s="1"/>
  <c r="Z9" i="107" s="1"/>
  <c r="Y8" i="107"/>
  <c r="AB8" i="107" s="1"/>
  <c r="AD8" i="107" s="1"/>
  <c r="R8" i="107"/>
  <c r="K8" i="107"/>
  <c r="X8" i="107" s="1"/>
  <c r="Z8" i="107" s="1"/>
  <c r="Y7" i="107"/>
  <c r="AB7" i="107" s="1"/>
  <c r="AD7" i="107" s="1"/>
  <c r="R7" i="107"/>
  <c r="K7" i="107"/>
  <c r="X7" i="107" s="1"/>
  <c r="Z7" i="107" s="1"/>
  <c r="Y6" i="107"/>
  <c r="AB6" i="107" s="1"/>
  <c r="AD6" i="107" s="1"/>
  <c r="R6" i="107"/>
  <c r="K6" i="107"/>
  <c r="X6" i="107" s="1"/>
  <c r="Z6" i="107" s="1"/>
  <c r="Y5" i="107"/>
  <c r="AB5" i="107" s="1"/>
  <c r="AD5" i="107" s="1"/>
  <c r="R5" i="107"/>
  <c r="K5" i="107"/>
  <c r="X5" i="107" s="1"/>
  <c r="Z5" i="107" s="1"/>
  <c r="Y85" i="106"/>
  <c r="AB85" i="106" s="1"/>
  <c r="X85" i="106"/>
  <c r="Z85" i="106" s="1"/>
  <c r="R85" i="106"/>
  <c r="K85" i="106"/>
  <c r="Y84" i="106"/>
  <c r="AB84" i="106" s="1"/>
  <c r="R84" i="106"/>
  <c r="K84" i="106"/>
  <c r="X84" i="106" s="1"/>
  <c r="Z84" i="106" s="1"/>
  <c r="AB83" i="106"/>
  <c r="AA83" i="106"/>
  <c r="AC83" i="106" s="1"/>
  <c r="Z83" i="106"/>
  <c r="Y83" i="106"/>
  <c r="R83" i="106"/>
  <c r="K83" i="106"/>
  <c r="X83" i="106" s="1"/>
  <c r="Y82" i="106"/>
  <c r="AB82" i="106" s="1"/>
  <c r="R82" i="106"/>
  <c r="K82" i="106"/>
  <c r="X82" i="106" s="1"/>
  <c r="Z82" i="106" s="1"/>
  <c r="AB81" i="106"/>
  <c r="Z81" i="106"/>
  <c r="Y81" i="106"/>
  <c r="AA81" i="106" s="1"/>
  <c r="AC81" i="106" s="1"/>
  <c r="R81" i="106"/>
  <c r="K81" i="106"/>
  <c r="X81" i="106" s="1"/>
  <c r="Y80" i="106"/>
  <c r="AB80" i="106" s="1"/>
  <c r="R80" i="106"/>
  <c r="K80" i="106"/>
  <c r="X80" i="106" s="1"/>
  <c r="Z80" i="106" s="1"/>
  <c r="Y79" i="106"/>
  <c r="AB79" i="106" s="1"/>
  <c r="R79" i="106"/>
  <c r="K79" i="106"/>
  <c r="X79" i="106" s="1"/>
  <c r="Z79" i="106" s="1"/>
  <c r="Y78" i="106"/>
  <c r="AB78" i="106" s="1"/>
  <c r="R78" i="106"/>
  <c r="K78" i="106"/>
  <c r="X78" i="106" s="1"/>
  <c r="Z78" i="106" s="1"/>
  <c r="AC77" i="106"/>
  <c r="AB77" i="106"/>
  <c r="AA77" i="106"/>
  <c r="Z77" i="106"/>
  <c r="Y77" i="106"/>
  <c r="X77" i="106"/>
  <c r="Y76" i="106"/>
  <c r="AB76" i="106" s="1"/>
  <c r="R76" i="106"/>
  <c r="K76" i="106"/>
  <c r="X76" i="106" s="1"/>
  <c r="Z76" i="106" s="1"/>
  <c r="Y75" i="106"/>
  <c r="AB75" i="106" s="1"/>
  <c r="X75" i="106"/>
  <c r="Z75" i="106" s="1"/>
  <c r="R75" i="106"/>
  <c r="K75" i="106"/>
  <c r="Y74" i="106"/>
  <c r="AB74" i="106" s="1"/>
  <c r="R74" i="106"/>
  <c r="K74" i="106"/>
  <c r="X74" i="106" s="1"/>
  <c r="Z74" i="106" s="1"/>
  <c r="AA73" i="106"/>
  <c r="AC73" i="106" s="1"/>
  <c r="Y73" i="106"/>
  <c r="AB73" i="106" s="1"/>
  <c r="R73" i="106"/>
  <c r="K73" i="106"/>
  <c r="X73" i="106" s="1"/>
  <c r="Z73" i="106" s="1"/>
  <c r="Y72" i="106"/>
  <c r="AB72" i="106" s="1"/>
  <c r="R72" i="106"/>
  <c r="K72" i="106"/>
  <c r="X72" i="106" s="1"/>
  <c r="Z72" i="106" s="1"/>
  <c r="AA71" i="106"/>
  <c r="AC71" i="106" s="1"/>
  <c r="Y71" i="106"/>
  <c r="AB71" i="106" s="1"/>
  <c r="X71" i="106"/>
  <c r="Z71" i="106" s="1"/>
  <c r="R71" i="106"/>
  <c r="K71" i="106"/>
  <c r="Y70" i="106"/>
  <c r="AB70" i="106" s="1"/>
  <c r="R70" i="106"/>
  <c r="K70" i="106"/>
  <c r="X70" i="106" s="1"/>
  <c r="Z70" i="106" s="1"/>
  <c r="AB69" i="106"/>
  <c r="AA69" i="106"/>
  <c r="AC69" i="106" s="1"/>
  <c r="Y69" i="106"/>
  <c r="R69" i="106"/>
  <c r="K69" i="106"/>
  <c r="X69" i="106" s="1"/>
  <c r="Z69" i="106" s="1"/>
  <c r="Y68" i="106"/>
  <c r="AB68" i="106" s="1"/>
  <c r="R68" i="106"/>
  <c r="K68" i="106"/>
  <c r="X68" i="106" s="1"/>
  <c r="Z68" i="106" s="1"/>
  <c r="AB67" i="106"/>
  <c r="AA67" i="106"/>
  <c r="AC67" i="106" s="1"/>
  <c r="Y67" i="106"/>
  <c r="R67" i="106"/>
  <c r="K67" i="106"/>
  <c r="X67" i="106" s="1"/>
  <c r="Z67" i="106" s="1"/>
  <c r="Y66" i="106"/>
  <c r="AB66" i="106" s="1"/>
  <c r="R66" i="106"/>
  <c r="K66" i="106"/>
  <c r="X66" i="106" s="1"/>
  <c r="Z66" i="106" s="1"/>
  <c r="AB65" i="106"/>
  <c r="AA65" i="106"/>
  <c r="AC65" i="106" s="1"/>
  <c r="Y65" i="106"/>
  <c r="X65" i="106"/>
  <c r="Z65" i="106" s="1"/>
  <c r="R65" i="106"/>
  <c r="K65" i="106"/>
  <c r="Y64" i="106"/>
  <c r="AB64" i="106" s="1"/>
  <c r="X64" i="106"/>
  <c r="Z64" i="106" s="1"/>
  <c r="R64" i="106"/>
  <c r="K64" i="106"/>
  <c r="AA63" i="106"/>
  <c r="AC63" i="106" s="1"/>
  <c r="Y63" i="106"/>
  <c r="AB63" i="106" s="1"/>
  <c r="X63" i="106"/>
  <c r="Z63" i="106" s="1"/>
  <c r="R63" i="106"/>
  <c r="K63" i="106"/>
  <c r="AB62" i="106"/>
  <c r="Y62" i="106"/>
  <c r="AA62" i="106" s="1"/>
  <c r="AC62" i="106" s="1"/>
  <c r="R62" i="106"/>
  <c r="K62" i="106"/>
  <c r="X62" i="106" s="1"/>
  <c r="Z62" i="106" s="1"/>
  <c r="Y61" i="106"/>
  <c r="AB61" i="106" s="1"/>
  <c r="R61" i="106"/>
  <c r="K61" i="106"/>
  <c r="X61" i="106" s="1"/>
  <c r="Z61" i="106" s="1"/>
  <c r="AB60" i="106"/>
  <c r="Y60" i="106"/>
  <c r="AA60" i="106" s="1"/>
  <c r="AC60" i="106" s="1"/>
  <c r="X60" i="106"/>
  <c r="Z60" i="106" s="1"/>
  <c r="R60" i="106"/>
  <c r="K60" i="106"/>
  <c r="Y59" i="106"/>
  <c r="AB59" i="106" s="1"/>
  <c r="X59" i="106"/>
  <c r="Z59" i="106" s="1"/>
  <c r="R59" i="106"/>
  <c r="K59" i="106"/>
  <c r="Y58" i="106"/>
  <c r="AB58" i="106" s="1"/>
  <c r="R58" i="106"/>
  <c r="K58" i="106"/>
  <c r="X58" i="106" s="1"/>
  <c r="Z58" i="106" s="1"/>
  <c r="Y57" i="106"/>
  <c r="AB57" i="106" s="1"/>
  <c r="R57" i="106"/>
  <c r="K57" i="106"/>
  <c r="X57" i="106" s="1"/>
  <c r="Z57" i="106" s="1"/>
  <c r="Y56" i="106"/>
  <c r="AB56" i="106" s="1"/>
  <c r="R56" i="106"/>
  <c r="K56" i="106"/>
  <c r="X56" i="106" s="1"/>
  <c r="Z56" i="106" s="1"/>
  <c r="Y55" i="106"/>
  <c r="AB55" i="106" s="1"/>
  <c r="R55" i="106"/>
  <c r="K55" i="106"/>
  <c r="X55" i="106" s="1"/>
  <c r="Z55" i="106" s="1"/>
  <c r="Y54" i="106"/>
  <c r="AB54" i="106" s="1"/>
  <c r="R54" i="106"/>
  <c r="K54" i="106"/>
  <c r="X54" i="106" s="1"/>
  <c r="Z54" i="106" s="1"/>
  <c r="Y53" i="106"/>
  <c r="AB53" i="106" s="1"/>
  <c r="R53" i="106"/>
  <c r="K53" i="106"/>
  <c r="X53" i="106" s="1"/>
  <c r="Z53" i="106" s="1"/>
  <c r="Y52" i="106"/>
  <c r="AB52" i="106" s="1"/>
  <c r="R52" i="106"/>
  <c r="K52" i="106"/>
  <c r="X52" i="106" s="1"/>
  <c r="Z52" i="106" s="1"/>
  <c r="Y51" i="106"/>
  <c r="AB51" i="106" s="1"/>
  <c r="X51" i="106"/>
  <c r="Z51" i="106" s="1"/>
  <c r="R51" i="106"/>
  <c r="K51" i="106"/>
  <c r="AB50" i="106"/>
  <c r="AA50" i="106"/>
  <c r="AC50" i="106" s="1"/>
  <c r="Y50" i="106"/>
  <c r="R50" i="106"/>
  <c r="K50" i="106"/>
  <c r="X50" i="106" s="1"/>
  <c r="Z50" i="106" s="1"/>
  <c r="Y49" i="106"/>
  <c r="AB49" i="106" s="1"/>
  <c r="X49" i="106"/>
  <c r="Z49" i="106" s="1"/>
  <c r="R49" i="106"/>
  <c r="K49" i="106"/>
  <c r="Z48" i="106"/>
  <c r="Y48" i="106"/>
  <c r="AB48" i="106" s="1"/>
  <c r="R48" i="106"/>
  <c r="K48" i="106"/>
  <c r="X48" i="106" s="1"/>
  <c r="AB47" i="106"/>
  <c r="AA47" i="106"/>
  <c r="AC47" i="106" s="1"/>
  <c r="Y47" i="106"/>
  <c r="R47" i="106"/>
  <c r="K47" i="106"/>
  <c r="X47" i="106" s="1"/>
  <c r="Z47" i="106" s="1"/>
  <c r="AA46" i="106"/>
  <c r="AC46" i="106" s="1"/>
  <c r="Y46" i="106"/>
  <c r="AB46" i="106" s="1"/>
  <c r="R46" i="106"/>
  <c r="K46" i="106"/>
  <c r="X46" i="106" s="1"/>
  <c r="Z46" i="106" s="1"/>
  <c r="AB45" i="106"/>
  <c r="AA45" i="106"/>
  <c r="AC45" i="106" s="1"/>
  <c r="Y45" i="106"/>
  <c r="R45" i="106"/>
  <c r="K45" i="106"/>
  <c r="X45" i="106" s="1"/>
  <c r="Z45" i="106" s="1"/>
  <c r="AA44" i="106"/>
  <c r="AC44" i="106" s="1"/>
  <c r="Y44" i="106"/>
  <c r="AB44" i="106" s="1"/>
  <c r="R44" i="106"/>
  <c r="K44" i="106"/>
  <c r="X44" i="106" s="1"/>
  <c r="Z44" i="106" s="1"/>
  <c r="AB43" i="106"/>
  <c r="AA43" i="106"/>
  <c r="AC43" i="106" s="1"/>
  <c r="Y43" i="106"/>
  <c r="X43" i="106"/>
  <c r="Z43" i="106" s="1"/>
  <c r="R43" i="106"/>
  <c r="K43" i="106"/>
  <c r="Y42" i="106"/>
  <c r="AB42" i="106" s="1"/>
  <c r="R42" i="106"/>
  <c r="K42" i="106"/>
  <c r="X42" i="106" s="1"/>
  <c r="Z42" i="106" s="1"/>
  <c r="AC41" i="106"/>
  <c r="AB41" i="106"/>
  <c r="AA41" i="106"/>
  <c r="Y41" i="106"/>
  <c r="R41" i="106"/>
  <c r="K41" i="106"/>
  <c r="X41" i="106" s="1"/>
  <c r="Z41" i="106" s="1"/>
  <c r="Y40" i="106"/>
  <c r="AB40" i="106" s="1"/>
  <c r="R40" i="106"/>
  <c r="K40" i="106"/>
  <c r="X40" i="106" s="1"/>
  <c r="Z40" i="106" s="1"/>
  <c r="AC39" i="106"/>
  <c r="AB39" i="106"/>
  <c r="AA39" i="106"/>
  <c r="Y39" i="106"/>
  <c r="R39" i="106"/>
  <c r="K39" i="106"/>
  <c r="X39" i="106" s="1"/>
  <c r="Z39" i="106" s="1"/>
  <c r="Y38" i="106"/>
  <c r="AB38" i="106" s="1"/>
  <c r="X38" i="106"/>
  <c r="Z38" i="106" s="1"/>
  <c r="R38" i="106"/>
  <c r="K38" i="106"/>
  <c r="Y37" i="106"/>
  <c r="AB37" i="106" s="1"/>
  <c r="X37" i="106"/>
  <c r="Z37" i="106" s="1"/>
  <c r="R37" i="106"/>
  <c r="K37" i="106"/>
  <c r="Y36" i="106"/>
  <c r="AB36" i="106" s="1"/>
  <c r="R36" i="106"/>
  <c r="K36" i="106"/>
  <c r="X36" i="106" s="1"/>
  <c r="Z36" i="106" s="1"/>
  <c r="Y35" i="106"/>
  <c r="AB35" i="106" s="1"/>
  <c r="R35" i="106"/>
  <c r="K35" i="106"/>
  <c r="X35" i="106" s="1"/>
  <c r="Z35" i="106" s="1"/>
  <c r="Y34" i="106"/>
  <c r="AB34" i="106" s="1"/>
  <c r="X34" i="106"/>
  <c r="Z34" i="106" s="1"/>
  <c r="R34" i="106"/>
  <c r="K34" i="106"/>
  <c r="AB33" i="106"/>
  <c r="AA33" i="106"/>
  <c r="AC33" i="106" s="1"/>
  <c r="Y33" i="106"/>
  <c r="R33" i="106"/>
  <c r="K33" i="106"/>
  <c r="X33" i="106" s="1"/>
  <c r="Z33" i="106" s="1"/>
  <c r="Y32" i="106"/>
  <c r="AB32" i="106" s="1"/>
  <c r="R32" i="106"/>
  <c r="K32" i="106"/>
  <c r="X32" i="106" s="1"/>
  <c r="Z32" i="106" s="1"/>
  <c r="AB31" i="106"/>
  <c r="AA31" i="106"/>
  <c r="AC31" i="106" s="1"/>
  <c r="Y31" i="106"/>
  <c r="R31" i="106"/>
  <c r="K31" i="106"/>
  <c r="X31" i="106" s="1"/>
  <c r="Z31" i="106" s="1"/>
  <c r="Y30" i="106"/>
  <c r="AB30" i="106" s="1"/>
  <c r="X30" i="106"/>
  <c r="Z30" i="106" s="1"/>
  <c r="R30" i="106"/>
  <c r="K30" i="106"/>
  <c r="Z29" i="106"/>
  <c r="Y29" i="106"/>
  <c r="AB29" i="106" s="1"/>
  <c r="R29" i="106"/>
  <c r="K29" i="106"/>
  <c r="X29" i="106" s="1"/>
  <c r="AB28" i="106"/>
  <c r="AA28" i="106"/>
  <c r="AC28" i="106" s="1"/>
  <c r="Y28" i="106"/>
  <c r="R28" i="106"/>
  <c r="K28" i="106"/>
  <c r="X28" i="106" s="1"/>
  <c r="Z28" i="106" s="1"/>
  <c r="AA27" i="106"/>
  <c r="AC27" i="106" s="1"/>
  <c r="Y27" i="106"/>
  <c r="AB27" i="106" s="1"/>
  <c r="R27" i="106"/>
  <c r="K27" i="106"/>
  <c r="X27" i="106" s="1"/>
  <c r="Z27" i="106" s="1"/>
  <c r="AB26" i="106"/>
  <c r="AA26" i="106"/>
  <c r="AC26" i="106" s="1"/>
  <c r="Y26" i="106"/>
  <c r="R26" i="106"/>
  <c r="K26" i="106"/>
  <c r="X26" i="106" s="1"/>
  <c r="Z26" i="106" s="1"/>
  <c r="AA25" i="106"/>
  <c r="AC25" i="106" s="1"/>
  <c r="Y25" i="106"/>
  <c r="AB25" i="106" s="1"/>
  <c r="R25" i="106"/>
  <c r="K25" i="106"/>
  <c r="X25" i="106" s="1"/>
  <c r="Z25" i="106" s="1"/>
  <c r="AB24" i="106"/>
  <c r="AA24" i="106"/>
  <c r="AC24" i="106" s="1"/>
  <c r="Y24" i="106"/>
  <c r="R24" i="106"/>
  <c r="K24" i="106"/>
  <c r="X24" i="106" s="1"/>
  <c r="Z24" i="106" s="1"/>
  <c r="AA23" i="106"/>
  <c r="AC23" i="106" s="1"/>
  <c r="Y23" i="106"/>
  <c r="AB23" i="106" s="1"/>
  <c r="R23" i="106"/>
  <c r="K23" i="106"/>
  <c r="X23" i="106" s="1"/>
  <c r="Z23" i="106" s="1"/>
  <c r="AB22" i="106"/>
  <c r="AA22" i="106"/>
  <c r="AC22" i="106" s="1"/>
  <c r="Y22" i="106"/>
  <c r="R22" i="106"/>
  <c r="K22" i="106"/>
  <c r="X22" i="106" s="1"/>
  <c r="Z22" i="106" s="1"/>
  <c r="AA21" i="106"/>
  <c r="AC21" i="106" s="1"/>
  <c r="Y21" i="106"/>
  <c r="AB21" i="106" s="1"/>
  <c r="X21" i="106"/>
  <c r="Z21" i="106" s="1"/>
  <c r="R21" i="106"/>
  <c r="K21" i="106"/>
  <c r="AC20" i="106"/>
  <c r="AB20" i="106"/>
  <c r="AA20" i="106"/>
  <c r="Y20" i="106"/>
  <c r="X20" i="106"/>
  <c r="Z20" i="106" s="1"/>
  <c r="R20" i="106"/>
  <c r="K20" i="106"/>
  <c r="Y19" i="106"/>
  <c r="AB19" i="106" s="1"/>
  <c r="R19" i="106"/>
  <c r="K19" i="106"/>
  <c r="X19" i="106" s="1"/>
  <c r="Z19" i="106" s="1"/>
  <c r="Z18" i="106"/>
  <c r="Y18" i="106"/>
  <c r="AB18" i="106" s="1"/>
  <c r="R18" i="106"/>
  <c r="K18" i="106"/>
  <c r="X18" i="106" s="1"/>
  <c r="Y17" i="106"/>
  <c r="AB17" i="106" s="1"/>
  <c r="R17" i="106"/>
  <c r="K17" i="106"/>
  <c r="X17" i="106" s="1"/>
  <c r="Z17" i="106" s="1"/>
  <c r="Y16" i="106"/>
  <c r="AB16" i="106" s="1"/>
  <c r="R16" i="106"/>
  <c r="K16" i="106"/>
  <c r="X16" i="106" s="1"/>
  <c r="Z16" i="106" s="1"/>
  <c r="Y15" i="106"/>
  <c r="AB15" i="106" s="1"/>
  <c r="X15" i="106"/>
  <c r="Z15" i="106" s="1"/>
  <c r="R15" i="106"/>
  <c r="K15" i="106"/>
  <c r="AB14" i="106"/>
  <c r="AA14" i="106"/>
  <c r="AC14" i="106" s="1"/>
  <c r="Y14" i="106"/>
  <c r="R14" i="106"/>
  <c r="K14" i="106"/>
  <c r="X14" i="106" s="1"/>
  <c r="Z14" i="106" s="1"/>
  <c r="Y13" i="106"/>
  <c r="AB13" i="106" s="1"/>
  <c r="X13" i="106"/>
  <c r="Z13" i="106" s="1"/>
  <c r="R13" i="106"/>
  <c r="K13" i="106"/>
  <c r="Y12" i="106"/>
  <c r="AB12" i="106" s="1"/>
  <c r="R12" i="106"/>
  <c r="K12" i="106"/>
  <c r="X12" i="106" s="1"/>
  <c r="Z12" i="106" s="1"/>
  <c r="Y11" i="106"/>
  <c r="AB11" i="106" s="1"/>
  <c r="X11" i="106"/>
  <c r="Z11" i="106" s="1"/>
  <c r="R11" i="106"/>
  <c r="K11" i="106"/>
  <c r="AA10" i="106"/>
  <c r="AC10" i="106" s="1"/>
  <c r="Y10" i="106"/>
  <c r="AB10" i="106" s="1"/>
  <c r="X10" i="106"/>
  <c r="Z10" i="106" s="1"/>
  <c r="R10" i="106"/>
  <c r="K10" i="106"/>
  <c r="AB9" i="106"/>
  <c r="Y9" i="106"/>
  <c r="AA9" i="106" s="1"/>
  <c r="AC9" i="106" s="1"/>
  <c r="X9" i="106"/>
  <c r="Z9" i="106" s="1"/>
  <c r="R9" i="106"/>
  <c r="K9" i="106"/>
  <c r="AC8" i="106"/>
  <c r="AB8" i="106"/>
  <c r="AA8" i="106"/>
  <c r="Z8" i="106"/>
  <c r="Y8" i="106"/>
  <c r="X8" i="106"/>
  <c r="Y7" i="106"/>
  <c r="AB7" i="106" s="1"/>
  <c r="R7" i="106"/>
  <c r="K7" i="106"/>
  <c r="X7" i="106" s="1"/>
  <c r="Z7" i="106" s="1"/>
  <c r="Y6" i="106"/>
  <c r="AB6" i="106" s="1"/>
  <c r="AD6" i="106" s="1"/>
  <c r="AD88" i="106" s="1"/>
  <c r="I105" i="116" s="1"/>
  <c r="X6" i="106"/>
  <c r="R6" i="106"/>
  <c r="K6" i="106"/>
  <c r="AD5" i="106"/>
  <c r="AC5" i="106"/>
  <c r="AB5" i="106"/>
  <c r="AA5" i="106"/>
  <c r="Z5" i="106"/>
  <c r="Y5" i="106"/>
  <c r="X5" i="106"/>
  <c r="AB180" i="105"/>
  <c r="AD180" i="105" s="1"/>
  <c r="AA180" i="105"/>
  <c r="AC180" i="105" s="1"/>
  <c r="Y180" i="105"/>
  <c r="X180" i="105"/>
  <c r="Z180" i="105" s="1"/>
  <c r="R180" i="105"/>
  <c r="K180" i="105"/>
  <c r="Y179" i="105"/>
  <c r="AA179" i="105" s="1"/>
  <c r="AC179" i="105" s="1"/>
  <c r="X179" i="105"/>
  <c r="Z179" i="105" s="1"/>
  <c r="R179" i="105"/>
  <c r="K179" i="105"/>
  <c r="Y178" i="105"/>
  <c r="AB178" i="105" s="1"/>
  <c r="AD178" i="105" s="1"/>
  <c r="R178" i="105"/>
  <c r="K178" i="105"/>
  <c r="X178" i="105" s="1"/>
  <c r="Z178" i="105" s="1"/>
  <c r="Y177" i="105"/>
  <c r="AB177" i="105" s="1"/>
  <c r="AD177" i="105" s="1"/>
  <c r="R177" i="105"/>
  <c r="K177" i="105"/>
  <c r="X177" i="105" s="1"/>
  <c r="Z177" i="105" s="1"/>
  <c r="Y176" i="105"/>
  <c r="AB176" i="105" s="1"/>
  <c r="AD176" i="105" s="1"/>
  <c r="R176" i="105"/>
  <c r="K176" i="105"/>
  <c r="X176" i="105" s="1"/>
  <c r="Z176" i="105" s="1"/>
  <c r="AC175" i="105"/>
  <c r="AB175" i="105"/>
  <c r="AD175" i="105" s="1"/>
  <c r="AA175" i="105"/>
  <c r="Y175" i="105"/>
  <c r="R175" i="105"/>
  <c r="K175" i="105"/>
  <c r="X175" i="105" s="1"/>
  <c r="Z175" i="105" s="1"/>
  <c r="Y174" i="105"/>
  <c r="AA174" i="105" s="1"/>
  <c r="AC174" i="105" s="1"/>
  <c r="R174" i="105"/>
  <c r="K174" i="105"/>
  <c r="X174" i="105" s="1"/>
  <c r="Z174" i="105" s="1"/>
  <c r="Z173" i="105"/>
  <c r="Y173" i="105"/>
  <c r="AB173" i="105" s="1"/>
  <c r="AD173" i="105" s="1"/>
  <c r="R173" i="105"/>
  <c r="K173" i="105"/>
  <c r="X173" i="105" s="1"/>
  <c r="Y172" i="105"/>
  <c r="AB172" i="105" s="1"/>
  <c r="AD172" i="105" s="1"/>
  <c r="R172" i="105"/>
  <c r="K172" i="105"/>
  <c r="X172" i="105" s="1"/>
  <c r="Z172" i="105" s="1"/>
  <c r="Y171" i="105"/>
  <c r="AB171" i="105" s="1"/>
  <c r="AD171" i="105" s="1"/>
  <c r="R171" i="105"/>
  <c r="K171" i="105"/>
  <c r="X171" i="105" s="1"/>
  <c r="Z171" i="105" s="1"/>
  <c r="AD170" i="105"/>
  <c r="AC170" i="105"/>
  <c r="AB170" i="105"/>
  <c r="AA170" i="105"/>
  <c r="Z170" i="105"/>
  <c r="Y170" i="105"/>
  <c r="X170" i="105"/>
  <c r="Y169" i="105"/>
  <c r="AA169" i="105" s="1"/>
  <c r="AC169" i="105" s="1"/>
  <c r="X169" i="105"/>
  <c r="Z169" i="105" s="1"/>
  <c r="R169" i="105"/>
  <c r="K169" i="105"/>
  <c r="Y168" i="105"/>
  <c r="AB168" i="105" s="1"/>
  <c r="AD168" i="105" s="1"/>
  <c r="R168" i="105"/>
  <c r="K168" i="105"/>
  <c r="X168" i="105" s="1"/>
  <c r="Z168" i="105" s="1"/>
  <c r="Y167" i="105"/>
  <c r="AB167" i="105" s="1"/>
  <c r="AD167" i="105" s="1"/>
  <c r="R167" i="105"/>
  <c r="K167" i="105"/>
  <c r="X167" i="105" s="1"/>
  <c r="Z167" i="105" s="1"/>
  <c r="AA166" i="105"/>
  <c r="AC166" i="105" s="1"/>
  <c r="Y166" i="105"/>
  <c r="AB166" i="105" s="1"/>
  <c r="AD166" i="105" s="1"/>
  <c r="R166" i="105"/>
  <c r="K166" i="105"/>
  <c r="X166" i="105" s="1"/>
  <c r="Z166" i="105" s="1"/>
  <c r="AB165" i="105"/>
  <c r="AD165" i="105" s="1"/>
  <c r="Z165" i="105"/>
  <c r="Y165" i="105"/>
  <c r="AA165" i="105" s="1"/>
  <c r="AC165" i="105" s="1"/>
  <c r="R165" i="105"/>
  <c r="K165" i="105"/>
  <c r="X165" i="105" s="1"/>
  <c r="Y164" i="105"/>
  <c r="AB164" i="105" s="1"/>
  <c r="AD164" i="105" s="1"/>
  <c r="R164" i="105"/>
  <c r="K164" i="105"/>
  <c r="X164" i="105" s="1"/>
  <c r="Z164" i="105" s="1"/>
  <c r="AB163" i="105"/>
  <c r="AD163" i="105" s="1"/>
  <c r="Y163" i="105"/>
  <c r="AA163" i="105" s="1"/>
  <c r="AC163" i="105" s="1"/>
  <c r="R163" i="105"/>
  <c r="K163" i="105"/>
  <c r="X163" i="105" s="1"/>
  <c r="Z163" i="105" s="1"/>
  <c r="Y162" i="105"/>
  <c r="AB162" i="105" s="1"/>
  <c r="AD162" i="105" s="1"/>
  <c r="R162" i="105"/>
  <c r="K162" i="105"/>
  <c r="X162" i="105" s="1"/>
  <c r="Z162" i="105" s="1"/>
  <c r="AA161" i="105"/>
  <c r="AC161" i="105" s="1"/>
  <c r="Y161" i="105"/>
  <c r="AB161" i="105" s="1"/>
  <c r="AD161" i="105" s="1"/>
  <c r="R161" i="105"/>
  <c r="K161" i="105"/>
  <c r="X161" i="105" s="1"/>
  <c r="Z161" i="105" s="1"/>
  <c r="AB160" i="105"/>
  <c r="AD160" i="105" s="1"/>
  <c r="Z160" i="105"/>
  <c r="Y160" i="105"/>
  <c r="AA160" i="105" s="1"/>
  <c r="AC160" i="105" s="1"/>
  <c r="R160" i="105"/>
  <c r="K160" i="105"/>
  <c r="X160" i="105" s="1"/>
  <c r="Y159" i="105"/>
  <c r="AB159" i="105" s="1"/>
  <c r="AD159" i="105" s="1"/>
  <c r="R159" i="105"/>
  <c r="K159" i="105"/>
  <c r="X159" i="105" s="1"/>
  <c r="Z159" i="105" s="1"/>
  <c r="AB158" i="105"/>
  <c r="AD158" i="105" s="1"/>
  <c r="Y158" i="105"/>
  <c r="AA158" i="105" s="1"/>
  <c r="AC158" i="105" s="1"/>
  <c r="R158" i="105"/>
  <c r="K158" i="105"/>
  <c r="X158" i="105" s="1"/>
  <c r="Z158" i="105" s="1"/>
  <c r="AB157" i="105"/>
  <c r="AD157" i="105" s="1"/>
  <c r="AA157" i="105"/>
  <c r="AC157" i="105" s="1"/>
  <c r="Z157" i="105"/>
  <c r="Y157" i="105"/>
  <c r="R157" i="105"/>
  <c r="K157" i="105"/>
  <c r="X157" i="105" s="1"/>
  <c r="Y156" i="105"/>
  <c r="AB156" i="105" s="1"/>
  <c r="AD156" i="105" s="1"/>
  <c r="R156" i="105"/>
  <c r="K156" i="105"/>
  <c r="X156" i="105" s="1"/>
  <c r="Z156" i="105" s="1"/>
  <c r="AD155" i="105"/>
  <c r="AC155" i="105"/>
  <c r="AB155" i="105"/>
  <c r="AA155" i="105"/>
  <c r="Z155" i="105"/>
  <c r="Y155" i="105"/>
  <c r="X155" i="105"/>
  <c r="Z154" i="105"/>
  <c r="Y154" i="105"/>
  <c r="AA154" i="105" s="1"/>
  <c r="AC154" i="105" s="1"/>
  <c r="R154" i="105"/>
  <c r="K154" i="105"/>
  <c r="X154" i="105" s="1"/>
  <c r="Y153" i="105"/>
  <c r="AB153" i="105" s="1"/>
  <c r="AD153" i="105" s="1"/>
  <c r="R153" i="105"/>
  <c r="K153" i="105"/>
  <c r="X153" i="105" s="1"/>
  <c r="Z153" i="105" s="1"/>
  <c r="AD152" i="105"/>
  <c r="AC152" i="105"/>
  <c r="AB152" i="105"/>
  <c r="AA152" i="105"/>
  <c r="Z152" i="105"/>
  <c r="Y152" i="105"/>
  <c r="X152" i="105"/>
  <c r="Y151" i="105"/>
  <c r="AB151" i="105" s="1"/>
  <c r="AD151" i="105" s="1"/>
  <c r="R151" i="105"/>
  <c r="K151" i="105"/>
  <c r="X151" i="105" s="1"/>
  <c r="Z151" i="105" s="1"/>
  <c r="Y150" i="105"/>
  <c r="AB150" i="105" s="1"/>
  <c r="AD150" i="105" s="1"/>
  <c r="X150" i="105"/>
  <c r="Z150" i="105" s="1"/>
  <c r="R150" i="105"/>
  <c r="K150" i="105"/>
  <c r="Z149" i="105"/>
  <c r="Y149" i="105"/>
  <c r="AB149" i="105" s="1"/>
  <c r="AD149" i="105" s="1"/>
  <c r="R149" i="105"/>
  <c r="K149" i="105"/>
  <c r="X149" i="105" s="1"/>
  <c r="AD148" i="105"/>
  <c r="AC148" i="105"/>
  <c r="AB148" i="105"/>
  <c r="AA148" i="105"/>
  <c r="Z148" i="105"/>
  <c r="Y148" i="105"/>
  <c r="X148" i="105"/>
  <c r="AB147" i="105"/>
  <c r="AD147" i="105" s="1"/>
  <c r="Y147" i="105"/>
  <c r="AA147" i="105" s="1"/>
  <c r="AC147" i="105" s="1"/>
  <c r="R147" i="105"/>
  <c r="K147" i="105"/>
  <c r="X147" i="105" s="1"/>
  <c r="Z147" i="105" s="1"/>
  <c r="AD146" i="105"/>
  <c r="AC146" i="105"/>
  <c r="AB146" i="105"/>
  <c r="AA146" i="105"/>
  <c r="Z146" i="105"/>
  <c r="Y146" i="105"/>
  <c r="X146" i="105"/>
  <c r="AD145" i="105"/>
  <c r="AA145" i="105"/>
  <c r="AC145" i="105" s="1"/>
  <c r="Y145" i="105"/>
  <c r="AB145" i="105" s="1"/>
  <c r="R145" i="105"/>
  <c r="K145" i="105"/>
  <c r="X145" i="105" s="1"/>
  <c r="Z145" i="105" s="1"/>
  <c r="Z144" i="105"/>
  <c r="Y144" i="105"/>
  <c r="AB144" i="105" s="1"/>
  <c r="AD144" i="105" s="1"/>
  <c r="R144" i="105"/>
  <c r="K144" i="105"/>
  <c r="X144" i="105" s="1"/>
  <c r="Y143" i="105"/>
  <c r="AB143" i="105" s="1"/>
  <c r="AD143" i="105" s="1"/>
  <c r="R143" i="105"/>
  <c r="K143" i="105"/>
  <c r="X143" i="105" s="1"/>
  <c r="Z143" i="105" s="1"/>
  <c r="AB142" i="105"/>
  <c r="AD142" i="105" s="1"/>
  <c r="Y142" i="105"/>
  <c r="AA142" i="105" s="1"/>
  <c r="AC142" i="105" s="1"/>
  <c r="R142" i="105"/>
  <c r="K142" i="105"/>
  <c r="X142" i="105" s="1"/>
  <c r="Z142" i="105" s="1"/>
  <c r="Y141" i="105"/>
  <c r="AB141" i="105" s="1"/>
  <c r="AD141" i="105" s="1"/>
  <c r="R141" i="105"/>
  <c r="K141" i="105"/>
  <c r="X141" i="105" s="1"/>
  <c r="Z141" i="105" s="1"/>
  <c r="AA140" i="105"/>
  <c r="AC140" i="105" s="1"/>
  <c r="Y140" i="105"/>
  <c r="AB140" i="105" s="1"/>
  <c r="AD140" i="105" s="1"/>
  <c r="X140" i="105"/>
  <c r="Z140" i="105" s="1"/>
  <c r="R140" i="105"/>
  <c r="K140" i="105"/>
  <c r="Y139" i="105"/>
  <c r="AB139" i="105" s="1"/>
  <c r="AD139" i="105" s="1"/>
  <c r="X139" i="105"/>
  <c r="Z139" i="105" s="1"/>
  <c r="R139" i="105"/>
  <c r="K139" i="105"/>
  <c r="Y138" i="105"/>
  <c r="AB138" i="105" s="1"/>
  <c r="AD138" i="105" s="1"/>
  <c r="R138" i="105"/>
  <c r="K138" i="105"/>
  <c r="X138" i="105" s="1"/>
  <c r="Z138" i="105" s="1"/>
  <c r="Y137" i="105"/>
  <c r="AB137" i="105" s="1"/>
  <c r="AD137" i="105" s="1"/>
  <c r="R137" i="105"/>
  <c r="K137" i="105"/>
  <c r="X137" i="105" s="1"/>
  <c r="Z137" i="105" s="1"/>
  <c r="Y136" i="105"/>
  <c r="AB136" i="105" s="1"/>
  <c r="AD136" i="105" s="1"/>
  <c r="R136" i="105"/>
  <c r="K136" i="105"/>
  <c r="X136" i="105" s="1"/>
  <c r="Z136" i="105" s="1"/>
  <c r="AB135" i="105"/>
  <c r="AD135" i="105" s="1"/>
  <c r="AA135" i="105"/>
  <c r="AC135" i="105" s="1"/>
  <c r="Y135" i="105"/>
  <c r="R135" i="105"/>
  <c r="K135" i="105"/>
  <c r="X135" i="105" s="1"/>
  <c r="Z135" i="105" s="1"/>
  <c r="AB134" i="105"/>
  <c r="AD134" i="105" s="1"/>
  <c r="AA134" i="105"/>
  <c r="AC134" i="105" s="1"/>
  <c r="Z134" i="105"/>
  <c r="Y134" i="105"/>
  <c r="R134" i="105"/>
  <c r="K134" i="105"/>
  <c r="X134" i="105" s="1"/>
  <c r="Y133" i="105"/>
  <c r="AB133" i="105" s="1"/>
  <c r="AD133" i="105" s="1"/>
  <c r="R133" i="105"/>
  <c r="K133" i="105"/>
  <c r="X133" i="105" s="1"/>
  <c r="Z133" i="105" s="1"/>
  <c r="AD132" i="105"/>
  <c r="Y132" i="105"/>
  <c r="AB132" i="105" s="1"/>
  <c r="X132" i="105"/>
  <c r="Z132" i="105" s="1"/>
  <c r="R132" i="105"/>
  <c r="K132" i="105"/>
  <c r="Y131" i="105"/>
  <c r="AB131" i="105" s="1"/>
  <c r="AD131" i="105" s="1"/>
  <c r="R131" i="105"/>
  <c r="K131" i="105"/>
  <c r="X131" i="105" s="1"/>
  <c r="Z131" i="105" s="1"/>
  <c r="AB130" i="105"/>
  <c r="AD130" i="105" s="1"/>
  <c r="Y130" i="105"/>
  <c r="AA130" i="105" s="1"/>
  <c r="AC130" i="105" s="1"/>
  <c r="R130" i="105"/>
  <c r="K130" i="105"/>
  <c r="X130" i="105" s="1"/>
  <c r="Z130" i="105" s="1"/>
  <c r="AB129" i="105"/>
  <c r="AD129" i="105" s="1"/>
  <c r="AA129" i="105"/>
  <c r="AC129" i="105" s="1"/>
  <c r="Y129" i="105"/>
  <c r="R129" i="105"/>
  <c r="K129" i="105"/>
  <c r="X129" i="105" s="1"/>
  <c r="Z129" i="105" s="1"/>
  <c r="Z128" i="105"/>
  <c r="Y128" i="105"/>
  <c r="AB128" i="105" s="1"/>
  <c r="AD128" i="105" s="1"/>
  <c r="X128" i="105"/>
  <c r="R128" i="105"/>
  <c r="K128" i="105"/>
  <c r="AB127" i="105"/>
  <c r="AD127" i="105" s="1"/>
  <c r="AA127" i="105"/>
  <c r="AC127" i="105" s="1"/>
  <c r="Y127" i="105"/>
  <c r="R127" i="105"/>
  <c r="K127" i="105"/>
  <c r="X127" i="105" s="1"/>
  <c r="Z127" i="105" s="1"/>
  <c r="Y126" i="105"/>
  <c r="AB126" i="105" s="1"/>
  <c r="AD126" i="105" s="1"/>
  <c r="R126" i="105"/>
  <c r="K126" i="105"/>
  <c r="X126" i="105" s="1"/>
  <c r="Z126" i="105" s="1"/>
  <c r="Y125" i="105"/>
  <c r="AB125" i="105" s="1"/>
  <c r="AD125" i="105" s="1"/>
  <c r="R125" i="105"/>
  <c r="K125" i="105"/>
  <c r="X125" i="105" s="1"/>
  <c r="Z125" i="105" s="1"/>
  <c r="AC124" i="105"/>
  <c r="AB124" i="105"/>
  <c r="AD124" i="105" s="1"/>
  <c r="AA124" i="105"/>
  <c r="Y124" i="105"/>
  <c r="R124" i="105"/>
  <c r="K124" i="105"/>
  <c r="X124" i="105" s="1"/>
  <c r="Z124" i="105" s="1"/>
  <c r="Y123" i="105"/>
  <c r="AA123" i="105" s="1"/>
  <c r="AC123" i="105" s="1"/>
  <c r="R123" i="105"/>
  <c r="K123" i="105"/>
  <c r="X123" i="105" s="1"/>
  <c r="Z123" i="105" s="1"/>
  <c r="AD122" i="105"/>
  <c r="AA122" i="105"/>
  <c r="AC122" i="105" s="1"/>
  <c r="Y122" i="105"/>
  <c r="AB122" i="105" s="1"/>
  <c r="R122" i="105"/>
  <c r="K122" i="105"/>
  <c r="X122" i="105" s="1"/>
  <c r="Z122" i="105" s="1"/>
  <c r="Z121" i="105"/>
  <c r="Y121" i="105"/>
  <c r="AB121" i="105" s="1"/>
  <c r="AD121" i="105" s="1"/>
  <c r="R121" i="105"/>
  <c r="K121" i="105"/>
  <c r="X121" i="105" s="1"/>
  <c r="Z120" i="105"/>
  <c r="Y120" i="105"/>
  <c r="AB120" i="105" s="1"/>
  <c r="AD120" i="105" s="1"/>
  <c r="X120" i="105"/>
  <c r="R120" i="105"/>
  <c r="K120" i="105"/>
  <c r="AD119" i="105"/>
  <c r="AA119" i="105"/>
  <c r="AC119" i="105" s="1"/>
  <c r="Y119" i="105"/>
  <c r="AB119" i="105" s="1"/>
  <c r="R119" i="105"/>
  <c r="K119" i="105"/>
  <c r="X119" i="105" s="1"/>
  <c r="Z119" i="105" s="1"/>
  <c r="Y118" i="105"/>
  <c r="AB118" i="105" s="1"/>
  <c r="AD118" i="105" s="1"/>
  <c r="R118" i="105"/>
  <c r="K118" i="105"/>
  <c r="X118" i="105" s="1"/>
  <c r="Z118" i="105" s="1"/>
  <c r="AB117" i="105"/>
  <c r="AD117" i="105" s="1"/>
  <c r="Y117" i="105"/>
  <c r="AA117" i="105" s="1"/>
  <c r="AC117" i="105" s="1"/>
  <c r="X117" i="105"/>
  <c r="Z117" i="105" s="1"/>
  <c r="R117" i="105"/>
  <c r="K117" i="105"/>
  <c r="AC116" i="105"/>
  <c r="AB116" i="105"/>
  <c r="AD116" i="105" s="1"/>
  <c r="AA116" i="105"/>
  <c r="Y116" i="105"/>
  <c r="R116" i="105"/>
  <c r="K116" i="105"/>
  <c r="X116" i="105" s="1"/>
  <c r="Z116" i="105" s="1"/>
  <c r="Y115" i="105"/>
  <c r="AA115" i="105" s="1"/>
  <c r="AC115" i="105" s="1"/>
  <c r="R115" i="105"/>
  <c r="K115" i="105"/>
  <c r="X115" i="105" s="1"/>
  <c r="Z115" i="105" s="1"/>
  <c r="AD114" i="105"/>
  <c r="AA114" i="105"/>
  <c r="AC114" i="105" s="1"/>
  <c r="Y114" i="105"/>
  <c r="AB114" i="105" s="1"/>
  <c r="R114" i="105"/>
  <c r="K114" i="105"/>
  <c r="X114" i="105" s="1"/>
  <c r="Z114" i="105" s="1"/>
  <c r="Y113" i="105"/>
  <c r="AB113" i="105" s="1"/>
  <c r="AD113" i="105" s="1"/>
  <c r="R113" i="105"/>
  <c r="K113" i="105"/>
  <c r="X113" i="105" s="1"/>
  <c r="Z113" i="105" s="1"/>
  <c r="AB112" i="105"/>
  <c r="AD112" i="105" s="1"/>
  <c r="Y112" i="105"/>
  <c r="AA112" i="105" s="1"/>
  <c r="AC112" i="105" s="1"/>
  <c r="X112" i="105"/>
  <c r="Z112" i="105" s="1"/>
  <c r="R112" i="105"/>
  <c r="K112" i="105"/>
  <c r="AC111" i="105"/>
  <c r="AB111" i="105"/>
  <c r="AD111" i="105" s="1"/>
  <c r="AA111" i="105"/>
  <c r="Y111" i="105"/>
  <c r="R111" i="105"/>
  <c r="K111" i="105"/>
  <c r="X111" i="105" s="1"/>
  <c r="Z111" i="105" s="1"/>
  <c r="Y110" i="105"/>
  <c r="AB110" i="105" s="1"/>
  <c r="AD110" i="105" s="1"/>
  <c r="R110" i="105"/>
  <c r="K110" i="105"/>
  <c r="X110" i="105" s="1"/>
  <c r="Z110" i="105" s="1"/>
  <c r="AD109" i="105"/>
  <c r="AA109" i="105"/>
  <c r="AC109" i="105" s="1"/>
  <c r="Y109" i="105"/>
  <c r="AB109" i="105" s="1"/>
  <c r="X109" i="105"/>
  <c r="Z109" i="105" s="1"/>
  <c r="R109" i="105"/>
  <c r="K109" i="105"/>
  <c r="Y108" i="105"/>
  <c r="AB108" i="105" s="1"/>
  <c r="AD108" i="105" s="1"/>
  <c r="R108" i="105"/>
  <c r="K108" i="105"/>
  <c r="X108" i="105" s="1"/>
  <c r="Z108" i="105" s="1"/>
  <c r="Y107" i="105"/>
  <c r="AB107" i="105" s="1"/>
  <c r="AD107" i="105" s="1"/>
  <c r="R107" i="105"/>
  <c r="K107" i="105"/>
  <c r="X107" i="105" s="1"/>
  <c r="Z107" i="105" s="1"/>
  <c r="AB106" i="105"/>
  <c r="AD106" i="105" s="1"/>
  <c r="Z106" i="105"/>
  <c r="Y106" i="105"/>
  <c r="AA106" i="105" s="1"/>
  <c r="AC106" i="105" s="1"/>
  <c r="R106" i="105"/>
  <c r="K106" i="105"/>
  <c r="X106" i="105" s="1"/>
  <c r="Y105" i="105"/>
  <c r="R105" i="105"/>
  <c r="K105" i="105"/>
  <c r="X105" i="105" s="1"/>
  <c r="Z105" i="105" s="1"/>
  <c r="AB104" i="105"/>
  <c r="AD104" i="105" s="1"/>
  <c r="AA104" i="105"/>
  <c r="AC104" i="105" s="1"/>
  <c r="Y104" i="105"/>
  <c r="R104" i="105"/>
  <c r="K104" i="105"/>
  <c r="X104" i="105" s="1"/>
  <c r="Z104" i="105" s="1"/>
  <c r="AB103" i="105"/>
  <c r="AD103" i="105" s="1"/>
  <c r="AA103" i="105"/>
  <c r="AC103" i="105" s="1"/>
  <c r="Z103" i="105"/>
  <c r="Y103" i="105"/>
  <c r="R103" i="105"/>
  <c r="K103" i="105"/>
  <c r="X103" i="105" s="1"/>
  <c r="Y102" i="105"/>
  <c r="AA102" i="105" s="1"/>
  <c r="AC102" i="105" s="1"/>
  <c r="R102" i="105"/>
  <c r="K102" i="105"/>
  <c r="X102" i="105" s="1"/>
  <c r="Z102" i="105" s="1"/>
  <c r="Y101" i="105"/>
  <c r="AB101" i="105" s="1"/>
  <c r="AD101" i="105" s="1"/>
  <c r="R101" i="105"/>
  <c r="K101" i="105"/>
  <c r="X101" i="105" s="1"/>
  <c r="Z101" i="105" s="1"/>
  <c r="Y100" i="105"/>
  <c r="X100" i="105"/>
  <c r="Z100" i="105" s="1"/>
  <c r="R100" i="105"/>
  <c r="K100" i="105"/>
  <c r="AB99" i="105"/>
  <c r="AD99" i="105" s="1"/>
  <c r="Y99" i="105"/>
  <c r="AA99" i="105" s="1"/>
  <c r="AC99" i="105" s="1"/>
  <c r="X99" i="105"/>
  <c r="Z99" i="105" s="1"/>
  <c r="R99" i="105"/>
  <c r="K99" i="105"/>
  <c r="AC98" i="105"/>
  <c r="AB98" i="105"/>
  <c r="AD98" i="105" s="1"/>
  <c r="AA98" i="105"/>
  <c r="Y98" i="105"/>
  <c r="R98" i="105"/>
  <c r="K98" i="105"/>
  <c r="X98" i="105" s="1"/>
  <c r="Z98" i="105" s="1"/>
  <c r="Y97" i="105"/>
  <c r="AB97" i="105" s="1"/>
  <c r="AD97" i="105" s="1"/>
  <c r="R97" i="105"/>
  <c r="K97" i="105"/>
  <c r="X97" i="105" s="1"/>
  <c r="Z97" i="105" s="1"/>
  <c r="AD96" i="105"/>
  <c r="AB96" i="105"/>
  <c r="AA96" i="105"/>
  <c r="AC96" i="105" s="1"/>
  <c r="Z96" i="105"/>
  <c r="Y96" i="105"/>
  <c r="X96" i="105"/>
  <c r="R96" i="105"/>
  <c r="K96" i="105"/>
  <c r="AB95" i="105"/>
  <c r="AD95" i="105" s="1"/>
  <c r="AA95" i="105"/>
  <c r="AC95" i="105" s="1"/>
  <c r="Y95" i="105"/>
  <c r="R95" i="105"/>
  <c r="K95" i="105"/>
  <c r="X95" i="105" s="1"/>
  <c r="Z95" i="105" s="1"/>
  <c r="Z94" i="105"/>
  <c r="Y94" i="105"/>
  <c r="AA94" i="105" s="1"/>
  <c r="AC94" i="105" s="1"/>
  <c r="R94" i="105"/>
  <c r="K94" i="105"/>
  <c r="X94" i="105" s="1"/>
  <c r="AD93" i="105"/>
  <c r="AA93" i="105"/>
  <c r="AC93" i="105" s="1"/>
  <c r="Y93" i="105"/>
  <c r="AB93" i="105" s="1"/>
  <c r="R93" i="105"/>
  <c r="K93" i="105"/>
  <c r="X93" i="105" s="1"/>
  <c r="Z93" i="105" s="1"/>
  <c r="Z92" i="105"/>
  <c r="Y92" i="105"/>
  <c r="AB92" i="105" s="1"/>
  <c r="AD92" i="105" s="1"/>
  <c r="X92" i="105"/>
  <c r="R92" i="105"/>
  <c r="K92" i="105"/>
  <c r="Y91" i="105"/>
  <c r="AA91" i="105" s="1"/>
  <c r="AC91" i="105" s="1"/>
  <c r="R91" i="105"/>
  <c r="K91" i="105"/>
  <c r="X91" i="105" s="1"/>
  <c r="Z91" i="105" s="1"/>
  <c r="Y90" i="105"/>
  <c r="AB90" i="105" s="1"/>
  <c r="AD90" i="105" s="1"/>
  <c r="R90" i="105"/>
  <c r="K90" i="105"/>
  <c r="X90" i="105" s="1"/>
  <c r="Z90" i="105" s="1"/>
  <c r="Y89" i="105"/>
  <c r="X89" i="105"/>
  <c r="Z89" i="105" s="1"/>
  <c r="R89" i="105"/>
  <c r="K89" i="105"/>
  <c r="AB88" i="105"/>
  <c r="AD88" i="105" s="1"/>
  <c r="Y88" i="105"/>
  <c r="AA88" i="105" s="1"/>
  <c r="AC88" i="105" s="1"/>
  <c r="X88" i="105"/>
  <c r="Z88" i="105" s="1"/>
  <c r="R88" i="105"/>
  <c r="K88" i="105"/>
  <c r="AD87" i="105"/>
  <c r="AC87" i="105"/>
  <c r="AB87" i="105"/>
  <c r="AA87" i="105"/>
  <c r="Y87" i="105"/>
  <c r="R87" i="105"/>
  <c r="K87" i="105"/>
  <c r="X87" i="105" s="1"/>
  <c r="Z87" i="105" s="1"/>
  <c r="Y86" i="105"/>
  <c r="R86" i="105"/>
  <c r="K86" i="105"/>
  <c r="X86" i="105" s="1"/>
  <c r="Z86" i="105" s="1"/>
  <c r="AD85" i="105"/>
  <c r="AB85" i="105"/>
  <c r="AA85" i="105"/>
  <c r="AC85" i="105" s="1"/>
  <c r="Z85" i="105"/>
  <c r="Y85" i="105"/>
  <c r="R85" i="105"/>
  <c r="K85" i="105"/>
  <c r="X85" i="105" s="1"/>
  <c r="Y84" i="105"/>
  <c r="AB84" i="105" s="1"/>
  <c r="AD84" i="105" s="1"/>
  <c r="R84" i="105"/>
  <c r="K84" i="105"/>
  <c r="X84" i="105" s="1"/>
  <c r="Z84" i="105" s="1"/>
  <c r="Y83" i="105"/>
  <c r="AB83" i="105" s="1"/>
  <c r="AD83" i="105" s="1"/>
  <c r="R83" i="105"/>
  <c r="K83" i="105"/>
  <c r="X83" i="105" s="1"/>
  <c r="Z83" i="105" s="1"/>
  <c r="AC82" i="105"/>
  <c r="AB82" i="105"/>
  <c r="AD82" i="105" s="1"/>
  <c r="AA82" i="105"/>
  <c r="Y82" i="105"/>
  <c r="R82" i="105"/>
  <c r="K82" i="105"/>
  <c r="X82" i="105" s="1"/>
  <c r="Z82" i="105" s="1"/>
  <c r="Y81" i="105"/>
  <c r="R81" i="105"/>
  <c r="K81" i="105"/>
  <c r="X81" i="105" s="1"/>
  <c r="Z81" i="105" s="1"/>
  <c r="AD80" i="105"/>
  <c r="AA80" i="105"/>
  <c r="AC80" i="105" s="1"/>
  <c r="Y80" i="105"/>
  <c r="AB80" i="105" s="1"/>
  <c r="X80" i="105"/>
  <c r="Z80" i="105" s="1"/>
  <c r="R80" i="105"/>
  <c r="K80" i="105"/>
  <c r="Y79" i="105"/>
  <c r="AA79" i="105" s="1"/>
  <c r="AC79" i="105" s="1"/>
  <c r="R79" i="105"/>
  <c r="K79" i="105"/>
  <c r="X79" i="105" s="1"/>
  <c r="Z79" i="105" s="1"/>
  <c r="Y78" i="105"/>
  <c r="AB78" i="105" s="1"/>
  <c r="AD78" i="105" s="1"/>
  <c r="R78" i="105"/>
  <c r="K78" i="105"/>
  <c r="X78" i="105" s="1"/>
  <c r="Z78" i="105" s="1"/>
  <c r="AC77" i="105"/>
  <c r="AB77" i="105"/>
  <c r="AD77" i="105" s="1"/>
  <c r="AA77" i="105"/>
  <c r="Y77" i="105"/>
  <c r="R77" i="105"/>
  <c r="K77" i="105"/>
  <c r="X77" i="105" s="1"/>
  <c r="Z77" i="105" s="1"/>
  <c r="Y76" i="105"/>
  <c r="R76" i="105"/>
  <c r="K76" i="105"/>
  <c r="X76" i="105" s="1"/>
  <c r="Z76" i="105" s="1"/>
  <c r="AA75" i="105"/>
  <c r="AC75" i="105" s="1"/>
  <c r="Y75" i="105"/>
  <c r="AB75" i="105" s="1"/>
  <c r="AD75" i="105" s="1"/>
  <c r="R75" i="105"/>
  <c r="K75" i="105"/>
  <c r="X75" i="105" s="1"/>
  <c r="Z75" i="105" s="1"/>
  <c r="Y74" i="105"/>
  <c r="AB74" i="105" s="1"/>
  <c r="AD74" i="105" s="1"/>
  <c r="R74" i="105"/>
  <c r="K74" i="105"/>
  <c r="X74" i="105" s="1"/>
  <c r="Z74" i="105" s="1"/>
  <c r="Z73" i="105"/>
  <c r="Y73" i="105"/>
  <c r="AB73" i="105" s="1"/>
  <c r="AD73" i="105" s="1"/>
  <c r="R73" i="105"/>
  <c r="K73" i="105"/>
  <c r="X73" i="105" s="1"/>
  <c r="AB72" i="105"/>
  <c r="AD72" i="105" s="1"/>
  <c r="Z72" i="105"/>
  <c r="Y72" i="105"/>
  <c r="AA72" i="105" s="1"/>
  <c r="AC72" i="105" s="1"/>
  <c r="R72" i="105"/>
  <c r="K72" i="105"/>
  <c r="X72" i="105" s="1"/>
  <c r="Z71" i="105"/>
  <c r="Y71" i="105"/>
  <c r="AB71" i="105" s="1"/>
  <c r="AD71" i="105" s="1"/>
  <c r="X71" i="105"/>
  <c r="R71" i="105"/>
  <c r="K71" i="105"/>
  <c r="Y70" i="105"/>
  <c r="AB70" i="105" s="1"/>
  <c r="AD70" i="105" s="1"/>
  <c r="R70" i="105"/>
  <c r="K70" i="105"/>
  <c r="X70" i="105" s="1"/>
  <c r="Z70" i="105" s="1"/>
  <c r="AC69" i="105"/>
  <c r="AB69" i="105"/>
  <c r="AD69" i="105" s="1"/>
  <c r="AA69" i="105"/>
  <c r="Y69" i="105"/>
  <c r="R69" i="105"/>
  <c r="K69" i="105"/>
  <c r="X69" i="105" s="1"/>
  <c r="Z69" i="105" s="1"/>
  <c r="Z68" i="105"/>
  <c r="Y68" i="105"/>
  <c r="X68" i="105"/>
  <c r="R68" i="105"/>
  <c r="K68" i="105"/>
  <c r="AB67" i="105"/>
  <c r="AD67" i="105" s="1"/>
  <c r="Y67" i="105"/>
  <c r="AA67" i="105" s="1"/>
  <c r="AC67" i="105" s="1"/>
  <c r="R67" i="105"/>
  <c r="K67" i="105"/>
  <c r="X67" i="105" s="1"/>
  <c r="Z67" i="105" s="1"/>
  <c r="AC66" i="105"/>
  <c r="AB66" i="105"/>
  <c r="AD66" i="105" s="1"/>
  <c r="AA66" i="105"/>
  <c r="Y66" i="105"/>
  <c r="R66" i="105"/>
  <c r="K66" i="105"/>
  <c r="X66" i="105" s="1"/>
  <c r="Z66" i="105" s="1"/>
  <c r="AB65" i="105"/>
  <c r="AD65" i="105" s="1"/>
  <c r="Y65" i="105"/>
  <c r="AA65" i="105" s="1"/>
  <c r="AC65" i="105" s="1"/>
  <c r="R65" i="105"/>
  <c r="K65" i="105"/>
  <c r="X65" i="105" s="1"/>
  <c r="Z65" i="105" s="1"/>
  <c r="AD64" i="105"/>
  <c r="AC64" i="105"/>
  <c r="AB64" i="105"/>
  <c r="AA64" i="105"/>
  <c r="Z64" i="105"/>
  <c r="Y64" i="105"/>
  <c r="X64" i="105"/>
  <c r="Z63" i="105"/>
  <c r="Y63" i="105"/>
  <c r="AB63" i="105" s="1"/>
  <c r="AD63" i="105" s="1"/>
  <c r="R63" i="105"/>
  <c r="K63" i="105"/>
  <c r="X63" i="105" s="1"/>
  <c r="Y62" i="105"/>
  <c r="AB62" i="105" s="1"/>
  <c r="AD62" i="105" s="1"/>
  <c r="X62" i="105"/>
  <c r="Z62" i="105" s="1"/>
  <c r="R62" i="105"/>
  <c r="K62" i="105"/>
  <c r="AB61" i="105"/>
  <c r="AD61" i="105" s="1"/>
  <c r="Y61" i="105"/>
  <c r="AA61" i="105" s="1"/>
  <c r="AC61" i="105" s="1"/>
  <c r="R61" i="105"/>
  <c r="K61" i="105"/>
  <c r="X61" i="105" s="1"/>
  <c r="Z61" i="105" s="1"/>
  <c r="Y60" i="105"/>
  <c r="AB60" i="105" s="1"/>
  <c r="AD60" i="105" s="1"/>
  <c r="X60" i="105"/>
  <c r="Z60" i="105" s="1"/>
  <c r="R60" i="105"/>
  <c r="K60" i="105"/>
  <c r="Y59" i="105"/>
  <c r="AB59" i="105" s="1"/>
  <c r="AD59" i="105" s="1"/>
  <c r="R59" i="105"/>
  <c r="K59" i="105"/>
  <c r="X59" i="105" s="1"/>
  <c r="Z59" i="105" s="1"/>
  <c r="Y58" i="105"/>
  <c r="R58" i="105"/>
  <c r="K58" i="105"/>
  <c r="X58" i="105" s="1"/>
  <c r="Z58" i="105" s="1"/>
  <c r="AA57" i="105"/>
  <c r="AC57" i="105" s="1"/>
  <c r="Y57" i="105"/>
  <c r="AB57" i="105" s="1"/>
  <c r="AD57" i="105" s="1"/>
  <c r="X57" i="105"/>
  <c r="Z57" i="105" s="1"/>
  <c r="R57" i="105"/>
  <c r="K57" i="105"/>
  <c r="AC56" i="105"/>
  <c r="AA56" i="105"/>
  <c r="Y56" i="105"/>
  <c r="AB56" i="105" s="1"/>
  <c r="AD56" i="105" s="1"/>
  <c r="R56" i="105"/>
  <c r="K56" i="105"/>
  <c r="X56" i="105" s="1"/>
  <c r="Z56" i="105" s="1"/>
  <c r="Y55" i="105"/>
  <c r="AB55" i="105" s="1"/>
  <c r="AD55" i="105" s="1"/>
  <c r="R55" i="105"/>
  <c r="K55" i="105"/>
  <c r="X55" i="105" s="1"/>
  <c r="Z55" i="105" s="1"/>
  <c r="AB54" i="105"/>
  <c r="AD54" i="105" s="1"/>
  <c r="Y54" i="105"/>
  <c r="AA54" i="105" s="1"/>
  <c r="AC54" i="105" s="1"/>
  <c r="R54" i="105"/>
  <c r="K54" i="105"/>
  <c r="X54" i="105" s="1"/>
  <c r="Z54" i="105" s="1"/>
  <c r="AB53" i="105"/>
  <c r="AD53" i="105" s="1"/>
  <c r="AA53" i="105"/>
  <c r="AC53" i="105" s="1"/>
  <c r="Z53" i="105"/>
  <c r="Y53" i="105"/>
  <c r="R53" i="105"/>
  <c r="K53" i="105"/>
  <c r="X53" i="105" s="1"/>
  <c r="Y52" i="105"/>
  <c r="AB52" i="105" s="1"/>
  <c r="AD52" i="105" s="1"/>
  <c r="X52" i="105"/>
  <c r="Z52" i="105" s="1"/>
  <c r="R52" i="105"/>
  <c r="K52" i="105"/>
  <c r="AD51" i="105"/>
  <c r="AB51" i="105"/>
  <c r="AA51" i="105"/>
  <c r="AC51" i="105" s="1"/>
  <c r="Y51" i="105"/>
  <c r="R51" i="105"/>
  <c r="K51" i="105"/>
  <c r="X51" i="105" s="1"/>
  <c r="Z51" i="105" s="1"/>
  <c r="Y50" i="105"/>
  <c r="AB50" i="105" s="1"/>
  <c r="AD50" i="105" s="1"/>
  <c r="R50" i="105"/>
  <c r="K50" i="105"/>
  <c r="X50" i="105" s="1"/>
  <c r="Z50" i="105" s="1"/>
  <c r="Z49" i="105"/>
  <c r="Y49" i="105"/>
  <c r="AB49" i="105" s="1"/>
  <c r="AD49" i="105" s="1"/>
  <c r="R49" i="105"/>
  <c r="K49" i="105"/>
  <c r="X49" i="105" s="1"/>
  <c r="AB48" i="105"/>
  <c r="AD48" i="105" s="1"/>
  <c r="Y48" i="105"/>
  <c r="AA48" i="105" s="1"/>
  <c r="AC48" i="105" s="1"/>
  <c r="R48" i="105"/>
  <c r="K48" i="105"/>
  <c r="X48" i="105" s="1"/>
  <c r="Z48" i="105" s="1"/>
  <c r="Y47" i="105"/>
  <c r="AB47" i="105" s="1"/>
  <c r="AD47" i="105" s="1"/>
  <c r="X47" i="105"/>
  <c r="Z47" i="105" s="1"/>
  <c r="R47" i="105"/>
  <c r="K47" i="105"/>
  <c r="AC46" i="105"/>
  <c r="AB46" i="105"/>
  <c r="AD46" i="105" s="1"/>
  <c r="AA46" i="105"/>
  <c r="Y46" i="105"/>
  <c r="R46" i="105"/>
  <c r="K46" i="105"/>
  <c r="X46" i="105" s="1"/>
  <c r="Z46" i="105" s="1"/>
  <c r="Y45" i="105"/>
  <c r="R45" i="105"/>
  <c r="K45" i="105"/>
  <c r="X45" i="105" s="1"/>
  <c r="Z45" i="105" s="1"/>
  <c r="AA44" i="105"/>
  <c r="AC44" i="105" s="1"/>
  <c r="Y44" i="105"/>
  <c r="AB44" i="105" s="1"/>
  <c r="AD44" i="105" s="1"/>
  <c r="X44" i="105"/>
  <c r="Z44" i="105" s="1"/>
  <c r="R44" i="105"/>
  <c r="K44" i="105"/>
  <c r="AC43" i="105"/>
  <c r="AA43" i="105"/>
  <c r="Y43" i="105"/>
  <c r="AB43" i="105" s="1"/>
  <c r="AD43" i="105" s="1"/>
  <c r="R43" i="105"/>
  <c r="K43" i="105"/>
  <c r="X43" i="105" s="1"/>
  <c r="Z43" i="105" s="1"/>
  <c r="Y42" i="105"/>
  <c r="AB42" i="105" s="1"/>
  <c r="AD42" i="105" s="1"/>
  <c r="R42" i="105"/>
  <c r="K42" i="105"/>
  <c r="X42" i="105" s="1"/>
  <c r="Z42" i="105" s="1"/>
  <c r="AC41" i="105"/>
  <c r="AB41" i="105"/>
  <c r="AD41" i="105" s="1"/>
  <c r="AA41" i="105"/>
  <c r="Y41" i="105"/>
  <c r="X41" i="105"/>
  <c r="Z41" i="105" s="1"/>
  <c r="R41" i="105"/>
  <c r="K41" i="105"/>
  <c r="AB40" i="105"/>
  <c r="AD40" i="105" s="1"/>
  <c r="AA40" i="105"/>
  <c r="AC40" i="105" s="1"/>
  <c r="Y40" i="105"/>
  <c r="X40" i="105"/>
  <c r="Z40" i="105" s="1"/>
  <c r="R40" i="105"/>
  <c r="K40" i="105"/>
  <c r="Y39" i="105"/>
  <c r="AB39" i="105" s="1"/>
  <c r="AD39" i="105" s="1"/>
  <c r="R39" i="105"/>
  <c r="K39" i="105"/>
  <c r="X39" i="105" s="1"/>
  <c r="Z39" i="105" s="1"/>
  <c r="AD38" i="105"/>
  <c r="AB38" i="105"/>
  <c r="AA38" i="105"/>
  <c r="AC38" i="105" s="1"/>
  <c r="Y38" i="105"/>
  <c r="X38" i="105"/>
  <c r="Z38" i="105" s="1"/>
  <c r="R38" i="105"/>
  <c r="K38" i="105"/>
  <c r="Y37" i="105"/>
  <c r="R37" i="105"/>
  <c r="K37" i="105"/>
  <c r="X37" i="105" s="1"/>
  <c r="Z37" i="105" s="1"/>
  <c r="AA36" i="105"/>
  <c r="AC36" i="105" s="1"/>
  <c r="Y36" i="105"/>
  <c r="AB36" i="105" s="1"/>
  <c r="AD36" i="105" s="1"/>
  <c r="R36" i="105"/>
  <c r="K36" i="105"/>
  <c r="X36" i="105" s="1"/>
  <c r="Z36" i="105" s="1"/>
  <c r="AB35" i="105"/>
  <c r="AD35" i="105" s="1"/>
  <c r="Y35" i="105"/>
  <c r="AA35" i="105" s="1"/>
  <c r="AC35" i="105" s="1"/>
  <c r="R35" i="105"/>
  <c r="K35" i="105"/>
  <c r="X35" i="105" s="1"/>
  <c r="Z35" i="105" s="1"/>
  <c r="Y34" i="105"/>
  <c r="AB34" i="105" s="1"/>
  <c r="AD34" i="105" s="1"/>
  <c r="R34" i="105"/>
  <c r="K34" i="105"/>
  <c r="X34" i="105" s="1"/>
  <c r="Z34" i="105" s="1"/>
  <c r="AD33" i="105"/>
  <c r="AB33" i="105"/>
  <c r="AA33" i="105"/>
  <c r="AC33" i="105" s="1"/>
  <c r="Z33" i="105"/>
  <c r="Y33" i="105"/>
  <c r="R33" i="105"/>
  <c r="K33" i="105"/>
  <c r="X33" i="105" s="1"/>
  <c r="Y32" i="105"/>
  <c r="R32" i="105"/>
  <c r="K32" i="105"/>
  <c r="X32" i="105" s="1"/>
  <c r="Z32" i="105" s="1"/>
  <c r="AA31" i="105"/>
  <c r="AC31" i="105" s="1"/>
  <c r="Y31" i="105"/>
  <c r="AB31" i="105" s="1"/>
  <c r="AD31" i="105" s="1"/>
  <c r="X31" i="105"/>
  <c r="Z31" i="105" s="1"/>
  <c r="R31" i="105"/>
  <c r="K31" i="105"/>
  <c r="AC30" i="105"/>
  <c r="AA30" i="105"/>
  <c r="Y30" i="105"/>
  <c r="AB30" i="105" s="1"/>
  <c r="AD30" i="105" s="1"/>
  <c r="X30" i="105"/>
  <c r="Z30" i="105" s="1"/>
  <c r="R30" i="105"/>
  <c r="K30" i="105"/>
  <c r="Y29" i="105"/>
  <c r="AB29" i="105" s="1"/>
  <c r="AD29" i="105" s="1"/>
  <c r="R29" i="105"/>
  <c r="K29" i="105"/>
  <c r="X29" i="105" s="1"/>
  <c r="Z29" i="105" s="1"/>
  <c r="Z28" i="105"/>
  <c r="Y28" i="105"/>
  <c r="AB28" i="105" s="1"/>
  <c r="AD28" i="105" s="1"/>
  <c r="R28" i="105"/>
  <c r="K28" i="105"/>
  <c r="X28" i="105" s="1"/>
  <c r="AB27" i="105"/>
  <c r="AD27" i="105" s="1"/>
  <c r="Y27" i="105"/>
  <c r="AA27" i="105" s="1"/>
  <c r="AC27" i="105" s="1"/>
  <c r="X27" i="105"/>
  <c r="Z27" i="105" s="1"/>
  <c r="R27" i="105"/>
  <c r="K27" i="105"/>
  <c r="Y26" i="105"/>
  <c r="AB26" i="105" s="1"/>
  <c r="AD26" i="105" s="1"/>
  <c r="R26" i="105"/>
  <c r="K26" i="105"/>
  <c r="X26" i="105" s="1"/>
  <c r="Z26" i="105" s="1"/>
  <c r="AC25" i="105"/>
  <c r="AB25" i="105"/>
  <c r="AD25" i="105" s="1"/>
  <c r="AA25" i="105"/>
  <c r="Y25" i="105"/>
  <c r="X25" i="105"/>
  <c r="Z25" i="105" s="1"/>
  <c r="R25" i="105"/>
  <c r="K25" i="105"/>
  <c r="AB24" i="105"/>
  <c r="AD24" i="105" s="1"/>
  <c r="AA24" i="105"/>
  <c r="AC24" i="105" s="1"/>
  <c r="Y24" i="105"/>
  <c r="X24" i="105"/>
  <c r="Z24" i="105" s="1"/>
  <c r="R24" i="105"/>
  <c r="K24" i="105"/>
  <c r="Y23" i="105"/>
  <c r="AB23" i="105" s="1"/>
  <c r="AD23" i="105" s="1"/>
  <c r="R23" i="105"/>
  <c r="K23" i="105"/>
  <c r="X23" i="105" s="1"/>
  <c r="Z23" i="105" s="1"/>
  <c r="AD22" i="105"/>
  <c r="AB22" i="105"/>
  <c r="AA22" i="105"/>
  <c r="AC22" i="105" s="1"/>
  <c r="Y22" i="105"/>
  <c r="R22" i="105"/>
  <c r="K22" i="105"/>
  <c r="X22" i="105" s="1"/>
  <c r="Z22" i="105" s="1"/>
  <c r="Y21" i="105"/>
  <c r="AB21" i="105" s="1"/>
  <c r="AD21" i="105" s="1"/>
  <c r="R21" i="105"/>
  <c r="K21" i="105"/>
  <c r="X21" i="105" s="1"/>
  <c r="Z21" i="105" s="1"/>
  <c r="Y20" i="105"/>
  <c r="AB20" i="105" s="1"/>
  <c r="AD20" i="105" s="1"/>
  <c r="X20" i="105"/>
  <c r="Z20" i="105" s="1"/>
  <c r="R20" i="105"/>
  <c r="K20" i="105"/>
  <c r="AB19" i="105"/>
  <c r="AD19" i="105" s="1"/>
  <c r="Y19" i="105"/>
  <c r="AA19" i="105" s="1"/>
  <c r="AC19" i="105" s="1"/>
  <c r="R19" i="105"/>
  <c r="K19" i="105"/>
  <c r="X19" i="105" s="1"/>
  <c r="Z19" i="105" s="1"/>
  <c r="Y18" i="105"/>
  <c r="AB18" i="105" s="1"/>
  <c r="AD18" i="105" s="1"/>
  <c r="R18" i="105"/>
  <c r="K18" i="105"/>
  <c r="X18" i="105" s="1"/>
  <c r="Z18" i="105" s="1"/>
  <c r="AD17" i="105"/>
  <c r="AB17" i="105"/>
  <c r="AA17" i="105"/>
  <c r="AC17" i="105" s="1"/>
  <c r="Y17" i="105"/>
  <c r="R17" i="105"/>
  <c r="K17" i="105"/>
  <c r="X17" i="105" s="1"/>
  <c r="Z17" i="105" s="1"/>
  <c r="Y16" i="105"/>
  <c r="X16" i="105"/>
  <c r="Z16" i="105" s="1"/>
  <c r="R16" i="105"/>
  <c r="K16" i="105"/>
  <c r="AA15" i="105"/>
  <c r="AC15" i="105" s="1"/>
  <c r="Y15" i="105"/>
  <c r="AB15" i="105" s="1"/>
  <c r="AD15" i="105" s="1"/>
  <c r="R15" i="105"/>
  <c r="K15" i="105"/>
  <c r="X15" i="105" s="1"/>
  <c r="Z15" i="105" s="1"/>
  <c r="AB14" i="105"/>
  <c r="AD14" i="105" s="1"/>
  <c r="Y14" i="105"/>
  <c r="AA14" i="105" s="1"/>
  <c r="AC14" i="105" s="1"/>
  <c r="R14" i="105"/>
  <c r="K14" i="105"/>
  <c r="X14" i="105" s="1"/>
  <c r="Z14" i="105" s="1"/>
  <c r="Y13" i="105"/>
  <c r="AB13" i="105" s="1"/>
  <c r="AD13" i="105" s="1"/>
  <c r="R13" i="105"/>
  <c r="K13" i="105"/>
  <c r="X13" i="105" s="1"/>
  <c r="Z13" i="105" s="1"/>
  <c r="AD12" i="105"/>
  <c r="AB12" i="105"/>
  <c r="Y12" i="105"/>
  <c r="AA12" i="105" s="1"/>
  <c r="AC12" i="105" s="1"/>
  <c r="R12" i="105"/>
  <c r="K12" i="105"/>
  <c r="X12" i="105" s="1"/>
  <c r="Z12" i="105" s="1"/>
  <c r="Y11" i="105"/>
  <c r="R11" i="105"/>
  <c r="K11" i="105"/>
  <c r="X11" i="105" s="1"/>
  <c r="Z11" i="105" s="1"/>
  <c r="Y10" i="105"/>
  <c r="AB10" i="105" s="1"/>
  <c r="AD10" i="105" s="1"/>
  <c r="R10" i="105"/>
  <c r="K10" i="105"/>
  <c r="X10" i="105" s="1"/>
  <c r="Z10" i="105" s="1"/>
  <c r="AB9" i="105"/>
  <c r="AD9" i="105" s="1"/>
  <c r="AA9" i="105"/>
  <c r="AC9" i="105" s="1"/>
  <c r="Y9" i="105"/>
  <c r="R9" i="105"/>
  <c r="K9" i="105"/>
  <c r="X9" i="105" s="1"/>
  <c r="Z9" i="105" s="1"/>
  <c r="Y8" i="105"/>
  <c r="AB8" i="105" s="1"/>
  <c r="AD8" i="105" s="1"/>
  <c r="X8" i="105"/>
  <c r="Z8" i="105" s="1"/>
  <c r="R8" i="105"/>
  <c r="K8" i="105"/>
  <c r="AD7" i="105"/>
  <c r="AC7" i="105"/>
  <c r="AB7" i="105"/>
  <c r="AA7" i="105"/>
  <c r="Z7" i="105"/>
  <c r="Y7" i="105"/>
  <c r="R7" i="105"/>
  <c r="K7" i="105"/>
  <c r="X7" i="105" s="1"/>
  <c r="Y6" i="105"/>
  <c r="AB6" i="105" s="1"/>
  <c r="AD6" i="105" s="1"/>
  <c r="R6" i="105"/>
  <c r="K6" i="105"/>
  <c r="X6" i="105" s="1"/>
  <c r="Z6" i="105" s="1"/>
  <c r="AD5" i="105"/>
  <c r="AC5" i="105"/>
  <c r="AB5" i="105"/>
  <c r="AA5" i="105"/>
  <c r="Z5" i="105"/>
  <c r="Y5" i="105"/>
  <c r="X5" i="105"/>
  <c r="Y121" i="104"/>
  <c r="AA121" i="104" s="1"/>
  <c r="AC121" i="104" s="1"/>
  <c r="R121" i="104"/>
  <c r="K121" i="104"/>
  <c r="X121" i="104" s="1"/>
  <c r="Z121" i="104" s="1"/>
  <c r="Y120" i="104"/>
  <c r="AB120" i="104" s="1"/>
  <c r="AD120" i="104" s="1"/>
  <c r="R120" i="104"/>
  <c r="K120" i="104"/>
  <c r="X120" i="104" s="1"/>
  <c r="Z120" i="104" s="1"/>
  <c r="AD119" i="104"/>
  <c r="AC119" i="104"/>
  <c r="AB119" i="104"/>
  <c r="AA119" i="104"/>
  <c r="Z119" i="104"/>
  <c r="Y119" i="104"/>
  <c r="X119" i="104"/>
  <c r="Y118" i="104"/>
  <c r="AB118" i="104" s="1"/>
  <c r="AD118" i="104" s="1"/>
  <c r="R118" i="104"/>
  <c r="K118" i="104"/>
  <c r="X118" i="104" s="1"/>
  <c r="Z118" i="104" s="1"/>
  <c r="AD117" i="104"/>
  <c r="AC117" i="104"/>
  <c r="AB117" i="104"/>
  <c r="AA117" i="104"/>
  <c r="Z117" i="104"/>
  <c r="Y117" i="104"/>
  <c r="X117" i="104"/>
  <c r="AB116" i="104"/>
  <c r="AD116" i="104" s="1"/>
  <c r="AA116" i="104"/>
  <c r="AC116" i="104" s="1"/>
  <c r="Y116" i="104"/>
  <c r="R116" i="104"/>
  <c r="K116" i="104"/>
  <c r="X116" i="104" s="1"/>
  <c r="Z116" i="104" s="1"/>
  <c r="Y115" i="104"/>
  <c r="AB115" i="104" s="1"/>
  <c r="AD115" i="104" s="1"/>
  <c r="R115" i="104"/>
  <c r="K115" i="104"/>
  <c r="X115" i="104" s="1"/>
  <c r="Z115" i="104" s="1"/>
  <c r="Y114" i="104"/>
  <c r="AB114" i="104" s="1"/>
  <c r="AD114" i="104" s="1"/>
  <c r="R114" i="104"/>
  <c r="K114" i="104"/>
  <c r="X114" i="104" s="1"/>
  <c r="Z114" i="104" s="1"/>
  <c r="Y113" i="104"/>
  <c r="AB113" i="104" s="1"/>
  <c r="AD113" i="104" s="1"/>
  <c r="R113" i="104"/>
  <c r="K113" i="104"/>
  <c r="X113" i="104" s="1"/>
  <c r="Z113" i="104" s="1"/>
  <c r="AD112" i="104"/>
  <c r="AC112" i="104"/>
  <c r="AB112" i="104"/>
  <c r="AA112" i="104"/>
  <c r="Z112" i="104"/>
  <c r="Y112" i="104"/>
  <c r="X112" i="104"/>
  <c r="Y111" i="104"/>
  <c r="AB111" i="104" s="1"/>
  <c r="AD111" i="104" s="1"/>
  <c r="R111" i="104"/>
  <c r="K111" i="104"/>
  <c r="X111" i="104" s="1"/>
  <c r="Z111" i="104" s="1"/>
  <c r="Y110" i="104"/>
  <c r="AB110" i="104" s="1"/>
  <c r="AD110" i="104" s="1"/>
  <c r="R110" i="104"/>
  <c r="K110" i="104"/>
  <c r="X110" i="104" s="1"/>
  <c r="Z110" i="104" s="1"/>
  <c r="AB109" i="104"/>
  <c r="AD109" i="104" s="1"/>
  <c r="Y109" i="104"/>
  <c r="AA109" i="104" s="1"/>
  <c r="AC109" i="104" s="1"/>
  <c r="R109" i="104"/>
  <c r="K109" i="104"/>
  <c r="X109" i="104" s="1"/>
  <c r="Z109" i="104" s="1"/>
  <c r="Y108" i="104"/>
  <c r="R108" i="104"/>
  <c r="K108" i="104"/>
  <c r="X108" i="104" s="1"/>
  <c r="Z108" i="104" s="1"/>
  <c r="AD107" i="104"/>
  <c r="AB107" i="104"/>
  <c r="Y107" i="104"/>
  <c r="AA107" i="104" s="1"/>
  <c r="AC107" i="104" s="1"/>
  <c r="R107" i="104"/>
  <c r="K107" i="104"/>
  <c r="X107" i="104" s="1"/>
  <c r="Z107" i="104" s="1"/>
  <c r="Y106" i="104"/>
  <c r="AB106" i="104" s="1"/>
  <c r="AD106" i="104" s="1"/>
  <c r="R106" i="104"/>
  <c r="K106" i="104"/>
  <c r="X106" i="104" s="1"/>
  <c r="Z106" i="104" s="1"/>
  <c r="Y105" i="104"/>
  <c r="AB105" i="104" s="1"/>
  <c r="AD105" i="104" s="1"/>
  <c r="R105" i="104"/>
  <c r="K105" i="104"/>
  <c r="X105" i="104" s="1"/>
  <c r="Z105" i="104" s="1"/>
  <c r="AB104" i="104"/>
  <c r="AD104" i="104" s="1"/>
  <c r="AA104" i="104"/>
  <c r="AC104" i="104" s="1"/>
  <c r="Y104" i="104"/>
  <c r="R104" i="104"/>
  <c r="K104" i="104"/>
  <c r="X104" i="104" s="1"/>
  <c r="Z104" i="104" s="1"/>
  <c r="Y103" i="104"/>
  <c r="AA103" i="104" s="1"/>
  <c r="AC103" i="104" s="1"/>
  <c r="R103" i="104"/>
  <c r="K103" i="104"/>
  <c r="X103" i="104" s="1"/>
  <c r="Z103" i="104" s="1"/>
  <c r="AD102" i="104"/>
  <c r="AC102" i="104"/>
  <c r="AB102" i="104"/>
  <c r="AA102" i="104"/>
  <c r="Y102" i="104"/>
  <c r="R102" i="104"/>
  <c r="K102" i="104"/>
  <c r="X102" i="104" s="1"/>
  <c r="Z102" i="104" s="1"/>
  <c r="Y101" i="104"/>
  <c r="AB101" i="104" s="1"/>
  <c r="AD101" i="104" s="1"/>
  <c r="R101" i="104"/>
  <c r="K101" i="104"/>
  <c r="X101" i="104" s="1"/>
  <c r="Z101" i="104" s="1"/>
  <c r="AD100" i="104"/>
  <c r="AC100" i="104"/>
  <c r="AB100" i="104"/>
  <c r="AA100" i="104"/>
  <c r="Y100" i="104"/>
  <c r="R100" i="104"/>
  <c r="K100" i="104"/>
  <c r="X100" i="104" s="1"/>
  <c r="Z100" i="104" s="1"/>
  <c r="Y99" i="104"/>
  <c r="AB99" i="104" s="1"/>
  <c r="AD99" i="104" s="1"/>
  <c r="R99" i="104"/>
  <c r="K99" i="104"/>
  <c r="X99" i="104" s="1"/>
  <c r="Z99" i="104" s="1"/>
  <c r="Y98" i="104"/>
  <c r="AB98" i="104" s="1"/>
  <c r="AD98" i="104" s="1"/>
  <c r="R98" i="104"/>
  <c r="K98" i="104"/>
  <c r="X98" i="104" s="1"/>
  <c r="Z98" i="104" s="1"/>
  <c r="AB97" i="104"/>
  <c r="AD97" i="104" s="1"/>
  <c r="Y97" i="104"/>
  <c r="AA97" i="104" s="1"/>
  <c r="AC97" i="104" s="1"/>
  <c r="R97" i="104"/>
  <c r="K97" i="104"/>
  <c r="X97" i="104" s="1"/>
  <c r="Z97" i="104" s="1"/>
  <c r="Y96" i="104"/>
  <c r="R96" i="104"/>
  <c r="K96" i="104"/>
  <c r="X96" i="104" s="1"/>
  <c r="Z96" i="104" s="1"/>
  <c r="AD95" i="104"/>
  <c r="AB95" i="104"/>
  <c r="Y95" i="104"/>
  <c r="AA95" i="104" s="1"/>
  <c r="AC95" i="104" s="1"/>
  <c r="R95" i="104"/>
  <c r="K95" i="104"/>
  <c r="X95" i="104" s="1"/>
  <c r="Z95" i="104" s="1"/>
  <c r="Y94" i="104"/>
  <c r="AB94" i="104" s="1"/>
  <c r="AD94" i="104" s="1"/>
  <c r="R94" i="104"/>
  <c r="K94" i="104"/>
  <c r="X94" i="104" s="1"/>
  <c r="Z94" i="104" s="1"/>
  <c r="Y93" i="104"/>
  <c r="AB93" i="104" s="1"/>
  <c r="AD93" i="104" s="1"/>
  <c r="R93" i="104"/>
  <c r="K93" i="104"/>
  <c r="X93" i="104" s="1"/>
  <c r="Z93" i="104" s="1"/>
  <c r="AB92" i="104"/>
  <c r="AD92" i="104" s="1"/>
  <c r="AA92" i="104"/>
  <c r="AC92" i="104" s="1"/>
  <c r="Y92" i="104"/>
  <c r="R92" i="104"/>
  <c r="K92" i="104"/>
  <c r="X92" i="104" s="1"/>
  <c r="Z92" i="104" s="1"/>
  <c r="Y91" i="104"/>
  <c r="AA91" i="104" s="1"/>
  <c r="AC91" i="104" s="1"/>
  <c r="R91" i="104"/>
  <c r="K91" i="104"/>
  <c r="X91" i="104" s="1"/>
  <c r="Z91" i="104" s="1"/>
  <c r="AC90" i="104"/>
  <c r="AA90" i="104"/>
  <c r="Y90" i="104"/>
  <c r="AB90" i="104" s="1"/>
  <c r="AD90" i="104" s="1"/>
  <c r="R90" i="104"/>
  <c r="K90" i="104"/>
  <c r="X90" i="104" s="1"/>
  <c r="Z90" i="104" s="1"/>
  <c r="Y89" i="104"/>
  <c r="AB89" i="104" s="1"/>
  <c r="AD89" i="104" s="1"/>
  <c r="R89" i="104"/>
  <c r="K89" i="104"/>
  <c r="X89" i="104" s="1"/>
  <c r="Z89" i="104" s="1"/>
  <c r="AC88" i="104"/>
  <c r="AB88" i="104"/>
  <c r="AD88" i="104" s="1"/>
  <c r="AA88" i="104"/>
  <c r="Y88" i="104"/>
  <c r="R88" i="104"/>
  <c r="K88" i="104"/>
  <c r="X88" i="104" s="1"/>
  <c r="Z88" i="104" s="1"/>
  <c r="Y87" i="104"/>
  <c r="AA87" i="104" s="1"/>
  <c r="AC87" i="104" s="1"/>
  <c r="R87" i="104"/>
  <c r="K87" i="104"/>
  <c r="X87" i="104" s="1"/>
  <c r="Z87" i="104" s="1"/>
  <c r="Y86" i="104"/>
  <c r="AB86" i="104" s="1"/>
  <c r="AD86" i="104" s="1"/>
  <c r="R86" i="104"/>
  <c r="K86" i="104"/>
  <c r="X86" i="104" s="1"/>
  <c r="Z86" i="104" s="1"/>
  <c r="AB85" i="104"/>
  <c r="AD85" i="104" s="1"/>
  <c r="Y85" i="104"/>
  <c r="AA85" i="104" s="1"/>
  <c r="AC85" i="104" s="1"/>
  <c r="R85" i="104"/>
  <c r="K85" i="104"/>
  <c r="X85" i="104" s="1"/>
  <c r="Z85" i="104" s="1"/>
  <c r="Y84" i="104"/>
  <c r="R84" i="104"/>
  <c r="K84" i="104"/>
  <c r="X84" i="104" s="1"/>
  <c r="Z84" i="104" s="1"/>
  <c r="AD83" i="104"/>
  <c r="AB83" i="104"/>
  <c r="Y83" i="104"/>
  <c r="AA83" i="104" s="1"/>
  <c r="AC83" i="104" s="1"/>
  <c r="R83" i="104"/>
  <c r="K83" i="104"/>
  <c r="X83" i="104" s="1"/>
  <c r="Z83" i="104" s="1"/>
  <c r="Y82" i="104"/>
  <c r="AB82" i="104" s="1"/>
  <c r="AD82" i="104" s="1"/>
  <c r="R82" i="104"/>
  <c r="K82" i="104"/>
  <c r="X82" i="104" s="1"/>
  <c r="Z82" i="104" s="1"/>
  <c r="Y81" i="104"/>
  <c r="AB81" i="104" s="1"/>
  <c r="AD81" i="104" s="1"/>
  <c r="R81" i="104"/>
  <c r="K81" i="104"/>
  <c r="X81" i="104" s="1"/>
  <c r="Z81" i="104" s="1"/>
  <c r="AB80" i="104"/>
  <c r="AD80" i="104" s="1"/>
  <c r="AA80" i="104"/>
  <c r="AC80" i="104" s="1"/>
  <c r="Y80" i="104"/>
  <c r="R80" i="104"/>
  <c r="K80" i="104"/>
  <c r="X80" i="104" s="1"/>
  <c r="Z80" i="104" s="1"/>
  <c r="Y79" i="104"/>
  <c r="AA79" i="104" s="1"/>
  <c r="AC79" i="104" s="1"/>
  <c r="R79" i="104"/>
  <c r="K79" i="104"/>
  <c r="X79" i="104" s="1"/>
  <c r="Z79" i="104" s="1"/>
  <c r="AD78" i="104"/>
  <c r="AC78" i="104"/>
  <c r="AA78" i="104"/>
  <c r="Y78" i="104"/>
  <c r="AB78" i="104" s="1"/>
  <c r="R78" i="104"/>
  <c r="K78" i="104"/>
  <c r="X78" i="104" s="1"/>
  <c r="Z78" i="104" s="1"/>
  <c r="AA77" i="104"/>
  <c r="AC77" i="104" s="1"/>
  <c r="Y77" i="104"/>
  <c r="AB77" i="104" s="1"/>
  <c r="AD77" i="104" s="1"/>
  <c r="R77" i="104"/>
  <c r="K77" i="104"/>
  <c r="X77" i="104" s="1"/>
  <c r="Z77" i="104" s="1"/>
  <c r="AC76" i="104"/>
  <c r="AB76" i="104"/>
  <c r="AD76" i="104" s="1"/>
  <c r="AA76" i="104"/>
  <c r="Y76" i="104"/>
  <c r="R76" i="104"/>
  <c r="K76" i="104"/>
  <c r="X76" i="104" s="1"/>
  <c r="Z76" i="104" s="1"/>
  <c r="AA75" i="104"/>
  <c r="AC75" i="104" s="1"/>
  <c r="Y75" i="104"/>
  <c r="AB75" i="104" s="1"/>
  <c r="AD75" i="104" s="1"/>
  <c r="R75" i="104"/>
  <c r="K75" i="104"/>
  <c r="X75" i="104" s="1"/>
  <c r="Z75" i="104" s="1"/>
  <c r="Y74" i="104"/>
  <c r="AB74" i="104" s="1"/>
  <c r="AD74" i="104" s="1"/>
  <c r="R74" i="104"/>
  <c r="K74" i="104"/>
  <c r="X74" i="104" s="1"/>
  <c r="Z74" i="104" s="1"/>
  <c r="AD73" i="104"/>
  <c r="AB73" i="104"/>
  <c r="Y73" i="104"/>
  <c r="AA73" i="104" s="1"/>
  <c r="AC73" i="104" s="1"/>
  <c r="X73" i="104"/>
  <c r="Z73" i="104" s="1"/>
  <c r="R73" i="104"/>
  <c r="K73" i="104"/>
  <c r="Y72" i="104"/>
  <c r="AB72" i="104" s="1"/>
  <c r="AD72" i="104" s="1"/>
  <c r="R72" i="104"/>
  <c r="K72" i="104"/>
  <c r="X72" i="104" s="1"/>
  <c r="Z72" i="104" s="1"/>
  <c r="AC71" i="104"/>
  <c r="AB71" i="104"/>
  <c r="AD71" i="104" s="1"/>
  <c r="AA71" i="104"/>
  <c r="Y71" i="104"/>
  <c r="R71" i="104"/>
  <c r="K71" i="104"/>
  <c r="X71" i="104" s="1"/>
  <c r="Z71" i="104" s="1"/>
  <c r="Y70" i="104"/>
  <c r="AB70" i="104" s="1"/>
  <c r="AD70" i="104" s="1"/>
  <c r="R70" i="104"/>
  <c r="K70" i="104"/>
  <c r="X70" i="104" s="1"/>
  <c r="Z70" i="104" s="1"/>
  <c r="Y69" i="104"/>
  <c r="AB69" i="104" s="1"/>
  <c r="AD69" i="104" s="1"/>
  <c r="R69" i="104"/>
  <c r="K69" i="104"/>
  <c r="X69" i="104" s="1"/>
  <c r="Z69" i="104" s="1"/>
  <c r="AB68" i="104"/>
  <c r="AD68" i="104" s="1"/>
  <c r="Y68" i="104"/>
  <c r="AA68" i="104" s="1"/>
  <c r="AC68" i="104" s="1"/>
  <c r="R68" i="104"/>
  <c r="K68" i="104"/>
  <c r="X68" i="104" s="1"/>
  <c r="Z68" i="104" s="1"/>
  <c r="Y67" i="104"/>
  <c r="R67" i="104"/>
  <c r="K67" i="104"/>
  <c r="X67" i="104" s="1"/>
  <c r="Z67" i="104" s="1"/>
  <c r="AD66" i="104"/>
  <c r="AB66" i="104"/>
  <c r="Y66" i="104"/>
  <c r="AA66" i="104" s="1"/>
  <c r="AC66" i="104" s="1"/>
  <c r="R66" i="104"/>
  <c r="K66" i="104"/>
  <c r="X66" i="104" s="1"/>
  <c r="Z66" i="104" s="1"/>
  <c r="AA65" i="104"/>
  <c r="AC65" i="104" s="1"/>
  <c r="Y65" i="104"/>
  <c r="AB65" i="104" s="1"/>
  <c r="AD65" i="104" s="1"/>
  <c r="R65" i="104"/>
  <c r="K65" i="104"/>
  <c r="X65" i="104" s="1"/>
  <c r="Z65" i="104" s="1"/>
  <c r="Y64" i="104"/>
  <c r="AB64" i="104" s="1"/>
  <c r="AD64" i="104" s="1"/>
  <c r="R64" i="104"/>
  <c r="K64" i="104"/>
  <c r="X64" i="104" s="1"/>
  <c r="Z64" i="104" s="1"/>
  <c r="AD63" i="104"/>
  <c r="AB63" i="104"/>
  <c r="AA63" i="104"/>
  <c r="AC63" i="104" s="1"/>
  <c r="Y63" i="104"/>
  <c r="R63" i="104"/>
  <c r="K63" i="104"/>
  <c r="X63" i="104" s="1"/>
  <c r="Z63" i="104" s="1"/>
  <c r="Y62" i="104"/>
  <c r="AA62" i="104" s="1"/>
  <c r="AC62" i="104" s="1"/>
  <c r="R62" i="104"/>
  <c r="K62" i="104"/>
  <c r="X62" i="104" s="1"/>
  <c r="Z62" i="104" s="1"/>
  <c r="AD61" i="104"/>
  <c r="AC61" i="104"/>
  <c r="AA61" i="104"/>
  <c r="Y61" i="104"/>
  <c r="AB61" i="104" s="1"/>
  <c r="R61" i="104"/>
  <c r="K61" i="104"/>
  <c r="X61" i="104" s="1"/>
  <c r="Z61" i="104" s="1"/>
  <c r="Y60" i="104"/>
  <c r="AB60" i="104" s="1"/>
  <c r="AD60" i="104" s="1"/>
  <c r="R60" i="104"/>
  <c r="K60" i="104"/>
  <c r="X60" i="104" s="1"/>
  <c r="Z60" i="104" s="1"/>
  <c r="AC59" i="104"/>
  <c r="AB59" i="104"/>
  <c r="AD59" i="104" s="1"/>
  <c r="AA59" i="104"/>
  <c r="Y59" i="104"/>
  <c r="R59" i="104"/>
  <c r="K59" i="104"/>
  <c r="X59" i="104" s="1"/>
  <c r="Z59" i="104" s="1"/>
  <c r="Y58" i="104"/>
  <c r="AB58" i="104" s="1"/>
  <c r="AD58" i="104" s="1"/>
  <c r="R58" i="104"/>
  <c r="K58" i="104"/>
  <c r="X58" i="104" s="1"/>
  <c r="Z58" i="104" s="1"/>
  <c r="Y57" i="104"/>
  <c r="AB57" i="104" s="1"/>
  <c r="AD57" i="104" s="1"/>
  <c r="R57" i="104"/>
  <c r="K57" i="104"/>
  <c r="X57" i="104" s="1"/>
  <c r="Z57" i="104" s="1"/>
  <c r="AD56" i="104"/>
  <c r="AC56" i="104"/>
  <c r="AB56" i="104"/>
  <c r="Y56" i="104"/>
  <c r="AA56" i="104" s="1"/>
  <c r="R56" i="104"/>
  <c r="K56" i="104"/>
  <c r="X56" i="104" s="1"/>
  <c r="Z56" i="104" s="1"/>
  <c r="Y55" i="104"/>
  <c r="R55" i="104"/>
  <c r="K55" i="104"/>
  <c r="X55" i="104" s="1"/>
  <c r="Z55" i="104" s="1"/>
  <c r="AD54" i="104"/>
  <c r="AB54" i="104"/>
  <c r="Y54" i="104"/>
  <c r="AA54" i="104" s="1"/>
  <c r="AC54" i="104" s="1"/>
  <c r="R54" i="104"/>
  <c r="K54" i="104"/>
  <c r="X54" i="104" s="1"/>
  <c r="Z54" i="104" s="1"/>
  <c r="Y53" i="104"/>
  <c r="AB53" i="104" s="1"/>
  <c r="AD53" i="104" s="1"/>
  <c r="R53" i="104"/>
  <c r="K53" i="104"/>
  <c r="X53" i="104" s="1"/>
  <c r="Z53" i="104" s="1"/>
  <c r="Y52" i="104"/>
  <c r="AB52" i="104" s="1"/>
  <c r="AD52" i="104" s="1"/>
  <c r="R52" i="104"/>
  <c r="K52" i="104"/>
  <c r="X52" i="104" s="1"/>
  <c r="Z52" i="104" s="1"/>
  <c r="AB51" i="104"/>
  <c r="AD51" i="104" s="1"/>
  <c r="AA51" i="104"/>
  <c r="AC51" i="104" s="1"/>
  <c r="Y51" i="104"/>
  <c r="R51" i="104"/>
  <c r="K51" i="104"/>
  <c r="X51" i="104" s="1"/>
  <c r="Z51" i="104" s="1"/>
  <c r="Y50" i="104"/>
  <c r="AA50" i="104" s="1"/>
  <c r="AC50" i="104" s="1"/>
  <c r="R50" i="104"/>
  <c r="K50" i="104"/>
  <c r="X50" i="104" s="1"/>
  <c r="Z50" i="104" s="1"/>
  <c r="AC49" i="104"/>
  <c r="AA49" i="104"/>
  <c r="Y49" i="104"/>
  <c r="AB49" i="104" s="1"/>
  <c r="AD49" i="104" s="1"/>
  <c r="R49" i="104"/>
  <c r="K49" i="104"/>
  <c r="X49" i="104" s="1"/>
  <c r="Z49" i="104" s="1"/>
  <c r="AA48" i="104"/>
  <c r="AC48" i="104" s="1"/>
  <c r="Y48" i="104"/>
  <c r="AB48" i="104" s="1"/>
  <c r="AD48" i="104" s="1"/>
  <c r="R48" i="104"/>
  <c r="K48" i="104"/>
  <c r="X48" i="104" s="1"/>
  <c r="Z48" i="104" s="1"/>
  <c r="AC47" i="104"/>
  <c r="AB47" i="104"/>
  <c r="AD47" i="104" s="1"/>
  <c r="AA47" i="104"/>
  <c r="Y47" i="104"/>
  <c r="R47" i="104"/>
  <c r="K47" i="104"/>
  <c r="X47" i="104" s="1"/>
  <c r="Z47" i="104" s="1"/>
  <c r="AB46" i="104"/>
  <c r="AD46" i="104" s="1"/>
  <c r="Y46" i="104"/>
  <c r="AA46" i="104" s="1"/>
  <c r="AC46" i="104" s="1"/>
  <c r="R46" i="104"/>
  <c r="K46" i="104"/>
  <c r="X46" i="104" s="1"/>
  <c r="Z46" i="104" s="1"/>
  <c r="Y45" i="104"/>
  <c r="AB45" i="104" s="1"/>
  <c r="AD45" i="104" s="1"/>
  <c r="R45" i="104"/>
  <c r="K45" i="104"/>
  <c r="X45" i="104" s="1"/>
  <c r="Z45" i="104" s="1"/>
  <c r="AB44" i="104"/>
  <c r="AD44" i="104" s="1"/>
  <c r="Y44" i="104"/>
  <c r="AA44" i="104" s="1"/>
  <c r="AC44" i="104" s="1"/>
  <c r="R44" i="104"/>
  <c r="K44" i="104"/>
  <c r="X44" i="104" s="1"/>
  <c r="Z44" i="104" s="1"/>
  <c r="Y43" i="104"/>
  <c r="R43" i="104"/>
  <c r="K43" i="104"/>
  <c r="X43" i="104" s="1"/>
  <c r="Z43" i="104" s="1"/>
  <c r="AD42" i="104"/>
  <c r="AB42" i="104"/>
  <c r="Y42" i="104"/>
  <c r="AA42" i="104" s="1"/>
  <c r="AC42" i="104" s="1"/>
  <c r="R42" i="104"/>
  <c r="K42" i="104"/>
  <c r="X42" i="104" s="1"/>
  <c r="Z42" i="104" s="1"/>
  <c r="Y41" i="104"/>
  <c r="AB41" i="104" s="1"/>
  <c r="AD41" i="104" s="1"/>
  <c r="R41" i="104"/>
  <c r="K41" i="104"/>
  <c r="X41" i="104" s="1"/>
  <c r="Z41" i="104" s="1"/>
  <c r="Y40" i="104"/>
  <c r="AB40" i="104" s="1"/>
  <c r="AD40" i="104" s="1"/>
  <c r="R40" i="104"/>
  <c r="K40" i="104"/>
  <c r="X40" i="104" s="1"/>
  <c r="Z40" i="104" s="1"/>
  <c r="AB39" i="104"/>
  <c r="AD39" i="104" s="1"/>
  <c r="AA39" i="104"/>
  <c r="AC39" i="104" s="1"/>
  <c r="Y39" i="104"/>
  <c r="R39" i="104"/>
  <c r="K39" i="104"/>
  <c r="X39" i="104" s="1"/>
  <c r="Z39" i="104" s="1"/>
  <c r="Y38" i="104"/>
  <c r="R38" i="104"/>
  <c r="K38" i="104"/>
  <c r="X38" i="104" s="1"/>
  <c r="Z38" i="104" s="1"/>
  <c r="AC37" i="104"/>
  <c r="AA37" i="104"/>
  <c r="Y37" i="104"/>
  <c r="AB37" i="104" s="1"/>
  <c r="AD37" i="104" s="1"/>
  <c r="R37" i="104"/>
  <c r="K37" i="104"/>
  <c r="X37" i="104" s="1"/>
  <c r="Z37" i="104" s="1"/>
  <c r="Y36" i="104"/>
  <c r="AB36" i="104" s="1"/>
  <c r="AD36" i="104" s="1"/>
  <c r="R36" i="104"/>
  <c r="K36" i="104"/>
  <c r="X36" i="104" s="1"/>
  <c r="Z36" i="104" s="1"/>
  <c r="AC35" i="104"/>
  <c r="AB35" i="104"/>
  <c r="AD35" i="104" s="1"/>
  <c r="AA35" i="104"/>
  <c r="Y35" i="104"/>
  <c r="R35" i="104"/>
  <c r="K35" i="104"/>
  <c r="X35" i="104" s="1"/>
  <c r="Z35" i="104" s="1"/>
  <c r="AB34" i="104"/>
  <c r="AD34" i="104" s="1"/>
  <c r="AA34" i="104"/>
  <c r="AC34" i="104" s="1"/>
  <c r="Y34" i="104"/>
  <c r="R34" i="104"/>
  <c r="K34" i="104"/>
  <c r="X34" i="104" s="1"/>
  <c r="Z34" i="104" s="1"/>
  <c r="Y33" i="104"/>
  <c r="AB33" i="104" s="1"/>
  <c r="AD33" i="104" s="1"/>
  <c r="R33" i="104"/>
  <c r="K33" i="104"/>
  <c r="X33" i="104" s="1"/>
  <c r="Z33" i="104" s="1"/>
  <c r="AB32" i="104"/>
  <c r="AD32" i="104" s="1"/>
  <c r="Y32" i="104"/>
  <c r="AA32" i="104" s="1"/>
  <c r="AC32" i="104" s="1"/>
  <c r="R32" i="104"/>
  <c r="K32" i="104"/>
  <c r="X32" i="104" s="1"/>
  <c r="Z32" i="104" s="1"/>
  <c r="AA31" i="104"/>
  <c r="AC31" i="104" s="1"/>
  <c r="Y31" i="104"/>
  <c r="AB31" i="104" s="1"/>
  <c r="AD31" i="104" s="1"/>
  <c r="R31" i="104"/>
  <c r="K31" i="104"/>
  <c r="X31" i="104" s="1"/>
  <c r="Z31" i="104" s="1"/>
  <c r="AD30" i="104"/>
  <c r="AB30" i="104"/>
  <c r="Y30" i="104"/>
  <c r="AA30" i="104" s="1"/>
  <c r="AC30" i="104" s="1"/>
  <c r="R30" i="104"/>
  <c r="K30" i="104"/>
  <c r="X30" i="104" s="1"/>
  <c r="Z30" i="104" s="1"/>
  <c r="AB29" i="104"/>
  <c r="AD29" i="104" s="1"/>
  <c r="AA29" i="104"/>
  <c r="AC29" i="104" s="1"/>
  <c r="Y29" i="104"/>
  <c r="R29" i="104"/>
  <c r="K29" i="104"/>
  <c r="X29" i="104" s="1"/>
  <c r="Z29" i="104" s="1"/>
  <c r="Y28" i="104"/>
  <c r="AB28" i="104" s="1"/>
  <c r="AD28" i="104" s="1"/>
  <c r="R28" i="104"/>
  <c r="K28" i="104"/>
  <c r="X28" i="104" s="1"/>
  <c r="Z28" i="104" s="1"/>
  <c r="AB27" i="104"/>
  <c r="AD27" i="104" s="1"/>
  <c r="AA27" i="104"/>
  <c r="AC27" i="104" s="1"/>
  <c r="Y27" i="104"/>
  <c r="R27" i="104"/>
  <c r="K27" i="104"/>
  <c r="X27" i="104" s="1"/>
  <c r="Z27" i="104" s="1"/>
  <c r="Y26" i="104"/>
  <c r="R26" i="104"/>
  <c r="K26" i="104"/>
  <c r="X26" i="104" s="1"/>
  <c r="Z26" i="104" s="1"/>
  <c r="AC25" i="104"/>
  <c r="AA25" i="104"/>
  <c r="Y25" i="104"/>
  <c r="AB25" i="104" s="1"/>
  <c r="AD25" i="104" s="1"/>
  <c r="R25" i="104"/>
  <c r="K25" i="104"/>
  <c r="X25" i="104" s="1"/>
  <c r="Z25" i="104" s="1"/>
  <c r="AB24" i="104"/>
  <c r="AD24" i="104" s="1"/>
  <c r="AA24" i="104"/>
  <c r="AC24" i="104" s="1"/>
  <c r="Y24" i="104"/>
  <c r="R24" i="104"/>
  <c r="K24" i="104"/>
  <c r="X24" i="104" s="1"/>
  <c r="Z24" i="104" s="1"/>
  <c r="AC23" i="104"/>
  <c r="AB23" i="104"/>
  <c r="AD23" i="104" s="1"/>
  <c r="AA23" i="104"/>
  <c r="Y23" i="104"/>
  <c r="R23" i="104"/>
  <c r="K23" i="104"/>
  <c r="X23" i="104" s="1"/>
  <c r="Z23" i="104" s="1"/>
  <c r="AC22" i="104"/>
  <c r="AB22" i="104"/>
  <c r="AD22" i="104" s="1"/>
  <c r="AA22" i="104"/>
  <c r="Y22" i="104"/>
  <c r="R22" i="104"/>
  <c r="K22" i="104"/>
  <c r="X22" i="104" s="1"/>
  <c r="Z22" i="104" s="1"/>
  <c r="Y21" i="104"/>
  <c r="AB21" i="104" s="1"/>
  <c r="AD21" i="104" s="1"/>
  <c r="R21" i="104"/>
  <c r="K21" i="104"/>
  <c r="X21" i="104" s="1"/>
  <c r="Z21" i="104" s="1"/>
  <c r="AB20" i="104"/>
  <c r="AD20" i="104" s="1"/>
  <c r="Y20" i="104"/>
  <c r="AA20" i="104" s="1"/>
  <c r="AC20" i="104" s="1"/>
  <c r="R20" i="104"/>
  <c r="K20" i="104"/>
  <c r="X20" i="104" s="1"/>
  <c r="Z20" i="104" s="1"/>
  <c r="Y19" i="104"/>
  <c r="AB19" i="104" s="1"/>
  <c r="AD19" i="104" s="1"/>
  <c r="R19" i="104"/>
  <c r="K19" i="104"/>
  <c r="X19" i="104" s="1"/>
  <c r="Z19" i="104" s="1"/>
  <c r="AD18" i="104"/>
  <c r="AB18" i="104"/>
  <c r="Y18" i="104"/>
  <c r="AA18" i="104" s="1"/>
  <c r="AC18" i="104" s="1"/>
  <c r="R18" i="104"/>
  <c r="K18" i="104"/>
  <c r="X18" i="104" s="1"/>
  <c r="Z18" i="104" s="1"/>
  <c r="AC17" i="104"/>
  <c r="AB17" i="104"/>
  <c r="AD17" i="104" s="1"/>
  <c r="AA17" i="104"/>
  <c r="Y17" i="104"/>
  <c r="R17" i="104"/>
  <c r="K17" i="104"/>
  <c r="X17" i="104" s="1"/>
  <c r="Z17" i="104" s="1"/>
  <c r="Y16" i="104"/>
  <c r="AB16" i="104" s="1"/>
  <c r="AD16" i="104" s="1"/>
  <c r="R16" i="104"/>
  <c r="K16" i="104"/>
  <c r="X16" i="104" s="1"/>
  <c r="Z16" i="104" s="1"/>
  <c r="AB15" i="104"/>
  <c r="AD15" i="104" s="1"/>
  <c r="AA15" i="104"/>
  <c r="AC15" i="104" s="1"/>
  <c r="Y15" i="104"/>
  <c r="R15" i="104"/>
  <c r="K15" i="104"/>
  <c r="X15" i="104" s="1"/>
  <c r="Z15" i="104" s="1"/>
  <c r="Y14" i="104"/>
  <c r="R14" i="104"/>
  <c r="K14" i="104"/>
  <c r="X14" i="104" s="1"/>
  <c r="Z14" i="104" s="1"/>
  <c r="AC13" i="104"/>
  <c r="AA13" i="104"/>
  <c r="Y13" i="104"/>
  <c r="AB13" i="104" s="1"/>
  <c r="AD13" i="104" s="1"/>
  <c r="R13" i="104"/>
  <c r="K13" i="104"/>
  <c r="X13" i="104" s="1"/>
  <c r="Z13" i="104" s="1"/>
  <c r="AB12" i="104"/>
  <c r="AD12" i="104" s="1"/>
  <c r="Y12" i="104"/>
  <c r="AA12" i="104" s="1"/>
  <c r="AC12" i="104" s="1"/>
  <c r="R12" i="104"/>
  <c r="K12" i="104"/>
  <c r="X12" i="104" s="1"/>
  <c r="Z12" i="104" s="1"/>
  <c r="AC11" i="104"/>
  <c r="AB11" i="104"/>
  <c r="AD11" i="104" s="1"/>
  <c r="AA11" i="104"/>
  <c r="Y11" i="104"/>
  <c r="R11" i="104"/>
  <c r="K11" i="104"/>
  <c r="X11" i="104" s="1"/>
  <c r="Z11" i="104" s="1"/>
  <c r="Y10" i="104"/>
  <c r="AB10" i="104" s="1"/>
  <c r="AD10" i="104" s="1"/>
  <c r="R10" i="104"/>
  <c r="K10" i="104"/>
  <c r="X10" i="104" s="1"/>
  <c r="Z10" i="104" s="1"/>
  <c r="Y9" i="104"/>
  <c r="AB9" i="104" s="1"/>
  <c r="AD9" i="104" s="1"/>
  <c r="R9" i="104"/>
  <c r="K9" i="104"/>
  <c r="X9" i="104" s="1"/>
  <c r="Z9" i="104" s="1"/>
  <c r="AB8" i="104"/>
  <c r="AD8" i="104" s="1"/>
  <c r="Y8" i="104"/>
  <c r="AA8" i="104" s="1"/>
  <c r="AC8" i="104" s="1"/>
  <c r="R8" i="104"/>
  <c r="K8" i="104"/>
  <c r="X8" i="104" s="1"/>
  <c r="Z8" i="104" s="1"/>
  <c r="Y7" i="104"/>
  <c r="AB7" i="104" s="1"/>
  <c r="AD7" i="104" s="1"/>
  <c r="R7" i="104"/>
  <c r="K7" i="104"/>
  <c r="X7" i="104" s="1"/>
  <c r="Z7" i="104" s="1"/>
  <c r="AD6" i="104"/>
  <c r="AB6" i="104"/>
  <c r="Y6" i="104"/>
  <c r="AA6" i="104" s="1"/>
  <c r="AC6" i="104" s="1"/>
  <c r="R6" i="104"/>
  <c r="K6" i="104"/>
  <c r="X6" i="104" s="1"/>
  <c r="Z6" i="104" s="1"/>
  <c r="AD5" i="104"/>
  <c r="AC5" i="104"/>
  <c r="AB5" i="104"/>
  <c r="AA5" i="104"/>
  <c r="Z5" i="104"/>
  <c r="Y5" i="104"/>
  <c r="X5" i="104"/>
  <c r="Y179" i="103"/>
  <c r="AB179" i="103" s="1"/>
  <c r="AD179" i="103" s="1"/>
  <c r="R179" i="103"/>
  <c r="K179" i="103"/>
  <c r="X179" i="103" s="1"/>
  <c r="Z179" i="103" s="1"/>
  <c r="AB178" i="103"/>
  <c r="AD178" i="103" s="1"/>
  <c r="AA178" i="103"/>
  <c r="AC178" i="103" s="1"/>
  <c r="Y178" i="103"/>
  <c r="R178" i="103"/>
  <c r="K178" i="103"/>
  <c r="X178" i="103" s="1"/>
  <c r="Z178" i="103" s="1"/>
  <c r="Y177" i="103"/>
  <c r="AB177" i="103" s="1"/>
  <c r="AD177" i="103" s="1"/>
  <c r="R177" i="103"/>
  <c r="K177" i="103"/>
  <c r="X177" i="103" s="1"/>
  <c r="Z177" i="103" s="1"/>
  <c r="AD176" i="103"/>
  <c r="AB176" i="103"/>
  <c r="Y176" i="103"/>
  <c r="AA176" i="103" s="1"/>
  <c r="AC176" i="103" s="1"/>
  <c r="R176" i="103"/>
  <c r="K176" i="103"/>
  <c r="X176" i="103" s="1"/>
  <c r="Z176" i="103" s="1"/>
  <c r="Z175" i="103"/>
  <c r="Y175" i="103"/>
  <c r="AB175" i="103" s="1"/>
  <c r="AD175" i="103" s="1"/>
  <c r="R175" i="103"/>
  <c r="K175" i="103"/>
  <c r="X175" i="103" s="1"/>
  <c r="Y174" i="103"/>
  <c r="AB174" i="103" s="1"/>
  <c r="AD174" i="103" s="1"/>
  <c r="X174" i="103"/>
  <c r="Z174" i="103" s="1"/>
  <c r="R174" i="103"/>
  <c r="K174" i="103"/>
  <c r="AC173" i="103"/>
  <c r="AB173" i="103"/>
  <c r="AD173" i="103" s="1"/>
  <c r="AA173" i="103"/>
  <c r="Y173" i="103"/>
  <c r="X173" i="103"/>
  <c r="Z173" i="103" s="1"/>
  <c r="R173" i="103"/>
  <c r="K173" i="103"/>
  <c r="Y172" i="103"/>
  <c r="AB172" i="103" s="1"/>
  <c r="AD172" i="103" s="1"/>
  <c r="R172" i="103"/>
  <c r="K172" i="103"/>
  <c r="X172" i="103" s="1"/>
  <c r="Z172" i="103" s="1"/>
  <c r="AD171" i="103"/>
  <c r="AB171" i="103"/>
  <c r="Y171" i="103"/>
  <c r="AA171" i="103" s="1"/>
  <c r="AC171" i="103" s="1"/>
  <c r="R171" i="103"/>
  <c r="K171" i="103"/>
  <c r="X171" i="103" s="1"/>
  <c r="Z171" i="103" s="1"/>
  <c r="Y170" i="103"/>
  <c r="AB170" i="103" s="1"/>
  <c r="AD170" i="103" s="1"/>
  <c r="R170" i="103"/>
  <c r="K170" i="103"/>
  <c r="X170" i="103" s="1"/>
  <c r="Z170" i="103" s="1"/>
  <c r="Y169" i="103"/>
  <c r="AB169" i="103" s="1"/>
  <c r="AD169" i="103" s="1"/>
  <c r="X169" i="103"/>
  <c r="Z169" i="103" s="1"/>
  <c r="R169" i="103"/>
  <c r="K169" i="103"/>
  <c r="AD168" i="103"/>
  <c r="AB168" i="103"/>
  <c r="Y168" i="103"/>
  <c r="AA168" i="103" s="1"/>
  <c r="AC168" i="103" s="1"/>
  <c r="R168" i="103"/>
  <c r="K168" i="103"/>
  <c r="X168" i="103" s="1"/>
  <c r="Z168" i="103" s="1"/>
  <c r="Y167" i="103"/>
  <c r="AB167" i="103" s="1"/>
  <c r="AD167" i="103" s="1"/>
  <c r="R167" i="103"/>
  <c r="K167" i="103"/>
  <c r="X167" i="103" s="1"/>
  <c r="Z167" i="103" s="1"/>
  <c r="AD166" i="103"/>
  <c r="AC166" i="103"/>
  <c r="AB166" i="103"/>
  <c r="AA166" i="103"/>
  <c r="Z166" i="103"/>
  <c r="Y166" i="103"/>
  <c r="X166" i="103"/>
  <c r="Y165" i="103"/>
  <c r="AB165" i="103" s="1"/>
  <c r="AD165" i="103" s="1"/>
  <c r="R165" i="103"/>
  <c r="K165" i="103"/>
  <c r="X165" i="103" s="1"/>
  <c r="Z165" i="103" s="1"/>
  <c r="Y164" i="103"/>
  <c r="AB164" i="103" s="1"/>
  <c r="AD164" i="103" s="1"/>
  <c r="R164" i="103"/>
  <c r="K164" i="103"/>
  <c r="X164" i="103" s="1"/>
  <c r="Z164" i="103" s="1"/>
  <c r="AC163" i="103"/>
  <c r="AB163" i="103"/>
  <c r="AD163" i="103" s="1"/>
  <c r="AA163" i="103"/>
  <c r="Z163" i="103"/>
  <c r="Y163" i="103"/>
  <c r="X163" i="103"/>
  <c r="R163" i="103"/>
  <c r="K163" i="103"/>
  <c r="AD162" i="103"/>
  <c r="AC162" i="103"/>
  <c r="AB162" i="103"/>
  <c r="AA162" i="103"/>
  <c r="Z162" i="103"/>
  <c r="Y162" i="103"/>
  <c r="X162" i="103"/>
  <c r="Y161" i="103"/>
  <c r="AB161" i="103" s="1"/>
  <c r="AD161" i="103" s="1"/>
  <c r="X161" i="103"/>
  <c r="Z161" i="103" s="1"/>
  <c r="R161" i="103"/>
  <c r="K161" i="103"/>
  <c r="AC160" i="103"/>
  <c r="AB160" i="103"/>
  <c r="AD160" i="103" s="1"/>
  <c r="Z160" i="103"/>
  <c r="Y160" i="103"/>
  <c r="AA160" i="103" s="1"/>
  <c r="X160" i="103"/>
  <c r="R160" i="103"/>
  <c r="K160" i="103"/>
  <c r="Y159" i="103"/>
  <c r="AB159" i="103" s="1"/>
  <c r="AD159" i="103" s="1"/>
  <c r="R159" i="103"/>
  <c r="K159" i="103"/>
  <c r="X159" i="103" s="1"/>
  <c r="Z159" i="103" s="1"/>
  <c r="Y158" i="103"/>
  <c r="AB158" i="103" s="1"/>
  <c r="AD158" i="103" s="1"/>
  <c r="R158" i="103"/>
  <c r="K158" i="103"/>
  <c r="X158" i="103" s="1"/>
  <c r="Z158" i="103" s="1"/>
  <c r="AD157" i="103"/>
  <c r="AC157" i="103"/>
  <c r="AB157" i="103"/>
  <c r="AA157" i="103"/>
  <c r="Z157" i="103"/>
  <c r="Y157" i="103"/>
  <c r="X157" i="103"/>
  <c r="R157" i="103"/>
  <c r="K157" i="103"/>
  <c r="AB156" i="103"/>
  <c r="AD156" i="103" s="1"/>
  <c r="Y156" i="103"/>
  <c r="AA156" i="103" s="1"/>
  <c r="AC156" i="103" s="1"/>
  <c r="R156" i="103"/>
  <c r="K156" i="103"/>
  <c r="X156" i="103" s="1"/>
  <c r="Z156" i="103" s="1"/>
  <c r="AC155" i="103"/>
  <c r="AB155" i="103"/>
  <c r="AD155" i="103" s="1"/>
  <c r="AA155" i="103"/>
  <c r="Y155" i="103"/>
  <c r="X155" i="103"/>
  <c r="Z155" i="103" s="1"/>
  <c r="R155" i="103"/>
  <c r="K155" i="103"/>
  <c r="AD154" i="103"/>
  <c r="AB154" i="103"/>
  <c r="AA154" i="103"/>
  <c r="AC154" i="103" s="1"/>
  <c r="Y154" i="103"/>
  <c r="R154" i="103"/>
  <c r="K154" i="103"/>
  <c r="X154" i="103" s="1"/>
  <c r="Z154" i="103" s="1"/>
  <c r="Z153" i="103"/>
  <c r="Y153" i="103"/>
  <c r="R153" i="103"/>
  <c r="K153" i="103"/>
  <c r="X153" i="103" s="1"/>
  <c r="AD152" i="103"/>
  <c r="AB152" i="103"/>
  <c r="AA152" i="103"/>
  <c r="AC152" i="103" s="1"/>
  <c r="Y152" i="103"/>
  <c r="R152" i="103"/>
  <c r="K152" i="103"/>
  <c r="X152" i="103" s="1"/>
  <c r="Z152" i="103" s="1"/>
  <c r="AB151" i="103"/>
  <c r="AD151" i="103" s="1"/>
  <c r="Y151" i="103"/>
  <c r="AA151" i="103" s="1"/>
  <c r="AC151" i="103" s="1"/>
  <c r="R151" i="103"/>
  <c r="K151" i="103"/>
  <c r="X151" i="103" s="1"/>
  <c r="Z151" i="103" s="1"/>
  <c r="Y150" i="103"/>
  <c r="AB150" i="103" s="1"/>
  <c r="AD150" i="103" s="1"/>
  <c r="X150" i="103"/>
  <c r="Z150" i="103" s="1"/>
  <c r="R150" i="103"/>
  <c r="K150" i="103"/>
  <c r="AD149" i="103"/>
  <c r="AC149" i="103"/>
  <c r="AB149" i="103"/>
  <c r="Y149" i="103"/>
  <c r="AA149" i="103" s="1"/>
  <c r="R149" i="103"/>
  <c r="K149" i="103"/>
  <c r="X149" i="103" s="1"/>
  <c r="Z149" i="103" s="1"/>
  <c r="Y148" i="103"/>
  <c r="AB148" i="103" s="1"/>
  <c r="AD148" i="103" s="1"/>
  <c r="R148" i="103"/>
  <c r="K148" i="103"/>
  <c r="X148" i="103" s="1"/>
  <c r="Z148" i="103" s="1"/>
  <c r="AD147" i="103"/>
  <c r="AB147" i="103"/>
  <c r="Y147" i="103"/>
  <c r="AA147" i="103" s="1"/>
  <c r="AC147" i="103" s="1"/>
  <c r="X147" i="103"/>
  <c r="Z147" i="103" s="1"/>
  <c r="R147" i="103"/>
  <c r="K147" i="103"/>
  <c r="Y146" i="103"/>
  <c r="AB146" i="103" s="1"/>
  <c r="AD146" i="103" s="1"/>
  <c r="X146" i="103"/>
  <c r="Z146" i="103" s="1"/>
  <c r="R146" i="103"/>
  <c r="K146" i="103"/>
  <c r="Y145" i="103"/>
  <c r="R145" i="103"/>
  <c r="K145" i="103"/>
  <c r="X145" i="103" s="1"/>
  <c r="Z145" i="103" s="1"/>
  <c r="AD144" i="103"/>
  <c r="Y144" i="103"/>
  <c r="AB144" i="103" s="1"/>
  <c r="R144" i="103"/>
  <c r="K144" i="103"/>
  <c r="X144" i="103" s="1"/>
  <c r="Z144" i="103" s="1"/>
  <c r="AB143" i="103"/>
  <c r="AD143" i="103" s="1"/>
  <c r="AA143" i="103"/>
  <c r="AC143" i="103" s="1"/>
  <c r="Y143" i="103"/>
  <c r="X143" i="103"/>
  <c r="Z143" i="103" s="1"/>
  <c r="R143" i="103"/>
  <c r="K143" i="103"/>
  <c r="Y142" i="103"/>
  <c r="AB142" i="103" s="1"/>
  <c r="AD142" i="103" s="1"/>
  <c r="R142" i="103"/>
  <c r="K142" i="103"/>
  <c r="X142" i="103" s="1"/>
  <c r="Z142" i="103" s="1"/>
  <c r="AB141" i="103"/>
  <c r="AD141" i="103" s="1"/>
  <c r="AA141" i="103"/>
  <c r="AC141" i="103" s="1"/>
  <c r="Y141" i="103"/>
  <c r="R141" i="103"/>
  <c r="K141" i="103"/>
  <c r="X141" i="103" s="1"/>
  <c r="Z141" i="103" s="1"/>
  <c r="Y140" i="103"/>
  <c r="R140" i="103"/>
  <c r="K140" i="103"/>
  <c r="X140" i="103" s="1"/>
  <c r="Z140" i="103" s="1"/>
  <c r="AD139" i="103"/>
  <c r="Y139" i="103"/>
  <c r="AB139" i="103" s="1"/>
  <c r="R139" i="103"/>
  <c r="K139" i="103"/>
  <c r="X139" i="103" s="1"/>
  <c r="Z139" i="103" s="1"/>
  <c r="AB138" i="103"/>
  <c r="AD138" i="103" s="1"/>
  <c r="AA138" i="103"/>
  <c r="AC138" i="103" s="1"/>
  <c r="Y138" i="103"/>
  <c r="X138" i="103"/>
  <c r="Z138" i="103" s="1"/>
  <c r="R138" i="103"/>
  <c r="K138" i="103"/>
  <c r="Y137" i="103"/>
  <c r="AB137" i="103" s="1"/>
  <c r="AD137" i="103" s="1"/>
  <c r="X137" i="103"/>
  <c r="Z137" i="103" s="1"/>
  <c r="R137" i="103"/>
  <c r="K137" i="103"/>
  <c r="AB136" i="103"/>
  <c r="AD136" i="103" s="1"/>
  <c r="Y136" i="103"/>
  <c r="AA136" i="103" s="1"/>
  <c r="AC136" i="103" s="1"/>
  <c r="R136" i="103"/>
  <c r="K136" i="103"/>
  <c r="X136" i="103" s="1"/>
  <c r="Z136" i="103" s="1"/>
  <c r="Y135" i="103"/>
  <c r="AB135" i="103" s="1"/>
  <c r="AD135" i="103" s="1"/>
  <c r="X135" i="103"/>
  <c r="Z135" i="103" s="1"/>
  <c r="R135" i="103"/>
  <c r="K135" i="103"/>
  <c r="AC134" i="103"/>
  <c r="AB134" i="103"/>
  <c r="AD134" i="103" s="1"/>
  <c r="AA134" i="103"/>
  <c r="Y134" i="103"/>
  <c r="R134" i="103"/>
  <c r="K134" i="103"/>
  <c r="X134" i="103" s="1"/>
  <c r="Z134" i="103" s="1"/>
  <c r="AC133" i="103"/>
  <c r="AB133" i="103"/>
  <c r="AD133" i="103" s="1"/>
  <c r="AA133" i="103"/>
  <c r="Y133" i="103"/>
  <c r="R133" i="103"/>
  <c r="K133" i="103"/>
  <c r="X133" i="103" s="1"/>
  <c r="Z133" i="103" s="1"/>
  <c r="Z132" i="103"/>
  <c r="Y132" i="103"/>
  <c r="X132" i="103"/>
  <c r="R132" i="103"/>
  <c r="K132" i="103"/>
  <c r="Y131" i="103"/>
  <c r="AB131" i="103" s="1"/>
  <c r="AD131" i="103" s="1"/>
  <c r="R131" i="103"/>
  <c r="K131" i="103"/>
  <c r="X131" i="103" s="1"/>
  <c r="Z131" i="103" s="1"/>
  <c r="Y130" i="103"/>
  <c r="AB130" i="103" s="1"/>
  <c r="AD130" i="103" s="1"/>
  <c r="R130" i="103"/>
  <c r="K130" i="103"/>
  <c r="X130" i="103" s="1"/>
  <c r="Z130" i="103" s="1"/>
  <c r="Y129" i="103"/>
  <c r="AB129" i="103" s="1"/>
  <c r="AD129" i="103" s="1"/>
  <c r="X129" i="103"/>
  <c r="Z129" i="103" s="1"/>
  <c r="R129" i="103"/>
  <c r="K129" i="103"/>
  <c r="AD128" i="103"/>
  <c r="AC128" i="103"/>
  <c r="AB128" i="103"/>
  <c r="Z128" i="103"/>
  <c r="Y128" i="103"/>
  <c r="AA128" i="103" s="1"/>
  <c r="R128" i="103"/>
  <c r="K128" i="103"/>
  <c r="X128" i="103" s="1"/>
  <c r="AB127" i="103"/>
  <c r="AD127" i="103" s="1"/>
  <c r="AA127" i="103"/>
  <c r="AC127" i="103" s="1"/>
  <c r="Y127" i="103"/>
  <c r="R127" i="103"/>
  <c r="K127" i="103"/>
  <c r="X127" i="103" s="1"/>
  <c r="Z127" i="103" s="1"/>
  <c r="AB126" i="103"/>
  <c r="AD126" i="103" s="1"/>
  <c r="AA126" i="103"/>
  <c r="AC126" i="103" s="1"/>
  <c r="Y126" i="103"/>
  <c r="R126" i="103"/>
  <c r="K126" i="103"/>
  <c r="X126" i="103" s="1"/>
  <c r="Z126" i="103" s="1"/>
  <c r="AB125" i="103"/>
  <c r="AD125" i="103" s="1"/>
  <c r="AA125" i="103"/>
  <c r="AC125" i="103" s="1"/>
  <c r="Z125" i="103"/>
  <c r="Y125" i="103"/>
  <c r="R125" i="103"/>
  <c r="K125" i="103"/>
  <c r="X125" i="103" s="1"/>
  <c r="Y124" i="103"/>
  <c r="X124" i="103"/>
  <c r="Z124" i="103" s="1"/>
  <c r="R124" i="103"/>
  <c r="K124" i="103"/>
  <c r="Y123" i="103"/>
  <c r="AB123" i="103" s="1"/>
  <c r="AD123" i="103" s="1"/>
  <c r="R123" i="103"/>
  <c r="K123" i="103"/>
  <c r="X123" i="103" s="1"/>
  <c r="Z123" i="103" s="1"/>
  <c r="Y122" i="103"/>
  <c r="AB122" i="103" s="1"/>
  <c r="AD122" i="103" s="1"/>
  <c r="R122" i="103"/>
  <c r="K122" i="103"/>
  <c r="X122" i="103" s="1"/>
  <c r="Z122" i="103" s="1"/>
  <c r="Y121" i="103"/>
  <c r="AB121" i="103" s="1"/>
  <c r="AD121" i="103" s="1"/>
  <c r="R121" i="103"/>
  <c r="K121" i="103"/>
  <c r="X121" i="103" s="1"/>
  <c r="Z121" i="103" s="1"/>
  <c r="AC120" i="103"/>
  <c r="AB120" i="103"/>
  <c r="AD120" i="103" s="1"/>
  <c r="AA120" i="103"/>
  <c r="Y120" i="103"/>
  <c r="R120" i="103"/>
  <c r="K120" i="103"/>
  <c r="X120" i="103" s="1"/>
  <c r="Z120" i="103" s="1"/>
  <c r="Y119" i="103"/>
  <c r="R119" i="103"/>
  <c r="K119" i="103"/>
  <c r="X119" i="103" s="1"/>
  <c r="Z119" i="103" s="1"/>
  <c r="Y118" i="103"/>
  <c r="AB118" i="103" s="1"/>
  <c r="AD118" i="103" s="1"/>
  <c r="X118" i="103"/>
  <c r="Z118" i="103" s="1"/>
  <c r="R118" i="103"/>
  <c r="K118" i="103"/>
  <c r="AB117" i="103"/>
  <c r="AD117" i="103" s="1"/>
  <c r="AA117" i="103"/>
  <c r="AC117" i="103" s="1"/>
  <c r="Y117" i="103"/>
  <c r="R117" i="103"/>
  <c r="K117" i="103"/>
  <c r="X117" i="103" s="1"/>
  <c r="Z117" i="103" s="1"/>
  <c r="Z116" i="103"/>
  <c r="Y116" i="103"/>
  <c r="AB116" i="103" s="1"/>
  <c r="AD116" i="103" s="1"/>
  <c r="R116" i="103"/>
  <c r="K116" i="103"/>
  <c r="X116" i="103" s="1"/>
  <c r="AD115" i="103"/>
  <c r="AB115" i="103"/>
  <c r="Y115" i="103"/>
  <c r="AA115" i="103" s="1"/>
  <c r="AC115" i="103" s="1"/>
  <c r="X115" i="103"/>
  <c r="Z115" i="103" s="1"/>
  <c r="R115" i="103"/>
  <c r="K115" i="103"/>
  <c r="Y114" i="103"/>
  <c r="AB114" i="103" s="1"/>
  <c r="AD114" i="103" s="1"/>
  <c r="X114" i="103"/>
  <c r="Z114" i="103" s="1"/>
  <c r="R114" i="103"/>
  <c r="K114" i="103"/>
  <c r="Y113" i="103"/>
  <c r="AB113" i="103" s="1"/>
  <c r="AD113" i="103" s="1"/>
  <c r="R113" i="103"/>
  <c r="K113" i="103"/>
  <c r="X113" i="103" s="1"/>
  <c r="Z113" i="103" s="1"/>
  <c r="AD112" i="103"/>
  <c r="AC112" i="103"/>
  <c r="AB112" i="103"/>
  <c r="AA112" i="103"/>
  <c r="Y112" i="103"/>
  <c r="R112" i="103"/>
  <c r="K112" i="103"/>
  <c r="X112" i="103" s="1"/>
  <c r="Z112" i="103" s="1"/>
  <c r="Y111" i="103"/>
  <c r="R111" i="103"/>
  <c r="K111" i="103"/>
  <c r="X111" i="103" s="1"/>
  <c r="Z111" i="103" s="1"/>
  <c r="Y110" i="103"/>
  <c r="AB110" i="103" s="1"/>
  <c r="AD110" i="103" s="1"/>
  <c r="R110" i="103"/>
  <c r="K110" i="103"/>
  <c r="X110" i="103" s="1"/>
  <c r="Z110" i="103" s="1"/>
  <c r="Y109" i="103"/>
  <c r="AB109" i="103" s="1"/>
  <c r="AD109" i="103" s="1"/>
  <c r="X109" i="103"/>
  <c r="Z109" i="103" s="1"/>
  <c r="R109" i="103"/>
  <c r="K109" i="103"/>
  <c r="Y108" i="103"/>
  <c r="AB108" i="103" s="1"/>
  <c r="AD108" i="103" s="1"/>
  <c r="R108" i="103"/>
  <c r="K108" i="103"/>
  <c r="X108" i="103" s="1"/>
  <c r="Z108" i="103" s="1"/>
  <c r="AD107" i="103"/>
  <c r="AC107" i="103"/>
  <c r="AB107" i="103"/>
  <c r="AA107" i="103"/>
  <c r="Y107" i="103"/>
  <c r="R107" i="103"/>
  <c r="K107" i="103"/>
  <c r="X107" i="103" s="1"/>
  <c r="Z107" i="103" s="1"/>
  <c r="Y106" i="103"/>
  <c r="R106" i="103"/>
  <c r="K106" i="103"/>
  <c r="X106" i="103" s="1"/>
  <c r="Z106" i="103" s="1"/>
  <c r="Y105" i="103"/>
  <c r="AB105" i="103" s="1"/>
  <c r="AD105" i="103" s="1"/>
  <c r="R105" i="103"/>
  <c r="K105" i="103"/>
  <c r="X105" i="103" s="1"/>
  <c r="Z105" i="103" s="1"/>
  <c r="Z104" i="103"/>
  <c r="Y104" i="103"/>
  <c r="AB104" i="103" s="1"/>
  <c r="AD104" i="103" s="1"/>
  <c r="R104" i="103"/>
  <c r="K104" i="103"/>
  <c r="X104" i="103" s="1"/>
  <c r="Y103" i="103"/>
  <c r="AB103" i="103" s="1"/>
  <c r="AD103" i="103" s="1"/>
  <c r="R103" i="103"/>
  <c r="K103" i="103"/>
  <c r="X103" i="103" s="1"/>
  <c r="Z103" i="103" s="1"/>
  <c r="AD102" i="103"/>
  <c r="AC102" i="103"/>
  <c r="AB102" i="103"/>
  <c r="AA102" i="103"/>
  <c r="Y102" i="103"/>
  <c r="R102" i="103"/>
  <c r="K102" i="103"/>
  <c r="X102" i="103" s="1"/>
  <c r="Z102" i="103" s="1"/>
  <c r="Z101" i="103"/>
  <c r="Y101" i="103"/>
  <c r="R101" i="103"/>
  <c r="K101" i="103"/>
  <c r="X101" i="103" s="1"/>
  <c r="Y100" i="103"/>
  <c r="AB100" i="103" s="1"/>
  <c r="AD100" i="103" s="1"/>
  <c r="R100" i="103"/>
  <c r="K100" i="103"/>
  <c r="X100" i="103" s="1"/>
  <c r="Z100" i="103" s="1"/>
  <c r="Y99" i="103"/>
  <c r="AB99" i="103" s="1"/>
  <c r="AD99" i="103" s="1"/>
  <c r="R99" i="103"/>
  <c r="K99" i="103"/>
  <c r="X99" i="103" s="1"/>
  <c r="Z99" i="103" s="1"/>
  <c r="Y98" i="103"/>
  <c r="AB98" i="103" s="1"/>
  <c r="AD98" i="103" s="1"/>
  <c r="R98" i="103"/>
  <c r="K98" i="103"/>
  <c r="X98" i="103" s="1"/>
  <c r="Z98" i="103" s="1"/>
  <c r="AD97" i="103"/>
  <c r="AC97" i="103"/>
  <c r="AB97" i="103"/>
  <c r="AA97" i="103"/>
  <c r="Y97" i="103"/>
  <c r="X97" i="103"/>
  <c r="Z97" i="103" s="1"/>
  <c r="R97" i="103"/>
  <c r="K97" i="103"/>
  <c r="AA96" i="103"/>
  <c r="AC96" i="103" s="1"/>
  <c r="Y96" i="103"/>
  <c r="AB96" i="103" s="1"/>
  <c r="AD96" i="103" s="1"/>
  <c r="R96" i="103"/>
  <c r="K96" i="103"/>
  <c r="X96" i="103" s="1"/>
  <c r="Z96" i="103" s="1"/>
  <c r="AD95" i="103"/>
  <c r="Y95" i="103"/>
  <c r="AB95" i="103" s="1"/>
  <c r="R95" i="103"/>
  <c r="K95" i="103"/>
  <c r="X95" i="103" s="1"/>
  <c r="Z95" i="103" s="1"/>
  <c r="Y94" i="103"/>
  <c r="AB94" i="103" s="1"/>
  <c r="AD94" i="103" s="1"/>
  <c r="R94" i="103"/>
  <c r="K94" i="103"/>
  <c r="X94" i="103" s="1"/>
  <c r="Z94" i="103" s="1"/>
  <c r="Y93" i="103"/>
  <c r="AB93" i="103" s="1"/>
  <c r="AD93" i="103" s="1"/>
  <c r="R93" i="103"/>
  <c r="K93" i="103"/>
  <c r="X93" i="103" s="1"/>
  <c r="Z93" i="103" s="1"/>
  <c r="AD92" i="103"/>
  <c r="AC92" i="103"/>
  <c r="AB92" i="103"/>
  <c r="AA92" i="103"/>
  <c r="Y92" i="103"/>
  <c r="X92" i="103"/>
  <c r="Z92" i="103" s="1"/>
  <c r="R92" i="103"/>
  <c r="K92" i="103"/>
  <c r="Y91" i="103"/>
  <c r="AB91" i="103" s="1"/>
  <c r="AD91" i="103" s="1"/>
  <c r="R91" i="103"/>
  <c r="K91" i="103"/>
  <c r="X91" i="103" s="1"/>
  <c r="Z91" i="103" s="1"/>
  <c r="AD90" i="103"/>
  <c r="Y90" i="103"/>
  <c r="AB90" i="103" s="1"/>
  <c r="X90" i="103"/>
  <c r="Z90" i="103" s="1"/>
  <c r="R90" i="103"/>
  <c r="K90" i="103"/>
  <c r="AB89" i="103"/>
  <c r="AD89" i="103" s="1"/>
  <c r="Y89" i="103"/>
  <c r="AA89" i="103" s="1"/>
  <c r="AC89" i="103" s="1"/>
  <c r="X89" i="103"/>
  <c r="Z89" i="103" s="1"/>
  <c r="R89" i="103"/>
  <c r="K89" i="103"/>
  <c r="Y88" i="103"/>
  <c r="X88" i="103"/>
  <c r="Z88" i="103" s="1"/>
  <c r="R88" i="103"/>
  <c r="K88" i="103"/>
  <c r="Y87" i="103"/>
  <c r="AB87" i="103" s="1"/>
  <c r="AD87" i="103" s="1"/>
  <c r="R87" i="103"/>
  <c r="K87" i="103"/>
  <c r="X87" i="103" s="1"/>
  <c r="Z87" i="103" s="1"/>
  <c r="AB86" i="103"/>
  <c r="AD86" i="103" s="1"/>
  <c r="AA86" i="103"/>
  <c r="AC86" i="103" s="1"/>
  <c r="Y86" i="103"/>
  <c r="X86" i="103"/>
  <c r="Z86" i="103" s="1"/>
  <c r="R86" i="103"/>
  <c r="K86" i="103"/>
  <c r="AA85" i="103"/>
  <c r="AC85" i="103" s="1"/>
  <c r="Y85" i="103"/>
  <c r="AB85" i="103" s="1"/>
  <c r="AD85" i="103" s="1"/>
  <c r="R85" i="103"/>
  <c r="K85" i="103"/>
  <c r="X85" i="103" s="1"/>
  <c r="Z85" i="103" s="1"/>
  <c r="AB84" i="103"/>
  <c r="AD84" i="103" s="1"/>
  <c r="Y84" i="103"/>
  <c r="AA84" i="103" s="1"/>
  <c r="AC84" i="103" s="1"/>
  <c r="R84" i="103"/>
  <c r="K84" i="103"/>
  <c r="X84" i="103" s="1"/>
  <c r="Z84" i="103" s="1"/>
  <c r="AA83" i="103"/>
  <c r="AC83" i="103" s="1"/>
  <c r="Y83" i="103"/>
  <c r="AB83" i="103" s="1"/>
  <c r="AD83" i="103" s="1"/>
  <c r="R83" i="103"/>
  <c r="K83" i="103"/>
  <c r="X83" i="103" s="1"/>
  <c r="Z83" i="103" s="1"/>
  <c r="Y82" i="103"/>
  <c r="AB82" i="103" s="1"/>
  <c r="AD82" i="103" s="1"/>
  <c r="R82" i="103"/>
  <c r="K82" i="103"/>
  <c r="X82" i="103" s="1"/>
  <c r="Z82" i="103" s="1"/>
  <c r="AC81" i="103"/>
  <c r="AB81" i="103"/>
  <c r="AD81" i="103" s="1"/>
  <c r="AA81" i="103"/>
  <c r="Y81" i="103"/>
  <c r="R81" i="103"/>
  <c r="K81" i="103"/>
  <c r="X81" i="103" s="1"/>
  <c r="Z81" i="103" s="1"/>
  <c r="Y80" i="103"/>
  <c r="AB80" i="103" s="1"/>
  <c r="AD80" i="103" s="1"/>
  <c r="R80" i="103"/>
  <c r="K80" i="103"/>
  <c r="X80" i="103" s="1"/>
  <c r="Z80" i="103" s="1"/>
  <c r="AD79" i="103"/>
  <c r="AB79" i="103"/>
  <c r="AA79" i="103"/>
  <c r="AC79" i="103" s="1"/>
  <c r="Y79" i="103"/>
  <c r="R79" i="103"/>
  <c r="K79" i="103"/>
  <c r="X79" i="103" s="1"/>
  <c r="Z79" i="103" s="1"/>
  <c r="Y78" i="103"/>
  <c r="R78" i="103"/>
  <c r="K78" i="103"/>
  <c r="X78" i="103" s="1"/>
  <c r="Z78" i="103" s="1"/>
  <c r="Y77" i="103"/>
  <c r="AB77" i="103" s="1"/>
  <c r="AD77" i="103" s="1"/>
  <c r="R77" i="103"/>
  <c r="K77" i="103"/>
  <c r="X77" i="103" s="1"/>
  <c r="Z77" i="103" s="1"/>
  <c r="AB76" i="103"/>
  <c r="AD76" i="103" s="1"/>
  <c r="AA76" i="103"/>
  <c r="AC76" i="103" s="1"/>
  <c r="Y76" i="103"/>
  <c r="R76" i="103"/>
  <c r="K76" i="103"/>
  <c r="X76" i="103" s="1"/>
  <c r="Z76" i="103" s="1"/>
  <c r="AB75" i="103"/>
  <c r="AD75" i="103" s="1"/>
  <c r="AA75" i="103"/>
  <c r="AC75" i="103" s="1"/>
  <c r="Y75" i="103"/>
  <c r="X75" i="103"/>
  <c r="Z75" i="103" s="1"/>
  <c r="R75" i="103"/>
  <c r="K75" i="103"/>
  <c r="AC74" i="103"/>
  <c r="AB74" i="103"/>
  <c r="AD74" i="103" s="1"/>
  <c r="AA74" i="103"/>
  <c r="Y74" i="103"/>
  <c r="R74" i="103"/>
  <c r="K74" i="103"/>
  <c r="X74" i="103" s="1"/>
  <c r="Z74" i="103" s="1"/>
  <c r="Y73" i="103"/>
  <c r="X73" i="103"/>
  <c r="Z73" i="103" s="1"/>
  <c r="R73" i="103"/>
  <c r="K73" i="103"/>
  <c r="Y72" i="103"/>
  <c r="AB72" i="103" s="1"/>
  <c r="AD72" i="103" s="1"/>
  <c r="X72" i="103"/>
  <c r="Z72" i="103" s="1"/>
  <c r="R72" i="103"/>
  <c r="K72" i="103"/>
  <c r="Y71" i="103"/>
  <c r="AB71" i="103" s="1"/>
  <c r="AD71" i="103" s="1"/>
  <c r="X71" i="103"/>
  <c r="Z71" i="103" s="1"/>
  <c r="R71" i="103"/>
  <c r="K71" i="103"/>
  <c r="Y70" i="103"/>
  <c r="R70" i="103"/>
  <c r="K70" i="103"/>
  <c r="X70" i="103" s="1"/>
  <c r="Z70" i="103" s="1"/>
  <c r="AD69" i="103"/>
  <c r="Y69" i="103"/>
  <c r="AB69" i="103" s="1"/>
  <c r="R69" i="103"/>
  <c r="K69" i="103"/>
  <c r="X69" i="103" s="1"/>
  <c r="Z69" i="103" s="1"/>
  <c r="Y68" i="103"/>
  <c r="AA68" i="103" s="1"/>
  <c r="AC68" i="103" s="1"/>
  <c r="R68" i="103"/>
  <c r="K68" i="103"/>
  <c r="X68" i="103" s="1"/>
  <c r="Z68" i="103" s="1"/>
  <c r="AB67" i="103"/>
  <c r="AD67" i="103" s="1"/>
  <c r="AA67" i="103"/>
  <c r="AC67" i="103" s="1"/>
  <c r="Y67" i="103"/>
  <c r="R67" i="103"/>
  <c r="K67" i="103"/>
  <c r="X67" i="103" s="1"/>
  <c r="Z67" i="103" s="1"/>
  <c r="Y66" i="103"/>
  <c r="AA66" i="103" s="1"/>
  <c r="AC66" i="103" s="1"/>
  <c r="R66" i="103"/>
  <c r="K66" i="103"/>
  <c r="X66" i="103" s="1"/>
  <c r="Z66" i="103" s="1"/>
  <c r="AA65" i="103"/>
  <c r="AC65" i="103" s="1"/>
  <c r="Y65" i="103"/>
  <c r="AB65" i="103" s="1"/>
  <c r="AD65" i="103" s="1"/>
  <c r="R65" i="103"/>
  <c r="K65" i="103"/>
  <c r="X65" i="103" s="1"/>
  <c r="Z65" i="103" s="1"/>
  <c r="AB64" i="103"/>
  <c r="AD64" i="103" s="1"/>
  <c r="Y64" i="103"/>
  <c r="AA64" i="103" s="1"/>
  <c r="AC64" i="103" s="1"/>
  <c r="R64" i="103"/>
  <c r="K64" i="103"/>
  <c r="X64" i="103" s="1"/>
  <c r="Z64" i="103" s="1"/>
  <c r="Y63" i="103"/>
  <c r="AB63" i="103" s="1"/>
  <c r="AD63" i="103" s="1"/>
  <c r="R63" i="103"/>
  <c r="K63" i="103"/>
  <c r="X63" i="103" s="1"/>
  <c r="Z63" i="103" s="1"/>
  <c r="AD62" i="103"/>
  <c r="Y62" i="103"/>
  <c r="AB62" i="103" s="1"/>
  <c r="X62" i="103"/>
  <c r="Z62" i="103" s="1"/>
  <c r="R62" i="103"/>
  <c r="K62" i="103"/>
  <c r="AB61" i="103"/>
  <c r="AD61" i="103" s="1"/>
  <c r="Y61" i="103"/>
  <c r="AA61" i="103" s="1"/>
  <c r="AC61" i="103" s="1"/>
  <c r="R61" i="103"/>
  <c r="K61" i="103"/>
  <c r="X61" i="103" s="1"/>
  <c r="Z61" i="103" s="1"/>
  <c r="AA60" i="103"/>
  <c r="AC60" i="103" s="1"/>
  <c r="Y60" i="103"/>
  <c r="AB60" i="103" s="1"/>
  <c r="AD60" i="103" s="1"/>
  <c r="R60" i="103"/>
  <c r="K60" i="103"/>
  <c r="X60" i="103" s="1"/>
  <c r="Z60" i="103" s="1"/>
  <c r="AB59" i="103"/>
  <c r="AD59" i="103" s="1"/>
  <c r="Y59" i="103"/>
  <c r="AA59" i="103" s="1"/>
  <c r="AC59" i="103" s="1"/>
  <c r="R59" i="103"/>
  <c r="K59" i="103"/>
  <c r="X59" i="103" s="1"/>
  <c r="Z59" i="103" s="1"/>
  <c r="Y58" i="103"/>
  <c r="AB58" i="103" s="1"/>
  <c r="AD58" i="103" s="1"/>
  <c r="R58" i="103"/>
  <c r="K58" i="103"/>
  <c r="X58" i="103" s="1"/>
  <c r="Z58" i="103" s="1"/>
  <c r="AD57" i="103"/>
  <c r="AB57" i="103"/>
  <c r="AA57" i="103"/>
  <c r="AC57" i="103" s="1"/>
  <c r="Z57" i="103"/>
  <c r="Y57" i="103"/>
  <c r="R57" i="103"/>
  <c r="K57" i="103"/>
  <c r="X57" i="103" s="1"/>
  <c r="AC56" i="103"/>
  <c r="AB56" i="103"/>
  <c r="AD56" i="103" s="1"/>
  <c r="AA56" i="103"/>
  <c r="Y56" i="103"/>
  <c r="R56" i="103"/>
  <c r="K56" i="103"/>
  <c r="X56" i="103" s="1"/>
  <c r="Z56" i="103" s="1"/>
  <c r="AA55" i="103"/>
  <c r="AC55" i="103" s="1"/>
  <c r="Y55" i="103"/>
  <c r="AB55" i="103" s="1"/>
  <c r="AD55" i="103" s="1"/>
  <c r="R55" i="103"/>
  <c r="K55" i="103"/>
  <c r="X55" i="103" s="1"/>
  <c r="Z55" i="103" s="1"/>
  <c r="AB54" i="103"/>
  <c r="AD54" i="103" s="1"/>
  <c r="Y54" i="103"/>
  <c r="AA54" i="103" s="1"/>
  <c r="AC54" i="103" s="1"/>
  <c r="X54" i="103"/>
  <c r="Z54" i="103" s="1"/>
  <c r="R54" i="103"/>
  <c r="K54" i="103"/>
  <c r="Z53" i="103"/>
  <c r="Y53" i="103"/>
  <c r="AB53" i="103" s="1"/>
  <c r="AD53" i="103" s="1"/>
  <c r="R53" i="103"/>
  <c r="K53" i="103"/>
  <c r="X53" i="103" s="1"/>
  <c r="Y52" i="103"/>
  <c r="AB52" i="103" s="1"/>
  <c r="AD52" i="103" s="1"/>
  <c r="R52" i="103"/>
  <c r="K52" i="103"/>
  <c r="X52" i="103" s="1"/>
  <c r="Z52" i="103" s="1"/>
  <c r="AD51" i="103"/>
  <c r="AC51" i="103"/>
  <c r="AB51" i="103"/>
  <c r="AA51" i="103"/>
  <c r="Y51" i="103"/>
  <c r="R51" i="103"/>
  <c r="K51" i="103"/>
  <c r="X51" i="103" s="1"/>
  <c r="Z51" i="103" s="1"/>
  <c r="Y50" i="103"/>
  <c r="X50" i="103"/>
  <c r="Z50" i="103" s="1"/>
  <c r="R50" i="103"/>
  <c r="K50" i="103"/>
  <c r="AD49" i="103"/>
  <c r="AB49" i="103"/>
  <c r="AA49" i="103"/>
  <c r="AC49" i="103" s="1"/>
  <c r="Z49" i="103"/>
  <c r="Y49" i="103"/>
  <c r="X49" i="103"/>
  <c r="R49" i="103"/>
  <c r="K49" i="103"/>
  <c r="AD48" i="103"/>
  <c r="AB48" i="103"/>
  <c r="AA48" i="103"/>
  <c r="AC48" i="103" s="1"/>
  <c r="Y48" i="103"/>
  <c r="R48" i="103"/>
  <c r="K48" i="103"/>
  <c r="X48" i="103" s="1"/>
  <c r="Z48" i="103" s="1"/>
  <c r="Y47" i="103"/>
  <c r="X47" i="103"/>
  <c r="Z47" i="103" s="1"/>
  <c r="R47" i="103"/>
  <c r="K47" i="103"/>
  <c r="Y46" i="103"/>
  <c r="AB46" i="103" s="1"/>
  <c r="AD46" i="103" s="1"/>
  <c r="R46" i="103"/>
  <c r="K46" i="103"/>
  <c r="X46" i="103" s="1"/>
  <c r="Z46" i="103" s="1"/>
  <c r="AC45" i="103"/>
  <c r="AB45" i="103"/>
  <c r="AD45" i="103" s="1"/>
  <c r="AA45" i="103"/>
  <c r="Y45" i="103"/>
  <c r="R45" i="103"/>
  <c r="K45" i="103"/>
  <c r="X45" i="103" s="1"/>
  <c r="Z45" i="103" s="1"/>
  <c r="Y44" i="103"/>
  <c r="AB44" i="103" s="1"/>
  <c r="AD44" i="103" s="1"/>
  <c r="R44" i="103"/>
  <c r="K44" i="103"/>
  <c r="X44" i="103" s="1"/>
  <c r="Z44" i="103" s="1"/>
  <c r="AD43" i="103"/>
  <c r="AB43" i="103"/>
  <c r="AA43" i="103"/>
  <c r="AC43" i="103" s="1"/>
  <c r="Y43" i="103"/>
  <c r="R43" i="103"/>
  <c r="K43" i="103"/>
  <c r="X43" i="103" s="1"/>
  <c r="Z43" i="103" s="1"/>
  <c r="Y42" i="103"/>
  <c r="R42" i="103"/>
  <c r="K42" i="103"/>
  <c r="X42" i="103" s="1"/>
  <c r="Z42" i="103" s="1"/>
  <c r="Y41" i="103"/>
  <c r="AB41" i="103" s="1"/>
  <c r="AD41" i="103" s="1"/>
  <c r="R41" i="103"/>
  <c r="K41" i="103"/>
  <c r="X41" i="103" s="1"/>
  <c r="Z41" i="103" s="1"/>
  <c r="AB40" i="103"/>
  <c r="AD40" i="103" s="1"/>
  <c r="AA40" i="103"/>
  <c r="AC40" i="103" s="1"/>
  <c r="Y40" i="103"/>
  <c r="R40" i="103"/>
  <c r="K40" i="103"/>
  <c r="X40" i="103" s="1"/>
  <c r="Z40" i="103" s="1"/>
  <c r="AB39" i="103"/>
  <c r="AD39" i="103" s="1"/>
  <c r="AA39" i="103"/>
  <c r="AC39" i="103" s="1"/>
  <c r="Y39" i="103"/>
  <c r="R39" i="103"/>
  <c r="K39" i="103"/>
  <c r="X39" i="103" s="1"/>
  <c r="Z39" i="103" s="1"/>
  <c r="AB38" i="103"/>
  <c r="AD38" i="103" s="1"/>
  <c r="AA38" i="103"/>
  <c r="AC38" i="103" s="1"/>
  <c r="Y38" i="103"/>
  <c r="X38" i="103"/>
  <c r="Z38" i="103" s="1"/>
  <c r="R38" i="103"/>
  <c r="K38" i="103"/>
  <c r="Y37" i="103"/>
  <c r="AA37" i="103" s="1"/>
  <c r="AC37" i="103" s="1"/>
  <c r="R37" i="103"/>
  <c r="K37" i="103"/>
  <c r="X37" i="103" s="1"/>
  <c r="Z37" i="103" s="1"/>
  <c r="Y36" i="103"/>
  <c r="AB36" i="103" s="1"/>
  <c r="AD36" i="103" s="1"/>
  <c r="R36" i="103"/>
  <c r="K36" i="103"/>
  <c r="X36" i="103" s="1"/>
  <c r="Z36" i="103" s="1"/>
  <c r="Y35" i="103"/>
  <c r="AB35" i="103" s="1"/>
  <c r="AD35" i="103" s="1"/>
  <c r="R35" i="103"/>
  <c r="K35" i="103"/>
  <c r="X35" i="103" s="1"/>
  <c r="Z35" i="103" s="1"/>
  <c r="AB34" i="103"/>
  <c r="AD34" i="103" s="1"/>
  <c r="AA34" i="103"/>
  <c r="AC34" i="103" s="1"/>
  <c r="Y34" i="103"/>
  <c r="R34" i="103"/>
  <c r="K34" i="103"/>
  <c r="X34" i="103" s="1"/>
  <c r="Z34" i="103" s="1"/>
  <c r="AD33" i="103"/>
  <c r="AC33" i="103"/>
  <c r="AB33" i="103"/>
  <c r="AA33" i="103"/>
  <c r="Z33" i="103"/>
  <c r="Y33" i="103"/>
  <c r="R33" i="103"/>
  <c r="K33" i="103"/>
  <c r="X33" i="103" s="1"/>
  <c r="Y32" i="103"/>
  <c r="AA32" i="103" s="1"/>
  <c r="AC32" i="103" s="1"/>
  <c r="R32" i="103"/>
  <c r="K32" i="103"/>
  <c r="X32" i="103" s="1"/>
  <c r="Z32" i="103" s="1"/>
  <c r="AD31" i="103"/>
  <c r="Y31" i="103"/>
  <c r="AB31" i="103" s="1"/>
  <c r="R31" i="103"/>
  <c r="K31" i="103"/>
  <c r="X31" i="103" s="1"/>
  <c r="Z31" i="103" s="1"/>
  <c r="AB30" i="103"/>
  <c r="AD30" i="103" s="1"/>
  <c r="AA30" i="103"/>
  <c r="AC30" i="103" s="1"/>
  <c r="Y30" i="103"/>
  <c r="R30" i="103"/>
  <c r="K30" i="103"/>
  <c r="X30" i="103" s="1"/>
  <c r="Z30" i="103" s="1"/>
  <c r="AB29" i="103"/>
  <c r="AD29" i="103" s="1"/>
  <c r="AA29" i="103"/>
  <c r="AC29" i="103" s="1"/>
  <c r="Y29" i="103"/>
  <c r="R29" i="103"/>
  <c r="K29" i="103"/>
  <c r="X29" i="103" s="1"/>
  <c r="Z29" i="103" s="1"/>
  <c r="AB28" i="103"/>
  <c r="AD28" i="103" s="1"/>
  <c r="AA28" i="103"/>
  <c r="AC28" i="103" s="1"/>
  <c r="Y28" i="103"/>
  <c r="X28" i="103"/>
  <c r="Z28" i="103" s="1"/>
  <c r="R28" i="103"/>
  <c r="K28" i="103"/>
  <c r="AB27" i="103"/>
  <c r="AD27" i="103" s="1"/>
  <c r="Y27" i="103"/>
  <c r="AA27" i="103" s="1"/>
  <c r="AC27" i="103" s="1"/>
  <c r="X27" i="103"/>
  <c r="Z27" i="103" s="1"/>
  <c r="R27" i="103"/>
  <c r="K27" i="103"/>
  <c r="AA26" i="103"/>
  <c r="AC26" i="103" s="1"/>
  <c r="Y26" i="103"/>
  <c r="AB26" i="103" s="1"/>
  <c r="AD26" i="103" s="1"/>
  <c r="R26" i="103"/>
  <c r="K26" i="103"/>
  <c r="X26" i="103" s="1"/>
  <c r="Z26" i="103" s="1"/>
  <c r="AC25" i="103"/>
  <c r="AB25" i="103"/>
  <c r="AD25" i="103" s="1"/>
  <c r="AA25" i="103"/>
  <c r="Y25" i="103"/>
  <c r="X25" i="103"/>
  <c r="Z25" i="103" s="1"/>
  <c r="R25" i="103"/>
  <c r="K25" i="103"/>
  <c r="AA24" i="103"/>
  <c r="AC24" i="103" s="1"/>
  <c r="Y24" i="103"/>
  <c r="AB24" i="103" s="1"/>
  <c r="AD24" i="103" s="1"/>
  <c r="R24" i="103"/>
  <c r="K24" i="103"/>
  <c r="X24" i="103" s="1"/>
  <c r="Z24" i="103" s="1"/>
  <c r="AC23" i="103"/>
  <c r="AB23" i="103"/>
  <c r="AD23" i="103" s="1"/>
  <c r="AA23" i="103"/>
  <c r="Y23" i="103"/>
  <c r="R23" i="103"/>
  <c r="K23" i="103"/>
  <c r="X23" i="103" s="1"/>
  <c r="Z23" i="103" s="1"/>
  <c r="Z22" i="103"/>
  <c r="Y22" i="103"/>
  <c r="AB22" i="103" s="1"/>
  <c r="AD22" i="103" s="1"/>
  <c r="R22" i="103"/>
  <c r="K22" i="103"/>
  <c r="X22" i="103" s="1"/>
  <c r="AB21" i="103"/>
  <c r="AD21" i="103" s="1"/>
  <c r="AA21" i="103"/>
  <c r="AC21" i="103" s="1"/>
  <c r="Y21" i="103"/>
  <c r="R21" i="103"/>
  <c r="K21" i="103"/>
  <c r="X21" i="103" s="1"/>
  <c r="Z21" i="103" s="1"/>
  <c r="Y20" i="103"/>
  <c r="AA20" i="103" s="1"/>
  <c r="AC20" i="103" s="1"/>
  <c r="R20" i="103"/>
  <c r="K20" i="103"/>
  <c r="X20" i="103" s="1"/>
  <c r="Z20" i="103" s="1"/>
  <c r="AA19" i="103"/>
  <c r="AC19" i="103" s="1"/>
  <c r="Y19" i="103"/>
  <c r="AB19" i="103" s="1"/>
  <c r="AD19" i="103" s="1"/>
  <c r="R19" i="103"/>
  <c r="K19" i="103"/>
  <c r="X19" i="103" s="1"/>
  <c r="Z19" i="103" s="1"/>
  <c r="AC18" i="103"/>
  <c r="AB18" i="103"/>
  <c r="AD18" i="103" s="1"/>
  <c r="AA18" i="103"/>
  <c r="Y18" i="103"/>
  <c r="X18" i="103"/>
  <c r="Z18" i="103" s="1"/>
  <c r="R18" i="103"/>
  <c r="K18" i="103"/>
  <c r="AB17" i="103"/>
  <c r="AD17" i="103" s="1"/>
  <c r="AA17" i="103"/>
  <c r="AC17" i="103" s="1"/>
  <c r="Y17" i="103"/>
  <c r="R17" i="103"/>
  <c r="K17" i="103"/>
  <c r="X17" i="103" s="1"/>
  <c r="Z17" i="103" s="1"/>
  <c r="AB16" i="103"/>
  <c r="AD16" i="103" s="1"/>
  <c r="AA16" i="103"/>
  <c r="AC16" i="103" s="1"/>
  <c r="Y16" i="103"/>
  <c r="X16" i="103"/>
  <c r="Z16" i="103" s="1"/>
  <c r="R16" i="103"/>
  <c r="K16" i="103"/>
  <c r="AD15" i="103"/>
  <c r="AC15" i="103"/>
  <c r="AB15" i="103"/>
  <c r="AA15" i="103"/>
  <c r="Y15" i="103"/>
  <c r="X15" i="103"/>
  <c r="Z15" i="103" s="1"/>
  <c r="R15" i="103"/>
  <c r="K15" i="103"/>
  <c r="AA14" i="103"/>
  <c r="AC14" i="103" s="1"/>
  <c r="Y14" i="103"/>
  <c r="AB14" i="103" s="1"/>
  <c r="AD14" i="103" s="1"/>
  <c r="X14" i="103"/>
  <c r="Z14" i="103" s="1"/>
  <c r="R14" i="103"/>
  <c r="K14" i="103"/>
  <c r="AD13" i="103"/>
  <c r="AB13" i="103"/>
  <c r="AA13" i="103"/>
  <c r="AC13" i="103" s="1"/>
  <c r="Y13" i="103"/>
  <c r="R13" i="103"/>
  <c r="K13" i="103"/>
  <c r="X13" i="103" s="1"/>
  <c r="Z13" i="103" s="1"/>
  <c r="Y12" i="103"/>
  <c r="AB12" i="103" s="1"/>
  <c r="AD12" i="103" s="1"/>
  <c r="R12" i="103"/>
  <c r="K12" i="103"/>
  <c r="X12" i="103" s="1"/>
  <c r="Z12" i="103" s="1"/>
  <c r="AA11" i="103"/>
  <c r="AC11" i="103" s="1"/>
  <c r="Y11" i="103"/>
  <c r="AB11" i="103" s="1"/>
  <c r="AD11" i="103" s="1"/>
  <c r="X11" i="103"/>
  <c r="Z11" i="103" s="1"/>
  <c r="R11" i="103"/>
  <c r="K11" i="103"/>
  <c r="AD10" i="103"/>
  <c r="AC10" i="103"/>
  <c r="AB10" i="103"/>
  <c r="Y10" i="103"/>
  <c r="AA10" i="103" s="1"/>
  <c r="R10" i="103"/>
  <c r="K10" i="103"/>
  <c r="X10" i="103" s="1"/>
  <c r="Z10" i="103" s="1"/>
  <c r="AD9" i="103"/>
  <c r="AB9" i="103"/>
  <c r="AA9" i="103"/>
  <c r="AC9" i="103" s="1"/>
  <c r="Y9" i="103"/>
  <c r="R9" i="103"/>
  <c r="K9" i="103"/>
  <c r="X9" i="103" s="1"/>
  <c r="Z9" i="103" s="1"/>
  <c r="AD8" i="103"/>
  <c r="AB8" i="103"/>
  <c r="AA8" i="103"/>
  <c r="AC8" i="103" s="1"/>
  <c r="Y8" i="103"/>
  <c r="X8" i="103"/>
  <c r="Z8" i="103" s="1"/>
  <c r="R8" i="103"/>
  <c r="K8" i="103"/>
  <c r="AD7" i="103"/>
  <c r="AB7" i="103"/>
  <c r="AA7" i="103"/>
  <c r="AC7" i="103" s="1"/>
  <c r="Y7" i="103"/>
  <c r="R7" i="103"/>
  <c r="K7" i="103"/>
  <c r="X7" i="103" s="1"/>
  <c r="Z7" i="103" s="1"/>
  <c r="Y6" i="103"/>
  <c r="AB6" i="103" s="1"/>
  <c r="AD6" i="103" s="1"/>
  <c r="R6" i="103"/>
  <c r="K6" i="103"/>
  <c r="X6" i="103" s="1"/>
  <c r="Z6" i="103" s="1"/>
  <c r="AD5" i="103"/>
  <c r="AC5" i="103"/>
  <c r="AB5" i="103"/>
  <c r="AA5" i="103"/>
  <c r="Z5" i="103"/>
  <c r="Y5" i="103"/>
  <c r="X5" i="103"/>
  <c r="Y168" i="102"/>
  <c r="AB168" i="102" s="1"/>
  <c r="AD168" i="102" s="1"/>
  <c r="R168" i="102"/>
  <c r="K168" i="102"/>
  <c r="X168" i="102" s="1"/>
  <c r="Z168" i="102" s="1"/>
  <c r="Z167" i="102"/>
  <c r="Y167" i="102"/>
  <c r="AB167" i="102" s="1"/>
  <c r="AD167" i="102" s="1"/>
  <c r="R167" i="102"/>
  <c r="K167" i="102"/>
  <c r="X167" i="102" s="1"/>
  <c r="AC166" i="102"/>
  <c r="AB166" i="102"/>
  <c r="AD166" i="102" s="1"/>
  <c r="Y166" i="102"/>
  <c r="AA166" i="102" s="1"/>
  <c r="R166" i="102"/>
  <c r="K166" i="102"/>
  <c r="X166" i="102" s="1"/>
  <c r="Z166" i="102" s="1"/>
  <c r="Y165" i="102"/>
  <c r="R165" i="102"/>
  <c r="K165" i="102"/>
  <c r="X165" i="102" s="1"/>
  <c r="Z165" i="102" s="1"/>
  <c r="AD164" i="102"/>
  <c r="AB164" i="102"/>
  <c r="Z164" i="102"/>
  <c r="Y164" i="102"/>
  <c r="AA164" i="102" s="1"/>
  <c r="AC164" i="102" s="1"/>
  <c r="R164" i="102"/>
  <c r="K164" i="102"/>
  <c r="X164" i="102" s="1"/>
  <c r="Y163" i="102"/>
  <c r="AB163" i="102" s="1"/>
  <c r="AD163" i="102" s="1"/>
  <c r="R163" i="102"/>
  <c r="K163" i="102"/>
  <c r="X163" i="102" s="1"/>
  <c r="Z163" i="102" s="1"/>
  <c r="AA162" i="102"/>
  <c r="AC162" i="102" s="1"/>
  <c r="Y162" i="102"/>
  <c r="AB162" i="102" s="1"/>
  <c r="AD162" i="102" s="1"/>
  <c r="R162" i="102"/>
  <c r="K162" i="102"/>
  <c r="X162" i="102" s="1"/>
  <c r="Z162" i="102" s="1"/>
  <c r="AD161" i="102"/>
  <c r="AC161" i="102"/>
  <c r="AB161" i="102"/>
  <c r="Y161" i="102"/>
  <c r="AA161" i="102" s="1"/>
  <c r="X161" i="102"/>
  <c r="Z161" i="102" s="1"/>
  <c r="R161" i="102"/>
  <c r="K161" i="102"/>
  <c r="AD160" i="102"/>
  <c r="Y160" i="102"/>
  <c r="AB160" i="102" s="1"/>
  <c r="R160" i="102"/>
  <c r="K160" i="102"/>
  <c r="X160" i="102" s="1"/>
  <c r="Z160" i="102" s="1"/>
  <c r="Y159" i="102"/>
  <c r="AB159" i="102" s="1"/>
  <c r="AD159" i="102" s="1"/>
  <c r="R159" i="102"/>
  <c r="K159" i="102"/>
  <c r="X159" i="102" s="1"/>
  <c r="Z159" i="102" s="1"/>
  <c r="Y158" i="102"/>
  <c r="AA158" i="102" s="1"/>
  <c r="AC158" i="102" s="1"/>
  <c r="X158" i="102"/>
  <c r="Z158" i="102" s="1"/>
  <c r="R158" i="102"/>
  <c r="K158" i="102"/>
  <c r="AB157" i="102"/>
  <c r="AD157" i="102" s="1"/>
  <c r="Y157" i="102"/>
  <c r="AA157" i="102" s="1"/>
  <c r="AC157" i="102" s="1"/>
  <c r="R157" i="102"/>
  <c r="K157" i="102"/>
  <c r="X157" i="102" s="1"/>
  <c r="Z157" i="102" s="1"/>
  <c r="AC156" i="102"/>
  <c r="AA156" i="102"/>
  <c r="Y156" i="102"/>
  <c r="AB156" i="102" s="1"/>
  <c r="AD156" i="102" s="1"/>
  <c r="X156" i="102"/>
  <c r="Z156" i="102" s="1"/>
  <c r="R156" i="102"/>
  <c r="K156" i="102"/>
  <c r="Z155" i="102"/>
  <c r="Y155" i="102"/>
  <c r="AB155" i="102" s="1"/>
  <c r="AD155" i="102" s="1"/>
  <c r="X155" i="102"/>
  <c r="R155" i="102"/>
  <c r="K155" i="102"/>
  <c r="AB154" i="102"/>
  <c r="AD154" i="102" s="1"/>
  <c r="Y154" i="102"/>
  <c r="AA154" i="102" s="1"/>
  <c r="AC154" i="102" s="1"/>
  <c r="R154" i="102"/>
  <c r="K154" i="102"/>
  <c r="X154" i="102" s="1"/>
  <c r="Z154" i="102" s="1"/>
  <c r="AC153" i="102"/>
  <c r="AA153" i="102"/>
  <c r="Y153" i="102"/>
  <c r="AB153" i="102" s="1"/>
  <c r="AD153" i="102" s="1"/>
  <c r="R153" i="102"/>
  <c r="K153" i="102"/>
  <c r="X153" i="102" s="1"/>
  <c r="Z153" i="102" s="1"/>
  <c r="Z152" i="102"/>
  <c r="Y152" i="102"/>
  <c r="AB152" i="102" s="1"/>
  <c r="AD152" i="102" s="1"/>
  <c r="X152" i="102"/>
  <c r="R152" i="102"/>
  <c r="K152" i="102"/>
  <c r="AB151" i="102"/>
  <c r="AD151" i="102" s="1"/>
  <c r="AA151" i="102"/>
  <c r="AC151" i="102" s="1"/>
  <c r="Y151" i="102"/>
  <c r="X151" i="102"/>
  <c r="Z151" i="102" s="1"/>
  <c r="R151" i="102"/>
  <c r="K151" i="102"/>
  <c r="AC150" i="102"/>
  <c r="AA150" i="102"/>
  <c r="Y150" i="102"/>
  <c r="AB150" i="102" s="1"/>
  <c r="AD150" i="102" s="1"/>
  <c r="X150" i="102"/>
  <c r="Z150" i="102" s="1"/>
  <c r="R150" i="102"/>
  <c r="K150" i="102"/>
  <c r="Y149" i="102"/>
  <c r="AB149" i="102" s="1"/>
  <c r="AD149" i="102" s="1"/>
  <c r="R149" i="102"/>
  <c r="K149" i="102"/>
  <c r="X149" i="102" s="1"/>
  <c r="Z149" i="102" s="1"/>
  <c r="Y148" i="102"/>
  <c r="R148" i="102"/>
  <c r="K148" i="102"/>
  <c r="X148" i="102" s="1"/>
  <c r="Z148" i="102" s="1"/>
  <c r="AD147" i="102"/>
  <c r="AC147" i="102"/>
  <c r="AB147" i="102"/>
  <c r="AA147" i="102"/>
  <c r="Y147" i="102"/>
  <c r="R147" i="102"/>
  <c r="K147" i="102"/>
  <c r="X147" i="102" s="1"/>
  <c r="Z147" i="102" s="1"/>
  <c r="AB146" i="102"/>
  <c r="AD146" i="102" s="1"/>
  <c r="Y146" i="102"/>
  <c r="AA146" i="102" s="1"/>
  <c r="AC146" i="102" s="1"/>
  <c r="R146" i="102"/>
  <c r="K146" i="102"/>
  <c r="X146" i="102" s="1"/>
  <c r="Z146" i="102" s="1"/>
  <c r="AD145" i="102"/>
  <c r="AC145" i="102"/>
  <c r="AA145" i="102"/>
  <c r="Y145" i="102"/>
  <c r="AB145" i="102" s="1"/>
  <c r="X145" i="102"/>
  <c r="Z145" i="102" s="1"/>
  <c r="R145" i="102"/>
  <c r="K145" i="102"/>
  <c r="AB144" i="102"/>
  <c r="AD144" i="102" s="1"/>
  <c r="AA144" i="102"/>
  <c r="AC144" i="102" s="1"/>
  <c r="Y144" i="102"/>
  <c r="X144" i="102"/>
  <c r="Z144" i="102" s="1"/>
  <c r="R144" i="102"/>
  <c r="K144" i="102"/>
  <c r="AA143" i="102"/>
  <c r="AC143" i="102" s="1"/>
  <c r="Y143" i="102"/>
  <c r="AB143" i="102" s="1"/>
  <c r="AD143" i="102" s="1"/>
  <c r="X143" i="102"/>
  <c r="Z143" i="102" s="1"/>
  <c r="R143" i="102"/>
  <c r="K143" i="102"/>
  <c r="AD142" i="102"/>
  <c r="AC142" i="102"/>
  <c r="AA142" i="102"/>
  <c r="Y142" i="102"/>
  <c r="AB142" i="102" s="1"/>
  <c r="R142" i="102"/>
  <c r="K142" i="102"/>
  <c r="X142" i="102" s="1"/>
  <c r="Z142" i="102" s="1"/>
  <c r="Y141" i="102"/>
  <c r="AB141" i="102" s="1"/>
  <c r="AD141" i="102" s="1"/>
  <c r="X141" i="102"/>
  <c r="Z141" i="102" s="1"/>
  <c r="R141" i="102"/>
  <c r="K141" i="102"/>
  <c r="Z140" i="102"/>
  <c r="Y140" i="102"/>
  <c r="AB140" i="102" s="1"/>
  <c r="AD140" i="102" s="1"/>
  <c r="R140" i="102"/>
  <c r="K140" i="102"/>
  <c r="X140" i="102" s="1"/>
  <c r="AB139" i="102"/>
  <c r="AD139" i="102" s="1"/>
  <c r="Y139" i="102"/>
  <c r="AA139" i="102" s="1"/>
  <c r="AC139" i="102" s="1"/>
  <c r="R139" i="102"/>
  <c r="K139" i="102"/>
  <c r="X139" i="102" s="1"/>
  <c r="Z139" i="102" s="1"/>
  <c r="Y138" i="102"/>
  <c r="R138" i="102"/>
  <c r="K138" i="102"/>
  <c r="X138" i="102" s="1"/>
  <c r="Z138" i="102" s="1"/>
  <c r="AD137" i="102"/>
  <c r="AB137" i="102"/>
  <c r="AA137" i="102"/>
  <c r="AC137" i="102" s="1"/>
  <c r="Y137" i="102"/>
  <c r="X137" i="102"/>
  <c r="Z137" i="102" s="1"/>
  <c r="R137" i="102"/>
  <c r="K137" i="102"/>
  <c r="AB136" i="102"/>
  <c r="AD136" i="102" s="1"/>
  <c r="Y136" i="102"/>
  <c r="AA136" i="102" s="1"/>
  <c r="AC136" i="102" s="1"/>
  <c r="R136" i="102"/>
  <c r="K136" i="102"/>
  <c r="X136" i="102" s="1"/>
  <c r="Z136" i="102" s="1"/>
  <c r="AA135" i="102"/>
  <c r="AC135" i="102" s="1"/>
  <c r="Y135" i="102"/>
  <c r="AB135" i="102" s="1"/>
  <c r="AD135" i="102" s="1"/>
  <c r="R135" i="102"/>
  <c r="K135" i="102"/>
  <c r="X135" i="102" s="1"/>
  <c r="Z135" i="102" s="1"/>
  <c r="AD134" i="102"/>
  <c r="AC134" i="102"/>
  <c r="AB134" i="102"/>
  <c r="Z134" i="102"/>
  <c r="Y134" i="102"/>
  <c r="AA134" i="102" s="1"/>
  <c r="R134" i="102"/>
  <c r="K134" i="102"/>
  <c r="X134" i="102" s="1"/>
  <c r="AD133" i="102"/>
  <c r="Y133" i="102"/>
  <c r="AB133" i="102" s="1"/>
  <c r="R133" i="102"/>
  <c r="K133" i="102"/>
  <c r="X133" i="102" s="1"/>
  <c r="Z133" i="102" s="1"/>
  <c r="AB132" i="102"/>
  <c r="AD132" i="102" s="1"/>
  <c r="Y132" i="102"/>
  <c r="AA132" i="102" s="1"/>
  <c r="AC132" i="102" s="1"/>
  <c r="R132" i="102"/>
  <c r="K132" i="102"/>
  <c r="X132" i="102" s="1"/>
  <c r="Z132" i="102" s="1"/>
  <c r="Y131" i="102"/>
  <c r="AB131" i="102" s="1"/>
  <c r="AD131" i="102" s="1"/>
  <c r="R131" i="102"/>
  <c r="K131" i="102"/>
  <c r="X131" i="102" s="1"/>
  <c r="Z131" i="102" s="1"/>
  <c r="AD130" i="102"/>
  <c r="AB130" i="102"/>
  <c r="AA130" i="102"/>
  <c r="AC130" i="102" s="1"/>
  <c r="Y130" i="102"/>
  <c r="X130" i="102"/>
  <c r="Z130" i="102" s="1"/>
  <c r="R130" i="102"/>
  <c r="K130" i="102"/>
  <c r="Y129" i="102"/>
  <c r="AB129" i="102" s="1"/>
  <c r="AD129" i="102" s="1"/>
  <c r="R129" i="102"/>
  <c r="K129" i="102"/>
  <c r="X129" i="102" s="1"/>
  <c r="Z129" i="102" s="1"/>
  <c r="Z128" i="102"/>
  <c r="Y128" i="102"/>
  <c r="AB128" i="102" s="1"/>
  <c r="AD128" i="102" s="1"/>
  <c r="X128" i="102"/>
  <c r="R128" i="102"/>
  <c r="K128" i="102"/>
  <c r="AA127" i="102"/>
  <c r="AC127" i="102" s="1"/>
  <c r="Y127" i="102"/>
  <c r="AB127" i="102" s="1"/>
  <c r="AD127" i="102" s="1"/>
  <c r="R127" i="102"/>
  <c r="K127" i="102"/>
  <c r="X127" i="102" s="1"/>
  <c r="Z127" i="102" s="1"/>
  <c r="AB126" i="102"/>
  <c r="AD126" i="102" s="1"/>
  <c r="Y126" i="102"/>
  <c r="AA126" i="102" s="1"/>
  <c r="AC126" i="102" s="1"/>
  <c r="R126" i="102"/>
  <c r="K126" i="102"/>
  <c r="X126" i="102" s="1"/>
  <c r="Z126" i="102" s="1"/>
  <c r="Y125" i="102"/>
  <c r="R125" i="102"/>
  <c r="K125" i="102"/>
  <c r="X125" i="102" s="1"/>
  <c r="Z125" i="102" s="1"/>
  <c r="AD124" i="102"/>
  <c r="AB124" i="102"/>
  <c r="AA124" i="102"/>
  <c r="AC124" i="102" s="1"/>
  <c r="Y124" i="102"/>
  <c r="R124" i="102"/>
  <c r="K124" i="102"/>
  <c r="X124" i="102" s="1"/>
  <c r="Z124" i="102" s="1"/>
  <c r="AB123" i="102"/>
  <c r="AD123" i="102" s="1"/>
  <c r="Y123" i="102"/>
  <c r="AA123" i="102" s="1"/>
  <c r="AC123" i="102" s="1"/>
  <c r="X123" i="102"/>
  <c r="Z123" i="102" s="1"/>
  <c r="R123" i="102"/>
  <c r="K123" i="102"/>
  <c r="AA122" i="102"/>
  <c r="AC122" i="102" s="1"/>
  <c r="Y122" i="102"/>
  <c r="AB122" i="102" s="1"/>
  <c r="AD122" i="102" s="1"/>
  <c r="X122" i="102"/>
  <c r="Z122" i="102" s="1"/>
  <c r="R122" i="102"/>
  <c r="K122" i="102"/>
  <c r="AD121" i="102"/>
  <c r="Y121" i="102"/>
  <c r="AB121" i="102" s="1"/>
  <c r="X121" i="102"/>
  <c r="Z121" i="102" s="1"/>
  <c r="R121" i="102"/>
  <c r="K121" i="102"/>
  <c r="AB120" i="102"/>
  <c r="AD120" i="102" s="1"/>
  <c r="AA120" i="102"/>
  <c r="AC120" i="102" s="1"/>
  <c r="Y120" i="102"/>
  <c r="R120" i="102"/>
  <c r="K120" i="102"/>
  <c r="X120" i="102" s="1"/>
  <c r="Z120" i="102" s="1"/>
  <c r="Z119" i="102"/>
  <c r="Y119" i="102"/>
  <c r="AB119" i="102" s="1"/>
  <c r="AD119" i="102" s="1"/>
  <c r="R119" i="102"/>
  <c r="K119" i="102"/>
  <c r="X119" i="102" s="1"/>
  <c r="AD118" i="102"/>
  <c r="AB118" i="102"/>
  <c r="Y118" i="102"/>
  <c r="AA118" i="102" s="1"/>
  <c r="AC118" i="102" s="1"/>
  <c r="R118" i="102"/>
  <c r="K118" i="102"/>
  <c r="X118" i="102" s="1"/>
  <c r="Z118" i="102" s="1"/>
  <c r="Y117" i="102"/>
  <c r="X117" i="102"/>
  <c r="Z117" i="102" s="1"/>
  <c r="R117" i="102"/>
  <c r="K117" i="102"/>
  <c r="AC116" i="102"/>
  <c r="AB116" i="102"/>
  <c r="AD116" i="102" s="1"/>
  <c r="AA116" i="102"/>
  <c r="Y116" i="102"/>
  <c r="R116" i="102"/>
  <c r="K116" i="102"/>
  <c r="X116" i="102" s="1"/>
  <c r="Z116" i="102" s="1"/>
  <c r="Y115" i="102"/>
  <c r="AB115" i="102" s="1"/>
  <c r="AD115" i="102" s="1"/>
  <c r="X115" i="102"/>
  <c r="Z115" i="102" s="1"/>
  <c r="R115" i="102"/>
  <c r="K115" i="102"/>
  <c r="AB114" i="102"/>
  <c r="AD114" i="102" s="1"/>
  <c r="Y114" i="102"/>
  <c r="AA114" i="102" s="1"/>
  <c r="AC114" i="102" s="1"/>
  <c r="X114" i="102"/>
  <c r="Z114" i="102" s="1"/>
  <c r="R114" i="102"/>
  <c r="K114" i="102"/>
  <c r="AD113" i="102"/>
  <c r="AB113" i="102"/>
  <c r="AA113" i="102"/>
  <c r="AC113" i="102" s="1"/>
  <c r="Y113" i="102"/>
  <c r="R113" i="102"/>
  <c r="K113" i="102"/>
  <c r="X113" i="102" s="1"/>
  <c r="Z113" i="102" s="1"/>
  <c r="AA112" i="102"/>
  <c r="AC112" i="102" s="1"/>
  <c r="Y112" i="102"/>
  <c r="AB112" i="102" s="1"/>
  <c r="AD112" i="102" s="1"/>
  <c r="R112" i="102"/>
  <c r="K112" i="102"/>
  <c r="X112" i="102" s="1"/>
  <c r="Z112" i="102" s="1"/>
  <c r="Y111" i="102"/>
  <c r="X111" i="102"/>
  <c r="Z111" i="102" s="1"/>
  <c r="R111" i="102"/>
  <c r="K111" i="102"/>
  <c r="AC110" i="102"/>
  <c r="AB110" i="102"/>
  <c r="AD110" i="102" s="1"/>
  <c r="Y110" i="102"/>
  <c r="AA110" i="102" s="1"/>
  <c r="R110" i="102"/>
  <c r="K110" i="102"/>
  <c r="X110" i="102" s="1"/>
  <c r="Z110" i="102" s="1"/>
  <c r="Y109" i="102"/>
  <c r="R109" i="102"/>
  <c r="K109" i="102"/>
  <c r="X109" i="102" s="1"/>
  <c r="Z109" i="102" s="1"/>
  <c r="AD108" i="102"/>
  <c r="AB108" i="102"/>
  <c r="AA108" i="102"/>
  <c r="AC108" i="102" s="1"/>
  <c r="Y108" i="102"/>
  <c r="X108" i="102"/>
  <c r="Z108" i="102" s="1"/>
  <c r="R108" i="102"/>
  <c r="K108" i="102"/>
  <c r="Y107" i="102"/>
  <c r="AB107" i="102" s="1"/>
  <c r="AD107" i="102" s="1"/>
  <c r="X107" i="102"/>
  <c r="Z107" i="102" s="1"/>
  <c r="R107" i="102"/>
  <c r="K107" i="102"/>
  <c r="AB106" i="102"/>
  <c r="AD106" i="102" s="1"/>
  <c r="Y106" i="102"/>
  <c r="AA106" i="102" s="1"/>
  <c r="AC106" i="102" s="1"/>
  <c r="R106" i="102"/>
  <c r="K106" i="102"/>
  <c r="X106" i="102" s="1"/>
  <c r="Z106" i="102" s="1"/>
  <c r="AD105" i="102"/>
  <c r="Y105" i="102"/>
  <c r="AB105" i="102" s="1"/>
  <c r="R105" i="102"/>
  <c r="K105" i="102"/>
  <c r="X105" i="102" s="1"/>
  <c r="Z105" i="102" s="1"/>
  <c r="Y104" i="102"/>
  <c r="AB104" i="102" s="1"/>
  <c r="AD104" i="102" s="1"/>
  <c r="R104" i="102"/>
  <c r="K104" i="102"/>
  <c r="X104" i="102" s="1"/>
  <c r="Z104" i="102" s="1"/>
  <c r="AC103" i="102"/>
  <c r="AB103" i="102"/>
  <c r="AD103" i="102" s="1"/>
  <c r="AA103" i="102"/>
  <c r="Y103" i="102"/>
  <c r="R103" i="102"/>
  <c r="K103" i="102"/>
  <c r="X103" i="102" s="1"/>
  <c r="Z103" i="102" s="1"/>
  <c r="Y102" i="102"/>
  <c r="AB102" i="102" s="1"/>
  <c r="AD102" i="102" s="1"/>
  <c r="X102" i="102"/>
  <c r="Z102" i="102" s="1"/>
  <c r="R102" i="102"/>
  <c r="K102" i="102"/>
  <c r="AB101" i="102"/>
  <c r="AD101" i="102" s="1"/>
  <c r="Y101" i="102"/>
  <c r="AA101" i="102" s="1"/>
  <c r="AC101" i="102" s="1"/>
  <c r="X101" i="102"/>
  <c r="Z101" i="102" s="1"/>
  <c r="R101" i="102"/>
  <c r="K101" i="102"/>
  <c r="AD100" i="102"/>
  <c r="AB100" i="102"/>
  <c r="AA100" i="102"/>
  <c r="AC100" i="102" s="1"/>
  <c r="Y100" i="102"/>
  <c r="R100" i="102"/>
  <c r="K100" i="102"/>
  <c r="X100" i="102" s="1"/>
  <c r="Z100" i="102" s="1"/>
  <c r="AB99" i="102"/>
  <c r="AD99" i="102" s="1"/>
  <c r="Y99" i="102"/>
  <c r="AA99" i="102" s="1"/>
  <c r="AC99" i="102" s="1"/>
  <c r="R99" i="102"/>
  <c r="K99" i="102"/>
  <c r="X99" i="102" s="1"/>
  <c r="Z99" i="102" s="1"/>
  <c r="Y98" i="102"/>
  <c r="R98" i="102"/>
  <c r="K98" i="102"/>
  <c r="X98" i="102" s="1"/>
  <c r="Z98" i="102" s="1"/>
  <c r="AB97" i="102"/>
  <c r="AD97" i="102" s="1"/>
  <c r="AA97" i="102"/>
  <c r="AC97" i="102" s="1"/>
  <c r="Y97" i="102"/>
  <c r="R97" i="102"/>
  <c r="K97" i="102"/>
  <c r="X97" i="102" s="1"/>
  <c r="Z97" i="102" s="1"/>
  <c r="AB96" i="102"/>
  <c r="AD96" i="102" s="1"/>
  <c r="Y96" i="102"/>
  <c r="AA96" i="102" s="1"/>
  <c r="AC96" i="102" s="1"/>
  <c r="R96" i="102"/>
  <c r="K96" i="102"/>
  <c r="X96" i="102" s="1"/>
  <c r="Z96" i="102" s="1"/>
  <c r="Y95" i="102"/>
  <c r="AB95" i="102" s="1"/>
  <c r="AD95" i="102" s="1"/>
  <c r="R95" i="102"/>
  <c r="K95" i="102"/>
  <c r="X95" i="102" s="1"/>
  <c r="Z95" i="102" s="1"/>
  <c r="AD94" i="102"/>
  <c r="Z94" i="102"/>
  <c r="Y94" i="102"/>
  <c r="AB94" i="102" s="1"/>
  <c r="R94" i="102"/>
  <c r="K94" i="102"/>
  <c r="X94" i="102" s="1"/>
  <c r="Y93" i="102"/>
  <c r="X93" i="102"/>
  <c r="Z93" i="102" s="1"/>
  <c r="R93" i="102"/>
  <c r="K93" i="102"/>
  <c r="AC92" i="102"/>
  <c r="AB92" i="102"/>
  <c r="AD92" i="102" s="1"/>
  <c r="Y92" i="102"/>
  <c r="AA92" i="102" s="1"/>
  <c r="R92" i="102"/>
  <c r="K92" i="102"/>
  <c r="X92" i="102" s="1"/>
  <c r="Z92" i="102" s="1"/>
  <c r="Y91" i="102"/>
  <c r="R91" i="102"/>
  <c r="K91" i="102"/>
  <c r="X91" i="102" s="1"/>
  <c r="Z91" i="102" s="1"/>
  <c r="AD90" i="102"/>
  <c r="AB90" i="102"/>
  <c r="AA90" i="102"/>
  <c r="AC90" i="102" s="1"/>
  <c r="Z90" i="102"/>
  <c r="Y90" i="102"/>
  <c r="R90" i="102"/>
  <c r="K90" i="102"/>
  <c r="X90" i="102" s="1"/>
  <c r="Y89" i="102"/>
  <c r="AB89" i="102" s="1"/>
  <c r="AD89" i="102" s="1"/>
  <c r="R89" i="102"/>
  <c r="K89" i="102"/>
  <c r="X89" i="102" s="1"/>
  <c r="Z89" i="102" s="1"/>
  <c r="AA88" i="102"/>
  <c r="AC88" i="102" s="1"/>
  <c r="Z88" i="102"/>
  <c r="Y88" i="102"/>
  <c r="AB88" i="102" s="1"/>
  <c r="AD88" i="102" s="1"/>
  <c r="R88" i="102"/>
  <c r="K88" i="102"/>
  <c r="X88" i="102" s="1"/>
  <c r="AD87" i="102"/>
  <c r="Y87" i="102"/>
  <c r="AB87" i="102" s="1"/>
  <c r="X87" i="102"/>
  <c r="Z87" i="102" s="1"/>
  <c r="R87" i="102"/>
  <c r="K87" i="102"/>
  <c r="Y86" i="102"/>
  <c r="AB86" i="102" s="1"/>
  <c r="AD86" i="102" s="1"/>
  <c r="X86" i="102"/>
  <c r="Z86" i="102" s="1"/>
  <c r="R86" i="102"/>
  <c r="K86" i="102"/>
  <c r="AA85" i="102"/>
  <c r="AC85" i="102" s="1"/>
  <c r="Y85" i="102"/>
  <c r="AB85" i="102" s="1"/>
  <c r="AD85" i="102" s="1"/>
  <c r="R85" i="102"/>
  <c r="K85" i="102"/>
  <c r="X85" i="102" s="1"/>
  <c r="Z85" i="102" s="1"/>
  <c r="AD84" i="102"/>
  <c r="AB84" i="102"/>
  <c r="Y84" i="102"/>
  <c r="AA84" i="102" s="1"/>
  <c r="AC84" i="102" s="1"/>
  <c r="R84" i="102"/>
  <c r="K84" i="102"/>
  <c r="X84" i="102" s="1"/>
  <c r="Z84" i="102" s="1"/>
  <c r="Y83" i="102"/>
  <c r="X83" i="102"/>
  <c r="Z83" i="102" s="1"/>
  <c r="R83" i="102"/>
  <c r="K83" i="102"/>
  <c r="AC82" i="102"/>
  <c r="AB82" i="102"/>
  <c r="AD82" i="102" s="1"/>
  <c r="AA82" i="102"/>
  <c r="Y82" i="102"/>
  <c r="X82" i="102"/>
  <c r="Z82" i="102" s="1"/>
  <c r="R82" i="102"/>
  <c r="K82" i="102"/>
  <c r="AD81" i="102"/>
  <c r="AB81" i="102"/>
  <c r="AA81" i="102"/>
  <c r="AC81" i="102" s="1"/>
  <c r="Y81" i="102"/>
  <c r="X81" i="102"/>
  <c r="Z81" i="102" s="1"/>
  <c r="R81" i="102"/>
  <c r="K81" i="102"/>
  <c r="Y80" i="102"/>
  <c r="R80" i="102"/>
  <c r="K80" i="102"/>
  <c r="X80" i="102" s="1"/>
  <c r="Z80" i="102" s="1"/>
  <c r="AD79" i="102"/>
  <c r="AB79" i="102"/>
  <c r="AA79" i="102"/>
  <c r="AC79" i="102" s="1"/>
  <c r="Y79" i="102"/>
  <c r="R79" i="102"/>
  <c r="K79" i="102"/>
  <c r="X79" i="102" s="1"/>
  <c r="Z79" i="102" s="1"/>
  <c r="AB78" i="102"/>
  <c r="AD78" i="102" s="1"/>
  <c r="Y78" i="102"/>
  <c r="AA78" i="102" s="1"/>
  <c r="AC78" i="102" s="1"/>
  <c r="R78" i="102"/>
  <c r="K78" i="102"/>
  <c r="X78" i="102" s="1"/>
  <c r="Z78" i="102" s="1"/>
  <c r="Y77" i="102"/>
  <c r="R77" i="102"/>
  <c r="K77" i="102"/>
  <c r="X77" i="102" s="1"/>
  <c r="Z77" i="102" s="1"/>
  <c r="AD76" i="102"/>
  <c r="AB76" i="102"/>
  <c r="AA76" i="102"/>
  <c r="AC76" i="102" s="1"/>
  <c r="Y76" i="102"/>
  <c r="R76" i="102"/>
  <c r="K76" i="102"/>
  <c r="X76" i="102" s="1"/>
  <c r="Z76" i="102" s="1"/>
  <c r="Y75" i="102"/>
  <c r="AA75" i="102" s="1"/>
  <c r="AC75" i="102" s="1"/>
  <c r="X75" i="102"/>
  <c r="Z75" i="102" s="1"/>
  <c r="R75" i="102"/>
  <c r="K75" i="102"/>
  <c r="AD74" i="102"/>
  <c r="AB74" i="102"/>
  <c r="AA74" i="102"/>
  <c r="AC74" i="102" s="1"/>
  <c r="Y74" i="102"/>
  <c r="R74" i="102"/>
  <c r="K74" i="102"/>
  <c r="X74" i="102" s="1"/>
  <c r="Z74" i="102" s="1"/>
  <c r="Y73" i="102"/>
  <c r="AA73" i="102" s="1"/>
  <c r="AC73" i="102" s="1"/>
  <c r="R73" i="102"/>
  <c r="K73" i="102"/>
  <c r="X73" i="102" s="1"/>
  <c r="Z73" i="102" s="1"/>
  <c r="AD72" i="102"/>
  <c r="AC72" i="102"/>
  <c r="AB72" i="102"/>
  <c r="AA72" i="102"/>
  <c r="Z72" i="102"/>
  <c r="Y72" i="102"/>
  <c r="X72" i="102"/>
  <c r="R72" i="102"/>
  <c r="K72" i="102"/>
  <c r="AD71" i="102"/>
  <c r="Y71" i="102"/>
  <c r="AB71" i="102" s="1"/>
  <c r="R71" i="102"/>
  <c r="K71" i="102"/>
  <c r="X71" i="102" s="1"/>
  <c r="Z71" i="102" s="1"/>
  <c r="AB70" i="102"/>
  <c r="AD70" i="102" s="1"/>
  <c r="AA70" i="102"/>
  <c r="AC70" i="102" s="1"/>
  <c r="Y70" i="102"/>
  <c r="R70" i="102"/>
  <c r="K70" i="102"/>
  <c r="X70" i="102" s="1"/>
  <c r="Z70" i="102" s="1"/>
  <c r="AC69" i="102"/>
  <c r="AB69" i="102"/>
  <c r="AD69" i="102" s="1"/>
  <c r="AA69" i="102"/>
  <c r="Y69" i="102"/>
  <c r="X69" i="102"/>
  <c r="Z69" i="102" s="1"/>
  <c r="R69" i="102"/>
  <c r="K69" i="102"/>
  <c r="AD68" i="102"/>
  <c r="AC68" i="102"/>
  <c r="AB68" i="102"/>
  <c r="AA68" i="102"/>
  <c r="Y68" i="102"/>
  <c r="R68" i="102"/>
  <c r="K68" i="102"/>
  <c r="X68" i="102" s="1"/>
  <c r="Z68" i="102" s="1"/>
  <c r="AB67" i="102"/>
  <c r="AD67" i="102" s="1"/>
  <c r="Y67" i="102"/>
  <c r="AA67" i="102" s="1"/>
  <c r="AC67" i="102" s="1"/>
  <c r="R67" i="102"/>
  <c r="K67" i="102"/>
  <c r="X67" i="102" s="1"/>
  <c r="Z67" i="102" s="1"/>
  <c r="Y66" i="102"/>
  <c r="AB66" i="102" s="1"/>
  <c r="AD66" i="102" s="1"/>
  <c r="R66" i="102"/>
  <c r="K66" i="102"/>
  <c r="X66" i="102" s="1"/>
  <c r="Z66" i="102" s="1"/>
  <c r="Y65" i="102"/>
  <c r="AA65" i="102" s="1"/>
  <c r="AC65" i="102" s="1"/>
  <c r="R65" i="102"/>
  <c r="K65" i="102"/>
  <c r="X65" i="102" s="1"/>
  <c r="Z65" i="102" s="1"/>
  <c r="Z64" i="102"/>
  <c r="Y64" i="102"/>
  <c r="R64" i="102"/>
  <c r="K64" i="102"/>
  <c r="X64" i="102" s="1"/>
  <c r="AB63" i="102"/>
  <c r="AD63" i="102" s="1"/>
  <c r="AA63" i="102"/>
  <c r="AC63" i="102" s="1"/>
  <c r="Y63" i="102"/>
  <c r="R63" i="102"/>
  <c r="K63" i="102"/>
  <c r="X63" i="102" s="1"/>
  <c r="Z63" i="102" s="1"/>
  <c r="AB62" i="102"/>
  <c r="AD62" i="102" s="1"/>
  <c r="Y62" i="102"/>
  <c r="AA62" i="102" s="1"/>
  <c r="AC62" i="102" s="1"/>
  <c r="R62" i="102"/>
  <c r="K62" i="102"/>
  <c r="X62" i="102" s="1"/>
  <c r="Z62" i="102" s="1"/>
  <c r="AD61" i="102"/>
  <c r="Y61" i="102"/>
  <c r="AB61" i="102" s="1"/>
  <c r="X61" i="102"/>
  <c r="Z61" i="102" s="1"/>
  <c r="R61" i="102"/>
  <c r="K61" i="102"/>
  <c r="AC60" i="102"/>
  <c r="AA60" i="102"/>
  <c r="Y60" i="102"/>
  <c r="AB60" i="102" s="1"/>
  <c r="AD60" i="102" s="1"/>
  <c r="X60" i="102"/>
  <c r="Z60" i="102" s="1"/>
  <c r="R60" i="102"/>
  <c r="K60" i="102"/>
  <c r="AA59" i="102"/>
  <c r="AC59" i="102" s="1"/>
  <c r="Y59" i="102"/>
  <c r="AB59" i="102" s="1"/>
  <c r="AD59" i="102" s="1"/>
  <c r="R59" i="102"/>
  <c r="K59" i="102"/>
  <c r="X59" i="102" s="1"/>
  <c r="Z59" i="102" s="1"/>
  <c r="AD58" i="102"/>
  <c r="AC58" i="102"/>
  <c r="AB58" i="102"/>
  <c r="Z58" i="102"/>
  <c r="Y58" i="102"/>
  <c r="AA58" i="102" s="1"/>
  <c r="X58" i="102"/>
  <c r="R58" i="102"/>
  <c r="K58" i="102"/>
  <c r="Y57" i="102"/>
  <c r="AB57" i="102" s="1"/>
  <c r="AD57" i="102" s="1"/>
  <c r="R57" i="102"/>
  <c r="K57" i="102"/>
  <c r="X57" i="102" s="1"/>
  <c r="Z57" i="102" s="1"/>
  <c r="Y56" i="102"/>
  <c r="R56" i="102"/>
  <c r="K56" i="102"/>
  <c r="X56" i="102" s="1"/>
  <c r="Z56" i="102" s="1"/>
  <c r="AC55" i="102"/>
  <c r="AB55" i="102"/>
  <c r="AD55" i="102" s="1"/>
  <c r="AA55" i="102"/>
  <c r="Z55" i="102"/>
  <c r="Y55" i="102"/>
  <c r="R55" i="102"/>
  <c r="K55" i="102"/>
  <c r="X55" i="102" s="1"/>
  <c r="Y54" i="102"/>
  <c r="AB54" i="102" s="1"/>
  <c r="AD54" i="102" s="1"/>
  <c r="X54" i="102"/>
  <c r="Z54" i="102" s="1"/>
  <c r="R54" i="102"/>
  <c r="K54" i="102"/>
  <c r="AC53" i="102"/>
  <c r="AB53" i="102"/>
  <c r="AD53" i="102" s="1"/>
  <c r="AA53" i="102"/>
  <c r="Y53" i="102"/>
  <c r="R53" i="102"/>
  <c r="K53" i="102"/>
  <c r="X53" i="102" s="1"/>
  <c r="Z53" i="102" s="1"/>
  <c r="AD52" i="102"/>
  <c r="AB52" i="102"/>
  <c r="AA52" i="102"/>
  <c r="AC52" i="102" s="1"/>
  <c r="Z52" i="102"/>
  <c r="Y52" i="102"/>
  <c r="R52" i="102"/>
  <c r="K52" i="102"/>
  <c r="X52" i="102" s="1"/>
  <c r="Y51" i="102"/>
  <c r="AA51" i="102" s="1"/>
  <c r="AC51" i="102" s="1"/>
  <c r="R51" i="102"/>
  <c r="K51" i="102"/>
  <c r="X51" i="102" s="1"/>
  <c r="Z51" i="102" s="1"/>
  <c r="AD50" i="102"/>
  <c r="Y50" i="102"/>
  <c r="AB50" i="102" s="1"/>
  <c r="R50" i="102"/>
  <c r="K50" i="102"/>
  <c r="X50" i="102" s="1"/>
  <c r="Z50" i="102" s="1"/>
  <c r="AB49" i="102"/>
  <c r="AD49" i="102" s="1"/>
  <c r="Y49" i="102"/>
  <c r="AA49" i="102" s="1"/>
  <c r="AC49" i="102" s="1"/>
  <c r="R49" i="102"/>
  <c r="K49" i="102"/>
  <c r="X49" i="102" s="1"/>
  <c r="Z49" i="102" s="1"/>
  <c r="AC48" i="102"/>
  <c r="AB48" i="102"/>
  <c r="AD48" i="102" s="1"/>
  <c r="AA48" i="102"/>
  <c r="Y48" i="102"/>
  <c r="X48" i="102"/>
  <c r="Z48" i="102" s="1"/>
  <c r="R48" i="102"/>
  <c r="K48" i="102"/>
  <c r="AD47" i="102"/>
  <c r="AB47" i="102"/>
  <c r="AA47" i="102"/>
  <c r="AC47" i="102" s="1"/>
  <c r="Y47" i="102"/>
  <c r="R47" i="102"/>
  <c r="K47" i="102"/>
  <c r="X47" i="102" s="1"/>
  <c r="Z47" i="102" s="1"/>
  <c r="Y46" i="102"/>
  <c r="AA46" i="102" s="1"/>
  <c r="AC46" i="102" s="1"/>
  <c r="R46" i="102"/>
  <c r="K46" i="102"/>
  <c r="X46" i="102" s="1"/>
  <c r="Z46" i="102" s="1"/>
  <c r="AD45" i="102"/>
  <c r="Y45" i="102"/>
  <c r="AB45" i="102" s="1"/>
  <c r="R45" i="102"/>
  <c r="K45" i="102"/>
  <c r="X45" i="102" s="1"/>
  <c r="Z45" i="102" s="1"/>
  <c r="AB44" i="102"/>
  <c r="AD44" i="102" s="1"/>
  <c r="AA44" i="102"/>
  <c r="AC44" i="102" s="1"/>
  <c r="Y44" i="102"/>
  <c r="R44" i="102"/>
  <c r="K44" i="102"/>
  <c r="X44" i="102" s="1"/>
  <c r="Z44" i="102" s="1"/>
  <c r="AC43" i="102"/>
  <c r="AB43" i="102"/>
  <c r="AD43" i="102" s="1"/>
  <c r="AA43" i="102"/>
  <c r="Y43" i="102"/>
  <c r="R43" i="102"/>
  <c r="K43" i="102"/>
  <c r="X43" i="102" s="1"/>
  <c r="Z43" i="102" s="1"/>
  <c r="AC42" i="102"/>
  <c r="AB42" i="102"/>
  <c r="AD42" i="102" s="1"/>
  <c r="AA42" i="102"/>
  <c r="Z42" i="102"/>
  <c r="Y42" i="102"/>
  <c r="R42" i="102"/>
  <c r="K42" i="102"/>
  <c r="X42" i="102" s="1"/>
  <c r="AB41" i="102"/>
  <c r="AD41" i="102" s="1"/>
  <c r="Y41" i="102"/>
  <c r="AA41" i="102" s="1"/>
  <c r="AC41" i="102" s="1"/>
  <c r="R41" i="102"/>
  <c r="K41" i="102"/>
  <c r="X41" i="102" s="1"/>
  <c r="Z41" i="102" s="1"/>
  <c r="Y40" i="102"/>
  <c r="AB40" i="102" s="1"/>
  <c r="AD40" i="102" s="1"/>
  <c r="R40" i="102"/>
  <c r="K40" i="102"/>
  <c r="X40" i="102" s="1"/>
  <c r="Z40" i="102" s="1"/>
  <c r="Y39" i="102"/>
  <c r="AB39" i="102" s="1"/>
  <c r="AD39" i="102" s="1"/>
  <c r="R39" i="102"/>
  <c r="K39" i="102"/>
  <c r="X39" i="102" s="1"/>
  <c r="Z39" i="102" s="1"/>
  <c r="AC38" i="102"/>
  <c r="AB38" i="102"/>
  <c r="AD38" i="102" s="1"/>
  <c r="AA38" i="102"/>
  <c r="Y38" i="102"/>
  <c r="X38" i="102"/>
  <c r="Z38" i="102" s="1"/>
  <c r="R38" i="102"/>
  <c r="K38" i="102"/>
  <c r="AC37" i="102"/>
  <c r="AB37" i="102"/>
  <c r="AD37" i="102" s="1"/>
  <c r="AA37" i="102"/>
  <c r="Y37" i="102"/>
  <c r="X37" i="102"/>
  <c r="Z37" i="102" s="1"/>
  <c r="R37" i="102"/>
  <c r="K37" i="102"/>
  <c r="Y36" i="102"/>
  <c r="AB36" i="102" s="1"/>
  <c r="AD36" i="102" s="1"/>
  <c r="R36" i="102"/>
  <c r="K36" i="102"/>
  <c r="X36" i="102" s="1"/>
  <c r="Z36" i="102" s="1"/>
  <c r="AD35" i="102"/>
  <c r="AB35" i="102"/>
  <c r="AA35" i="102"/>
  <c r="AC35" i="102" s="1"/>
  <c r="Y35" i="102"/>
  <c r="X35" i="102"/>
  <c r="Z35" i="102" s="1"/>
  <c r="R35" i="102"/>
  <c r="K35" i="102"/>
  <c r="AD34" i="102"/>
  <c r="AB34" i="102"/>
  <c r="AA34" i="102"/>
  <c r="AC34" i="102" s="1"/>
  <c r="Y34" i="102"/>
  <c r="X34" i="102"/>
  <c r="Z34" i="102" s="1"/>
  <c r="R34" i="102"/>
  <c r="K34" i="102"/>
  <c r="Y33" i="102"/>
  <c r="AA33" i="102" s="1"/>
  <c r="AC33" i="102" s="1"/>
  <c r="X33" i="102"/>
  <c r="Z33" i="102" s="1"/>
  <c r="R33" i="102"/>
  <c r="K33" i="102"/>
  <c r="AD32" i="102"/>
  <c r="AB32" i="102"/>
  <c r="AA32" i="102"/>
  <c r="AC32" i="102" s="1"/>
  <c r="Y32" i="102"/>
  <c r="R32" i="102"/>
  <c r="K32" i="102"/>
  <c r="X32" i="102" s="1"/>
  <c r="Z32" i="102" s="1"/>
  <c r="Y31" i="102"/>
  <c r="AB31" i="102" s="1"/>
  <c r="AD31" i="102" s="1"/>
  <c r="R31" i="102"/>
  <c r="K31" i="102"/>
  <c r="X31" i="102" s="1"/>
  <c r="Z31" i="102" s="1"/>
  <c r="Y30" i="102"/>
  <c r="R30" i="102"/>
  <c r="K30" i="102"/>
  <c r="X30" i="102" s="1"/>
  <c r="Z30" i="102" s="1"/>
  <c r="AC29" i="102"/>
  <c r="AB29" i="102"/>
  <c r="AD29" i="102" s="1"/>
  <c r="AA29" i="102"/>
  <c r="Y29" i="102"/>
  <c r="X29" i="102"/>
  <c r="Z29" i="102" s="1"/>
  <c r="R29" i="102"/>
  <c r="K29" i="102"/>
  <c r="Y28" i="102"/>
  <c r="AB28" i="102" s="1"/>
  <c r="AD28" i="102" s="1"/>
  <c r="R28" i="102"/>
  <c r="K28" i="102"/>
  <c r="X28" i="102" s="1"/>
  <c r="Z28" i="102" s="1"/>
  <c r="AD27" i="102"/>
  <c r="AB27" i="102"/>
  <c r="AA27" i="102"/>
  <c r="AC27" i="102" s="1"/>
  <c r="Y27" i="102"/>
  <c r="R27" i="102"/>
  <c r="K27" i="102"/>
  <c r="X27" i="102" s="1"/>
  <c r="Z27" i="102" s="1"/>
  <c r="AB26" i="102"/>
  <c r="AD26" i="102" s="1"/>
  <c r="Y26" i="102"/>
  <c r="AA26" i="102" s="1"/>
  <c r="AC26" i="102" s="1"/>
  <c r="R26" i="102"/>
  <c r="K26" i="102"/>
  <c r="X26" i="102" s="1"/>
  <c r="Z26" i="102" s="1"/>
  <c r="Y25" i="102"/>
  <c r="AB25" i="102" s="1"/>
  <c r="AD25" i="102" s="1"/>
  <c r="X25" i="102"/>
  <c r="Z25" i="102" s="1"/>
  <c r="R25" i="102"/>
  <c r="K25" i="102"/>
  <c r="AD24" i="102"/>
  <c r="AC24" i="102"/>
  <c r="AB24" i="102"/>
  <c r="AA24" i="102"/>
  <c r="Z24" i="102"/>
  <c r="Y24" i="102"/>
  <c r="X24" i="102"/>
  <c r="Y23" i="102"/>
  <c r="AA23" i="102" s="1"/>
  <c r="AC23" i="102" s="1"/>
  <c r="R23" i="102"/>
  <c r="K23" i="102"/>
  <c r="X23" i="102" s="1"/>
  <c r="Z23" i="102" s="1"/>
  <c r="AD22" i="102"/>
  <c r="AB22" i="102"/>
  <c r="AA22" i="102"/>
  <c r="AC22" i="102" s="1"/>
  <c r="Y22" i="102"/>
  <c r="R22" i="102"/>
  <c r="K22" i="102"/>
  <c r="X22" i="102" s="1"/>
  <c r="Z22" i="102" s="1"/>
  <c r="Y21" i="102"/>
  <c r="AB21" i="102" s="1"/>
  <c r="AD21" i="102" s="1"/>
  <c r="R21" i="102"/>
  <c r="K21" i="102"/>
  <c r="X21" i="102" s="1"/>
  <c r="Z21" i="102" s="1"/>
  <c r="Z20" i="102"/>
  <c r="Y20" i="102"/>
  <c r="AB20" i="102" s="1"/>
  <c r="AD20" i="102" s="1"/>
  <c r="R20" i="102"/>
  <c r="K20" i="102"/>
  <c r="X20" i="102" s="1"/>
  <c r="AB19" i="102"/>
  <c r="AD19" i="102" s="1"/>
  <c r="Z19" i="102"/>
  <c r="Y19" i="102"/>
  <c r="AA19" i="102" s="1"/>
  <c r="AC19" i="102" s="1"/>
  <c r="X19" i="102"/>
  <c r="Y18" i="102"/>
  <c r="AA18" i="102" s="1"/>
  <c r="AC18" i="102" s="1"/>
  <c r="R18" i="102"/>
  <c r="K18" i="102"/>
  <c r="X18" i="102" s="1"/>
  <c r="Z18" i="102" s="1"/>
  <c r="AD17" i="102"/>
  <c r="AC17" i="102"/>
  <c r="AB17" i="102"/>
  <c r="AA17" i="102"/>
  <c r="Z17" i="102"/>
  <c r="Y17" i="102"/>
  <c r="X17" i="102"/>
  <c r="Y16" i="102"/>
  <c r="AA16" i="102" s="1"/>
  <c r="AC16" i="102" s="1"/>
  <c r="R16" i="102"/>
  <c r="K16" i="102"/>
  <c r="X16" i="102" s="1"/>
  <c r="Z16" i="102" s="1"/>
  <c r="AA15" i="102"/>
  <c r="AC15" i="102" s="1"/>
  <c r="Y15" i="102"/>
  <c r="AB15" i="102" s="1"/>
  <c r="AD15" i="102" s="1"/>
  <c r="R15" i="102"/>
  <c r="K15" i="102"/>
  <c r="X15" i="102" s="1"/>
  <c r="Z15" i="102" s="1"/>
  <c r="AB14" i="102"/>
  <c r="AD14" i="102" s="1"/>
  <c r="Y14" i="102"/>
  <c r="AA14" i="102" s="1"/>
  <c r="AC14" i="102" s="1"/>
  <c r="R14" i="102"/>
  <c r="K14" i="102"/>
  <c r="X14" i="102" s="1"/>
  <c r="Z14" i="102" s="1"/>
  <c r="Y13" i="102"/>
  <c r="AB13" i="102" s="1"/>
  <c r="AD13" i="102" s="1"/>
  <c r="R13" i="102"/>
  <c r="K13" i="102"/>
  <c r="X13" i="102" s="1"/>
  <c r="Z13" i="102" s="1"/>
  <c r="Y12" i="102"/>
  <c r="AB12" i="102" s="1"/>
  <c r="AD12" i="102" s="1"/>
  <c r="R12" i="102"/>
  <c r="K12" i="102"/>
  <c r="X12" i="102" s="1"/>
  <c r="Z12" i="102" s="1"/>
  <c r="Y11" i="102"/>
  <c r="AA11" i="102" s="1"/>
  <c r="AC11" i="102" s="1"/>
  <c r="R11" i="102"/>
  <c r="K11" i="102"/>
  <c r="X11" i="102" s="1"/>
  <c r="Z11" i="102" s="1"/>
  <c r="Z10" i="102"/>
  <c r="Y10" i="102"/>
  <c r="AB10" i="102" s="1"/>
  <c r="AD10" i="102" s="1"/>
  <c r="R10" i="102"/>
  <c r="K10" i="102"/>
  <c r="X10" i="102" s="1"/>
  <c r="AB9" i="102"/>
  <c r="AD9" i="102" s="1"/>
  <c r="Y9" i="102"/>
  <c r="AA9" i="102" s="1"/>
  <c r="AC9" i="102" s="1"/>
  <c r="R9" i="102"/>
  <c r="K9" i="102"/>
  <c r="X9" i="102" s="1"/>
  <c r="Z9" i="102" s="1"/>
  <c r="Y8" i="102"/>
  <c r="AB8" i="102" s="1"/>
  <c r="AD8" i="102" s="1"/>
  <c r="X8" i="102"/>
  <c r="Z8" i="102" s="1"/>
  <c r="R8" i="102"/>
  <c r="K8" i="102"/>
  <c r="Z7" i="102"/>
  <c r="Y7" i="102"/>
  <c r="AB7" i="102" s="1"/>
  <c r="AD7" i="102" s="1"/>
  <c r="R7" i="102"/>
  <c r="K7" i="102"/>
  <c r="X7" i="102" s="1"/>
  <c r="AB6" i="102"/>
  <c r="AD6" i="102" s="1"/>
  <c r="AA6" i="102"/>
  <c r="AC6" i="102" s="1"/>
  <c r="Y6" i="102"/>
  <c r="R6" i="102"/>
  <c r="K6" i="102"/>
  <c r="X6" i="102" s="1"/>
  <c r="Z6" i="102" s="1"/>
  <c r="AD5" i="102"/>
  <c r="AC5" i="102"/>
  <c r="AB5" i="102"/>
  <c r="AA5" i="102"/>
  <c r="Z5" i="102"/>
  <c r="Y5" i="102"/>
  <c r="X5" i="102"/>
  <c r="Z167" i="101"/>
  <c r="Y167" i="101"/>
  <c r="AB167" i="101" s="1"/>
  <c r="AD167" i="101" s="1"/>
  <c r="R167" i="101"/>
  <c r="K167" i="101"/>
  <c r="X167" i="101" s="1"/>
  <c r="Y166" i="101"/>
  <c r="AB166" i="101" s="1"/>
  <c r="AD166" i="101" s="1"/>
  <c r="X166" i="101"/>
  <c r="Z166" i="101" s="1"/>
  <c r="R166" i="101"/>
  <c r="K166" i="101"/>
  <c r="Y165" i="101"/>
  <c r="AB165" i="101" s="1"/>
  <c r="AD165" i="101" s="1"/>
  <c r="R165" i="101"/>
  <c r="K165" i="101"/>
  <c r="X165" i="101" s="1"/>
  <c r="Z165" i="101" s="1"/>
  <c r="AB164" i="101"/>
  <c r="AD164" i="101" s="1"/>
  <c r="Y164" i="101"/>
  <c r="AA164" i="101" s="1"/>
  <c r="AC164" i="101" s="1"/>
  <c r="R164" i="101"/>
  <c r="K164" i="101"/>
  <c r="X164" i="101" s="1"/>
  <c r="Z164" i="101" s="1"/>
  <c r="Y163" i="101"/>
  <c r="AA163" i="101" s="1"/>
  <c r="AC163" i="101" s="1"/>
  <c r="R163" i="101"/>
  <c r="K163" i="101"/>
  <c r="X163" i="101" s="1"/>
  <c r="Z163" i="101" s="1"/>
  <c r="Y162" i="101"/>
  <c r="AB162" i="101" s="1"/>
  <c r="AD162" i="101" s="1"/>
  <c r="X162" i="101"/>
  <c r="Z162" i="101" s="1"/>
  <c r="R162" i="101"/>
  <c r="K162" i="101"/>
  <c r="Y161" i="101"/>
  <c r="AB161" i="101" s="1"/>
  <c r="AD161" i="101" s="1"/>
  <c r="X161" i="101"/>
  <c r="Z161" i="101" s="1"/>
  <c r="R161" i="101"/>
  <c r="K161" i="101"/>
  <c r="Y160" i="101"/>
  <c r="AB160" i="101" s="1"/>
  <c r="AD160" i="101" s="1"/>
  <c r="X160" i="101"/>
  <c r="Z160" i="101" s="1"/>
  <c r="R160" i="101"/>
  <c r="K160" i="101"/>
  <c r="AD159" i="101"/>
  <c r="AB159" i="101"/>
  <c r="AA159" i="101"/>
  <c r="AC159" i="101" s="1"/>
  <c r="Z159" i="101"/>
  <c r="Y159" i="101"/>
  <c r="R159" i="101"/>
  <c r="K159" i="101"/>
  <c r="X159" i="101" s="1"/>
  <c r="Y158" i="101"/>
  <c r="AB158" i="101" s="1"/>
  <c r="AD158" i="101" s="1"/>
  <c r="X158" i="101"/>
  <c r="Z158" i="101" s="1"/>
  <c r="R158" i="101"/>
  <c r="K158" i="101"/>
  <c r="Y157" i="101"/>
  <c r="AB157" i="101" s="1"/>
  <c r="AD157" i="101" s="1"/>
  <c r="X157" i="101"/>
  <c r="Z157" i="101" s="1"/>
  <c r="R157" i="101"/>
  <c r="K157" i="101"/>
  <c r="Y156" i="101"/>
  <c r="AB156" i="101" s="1"/>
  <c r="AD156" i="101" s="1"/>
  <c r="X156" i="101"/>
  <c r="Z156" i="101" s="1"/>
  <c r="R156" i="101"/>
  <c r="K156" i="101"/>
  <c r="AD155" i="101"/>
  <c r="AC155" i="101"/>
  <c r="AB155" i="101"/>
  <c r="AA155" i="101"/>
  <c r="Z155" i="101"/>
  <c r="Y155" i="101"/>
  <c r="X155" i="101"/>
  <c r="Y154" i="101"/>
  <c r="AA154" i="101" s="1"/>
  <c r="AC154" i="101" s="1"/>
  <c r="X154" i="101"/>
  <c r="Z154" i="101" s="1"/>
  <c r="R154" i="101"/>
  <c r="K154" i="101"/>
  <c r="Y153" i="101"/>
  <c r="AB153" i="101" s="1"/>
  <c r="AD153" i="101" s="1"/>
  <c r="X153" i="101"/>
  <c r="Z153" i="101" s="1"/>
  <c r="R153" i="101"/>
  <c r="K153" i="101"/>
  <c r="Z152" i="101"/>
  <c r="Y152" i="101"/>
  <c r="AB152" i="101" s="1"/>
  <c r="AD152" i="101" s="1"/>
  <c r="R152" i="101"/>
  <c r="K152" i="101"/>
  <c r="X152" i="101" s="1"/>
  <c r="AD151" i="101"/>
  <c r="AC151" i="101"/>
  <c r="AB151" i="101"/>
  <c r="AA151" i="101"/>
  <c r="Z151" i="101"/>
  <c r="Y151" i="101"/>
  <c r="X151" i="101"/>
  <c r="AB150" i="101"/>
  <c r="AD150" i="101" s="1"/>
  <c r="Y150" i="101"/>
  <c r="AA150" i="101" s="1"/>
  <c r="AC150" i="101" s="1"/>
  <c r="R150" i="101"/>
  <c r="K150" i="101"/>
  <c r="X150" i="101" s="1"/>
  <c r="Z150" i="101" s="1"/>
  <c r="Y149" i="101"/>
  <c r="AB149" i="101" s="1"/>
  <c r="AD149" i="101" s="1"/>
  <c r="R149" i="101"/>
  <c r="K149" i="101"/>
  <c r="X149" i="101" s="1"/>
  <c r="Z149" i="101" s="1"/>
  <c r="AD148" i="101"/>
  <c r="AC148" i="101"/>
  <c r="AB148" i="101"/>
  <c r="AA148" i="101"/>
  <c r="Z148" i="101"/>
  <c r="Y148" i="101"/>
  <c r="X148" i="101"/>
  <c r="Z147" i="101"/>
  <c r="Y147" i="101"/>
  <c r="AB147" i="101" s="1"/>
  <c r="AD147" i="101" s="1"/>
  <c r="R147" i="101"/>
  <c r="K147" i="101"/>
  <c r="X147" i="101" s="1"/>
  <c r="AA146" i="101"/>
  <c r="AC146" i="101" s="1"/>
  <c r="Y146" i="101"/>
  <c r="AB146" i="101" s="1"/>
  <c r="AD146" i="101" s="1"/>
  <c r="X146" i="101"/>
  <c r="Z146" i="101" s="1"/>
  <c r="R146" i="101"/>
  <c r="K146" i="101"/>
  <c r="AD145" i="101"/>
  <c r="Y145" i="101"/>
  <c r="AB145" i="101" s="1"/>
  <c r="R145" i="101"/>
  <c r="K145" i="101"/>
  <c r="X145" i="101" s="1"/>
  <c r="Z145" i="101" s="1"/>
  <c r="AD144" i="101"/>
  <c r="AA144" i="101"/>
  <c r="AC144" i="101" s="1"/>
  <c r="Y144" i="101"/>
  <c r="AB144" i="101" s="1"/>
  <c r="R144" i="101"/>
  <c r="K144" i="101"/>
  <c r="X144" i="101" s="1"/>
  <c r="Z144" i="101" s="1"/>
  <c r="AB143" i="101"/>
  <c r="AD143" i="101" s="1"/>
  <c r="Y143" i="101"/>
  <c r="AA143" i="101" s="1"/>
  <c r="AC143" i="101" s="1"/>
  <c r="R143" i="101"/>
  <c r="K143" i="101"/>
  <c r="X143" i="101" s="1"/>
  <c r="Z143" i="101" s="1"/>
  <c r="AB142" i="101"/>
  <c r="AD142" i="101" s="1"/>
  <c r="AA142" i="101"/>
  <c r="AC142" i="101" s="1"/>
  <c r="Z142" i="101"/>
  <c r="Y142" i="101"/>
  <c r="R142" i="101"/>
  <c r="K142" i="101"/>
  <c r="X142" i="101" s="1"/>
  <c r="AB141" i="101"/>
  <c r="AD141" i="101" s="1"/>
  <c r="Y141" i="101"/>
  <c r="AA141" i="101" s="1"/>
  <c r="AC141" i="101" s="1"/>
  <c r="R141" i="101"/>
  <c r="K141" i="101"/>
  <c r="X141" i="101" s="1"/>
  <c r="Z141" i="101" s="1"/>
  <c r="Y140" i="101"/>
  <c r="AB140" i="101" s="1"/>
  <c r="AD140" i="101" s="1"/>
  <c r="X140" i="101"/>
  <c r="Z140" i="101" s="1"/>
  <c r="R140" i="101"/>
  <c r="K140" i="101"/>
  <c r="Y139" i="101"/>
  <c r="AB139" i="101" s="1"/>
  <c r="AD139" i="101" s="1"/>
  <c r="R139" i="101"/>
  <c r="K139" i="101"/>
  <c r="X139" i="101" s="1"/>
  <c r="Z139" i="101" s="1"/>
  <c r="Y138" i="101"/>
  <c r="X138" i="101"/>
  <c r="Z138" i="101" s="1"/>
  <c r="R138" i="101"/>
  <c r="K138" i="101"/>
  <c r="AC137" i="101"/>
  <c r="AB137" i="101"/>
  <c r="AD137" i="101" s="1"/>
  <c r="Y137" i="101"/>
  <c r="AA137" i="101" s="1"/>
  <c r="R137" i="101"/>
  <c r="K137" i="101"/>
  <c r="X137" i="101" s="1"/>
  <c r="Z137" i="101" s="1"/>
  <c r="Y136" i="101"/>
  <c r="X136" i="101"/>
  <c r="Z136" i="101" s="1"/>
  <c r="R136" i="101"/>
  <c r="K136" i="101"/>
  <c r="AB135" i="101"/>
  <c r="AD135" i="101" s="1"/>
  <c r="Y135" i="101"/>
  <c r="AA135" i="101" s="1"/>
  <c r="AC135" i="101" s="1"/>
  <c r="R135" i="101"/>
  <c r="K135" i="101"/>
  <c r="X135" i="101" s="1"/>
  <c r="Z135" i="101" s="1"/>
  <c r="Y134" i="101"/>
  <c r="AB134" i="101" s="1"/>
  <c r="AD134" i="101" s="1"/>
  <c r="X134" i="101"/>
  <c r="Z134" i="101" s="1"/>
  <c r="R134" i="101"/>
  <c r="K134" i="101"/>
  <c r="AB133" i="101"/>
  <c r="AD133" i="101" s="1"/>
  <c r="Y133" i="101"/>
  <c r="AA133" i="101" s="1"/>
  <c r="AC133" i="101" s="1"/>
  <c r="R133" i="101"/>
  <c r="K133" i="101"/>
  <c r="X133" i="101" s="1"/>
  <c r="Z133" i="101" s="1"/>
  <c r="AD132" i="101"/>
  <c r="Y132" i="101"/>
  <c r="AB132" i="101" s="1"/>
  <c r="X132" i="101"/>
  <c r="Z132" i="101" s="1"/>
  <c r="R132" i="101"/>
  <c r="K132" i="101"/>
  <c r="AB131" i="101"/>
  <c r="AD131" i="101" s="1"/>
  <c r="Y131" i="101"/>
  <c r="AA131" i="101" s="1"/>
  <c r="AC131" i="101" s="1"/>
  <c r="R131" i="101"/>
  <c r="K131" i="101"/>
  <c r="X131" i="101" s="1"/>
  <c r="Z131" i="101" s="1"/>
  <c r="Y130" i="101"/>
  <c r="X130" i="101"/>
  <c r="Z130" i="101" s="1"/>
  <c r="R130" i="101"/>
  <c r="K130" i="101"/>
  <c r="AD129" i="101"/>
  <c r="AB129" i="101"/>
  <c r="Y129" i="101"/>
  <c r="AA129" i="101" s="1"/>
  <c r="AC129" i="101" s="1"/>
  <c r="X129" i="101"/>
  <c r="Z129" i="101" s="1"/>
  <c r="R129" i="101"/>
  <c r="K129" i="101"/>
  <c r="Y128" i="101"/>
  <c r="AB128" i="101" s="1"/>
  <c r="AD128" i="101" s="1"/>
  <c r="R128" i="101"/>
  <c r="K128" i="101"/>
  <c r="X128" i="101" s="1"/>
  <c r="Z128" i="101" s="1"/>
  <c r="AB127" i="101"/>
  <c r="AD127" i="101" s="1"/>
  <c r="Y127" i="101"/>
  <c r="AA127" i="101" s="1"/>
  <c r="AC127" i="101" s="1"/>
  <c r="X127" i="101"/>
  <c r="Z127" i="101" s="1"/>
  <c r="R127" i="101"/>
  <c r="K127" i="101"/>
  <c r="AB126" i="101"/>
  <c r="AD126" i="101" s="1"/>
  <c r="AA126" i="101"/>
  <c r="AC126" i="101" s="1"/>
  <c r="Z126" i="101"/>
  <c r="Y126" i="101"/>
  <c r="X126" i="101"/>
  <c r="R126" i="101"/>
  <c r="K126" i="101"/>
  <c r="AD125" i="101"/>
  <c r="AA125" i="101"/>
  <c r="AC125" i="101" s="1"/>
  <c r="Y125" i="101"/>
  <c r="AB125" i="101" s="1"/>
  <c r="R125" i="101"/>
  <c r="K125" i="101"/>
  <c r="X125" i="101" s="1"/>
  <c r="Z125" i="101" s="1"/>
  <c r="AB124" i="101"/>
  <c r="AD124" i="101" s="1"/>
  <c r="Y124" i="101"/>
  <c r="AA124" i="101" s="1"/>
  <c r="AC124" i="101" s="1"/>
  <c r="R124" i="101"/>
  <c r="K124" i="101"/>
  <c r="X124" i="101" s="1"/>
  <c r="Z124" i="101" s="1"/>
  <c r="AB123" i="101"/>
  <c r="AD123" i="101" s="1"/>
  <c r="AA123" i="101"/>
  <c r="AC123" i="101" s="1"/>
  <c r="Y123" i="101"/>
  <c r="R123" i="101"/>
  <c r="K123" i="101"/>
  <c r="X123" i="101" s="1"/>
  <c r="Z123" i="101" s="1"/>
  <c r="AA122" i="101"/>
  <c r="AC122" i="101" s="1"/>
  <c r="Z122" i="101"/>
  <c r="Y122" i="101"/>
  <c r="AB122" i="101" s="1"/>
  <c r="AD122" i="101" s="1"/>
  <c r="R122" i="101"/>
  <c r="K122" i="101"/>
  <c r="X122" i="101" s="1"/>
  <c r="Y121" i="101"/>
  <c r="AB121" i="101" s="1"/>
  <c r="AD121" i="101" s="1"/>
  <c r="R121" i="101"/>
  <c r="K121" i="101"/>
  <c r="X121" i="101" s="1"/>
  <c r="Z121" i="101" s="1"/>
  <c r="AD120" i="101"/>
  <c r="Y120" i="101"/>
  <c r="AB120" i="101" s="1"/>
  <c r="R120" i="101"/>
  <c r="K120" i="101"/>
  <c r="X120" i="101" s="1"/>
  <c r="Z120" i="101" s="1"/>
  <c r="AB119" i="101"/>
  <c r="AD119" i="101" s="1"/>
  <c r="Y119" i="101"/>
  <c r="AA119" i="101" s="1"/>
  <c r="AC119" i="101" s="1"/>
  <c r="R119" i="101"/>
  <c r="K119" i="101"/>
  <c r="X119" i="101" s="1"/>
  <c r="Z119" i="101" s="1"/>
  <c r="Y118" i="101"/>
  <c r="AB118" i="101" s="1"/>
  <c r="AD118" i="101" s="1"/>
  <c r="X118" i="101"/>
  <c r="Z118" i="101" s="1"/>
  <c r="R118" i="101"/>
  <c r="K118" i="101"/>
  <c r="AB117" i="101"/>
  <c r="AD117" i="101" s="1"/>
  <c r="Y117" i="101"/>
  <c r="AA117" i="101" s="1"/>
  <c r="AC117" i="101" s="1"/>
  <c r="X117" i="101"/>
  <c r="Z117" i="101" s="1"/>
  <c r="R117" i="101"/>
  <c r="K117" i="101"/>
  <c r="AA116" i="101"/>
  <c r="AC116" i="101" s="1"/>
  <c r="Z116" i="101"/>
  <c r="Y116" i="101"/>
  <c r="AB116" i="101" s="1"/>
  <c r="AD116" i="101" s="1"/>
  <c r="R116" i="101"/>
  <c r="K116" i="101"/>
  <c r="X116" i="101" s="1"/>
  <c r="AB115" i="101"/>
  <c r="AD115" i="101" s="1"/>
  <c r="AA115" i="101"/>
  <c r="AC115" i="101" s="1"/>
  <c r="Z115" i="101"/>
  <c r="Y115" i="101"/>
  <c r="R115" i="101"/>
  <c r="K115" i="101"/>
  <c r="X115" i="101" s="1"/>
  <c r="AB114" i="101"/>
  <c r="AD114" i="101" s="1"/>
  <c r="Y114" i="101"/>
  <c r="AA114" i="101" s="1"/>
  <c r="AC114" i="101" s="1"/>
  <c r="X114" i="101"/>
  <c r="Z114" i="101" s="1"/>
  <c r="R114" i="101"/>
  <c r="K114" i="101"/>
  <c r="AD113" i="101"/>
  <c r="AB113" i="101"/>
  <c r="AA113" i="101"/>
  <c r="AC113" i="101" s="1"/>
  <c r="Y113" i="101"/>
  <c r="R113" i="101"/>
  <c r="K113" i="101"/>
  <c r="X113" i="101" s="1"/>
  <c r="Z113" i="101" s="1"/>
  <c r="Z112" i="101"/>
  <c r="Y112" i="101"/>
  <c r="AB112" i="101" s="1"/>
  <c r="AD112" i="101" s="1"/>
  <c r="X112" i="101"/>
  <c r="R112" i="101"/>
  <c r="K112" i="101"/>
  <c r="Z111" i="101"/>
  <c r="Y111" i="101"/>
  <c r="AA111" i="101" s="1"/>
  <c r="AC111" i="101" s="1"/>
  <c r="R111" i="101"/>
  <c r="K111" i="101"/>
  <c r="X111" i="101" s="1"/>
  <c r="AD110" i="101"/>
  <c r="AA110" i="101"/>
  <c r="AC110" i="101" s="1"/>
  <c r="Y110" i="101"/>
  <c r="AB110" i="101" s="1"/>
  <c r="R110" i="101"/>
  <c r="K110" i="101"/>
  <c r="X110" i="101" s="1"/>
  <c r="Z110" i="101" s="1"/>
  <c r="Y109" i="101"/>
  <c r="AB109" i="101" s="1"/>
  <c r="AD109" i="101" s="1"/>
  <c r="R109" i="101"/>
  <c r="K109" i="101"/>
  <c r="X109" i="101" s="1"/>
  <c r="Z109" i="101" s="1"/>
  <c r="Y108" i="101"/>
  <c r="R108" i="101"/>
  <c r="K108" i="101"/>
  <c r="X108" i="101" s="1"/>
  <c r="Z108" i="101" s="1"/>
  <c r="AC107" i="101"/>
  <c r="AB107" i="101"/>
  <c r="AD107" i="101" s="1"/>
  <c r="AA107" i="101"/>
  <c r="Y107" i="101"/>
  <c r="R107" i="101"/>
  <c r="K107" i="101"/>
  <c r="X107" i="101" s="1"/>
  <c r="Z107" i="101" s="1"/>
  <c r="AB106" i="101"/>
  <c r="AD106" i="101" s="1"/>
  <c r="Y106" i="101"/>
  <c r="AA106" i="101" s="1"/>
  <c r="AC106" i="101" s="1"/>
  <c r="X106" i="101"/>
  <c r="Z106" i="101" s="1"/>
  <c r="R106" i="101"/>
  <c r="K106" i="101"/>
  <c r="AA105" i="101"/>
  <c r="AC105" i="101" s="1"/>
  <c r="Y105" i="101"/>
  <c r="AB105" i="101" s="1"/>
  <c r="AD105" i="101" s="1"/>
  <c r="X105" i="101"/>
  <c r="Z105" i="101" s="1"/>
  <c r="R105" i="101"/>
  <c r="K105" i="101"/>
  <c r="AB104" i="101"/>
  <c r="AD104" i="101" s="1"/>
  <c r="AA104" i="101"/>
  <c r="AC104" i="101" s="1"/>
  <c r="Y104" i="101"/>
  <c r="R104" i="101"/>
  <c r="K104" i="101"/>
  <c r="X104" i="101" s="1"/>
  <c r="Z104" i="101" s="1"/>
  <c r="AD103" i="101"/>
  <c r="AB103" i="101"/>
  <c r="AA103" i="101"/>
  <c r="AC103" i="101" s="1"/>
  <c r="Y103" i="101"/>
  <c r="X103" i="101"/>
  <c r="Z103" i="101" s="1"/>
  <c r="R103" i="101"/>
  <c r="K103" i="101"/>
  <c r="AD102" i="101"/>
  <c r="Y102" i="101"/>
  <c r="AB102" i="101" s="1"/>
  <c r="X102" i="101"/>
  <c r="Z102" i="101" s="1"/>
  <c r="R102" i="101"/>
  <c r="K102" i="101"/>
  <c r="AB101" i="101"/>
  <c r="AD101" i="101" s="1"/>
  <c r="AA101" i="101"/>
  <c r="AC101" i="101" s="1"/>
  <c r="Y101" i="101"/>
  <c r="R101" i="101"/>
  <c r="K101" i="101"/>
  <c r="X101" i="101" s="1"/>
  <c r="Z101" i="101" s="1"/>
  <c r="Y100" i="101"/>
  <c r="R100" i="101"/>
  <c r="K100" i="101"/>
  <c r="X100" i="101" s="1"/>
  <c r="Z100" i="101" s="1"/>
  <c r="AB99" i="101"/>
  <c r="AD99" i="101" s="1"/>
  <c r="AA99" i="101"/>
  <c r="AC99" i="101" s="1"/>
  <c r="Y99" i="101"/>
  <c r="X99" i="101"/>
  <c r="Z99" i="101" s="1"/>
  <c r="R99" i="101"/>
  <c r="K99" i="101"/>
  <c r="Y98" i="101"/>
  <c r="R98" i="101"/>
  <c r="K98" i="101"/>
  <c r="X98" i="101" s="1"/>
  <c r="Z98" i="101" s="1"/>
  <c r="AA97" i="101"/>
  <c r="AC97" i="101" s="1"/>
  <c r="Y97" i="101"/>
  <c r="AB97" i="101" s="1"/>
  <c r="AD97" i="101" s="1"/>
  <c r="R97" i="101"/>
  <c r="K97" i="101"/>
  <c r="X97" i="101" s="1"/>
  <c r="Z97" i="101" s="1"/>
  <c r="AB96" i="101"/>
  <c r="AD96" i="101" s="1"/>
  <c r="Y96" i="101"/>
  <c r="AA96" i="101" s="1"/>
  <c r="AC96" i="101" s="1"/>
  <c r="R96" i="101"/>
  <c r="K96" i="101"/>
  <c r="X96" i="101" s="1"/>
  <c r="Z96" i="101" s="1"/>
  <c r="Y95" i="101"/>
  <c r="R95" i="101"/>
  <c r="K95" i="101"/>
  <c r="X95" i="101" s="1"/>
  <c r="Z95" i="101" s="1"/>
  <c r="AC94" i="101"/>
  <c r="AB94" i="101"/>
  <c r="AD94" i="101" s="1"/>
  <c r="AA94" i="101"/>
  <c r="Y94" i="101"/>
  <c r="X94" i="101"/>
  <c r="Z94" i="101" s="1"/>
  <c r="R94" i="101"/>
  <c r="K94" i="101"/>
  <c r="Y93" i="101"/>
  <c r="X93" i="101"/>
  <c r="Z93" i="101" s="1"/>
  <c r="R93" i="101"/>
  <c r="K93" i="101"/>
  <c r="Z92" i="101"/>
  <c r="Y92" i="101"/>
  <c r="R92" i="101"/>
  <c r="K92" i="101"/>
  <c r="X92" i="101" s="1"/>
  <c r="AB91" i="101"/>
  <c r="AD91" i="101" s="1"/>
  <c r="AA91" i="101"/>
  <c r="AC91" i="101" s="1"/>
  <c r="Y91" i="101"/>
  <c r="X91" i="101"/>
  <c r="Z91" i="101" s="1"/>
  <c r="R91" i="101"/>
  <c r="K91" i="101"/>
  <c r="Y90" i="101"/>
  <c r="R90" i="101"/>
  <c r="K90" i="101"/>
  <c r="X90" i="101" s="1"/>
  <c r="Z90" i="101" s="1"/>
  <c r="AA89" i="101"/>
  <c r="AC89" i="101" s="1"/>
  <c r="Y89" i="101"/>
  <c r="AB89" i="101" s="1"/>
  <c r="AD89" i="101" s="1"/>
  <c r="R89" i="101"/>
  <c r="K89" i="101"/>
  <c r="X89" i="101" s="1"/>
  <c r="Z89" i="101" s="1"/>
  <c r="AB88" i="101"/>
  <c r="AD88" i="101" s="1"/>
  <c r="Y88" i="101"/>
  <c r="AA88" i="101" s="1"/>
  <c r="AC88" i="101" s="1"/>
  <c r="R88" i="101"/>
  <c r="K88" i="101"/>
  <c r="X88" i="101" s="1"/>
  <c r="Z88" i="101" s="1"/>
  <c r="Y87" i="101"/>
  <c r="X87" i="101"/>
  <c r="Z87" i="101" s="1"/>
  <c r="R87" i="101"/>
  <c r="K87" i="101"/>
  <c r="AB86" i="101"/>
  <c r="AD86" i="101" s="1"/>
  <c r="Y86" i="101"/>
  <c r="AA86" i="101" s="1"/>
  <c r="AC86" i="101" s="1"/>
  <c r="R86" i="101"/>
  <c r="K86" i="101"/>
  <c r="X86" i="101" s="1"/>
  <c r="Z86" i="101" s="1"/>
  <c r="Y85" i="101"/>
  <c r="R85" i="101"/>
  <c r="K85" i="101"/>
  <c r="X85" i="101" s="1"/>
  <c r="Z85" i="101" s="1"/>
  <c r="AA84" i="101"/>
  <c r="AC84" i="101" s="1"/>
  <c r="Y84" i="101"/>
  <c r="AB84" i="101" s="1"/>
  <c r="AD84" i="101" s="1"/>
  <c r="R84" i="101"/>
  <c r="K84" i="101"/>
  <c r="X84" i="101" s="1"/>
  <c r="Z84" i="101" s="1"/>
  <c r="AB83" i="101"/>
  <c r="AD83" i="101" s="1"/>
  <c r="Y83" i="101"/>
  <c r="AA83" i="101" s="1"/>
  <c r="AC83" i="101" s="1"/>
  <c r="R83" i="101"/>
  <c r="K83" i="101"/>
  <c r="X83" i="101" s="1"/>
  <c r="Z83" i="101" s="1"/>
  <c r="Y82" i="101"/>
  <c r="R82" i="101"/>
  <c r="K82" i="101"/>
  <c r="X82" i="101" s="1"/>
  <c r="Z82" i="101" s="1"/>
  <c r="AB81" i="101"/>
  <c r="AD81" i="101" s="1"/>
  <c r="AA81" i="101"/>
  <c r="AC81" i="101" s="1"/>
  <c r="Y81" i="101"/>
  <c r="X81" i="101"/>
  <c r="Z81" i="101" s="1"/>
  <c r="R81" i="101"/>
  <c r="K81" i="101"/>
  <c r="Y80" i="101"/>
  <c r="R80" i="101"/>
  <c r="K80" i="101"/>
  <c r="X80" i="101" s="1"/>
  <c r="Z80" i="101" s="1"/>
  <c r="AA79" i="101"/>
  <c r="AC79" i="101" s="1"/>
  <c r="Y79" i="101"/>
  <c r="AB79" i="101" s="1"/>
  <c r="AD79" i="101" s="1"/>
  <c r="X79" i="101"/>
  <c r="Z79" i="101" s="1"/>
  <c r="R79" i="101"/>
  <c r="K79" i="101"/>
  <c r="AB78" i="101"/>
  <c r="AD78" i="101" s="1"/>
  <c r="AA78" i="101"/>
  <c r="AC78" i="101" s="1"/>
  <c r="Y78" i="101"/>
  <c r="R78" i="101"/>
  <c r="K78" i="101"/>
  <c r="X78" i="101" s="1"/>
  <c r="Z78" i="101" s="1"/>
  <c r="AD77" i="101"/>
  <c r="AB77" i="101"/>
  <c r="AA77" i="101"/>
  <c r="AC77" i="101" s="1"/>
  <c r="Y77" i="101"/>
  <c r="R77" i="101"/>
  <c r="K77" i="101"/>
  <c r="X77" i="101" s="1"/>
  <c r="Z77" i="101" s="1"/>
  <c r="AC76" i="101"/>
  <c r="AB76" i="101"/>
  <c r="AD76" i="101" s="1"/>
  <c r="Y76" i="101"/>
  <c r="AA76" i="101" s="1"/>
  <c r="R76" i="101"/>
  <c r="K76" i="101"/>
  <c r="X76" i="101" s="1"/>
  <c r="Z76" i="101" s="1"/>
  <c r="Y75" i="101"/>
  <c r="R75" i="101"/>
  <c r="K75" i="101"/>
  <c r="X75" i="101" s="1"/>
  <c r="Z75" i="101" s="1"/>
  <c r="AD74" i="101"/>
  <c r="AA74" i="101"/>
  <c r="AC74" i="101" s="1"/>
  <c r="Z74" i="101"/>
  <c r="Y74" i="101"/>
  <c r="AB74" i="101" s="1"/>
  <c r="R74" i="101"/>
  <c r="K74" i="101"/>
  <c r="X74" i="101" s="1"/>
  <c r="Y73" i="101"/>
  <c r="AB73" i="101" s="1"/>
  <c r="AD73" i="101" s="1"/>
  <c r="R73" i="101"/>
  <c r="K73" i="101"/>
  <c r="X73" i="101" s="1"/>
  <c r="Z73" i="101" s="1"/>
  <c r="AD72" i="101"/>
  <c r="AB72" i="101"/>
  <c r="AA72" i="101"/>
  <c r="AC72" i="101" s="1"/>
  <c r="Y72" i="101"/>
  <c r="R72" i="101"/>
  <c r="K72" i="101"/>
  <c r="X72" i="101" s="1"/>
  <c r="Z72" i="101" s="1"/>
  <c r="AD71" i="101"/>
  <c r="AB71" i="101"/>
  <c r="Y71" i="101"/>
  <c r="AA71" i="101" s="1"/>
  <c r="AC71" i="101" s="1"/>
  <c r="R71" i="101"/>
  <c r="K71" i="101"/>
  <c r="X71" i="101" s="1"/>
  <c r="Z71" i="101" s="1"/>
  <c r="Y70" i="101"/>
  <c r="R70" i="101"/>
  <c r="K70" i="101"/>
  <c r="X70" i="101" s="1"/>
  <c r="Z70" i="101" s="1"/>
  <c r="AA69" i="101"/>
  <c r="AC69" i="101" s="1"/>
  <c r="Y69" i="101"/>
  <c r="AB69" i="101" s="1"/>
  <c r="AD69" i="101" s="1"/>
  <c r="R69" i="101"/>
  <c r="K69" i="101"/>
  <c r="X69" i="101" s="1"/>
  <c r="Z69" i="101" s="1"/>
  <c r="Y68" i="101"/>
  <c r="AA68" i="101" s="1"/>
  <c r="AC68" i="101" s="1"/>
  <c r="R68" i="101"/>
  <c r="K68" i="101"/>
  <c r="X68" i="101" s="1"/>
  <c r="Z68" i="101" s="1"/>
  <c r="Y67" i="101"/>
  <c r="R67" i="101"/>
  <c r="K67" i="101"/>
  <c r="X67" i="101" s="1"/>
  <c r="Z67" i="101" s="1"/>
  <c r="AD66" i="101"/>
  <c r="AC66" i="101"/>
  <c r="AB66" i="101"/>
  <c r="AA66" i="101"/>
  <c r="Y66" i="101"/>
  <c r="X66" i="101"/>
  <c r="Z66" i="101" s="1"/>
  <c r="R66" i="101"/>
  <c r="K66" i="101"/>
  <c r="Y65" i="101"/>
  <c r="X65" i="101"/>
  <c r="Z65" i="101" s="1"/>
  <c r="R65" i="101"/>
  <c r="K65" i="101"/>
  <c r="AB64" i="101"/>
  <c r="AD64" i="101" s="1"/>
  <c r="Y64" i="101"/>
  <c r="AA64" i="101" s="1"/>
  <c r="AC64" i="101" s="1"/>
  <c r="R64" i="101"/>
  <c r="K64" i="101"/>
  <c r="X64" i="101" s="1"/>
  <c r="Z64" i="101" s="1"/>
  <c r="AB63" i="101"/>
  <c r="AD63" i="101" s="1"/>
  <c r="AA63" i="101"/>
  <c r="AC63" i="101" s="1"/>
  <c r="Y63" i="101"/>
  <c r="R63" i="101"/>
  <c r="K63" i="101"/>
  <c r="X63" i="101" s="1"/>
  <c r="Z63" i="101" s="1"/>
  <c r="AD62" i="101"/>
  <c r="AB62" i="101"/>
  <c r="AA62" i="101"/>
  <c r="AC62" i="101" s="1"/>
  <c r="Y62" i="101"/>
  <c r="R62" i="101"/>
  <c r="K62" i="101"/>
  <c r="X62" i="101" s="1"/>
  <c r="Z62" i="101" s="1"/>
  <c r="AC61" i="101"/>
  <c r="AB61" i="101"/>
  <c r="AD61" i="101" s="1"/>
  <c r="Y61" i="101"/>
  <c r="AA61" i="101" s="1"/>
  <c r="R61" i="101"/>
  <c r="K61" i="101"/>
  <c r="X61" i="101" s="1"/>
  <c r="Z61" i="101" s="1"/>
  <c r="Y60" i="101"/>
  <c r="X60" i="101"/>
  <c r="Z60" i="101" s="1"/>
  <c r="R60" i="101"/>
  <c r="K60" i="101"/>
  <c r="AB59" i="101"/>
  <c r="AD59" i="101" s="1"/>
  <c r="Y59" i="101"/>
  <c r="AA59" i="101" s="1"/>
  <c r="AC59" i="101" s="1"/>
  <c r="R59" i="101"/>
  <c r="K59" i="101"/>
  <c r="X59" i="101" s="1"/>
  <c r="Z59" i="101" s="1"/>
  <c r="Y58" i="101"/>
  <c r="AB58" i="101" s="1"/>
  <c r="AD58" i="101" s="1"/>
  <c r="R58" i="101"/>
  <c r="K58" i="101"/>
  <c r="X58" i="101" s="1"/>
  <c r="Z58" i="101" s="1"/>
  <c r="AD57" i="101"/>
  <c r="AB57" i="101"/>
  <c r="AA57" i="101"/>
  <c r="AC57" i="101" s="1"/>
  <c r="Y57" i="101"/>
  <c r="X57" i="101"/>
  <c r="Z57" i="101" s="1"/>
  <c r="R57" i="101"/>
  <c r="K57" i="101"/>
  <c r="Z56" i="101"/>
  <c r="Y56" i="101"/>
  <c r="AB56" i="101" s="1"/>
  <c r="AD56" i="101" s="1"/>
  <c r="R56" i="101"/>
  <c r="K56" i="101"/>
  <c r="X56" i="101" s="1"/>
  <c r="Y55" i="101"/>
  <c r="AB55" i="101" s="1"/>
  <c r="AD55" i="101" s="1"/>
  <c r="R55" i="101"/>
  <c r="K55" i="101"/>
  <c r="X55" i="101" s="1"/>
  <c r="Z55" i="101" s="1"/>
  <c r="Y54" i="101"/>
  <c r="R54" i="101"/>
  <c r="K54" i="101"/>
  <c r="X54" i="101" s="1"/>
  <c r="Z54" i="101" s="1"/>
  <c r="AC53" i="101"/>
  <c r="AB53" i="101"/>
  <c r="AD53" i="101" s="1"/>
  <c r="AA53" i="101"/>
  <c r="Y53" i="101"/>
  <c r="X53" i="101"/>
  <c r="Z53" i="101" s="1"/>
  <c r="R53" i="101"/>
  <c r="K53" i="101"/>
  <c r="Y52" i="101"/>
  <c r="R52" i="101"/>
  <c r="K52" i="101"/>
  <c r="X52" i="101" s="1"/>
  <c r="Z52" i="101" s="1"/>
  <c r="AA51" i="101"/>
  <c r="AC51" i="101" s="1"/>
  <c r="Y51" i="101"/>
  <c r="AB51" i="101" s="1"/>
  <c r="AD51" i="101" s="1"/>
  <c r="R51" i="101"/>
  <c r="K51" i="101"/>
  <c r="X51" i="101" s="1"/>
  <c r="Z51" i="101" s="1"/>
  <c r="AB50" i="101"/>
  <c r="AD50" i="101" s="1"/>
  <c r="AA50" i="101"/>
  <c r="AC50" i="101" s="1"/>
  <c r="Z50" i="101"/>
  <c r="Y50" i="101"/>
  <c r="R50" i="101"/>
  <c r="K50" i="101"/>
  <c r="X50" i="101" s="1"/>
  <c r="AD49" i="101"/>
  <c r="AB49" i="101"/>
  <c r="AA49" i="101"/>
  <c r="AC49" i="101" s="1"/>
  <c r="Y49" i="101"/>
  <c r="R49" i="101"/>
  <c r="K49" i="101"/>
  <c r="X49" i="101" s="1"/>
  <c r="Z49" i="101" s="1"/>
  <c r="AC48" i="101"/>
  <c r="AB48" i="101"/>
  <c r="AD48" i="101" s="1"/>
  <c r="Y48" i="101"/>
  <c r="AA48" i="101" s="1"/>
  <c r="R48" i="101"/>
  <c r="K48" i="101"/>
  <c r="X48" i="101" s="1"/>
  <c r="Z48" i="101" s="1"/>
  <c r="Y47" i="101"/>
  <c r="AB47" i="101" s="1"/>
  <c r="AD47" i="101" s="1"/>
  <c r="X47" i="101"/>
  <c r="Z47" i="101" s="1"/>
  <c r="R47" i="101"/>
  <c r="K47" i="101"/>
  <c r="Z46" i="101"/>
  <c r="Y46" i="101"/>
  <c r="R46" i="101"/>
  <c r="K46" i="101"/>
  <c r="X46" i="101" s="1"/>
  <c r="AC45" i="101"/>
  <c r="AB45" i="101"/>
  <c r="AD45" i="101" s="1"/>
  <c r="AA45" i="101"/>
  <c r="Y45" i="101"/>
  <c r="R45" i="101"/>
  <c r="K45" i="101"/>
  <c r="X45" i="101" s="1"/>
  <c r="Z45" i="101" s="1"/>
  <c r="Y44" i="101"/>
  <c r="AA44" i="101" s="1"/>
  <c r="AC44" i="101" s="1"/>
  <c r="R44" i="101"/>
  <c r="K44" i="101"/>
  <c r="X44" i="101" s="1"/>
  <c r="Z44" i="101" s="1"/>
  <c r="Y43" i="101"/>
  <c r="AB43" i="101" s="1"/>
  <c r="AD43" i="101" s="1"/>
  <c r="X43" i="101"/>
  <c r="Z43" i="101" s="1"/>
  <c r="R43" i="101"/>
  <c r="K43" i="101"/>
  <c r="Y42" i="101"/>
  <c r="AB42" i="101" s="1"/>
  <c r="AD42" i="101" s="1"/>
  <c r="X42" i="101"/>
  <c r="Z42" i="101" s="1"/>
  <c r="R42" i="101"/>
  <c r="K42" i="101"/>
  <c r="AD41" i="101"/>
  <c r="AB41" i="101"/>
  <c r="AA41" i="101"/>
  <c r="AC41" i="101" s="1"/>
  <c r="Y41" i="101"/>
  <c r="R41" i="101"/>
  <c r="K41" i="101"/>
  <c r="X41" i="101" s="1"/>
  <c r="Z41" i="101" s="1"/>
  <c r="AB40" i="101"/>
  <c r="AD40" i="101" s="1"/>
  <c r="Y40" i="101"/>
  <c r="AA40" i="101" s="1"/>
  <c r="AC40" i="101" s="1"/>
  <c r="R40" i="101"/>
  <c r="K40" i="101"/>
  <c r="X40" i="101" s="1"/>
  <c r="Z40" i="101" s="1"/>
  <c r="Y39" i="101"/>
  <c r="AB39" i="101" s="1"/>
  <c r="AD39" i="101" s="1"/>
  <c r="X39" i="101"/>
  <c r="Z39" i="101" s="1"/>
  <c r="R39" i="101"/>
  <c r="K39" i="101"/>
  <c r="AB38" i="101"/>
  <c r="AD38" i="101" s="1"/>
  <c r="Y38" i="101"/>
  <c r="AA38" i="101" s="1"/>
  <c r="AC38" i="101" s="1"/>
  <c r="R38" i="101"/>
  <c r="K38" i="101"/>
  <c r="X38" i="101" s="1"/>
  <c r="Z38" i="101" s="1"/>
  <c r="Y37" i="101"/>
  <c r="AB37" i="101" s="1"/>
  <c r="AD37" i="101" s="1"/>
  <c r="X37" i="101"/>
  <c r="Z37" i="101" s="1"/>
  <c r="R37" i="101"/>
  <c r="K37" i="101"/>
  <c r="Y36" i="101"/>
  <c r="AA36" i="101" s="1"/>
  <c r="AC36" i="101" s="1"/>
  <c r="R36" i="101"/>
  <c r="K36" i="101"/>
  <c r="X36" i="101" s="1"/>
  <c r="Z36" i="101" s="1"/>
  <c r="AD35" i="101"/>
  <c r="Y35" i="101"/>
  <c r="AB35" i="101" s="1"/>
  <c r="X35" i="101"/>
  <c r="Z35" i="101" s="1"/>
  <c r="R35" i="101"/>
  <c r="K35" i="101"/>
  <c r="Y34" i="101"/>
  <c r="AB34" i="101" s="1"/>
  <c r="AD34" i="101" s="1"/>
  <c r="R34" i="101"/>
  <c r="K34" i="101"/>
  <c r="X34" i="101" s="1"/>
  <c r="Z34" i="101" s="1"/>
  <c r="Y33" i="101"/>
  <c r="R33" i="101"/>
  <c r="K33" i="101"/>
  <c r="X33" i="101" s="1"/>
  <c r="Z33" i="101" s="1"/>
  <c r="AD32" i="101"/>
  <c r="AB32" i="101"/>
  <c r="AA32" i="101"/>
  <c r="AC32" i="101" s="1"/>
  <c r="Y32" i="101"/>
  <c r="R32" i="101"/>
  <c r="K32" i="101"/>
  <c r="X32" i="101" s="1"/>
  <c r="Z32" i="101" s="1"/>
  <c r="Y31" i="101"/>
  <c r="AA31" i="101" s="1"/>
  <c r="AC31" i="101" s="1"/>
  <c r="X31" i="101"/>
  <c r="Z31" i="101" s="1"/>
  <c r="R31" i="101"/>
  <c r="K31" i="101"/>
  <c r="AD30" i="101"/>
  <c r="AA30" i="101"/>
  <c r="AC30" i="101" s="1"/>
  <c r="Y30" i="101"/>
  <c r="AB30" i="101" s="1"/>
  <c r="R30" i="101"/>
  <c r="K30" i="101"/>
  <c r="X30" i="101" s="1"/>
  <c r="Z30" i="101" s="1"/>
  <c r="Y29" i="101"/>
  <c r="AA29" i="101" s="1"/>
  <c r="AC29" i="101" s="1"/>
  <c r="R29" i="101"/>
  <c r="K29" i="101"/>
  <c r="X29" i="101" s="1"/>
  <c r="Z29" i="101" s="1"/>
  <c r="Y28" i="101"/>
  <c r="R28" i="101"/>
  <c r="K28" i="101"/>
  <c r="X28" i="101" s="1"/>
  <c r="Z28" i="101" s="1"/>
  <c r="AD27" i="101"/>
  <c r="AC27" i="101"/>
  <c r="AB27" i="101"/>
  <c r="AA27" i="101"/>
  <c r="Y27" i="101"/>
  <c r="R27" i="101"/>
  <c r="K27" i="101"/>
  <c r="X27" i="101" s="1"/>
  <c r="Z27" i="101" s="1"/>
  <c r="AB26" i="101"/>
  <c r="AD26" i="101" s="1"/>
  <c r="Z26" i="101"/>
  <c r="Y26" i="101"/>
  <c r="AA26" i="101" s="1"/>
  <c r="AC26" i="101" s="1"/>
  <c r="R26" i="101"/>
  <c r="K26" i="101"/>
  <c r="X26" i="101" s="1"/>
  <c r="AD25" i="101"/>
  <c r="AA25" i="101"/>
  <c r="AC25" i="101" s="1"/>
  <c r="Y25" i="101"/>
  <c r="AB25" i="101" s="1"/>
  <c r="R25" i="101"/>
  <c r="K25" i="101"/>
  <c r="X25" i="101" s="1"/>
  <c r="Z25" i="101" s="1"/>
  <c r="AB24" i="101"/>
  <c r="AD24" i="101" s="1"/>
  <c r="AA24" i="101"/>
  <c r="AC24" i="101" s="1"/>
  <c r="Y24" i="101"/>
  <c r="R24" i="101"/>
  <c r="K24" i="101"/>
  <c r="X24" i="101" s="1"/>
  <c r="Z24" i="101" s="1"/>
  <c r="Y23" i="101"/>
  <c r="R23" i="101"/>
  <c r="K23" i="101"/>
  <c r="X23" i="101" s="1"/>
  <c r="Z23" i="101" s="1"/>
  <c r="AB22" i="101"/>
  <c r="AD22" i="101" s="1"/>
  <c r="AA22" i="101"/>
  <c r="AC22" i="101" s="1"/>
  <c r="Y22" i="101"/>
  <c r="R22" i="101"/>
  <c r="K22" i="101"/>
  <c r="X22" i="101" s="1"/>
  <c r="Z22" i="101" s="1"/>
  <c r="Y21" i="101"/>
  <c r="AA21" i="101" s="1"/>
  <c r="AC21" i="101" s="1"/>
  <c r="R21" i="101"/>
  <c r="K21" i="101"/>
  <c r="X21" i="101" s="1"/>
  <c r="Z21" i="101" s="1"/>
  <c r="AD20" i="101"/>
  <c r="Y20" i="101"/>
  <c r="AB20" i="101" s="1"/>
  <c r="R20" i="101"/>
  <c r="K20" i="101"/>
  <c r="X20" i="101" s="1"/>
  <c r="Z20" i="101" s="1"/>
  <c r="AB19" i="101"/>
  <c r="AD19" i="101" s="1"/>
  <c r="Y19" i="101"/>
  <c r="AA19" i="101" s="1"/>
  <c r="AC19" i="101" s="1"/>
  <c r="X19" i="101"/>
  <c r="Z19" i="101" s="1"/>
  <c r="R19" i="101"/>
  <c r="K19" i="101"/>
  <c r="AC18" i="101"/>
  <c r="AB18" i="101"/>
  <c r="AD18" i="101" s="1"/>
  <c r="AA18" i="101"/>
  <c r="Z18" i="101"/>
  <c r="Y18" i="101"/>
  <c r="X18" i="101"/>
  <c r="R18" i="101"/>
  <c r="K18" i="101"/>
  <c r="Y17" i="101"/>
  <c r="AB17" i="101" s="1"/>
  <c r="AD17" i="101" s="1"/>
  <c r="X17" i="101"/>
  <c r="Z17" i="101" s="1"/>
  <c r="R17" i="101"/>
  <c r="K17" i="101"/>
  <c r="Y16" i="101"/>
  <c r="AA16" i="101" s="1"/>
  <c r="AC16" i="101" s="1"/>
  <c r="R16" i="101"/>
  <c r="K16" i="101"/>
  <c r="X16" i="101" s="1"/>
  <c r="Z16" i="101" s="1"/>
  <c r="Y15" i="101"/>
  <c r="R15" i="101"/>
  <c r="K15" i="101"/>
  <c r="X15" i="101" s="1"/>
  <c r="Z15" i="101" s="1"/>
  <c r="AD14" i="101"/>
  <c r="AC14" i="101"/>
  <c r="AB14" i="101"/>
  <c r="AA14" i="101"/>
  <c r="Y14" i="101"/>
  <c r="X14" i="101"/>
  <c r="Z14" i="101" s="1"/>
  <c r="R14" i="101"/>
  <c r="K14" i="101"/>
  <c r="Y13" i="101"/>
  <c r="AB13" i="101" s="1"/>
  <c r="AD13" i="101" s="1"/>
  <c r="R13" i="101"/>
  <c r="K13" i="101"/>
  <c r="X13" i="101" s="1"/>
  <c r="Z13" i="101" s="1"/>
  <c r="AD12" i="101"/>
  <c r="AA12" i="101"/>
  <c r="AC12" i="101" s="1"/>
  <c r="Y12" i="101"/>
  <c r="AB12" i="101" s="1"/>
  <c r="R12" i="101"/>
  <c r="K12" i="101"/>
  <c r="X12" i="101" s="1"/>
  <c r="Z12" i="101" s="1"/>
  <c r="AB11" i="101"/>
  <c r="AD11" i="101" s="1"/>
  <c r="Y11" i="101"/>
  <c r="AA11" i="101" s="1"/>
  <c r="AC11" i="101" s="1"/>
  <c r="R11" i="101"/>
  <c r="K11" i="101"/>
  <c r="X11" i="101" s="1"/>
  <c r="Z11" i="101" s="1"/>
  <c r="Y10" i="101"/>
  <c r="X10" i="101"/>
  <c r="Z10" i="101" s="1"/>
  <c r="R10" i="101"/>
  <c r="K10" i="101"/>
  <c r="AB9" i="101"/>
  <c r="AD9" i="101" s="1"/>
  <c r="Y9" i="101"/>
  <c r="AA9" i="101" s="1"/>
  <c r="AC9" i="101" s="1"/>
  <c r="X9" i="101"/>
  <c r="Z9" i="101" s="1"/>
  <c r="R9" i="101"/>
  <c r="K9" i="101"/>
  <c r="AD8" i="101"/>
  <c r="AB8" i="101"/>
  <c r="AA8" i="101"/>
  <c r="AC8" i="101" s="1"/>
  <c r="Y8" i="101"/>
  <c r="R8" i="101"/>
  <c r="K8" i="101"/>
  <c r="X8" i="101" s="1"/>
  <c r="Z8" i="101" s="1"/>
  <c r="AB7" i="101"/>
  <c r="AD7" i="101" s="1"/>
  <c r="Y7" i="101"/>
  <c r="AA7" i="101" s="1"/>
  <c r="AC7" i="101" s="1"/>
  <c r="X7" i="101"/>
  <c r="Z7" i="101" s="1"/>
  <c r="R7" i="101"/>
  <c r="K7" i="101"/>
  <c r="AB6" i="101"/>
  <c r="AD6" i="101" s="1"/>
  <c r="AA6" i="101"/>
  <c r="AC6" i="101" s="1"/>
  <c r="Y6" i="101"/>
  <c r="R6" i="101"/>
  <c r="K6" i="101"/>
  <c r="X6" i="101" s="1"/>
  <c r="Z6" i="101" s="1"/>
  <c r="AD5" i="101"/>
  <c r="AC5" i="101"/>
  <c r="AB5" i="101"/>
  <c r="AA5" i="101"/>
  <c r="Z5" i="101"/>
  <c r="Y5" i="101"/>
  <c r="X5" i="101"/>
  <c r="Z64" i="100"/>
  <c r="Y64" i="100"/>
  <c r="AB64" i="100" s="1"/>
  <c r="AD64" i="100" s="1"/>
  <c r="R64" i="100"/>
  <c r="K64" i="100"/>
  <c r="X64" i="100" s="1"/>
  <c r="Y63" i="100"/>
  <c r="AB63" i="100" s="1"/>
  <c r="AD63" i="100" s="1"/>
  <c r="R63" i="100"/>
  <c r="K63" i="100"/>
  <c r="X63" i="100" s="1"/>
  <c r="Z63" i="100" s="1"/>
  <c r="Y62" i="100"/>
  <c r="AA62" i="100" s="1"/>
  <c r="AC62" i="100" s="1"/>
  <c r="R62" i="100"/>
  <c r="K62" i="100"/>
  <c r="X62" i="100" s="1"/>
  <c r="Z62" i="100" s="1"/>
  <c r="AB61" i="100"/>
  <c r="AD61" i="100" s="1"/>
  <c r="Y61" i="100"/>
  <c r="AA61" i="100" s="1"/>
  <c r="AC61" i="100" s="1"/>
  <c r="X61" i="100"/>
  <c r="Z61" i="100" s="1"/>
  <c r="R61" i="100"/>
  <c r="K61" i="100"/>
  <c r="Y60" i="100"/>
  <c r="AB60" i="100" s="1"/>
  <c r="AD60" i="100" s="1"/>
  <c r="R60" i="100"/>
  <c r="K60" i="100"/>
  <c r="X60" i="100" s="1"/>
  <c r="Z60" i="100" s="1"/>
  <c r="Y59" i="100"/>
  <c r="AB59" i="100" s="1"/>
  <c r="AD59" i="100" s="1"/>
  <c r="R59" i="100"/>
  <c r="K59" i="100"/>
  <c r="X59" i="100" s="1"/>
  <c r="Z59" i="100" s="1"/>
  <c r="Y58" i="100"/>
  <c r="AB58" i="100" s="1"/>
  <c r="AD58" i="100" s="1"/>
  <c r="R58" i="100"/>
  <c r="K58" i="100"/>
  <c r="X58" i="100" s="1"/>
  <c r="Z58" i="100" s="1"/>
  <c r="AB57" i="100"/>
  <c r="AD57" i="100" s="1"/>
  <c r="AA57" i="100"/>
  <c r="AC57" i="100" s="1"/>
  <c r="Z57" i="100"/>
  <c r="Y57" i="100"/>
  <c r="X57" i="100"/>
  <c r="Y56" i="100"/>
  <c r="AB56" i="100" s="1"/>
  <c r="AD56" i="100" s="1"/>
  <c r="R56" i="100"/>
  <c r="K56" i="100"/>
  <c r="X56" i="100" s="1"/>
  <c r="Z56" i="100" s="1"/>
  <c r="Y55" i="100"/>
  <c r="AB55" i="100" s="1"/>
  <c r="AD55" i="100" s="1"/>
  <c r="R55" i="100"/>
  <c r="K55" i="100"/>
  <c r="X55" i="100" s="1"/>
  <c r="Z55" i="100" s="1"/>
  <c r="Y54" i="100"/>
  <c r="AA54" i="100" s="1"/>
  <c r="AC54" i="100" s="1"/>
  <c r="R54" i="100"/>
  <c r="K54" i="100"/>
  <c r="X54" i="100" s="1"/>
  <c r="Z54" i="100" s="1"/>
  <c r="Y53" i="100"/>
  <c r="AB53" i="100" s="1"/>
  <c r="AD53" i="100" s="1"/>
  <c r="R53" i="100"/>
  <c r="K53" i="100"/>
  <c r="X53" i="100" s="1"/>
  <c r="Z53" i="100" s="1"/>
  <c r="Y52" i="100"/>
  <c r="AB52" i="100" s="1"/>
  <c r="AD52" i="100" s="1"/>
  <c r="R52" i="100"/>
  <c r="K52" i="100"/>
  <c r="X52" i="100" s="1"/>
  <c r="Z52" i="100" s="1"/>
  <c r="AA51" i="100"/>
  <c r="AC51" i="100" s="1"/>
  <c r="Z51" i="100"/>
  <c r="Y51" i="100"/>
  <c r="AB51" i="100" s="1"/>
  <c r="AD51" i="100" s="1"/>
  <c r="R51" i="100"/>
  <c r="K51" i="100"/>
  <c r="X51" i="100" s="1"/>
  <c r="Y50" i="100"/>
  <c r="AB50" i="100" s="1"/>
  <c r="AD50" i="100" s="1"/>
  <c r="X50" i="100"/>
  <c r="Z50" i="100" s="1"/>
  <c r="R50" i="100"/>
  <c r="K50" i="100"/>
  <c r="Y49" i="100"/>
  <c r="AB49" i="100" s="1"/>
  <c r="AD49" i="100" s="1"/>
  <c r="R49" i="100"/>
  <c r="K49" i="100"/>
  <c r="X49" i="100" s="1"/>
  <c r="Z49" i="100" s="1"/>
  <c r="Y48" i="100"/>
  <c r="AB48" i="100" s="1"/>
  <c r="AD48" i="100" s="1"/>
  <c r="R48" i="100"/>
  <c r="K48" i="100"/>
  <c r="X48" i="100" s="1"/>
  <c r="Z48" i="100" s="1"/>
  <c r="Z47" i="100"/>
  <c r="Y47" i="100"/>
  <c r="AB47" i="100" s="1"/>
  <c r="AD47" i="100" s="1"/>
  <c r="X47" i="100"/>
  <c r="Y46" i="100"/>
  <c r="AB46" i="100" s="1"/>
  <c r="AD46" i="100" s="1"/>
  <c r="X46" i="100"/>
  <c r="Z46" i="100" s="1"/>
  <c r="R46" i="100"/>
  <c r="K46" i="100"/>
  <c r="Y45" i="100"/>
  <c r="AB45" i="100" s="1"/>
  <c r="AD45" i="100" s="1"/>
  <c r="R45" i="100"/>
  <c r="K45" i="100"/>
  <c r="X45" i="100" s="1"/>
  <c r="Z45" i="100" s="1"/>
  <c r="AB44" i="100"/>
  <c r="AD44" i="100" s="1"/>
  <c r="Y44" i="100"/>
  <c r="AA44" i="100" s="1"/>
  <c r="AC44" i="100" s="1"/>
  <c r="X44" i="100"/>
  <c r="Z44" i="100" s="1"/>
  <c r="R44" i="100"/>
  <c r="K44" i="100"/>
  <c r="Z43" i="100"/>
  <c r="Y43" i="100"/>
  <c r="AB43" i="100" s="1"/>
  <c r="AD43" i="100" s="1"/>
  <c r="R43" i="100"/>
  <c r="K43" i="100"/>
  <c r="X43" i="100" s="1"/>
  <c r="Y42" i="100"/>
  <c r="AA42" i="100" s="1"/>
  <c r="AC42" i="100" s="1"/>
  <c r="R42" i="100"/>
  <c r="K42" i="100"/>
  <c r="X42" i="100" s="1"/>
  <c r="Z42" i="100" s="1"/>
  <c r="Y41" i="100"/>
  <c r="AB41" i="100" s="1"/>
  <c r="AD41" i="100" s="1"/>
  <c r="R41" i="100"/>
  <c r="K41" i="100"/>
  <c r="X41" i="100" s="1"/>
  <c r="Z41" i="100" s="1"/>
  <c r="Y40" i="100"/>
  <c r="AB40" i="100" s="1"/>
  <c r="AD40" i="100" s="1"/>
  <c r="R40" i="100"/>
  <c r="K40" i="100"/>
  <c r="X40" i="100" s="1"/>
  <c r="Z40" i="100" s="1"/>
  <c r="Y39" i="100"/>
  <c r="AB39" i="100" s="1"/>
  <c r="AD39" i="100" s="1"/>
  <c r="X39" i="100"/>
  <c r="Z39" i="100" s="1"/>
  <c r="R39" i="100"/>
  <c r="K39" i="100"/>
  <c r="Y38" i="100"/>
  <c r="AB38" i="100" s="1"/>
  <c r="AD38" i="100" s="1"/>
  <c r="R38" i="100"/>
  <c r="K38" i="100"/>
  <c r="X38" i="100" s="1"/>
  <c r="Z38" i="100" s="1"/>
  <c r="Y37" i="100"/>
  <c r="AA37" i="100" s="1"/>
  <c r="AC37" i="100" s="1"/>
  <c r="X37" i="100"/>
  <c r="Z37" i="100" s="1"/>
  <c r="R37" i="100"/>
  <c r="K37" i="100"/>
  <c r="AB36" i="100"/>
  <c r="AD36" i="100" s="1"/>
  <c r="AA36" i="100"/>
  <c r="AC36" i="100" s="1"/>
  <c r="Y36" i="100"/>
  <c r="R36" i="100"/>
  <c r="K36" i="100"/>
  <c r="X36" i="100" s="1"/>
  <c r="Z36" i="100" s="1"/>
  <c r="Y35" i="100"/>
  <c r="AB35" i="100" s="1"/>
  <c r="AD35" i="100" s="1"/>
  <c r="R35" i="100"/>
  <c r="K35" i="100"/>
  <c r="X35" i="100" s="1"/>
  <c r="Z35" i="100" s="1"/>
  <c r="Y34" i="100"/>
  <c r="AB34" i="100" s="1"/>
  <c r="AD34" i="100" s="1"/>
  <c r="R34" i="100"/>
  <c r="K34" i="100"/>
  <c r="X34" i="100" s="1"/>
  <c r="Z34" i="100" s="1"/>
  <c r="Y33" i="100"/>
  <c r="AA33" i="100" s="1"/>
  <c r="AC33" i="100" s="1"/>
  <c r="R33" i="100"/>
  <c r="K33" i="100"/>
  <c r="X33" i="100" s="1"/>
  <c r="Z33" i="100" s="1"/>
  <c r="Y32" i="100"/>
  <c r="AA32" i="100" s="1"/>
  <c r="AC32" i="100" s="1"/>
  <c r="R32" i="100"/>
  <c r="K32" i="100"/>
  <c r="X32" i="100" s="1"/>
  <c r="Z32" i="100" s="1"/>
  <c r="Y31" i="100"/>
  <c r="AB31" i="100" s="1"/>
  <c r="AD31" i="100" s="1"/>
  <c r="R31" i="100"/>
  <c r="K31" i="100"/>
  <c r="X31" i="100" s="1"/>
  <c r="Z31" i="100" s="1"/>
  <c r="Y30" i="100"/>
  <c r="AB30" i="100" s="1"/>
  <c r="AD30" i="100" s="1"/>
  <c r="R30" i="100"/>
  <c r="K30" i="100"/>
  <c r="X30" i="100" s="1"/>
  <c r="Z30" i="100" s="1"/>
  <c r="Y29" i="100"/>
  <c r="AB29" i="100" s="1"/>
  <c r="AD29" i="100" s="1"/>
  <c r="X29" i="100"/>
  <c r="Z29" i="100" s="1"/>
  <c r="R29" i="100"/>
  <c r="K29" i="100"/>
  <c r="Y28" i="100"/>
  <c r="AB28" i="100" s="1"/>
  <c r="AD28" i="100" s="1"/>
  <c r="R28" i="100"/>
  <c r="K28" i="100"/>
  <c r="X28" i="100" s="1"/>
  <c r="Z28" i="100" s="1"/>
  <c r="Y27" i="100"/>
  <c r="AA27" i="100" s="1"/>
  <c r="AC27" i="100" s="1"/>
  <c r="X27" i="100"/>
  <c r="Z27" i="100" s="1"/>
  <c r="R27" i="100"/>
  <c r="K27" i="100"/>
  <c r="Z26" i="100"/>
  <c r="Y26" i="100"/>
  <c r="AB26" i="100" s="1"/>
  <c r="AD26" i="100" s="1"/>
  <c r="X26" i="100"/>
  <c r="R26" i="100"/>
  <c r="K26" i="100"/>
  <c r="AB25" i="100"/>
  <c r="AD25" i="100" s="1"/>
  <c r="Y25" i="100"/>
  <c r="AA25" i="100" s="1"/>
  <c r="AC25" i="100" s="1"/>
  <c r="R25" i="100"/>
  <c r="K25" i="100"/>
  <c r="X25" i="100" s="1"/>
  <c r="Z25" i="100" s="1"/>
  <c r="Y24" i="100"/>
  <c r="AA24" i="100" s="1"/>
  <c r="AC24" i="100" s="1"/>
  <c r="R24" i="100"/>
  <c r="K24" i="100"/>
  <c r="X24" i="100" s="1"/>
  <c r="Z24" i="100" s="1"/>
  <c r="AC23" i="100"/>
  <c r="AA23" i="100"/>
  <c r="Z23" i="100"/>
  <c r="Y23" i="100"/>
  <c r="AB23" i="100" s="1"/>
  <c r="AD23" i="100" s="1"/>
  <c r="X23" i="100"/>
  <c r="R23" i="100"/>
  <c r="K23" i="100"/>
  <c r="Y22" i="100"/>
  <c r="AB22" i="100" s="1"/>
  <c r="AD22" i="100" s="1"/>
  <c r="R22" i="100"/>
  <c r="K22" i="100"/>
  <c r="X22" i="100" s="1"/>
  <c r="Z22" i="100" s="1"/>
  <c r="Y21" i="100"/>
  <c r="AB21" i="100" s="1"/>
  <c r="AD21" i="100" s="1"/>
  <c r="R21" i="100"/>
  <c r="K21" i="100"/>
  <c r="X21" i="100" s="1"/>
  <c r="Z21" i="100" s="1"/>
  <c r="AB20" i="100"/>
  <c r="AD20" i="100" s="1"/>
  <c r="Y20" i="100"/>
  <c r="AA20" i="100" s="1"/>
  <c r="AC20" i="100" s="1"/>
  <c r="R20" i="100"/>
  <c r="K20" i="100"/>
  <c r="X20" i="100" s="1"/>
  <c r="Z20" i="100" s="1"/>
  <c r="Y19" i="100"/>
  <c r="AA19" i="100" s="1"/>
  <c r="AC19" i="100" s="1"/>
  <c r="R19" i="100"/>
  <c r="K19" i="100"/>
  <c r="X19" i="100" s="1"/>
  <c r="Z19" i="100" s="1"/>
  <c r="AB18" i="100"/>
  <c r="AD18" i="100" s="1"/>
  <c r="Y18" i="100"/>
  <c r="AA18" i="100" s="1"/>
  <c r="AC18" i="100" s="1"/>
  <c r="R18" i="100"/>
  <c r="K18" i="100"/>
  <c r="X18" i="100" s="1"/>
  <c r="Z18" i="100" s="1"/>
  <c r="Y17" i="100"/>
  <c r="AB17" i="100" s="1"/>
  <c r="AD17" i="100" s="1"/>
  <c r="X17" i="100"/>
  <c r="Z17" i="100" s="1"/>
  <c r="R17" i="100"/>
  <c r="K17" i="100"/>
  <c r="Z16" i="100"/>
  <c r="Y16" i="100"/>
  <c r="AB16" i="100" s="1"/>
  <c r="AD16" i="100" s="1"/>
  <c r="R16" i="100"/>
  <c r="K16" i="100"/>
  <c r="X16" i="100" s="1"/>
  <c r="Y15" i="100"/>
  <c r="AB15" i="100" s="1"/>
  <c r="AD15" i="100" s="1"/>
  <c r="X15" i="100"/>
  <c r="Z15" i="100" s="1"/>
  <c r="R15" i="100"/>
  <c r="K15" i="100"/>
  <c r="Y14" i="100"/>
  <c r="AB14" i="100" s="1"/>
  <c r="AD14" i="100" s="1"/>
  <c r="X14" i="100"/>
  <c r="Z14" i="100" s="1"/>
  <c r="R14" i="100"/>
  <c r="K14" i="100"/>
  <c r="Y13" i="100"/>
  <c r="AB13" i="100" s="1"/>
  <c r="AD13" i="100" s="1"/>
  <c r="R13" i="100"/>
  <c r="K13" i="100"/>
  <c r="X13" i="100" s="1"/>
  <c r="Z13" i="100" s="1"/>
  <c r="Y12" i="100"/>
  <c r="AB12" i="100" s="1"/>
  <c r="AD12" i="100" s="1"/>
  <c r="R12" i="100"/>
  <c r="K12" i="100"/>
  <c r="X12" i="100" s="1"/>
  <c r="Z12" i="100" s="1"/>
  <c r="Y11" i="100"/>
  <c r="AB11" i="100" s="1"/>
  <c r="AD11" i="100" s="1"/>
  <c r="X11" i="100"/>
  <c r="Z11" i="100" s="1"/>
  <c r="R11" i="100"/>
  <c r="K11" i="100"/>
  <c r="Y10" i="100"/>
  <c r="AB10" i="100" s="1"/>
  <c r="AD10" i="100" s="1"/>
  <c r="R10" i="100"/>
  <c r="K10" i="100"/>
  <c r="X10" i="100" s="1"/>
  <c r="Z10" i="100" s="1"/>
  <c r="Y9" i="100"/>
  <c r="AB9" i="100" s="1"/>
  <c r="AD9" i="100" s="1"/>
  <c r="R9" i="100"/>
  <c r="K9" i="100"/>
  <c r="X9" i="100" s="1"/>
  <c r="Z9" i="100" s="1"/>
  <c r="Y8" i="100"/>
  <c r="AB8" i="100" s="1"/>
  <c r="AD8" i="100" s="1"/>
  <c r="R8" i="100"/>
  <c r="K8" i="100"/>
  <c r="X8" i="100" s="1"/>
  <c r="Z8" i="100" s="1"/>
  <c r="AB7" i="100"/>
  <c r="AD7" i="100" s="1"/>
  <c r="AA7" i="100"/>
  <c r="AC7" i="100" s="1"/>
  <c r="Y7" i="100"/>
  <c r="X7" i="100"/>
  <c r="Z7" i="100" s="1"/>
  <c r="R7" i="100"/>
  <c r="K7" i="100"/>
  <c r="Y6" i="100"/>
  <c r="AB6" i="100" s="1"/>
  <c r="AD6" i="100" s="1"/>
  <c r="R6" i="100"/>
  <c r="K6" i="100"/>
  <c r="X6" i="100" s="1"/>
  <c r="Z6" i="100" s="1"/>
  <c r="AD5" i="100"/>
  <c r="AC5" i="100"/>
  <c r="AB5" i="100"/>
  <c r="AA5" i="100"/>
  <c r="Z5" i="100"/>
  <c r="Y5" i="100"/>
  <c r="X5" i="100"/>
  <c r="Y97" i="99"/>
  <c r="AB97" i="99" s="1"/>
  <c r="AD97" i="99" s="1"/>
  <c r="X97" i="99"/>
  <c r="Z97" i="99" s="1"/>
  <c r="R97" i="99"/>
  <c r="K97" i="99"/>
  <c r="Y96" i="99"/>
  <c r="AA96" i="99" s="1"/>
  <c r="AC96" i="99" s="1"/>
  <c r="X96" i="99"/>
  <c r="Z96" i="99" s="1"/>
  <c r="R96" i="99"/>
  <c r="K96" i="99"/>
  <c r="Y95" i="99"/>
  <c r="AB95" i="99" s="1"/>
  <c r="AD95" i="99" s="1"/>
  <c r="X95" i="99"/>
  <c r="Z95" i="99" s="1"/>
  <c r="R95" i="99"/>
  <c r="K95" i="99"/>
  <c r="Y94" i="99"/>
  <c r="AB94" i="99" s="1"/>
  <c r="AD94" i="99" s="1"/>
  <c r="X94" i="99"/>
  <c r="Z94" i="99" s="1"/>
  <c r="R94" i="99"/>
  <c r="K94" i="99"/>
  <c r="Y93" i="99"/>
  <c r="AA93" i="99" s="1"/>
  <c r="AC93" i="99" s="1"/>
  <c r="R93" i="99"/>
  <c r="K93" i="99"/>
  <c r="X93" i="99" s="1"/>
  <c r="Z93" i="99" s="1"/>
  <c r="Y92" i="99"/>
  <c r="AB92" i="99" s="1"/>
  <c r="AD92" i="99" s="1"/>
  <c r="R92" i="99"/>
  <c r="K92" i="99"/>
  <c r="X92" i="99" s="1"/>
  <c r="Z92" i="99" s="1"/>
  <c r="AB91" i="99"/>
  <c r="AD91" i="99" s="1"/>
  <c r="Y91" i="99"/>
  <c r="AA91" i="99" s="1"/>
  <c r="AC91" i="99" s="1"/>
  <c r="R91" i="99"/>
  <c r="K91" i="99"/>
  <c r="X91" i="99" s="1"/>
  <c r="Z91" i="99" s="1"/>
  <c r="AB90" i="99"/>
  <c r="AD90" i="99" s="1"/>
  <c r="AA90" i="99"/>
  <c r="AC90" i="99" s="1"/>
  <c r="Y90" i="99"/>
  <c r="X90" i="99"/>
  <c r="Z90" i="99" s="1"/>
  <c r="R90" i="99"/>
  <c r="K90" i="99"/>
  <c r="AB89" i="99"/>
  <c r="AD89" i="99" s="1"/>
  <c r="AA89" i="99"/>
  <c r="AC89" i="99" s="1"/>
  <c r="Y89" i="99"/>
  <c r="R89" i="99"/>
  <c r="K89" i="99"/>
  <c r="X89" i="99" s="1"/>
  <c r="Z89" i="99" s="1"/>
  <c r="Y88" i="99"/>
  <c r="AA88" i="99" s="1"/>
  <c r="AC88" i="99" s="1"/>
  <c r="R88" i="99"/>
  <c r="K88" i="99"/>
  <c r="X88" i="99" s="1"/>
  <c r="Z88" i="99" s="1"/>
  <c r="Y87" i="99"/>
  <c r="AB87" i="99" s="1"/>
  <c r="AD87" i="99" s="1"/>
  <c r="R87" i="99"/>
  <c r="K87" i="99"/>
  <c r="X87" i="99" s="1"/>
  <c r="Z87" i="99" s="1"/>
  <c r="AB86" i="99"/>
  <c r="AD86" i="99" s="1"/>
  <c r="Y86" i="99"/>
  <c r="AA86" i="99" s="1"/>
  <c r="AC86" i="99" s="1"/>
  <c r="X86" i="99"/>
  <c r="Z86" i="99" s="1"/>
  <c r="R86" i="99"/>
  <c r="K86" i="99"/>
  <c r="Y85" i="99"/>
  <c r="AB85" i="99" s="1"/>
  <c r="AD85" i="99" s="1"/>
  <c r="R85" i="99"/>
  <c r="K85" i="99"/>
  <c r="X85" i="99" s="1"/>
  <c r="Z85" i="99" s="1"/>
  <c r="AB84" i="99"/>
  <c r="AD84" i="99" s="1"/>
  <c r="AA84" i="99"/>
  <c r="AC84" i="99" s="1"/>
  <c r="Y84" i="99"/>
  <c r="X84" i="99"/>
  <c r="Z84" i="99" s="1"/>
  <c r="R84" i="99"/>
  <c r="K84" i="99"/>
  <c r="AB83" i="99"/>
  <c r="AD83" i="99" s="1"/>
  <c r="AA83" i="99"/>
  <c r="AC83" i="99" s="1"/>
  <c r="Y83" i="99"/>
  <c r="X83" i="99"/>
  <c r="Z83" i="99" s="1"/>
  <c r="R83" i="99"/>
  <c r="K83" i="99"/>
  <c r="AB82" i="99"/>
  <c r="AD82" i="99" s="1"/>
  <c r="AA82" i="99"/>
  <c r="AC82" i="99" s="1"/>
  <c r="Y82" i="99"/>
  <c r="R82" i="99"/>
  <c r="K82" i="99"/>
  <c r="X82" i="99" s="1"/>
  <c r="Z82" i="99" s="1"/>
  <c r="AD81" i="99"/>
  <c r="AB81" i="99"/>
  <c r="AA81" i="99"/>
  <c r="AC81" i="99" s="1"/>
  <c r="Z81" i="99"/>
  <c r="Y81" i="99"/>
  <c r="R81" i="99"/>
  <c r="K81" i="99"/>
  <c r="X81" i="99" s="1"/>
  <c r="Y80" i="99"/>
  <c r="AA80" i="99" s="1"/>
  <c r="AC80" i="99" s="1"/>
  <c r="X80" i="99"/>
  <c r="Z80" i="99" s="1"/>
  <c r="R80" i="99"/>
  <c r="K80" i="99"/>
  <c r="Y79" i="99"/>
  <c r="AB79" i="99" s="1"/>
  <c r="AD79" i="99" s="1"/>
  <c r="R79" i="99"/>
  <c r="K79" i="99"/>
  <c r="X79" i="99" s="1"/>
  <c r="Z79" i="99" s="1"/>
  <c r="Y78" i="99"/>
  <c r="AB78" i="99" s="1"/>
  <c r="AD78" i="99" s="1"/>
  <c r="X78" i="99"/>
  <c r="Z78" i="99" s="1"/>
  <c r="R78" i="99"/>
  <c r="K78" i="99"/>
  <c r="Z77" i="99"/>
  <c r="Y77" i="99"/>
  <c r="AB77" i="99" s="1"/>
  <c r="AD77" i="99" s="1"/>
  <c r="R77" i="99"/>
  <c r="K77" i="99"/>
  <c r="X77" i="99" s="1"/>
  <c r="Y76" i="99"/>
  <c r="AB76" i="99" s="1"/>
  <c r="AD76" i="99" s="1"/>
  <c r="X76" i="99"/>
  <c r="Z76" i="99" s="1"/>
  <c r="R76" i="99"/>
  <c r="K76" i="99"/>
  <c r="Y75" i="99"/>
  <c r="AB75" i="99" s="1"/>
  <c r="AD75" i="99" s="1"/>
  <c r="R75" i="99"/>
  <c r="K75" i="99"/>
  <c r="X75" i="99" s="1"/>
  <c r="Z75" i="99" s="1"/>
  <c r="AD74" i="99"/>
  <c r="AC74" i="99"/>
  <c r="AB74" i="99"/>
  <c r="AA74" i="99"/>
  <c r="Z74" i="99"/>
  <c r="Y74" i="99"/>
  <c r="X74" i="99"/>
  <c r="AB73" i="99"/>
  <c r="AD73" i="99" s="1"/>
  <c r="AA73" i="99"/>
  <c r="AC73" i="99" s="1"/>
  <c r="Y73" i="99"/>
  <c r="R73" i="99"/>
  <c r="K73" i="99"/>
  <c r="X73" i="99" s="1"/>
  <c r="Z73" i="99" s="1"/>
  <c r="Y72" i="99"/>
  <c r="AB72" i="99" s="1"/>
  <c r="AD72" i="99" s="1"/>
  <c r="R72" i="99"/>
  <c r="K72" i="99"/>
  <c r="X72" i="99" s="1"/>
  <c r="Z72" i="99" s="1"/>
  <c r="AD71" i="99"/>
  <c r="Y71" i="99"/>
  <c r="AB71" i="99" s="1"/>
  <c r="X71" i="99"/>
  <c r="Z71" i="99" s="1"/>
  <c r="R71" i="99"/>
  <c r="K71" i="99"/>
  <c r="AA70" i="99"/>
  <c r="AC70" i="99" s="1"/>
  <c r="Y70" i="99"/>
  <c r="AB70" i="99" s="1"/>
  <c r="AD70" i="99" s="1"/>
  <c r="R70" i="99"/>
  <c r="K70" i="99"/>
  <c r="X70" i="99" s="1"/>
  <c r="Z70" i="99" s="1"/>
  <c r="Y69" i="99"/>
  <c r="AB69" i="99" s="1"/>
  <c r="AD69" i="99" s="1"/>
  <c r="R69" i="99"/>
  <c r="K69" i="99"/>
  <c r="X69" i="99" s="1"/>
  <c r="Z69" i="99" s="1"/>
  <c r="AB68" i="99"/>
  <c r="AD68" i="99" s="1"/>
  <c r="AA68" i="99"/>
  <c r="AC68" i="99" s="1"/>
  <c r="Y68" i="99"/>
  <c r="R68" i="99"/>
  <c r="K68" i="99"/>
  <c r="X68" i="99" s="1"/>
  <c r="Z68" i="99" s="1"/>
  <c r="Y67" i="99"/>
  <c r="AB67" i="99" s="1"/>
  <c r="AD67" i="99" s="1"/>
  <c r="R67" i="99"/>
  <c r="K67" i="99"/>
  <c r="X67" i="99" s="1"/>
  <c r="Z67" i="99" s="1"/>
  <c r="AD66" i="99"/>
  <c r="Y66" i="99"/>
  <c r="AB66" i="99" s="1"/>
  <c r="R66" i="99"/>
  <c r="K66" i="99"/>
  <c r="X66" i="99" s="1"/>
  <c r="Z66" i="99" s="1"/>
  <c r="AA65" i="99"/>
  <c r="AC65" i="99" s="1"/>
  <c r="Y65" i="99"/>
  <c r="AB65" i="99" s="1"/>
  <c r="AD65" i="99" s="1"/>
  <c r="R65" i="99"/>
  <c r="K65" i="99"/>
  <c r="X65" i="99" s="1"/>
  <c r="Z65" i="99" s="1"/>
  <c r="AB64" i="99"/>
  <c r="AD64" i="99" s="1"/>
  <c r="Y64" i="99"/>
  <c r="AA64" i="99" s="1"/>
  <c r="AC64" i="99" s="1"/>
  <c r="X64" i="99"/>
  <c r="Z64" i="99" s="1"/>
  <c r="R64" i="99"/>
  <c r="K64" i="99"/>
  <c r="AB63" i="99"/>
  <c r="AD63" i="99" s="1"/>
  <c r="AA63" i="99"/>
  <c r="AC63" i="99" s="1"/>
  <c r="Y63" i="99"/>
  <c r="R63" i="99"/>
  <c r="K63" i="99"/>
  <c r="X63" i="99" s="1"/>
  <c r="Z63" i="99" s="1"/>
  <c r="Z62" i="99"/>
  <c r="Y62" i="99"/>
  <c r="R62" i="99"/>
  <c r="K62" i="99"/>
  <c r="X62" i="99" s="1"/>
  <c r="AD61" i="99"/>
  <c r="AB61" i="99"/>
  <c r="AA61" i="99"/>
  <c r="AC61" i="99" s="1"/>
  <c r="Y61" i="99"/>
  <c r="R61" i="99"/>
  <c r="K61" i="99"/>
  <c r="X61" i="99" s="1"/>
  <c r="Z61" i="99" s="1"/>
  <c r="AB60" i="99"/>
  <c r="AD60" i="99" s="1"/>
  <c r="AA60" i="99"/>
  <c r="AC60" i="99" s="1"/>
  <c r="Y60" i="99"/>
  <c r="R60" i="99"/>
  <c r="K60" i="99"/>
  <c r="X60" i="99" s="1"/>
  <c r="Z60" i="99" s="1"/>
  <c r="Y59" i="99"/>
  <c r="AB59" i="99" s="1"/>
  <c r="AD59" i="99" s="1"/>
  <c r="R59" i="99"/>
  <c r="K59" i="99"/>
  <c r="X59" i="99" s="1"/>
  <c r="Z59" i="99" s="1"/>
  <c r="AC58" i="99"/>
  <c r="AB58" i="99"/>
  <c r="AD58" i="99" s="1"/>
  <c r="AA58" i="99"/>
  <c r="Y58" i="99"/>
  <c r="R58" i="99"/>
  <c r="K58" i="99"/>
  <c r="X58" i="99" s="1"/>
  <c r="Z58" i="99" s="1"/>
  <c r="Y57" i="99"/>
  <c r="AB57" i="99" s="1"/>
  <c r="AD57" i="99" s="1"/>
  <c r="R57" i="99"/>
  <c r="K57" i="99"/>
  <c r="X57" i="99" s="1"/>
  <c r="Z57" i="99" s="1"/>
  <c r="AD56" i="99"/>
  <c r="Y56" i="99"/>
  <c r="AB56" i="99" s="1"/>
  <c r="R56" i="99"/>
  <c r="K56" i="99"/>
  <c r="X56" i="99" s="1"/>
  <c r="Z56" i="99" s="1"/>
  <c r="Y55" i="99"/>
  <c r="AB55" i="99" s="1"/>
  <c r="AD55" i="99" s="1"/>
  <c r="R55" i="99"/>
  <c r="K55" i="99"/>
  <c r="X55" i="99" s="1"/>
  <c r="Z55" i="99" s="1"/>
  <c r="AB54" i="99"/>
  <c r="AD54" i="99" s="1"/>
  <c r="Y54" i="99"/>
  <c r="AA54" i="99" s="1"/>
  <c r="AC54" i="99" s="1"/>
  <c r="R54" i="99"/>
  <c r="K54" i="99"/>
  <c r="X54" i="99" s="1"/>
  <c r="Z54" i="99" s="1"/>
  <c r="AB53" i="99"/>
  <c r="AD53" i="99" s="1"/>
  <c r="AA53" i="99"/>
  <c r="AC53" i="99" s="1"/>
  <c r="Z53" i="99"/>
  <c r="Y53" i="99"/>
  <c r="X53" i="99"/>
  <c r="R53" i="99"/>
  <c r="K53" i="99"/>
  <c r="Y52" i="99"/>
  <c r="R52" i="99"/>
  <c r="K52" i="99"/>
  <c r="X52" i="99" s="1"/>
  <c r="Z52" i="99" s="1"/>
  <c r="AD51" i="99"/>
  <c r="AB51" i="99"/>
  <c r="AA51" i="99"/>
  <c r="AC51" i="99" s="1"/>
  <c r="Y51" i="99"/>
  <c r="R51" i="99"/>
  <c r="K51" i="99"/>
  <c r="X51" i="99" s="1"/>
  <c r="Z51" i="99" s="1"/>
  <c r="AB50" i="99"/>
  <c r="AD50" i="99" s="1"/>
  <c r="AA50" i="99"/>
  <c r="AC50" i="99" s="1"/>
  <c r="Y50" i="99"/>
  <c r="R50" i="99"/>
  <c r="K50" i="99"/>
  <c r="X50" i="99" s="1"/>
  <c r="Z50" i="99" s="1"/>
  <c r="Y49" i="99"/>
  <c r="AB49" i="99" s="1"/>
  <c r="AD49" i="99" s="1"/>
  <c r="R49" i="99"/>
  <c r="K49" i="99"/>
  <c r="X49" i="99" s="1"/>
  <c r="Z49" i="99" s="1"/>
  <c r="AC48" i="99"/>
  <c r="AB48" i="99"/>
  <c r="AD48" i="99" s="1"/>
  <c r="AA48" i="99"/>
  <c r="Y48" i="99"/>
  <c r="X48" i="99"/>
  <c r="Z48" i="99" s="1"/>
  <c r="R48" i="99"/>
  <c r="K48" i="99"/>
  <c r="Y47" i="99"/>
  <c r="R47" i="99"/>
  <c r="K47" i="99"/>
  <c r="X47" i="99" s="1"/>
  <c r="Z47" i="99" s="1"/>
  <c r="AD46" i="99"/>
  <c r="AB46" i="99"/>
  <c r="AA46" i="99"/>
  <c r="AC46" i="99" s="1"/>
  <c r="Y46" i="99"/>
  <c r="R46" i="99"/>
  <c r="K46" i="99"/>
  <c r="X46" i="99" s="1"/>
  <c r="Z46" i="99" s="1"/>
  <c r="AB45" i="99"/>
  <c r="AD45" i="99" s="1"/>
  <c r="AA45" i="99"/>
  <c r="AC45" i="99" s="1"/>
  <c r="Y45" i="99"/>
  <c r="X45" i="99"/>
  <c r="Z45" i="99" s="1"/>
  <c r="R45" i="99"/>
  <c r="K45" i="99"/>
  <c r="Y44" i="99"/>
  <c r="AB44" i="99" s="1"/>
  <c r="AD44" i="99" s="1"/>
  <c r="R44" i="99"/>
  <c r="K44" i="99"/>
  <c r="X44" i="99" s="1"/>
  <c r="Z44" i="99" s="1"/>
  <c r="AD43" i="99"/>
  <c r="AC43" i="99"/>
  <c r="AB43" i="99"/>
  <c r="AA43" i="99"/>
  <c r="Y43" i="99"/>
  <c r="X43" i="99"/>
  <c r="Z43" i="99" s="1"/>
  <c r="R43" i="99"/>
  <c r="K43" i="99"/>
  <c r="AA42" i="99"/>
  <c r="AC42" i="99" s="1"/>
  <c r="Y42" i="99"/>
  <c r="AB42" i="99" s="1"/>
  <c r="AD42" i="99" s="1"/>
  <c r="X42" i="99"/>
  <c r="Z42" i="99" s="1"/>
  <c r="R42" i="99"/>
  <c r="K42" i="99"/>
  <c r="Y41" i="99"/>
  <c r="AB41" i="99" s="1"/>
  <c r="AD41" i="99" s="1"/>
  <c r="R41" i="99"/>
  <c r="K41" i="99"/>
  <c r="X41" i="99" s="1"/>
  <c r="Z41" i="99" s="1"/>
  <c r="AB40" i="99"/>
  <c r="AD40" i="99" s="1"/>
  <c r="AA40" i="99"/>
  <c r="AC40" i="99" s="1"/>
  <c r="Y40" i="99"/>
  <c r="X40" i="99"/>
  <c r="Z40" i="99" s="1"/>
  <c r="R40" i="99"/>
  <c r="K40" i="99"/>
  <c r="Y39" i="99"/>
  <c r="R39" i="99"/>
  <c r="K39" i="99"/>
  <c r="X39" i="99" s="1"/>
  <c r="Z39" i="99" s="1"/>
  <c r="AD38" i="99"/>
  <c r="AB38" i="99"/>
  <c r="AA38" i="99"/>
  <c r="AC38" i="99" s="1"/>
  <c r="Y38" i="99"/>
  <c r="X38" i="99"/>
  <c r="Z38" i="99" s="1"/>
  <c r="R38" i="99"/>
  <c r="K38" i="99"/>
  <c r="AB37" i="99"/>
  <c r="AD37" i="99" s="1"/>
  <c r="AA37" i="99"/>
  <c r="AC37" i="99" s="1"/>
  <c r="Y37" i="99"/>
  <c r="X37" i="99"/>
  <c r="Z37" i="99" s="1"/>
  <c r="R37" i="99"/>
  <c r="K37" i="99"/>
  <c r="Y36" i="99"/>
  <c r="AB36" i="99" s="1"/>
  <c r="AD36" i="99" s="1"/>
  <c r="R36" i="99"/>
  <c r="K36" i="99"/>
  <c r="X36" i="99" s="1"/>
  <c r="Z36" i="99" s="1"/>
  <c r="AD35" i="99"/>
  <c r="Y35" i="99"/>
  <c r="AB35" i="99" s="1"/>
  <c r="R35" i="99"/>
  <c r="K35" i="99"/>
  <c r="X35" i="99" s="1"/>
  <c r="Z35" i="99" s="1"/>
  <c r="Z34" i="99"/>
  <c r="Y34" i="99"/>
  <c r="AB34" i="99" s="1"/>
  <c r="AD34" i="99" s="1"/>
  <c r="R34" i="99"/>
  <c r="K34" i="99"/>
  <c r="X34" i="99" s="1"/>
  <c r="Y33" i="99"/>
  <c r="AB33" i="99" s="1"/>
  <c r="AD33" i="99" s="1"/>
  <c r="R33" i="99"/>
  <c r="K33" i="99"/>
  <c r="X33" i="99" s="1"/>
  <c r="Z33" i="99" s="1"/>
  <c r="AB32" i="99"/>
  <c r="AD32" i="99" s="1"/>
  <c r="AA32" i="99"/>
  <c r="AC32" i="99" s="1"/>
  <c r="Y32" i="99"/>
  <c r="R32" i="99"/>
  <c r="K32" i="99"/>
  <c r="X32" i="99" s="1"/>
  <c r="Z32" i="99" s="1"/>
  <c r="Y31" i="99"/>
  <c r="AB31" i="99" s="1"/>
  <c r="AD31" i="99" s="1"/>
  <c r="X31" i="99"/>
  <c r="Z31" i="99" s="1"/>
  <c r="R31" i="99"/>
  <c r="K31" i="99"/>
  <c r="AA30" i="99"/>
  <c r="AC30" i="99" s="1"/>
  <c r="Z30" i="99"/>
  <c r="Y30" i="99"/>
  <c r="AB30" i="99" s="1"/>
  <c r="AD30" i="99" s="1"/>
  <c r="X30" i="99"/>
  <c r="R30" i="99"/>
  <c r="K30" i="99"/>
  <c r="AD29" i="99"/>
  <c r="AB29" i="99"/>
  <c r="AA29" i="99"/>
  <c r="AC29" i="99" s="1"/>
  <c r="Y29" i="99"/>
  <c r="R29" i="99"/>
  <c r="K29" i="99"/>
  <c r="X29" i="99" s="1"/>
  <c r="Z29" i="99" s="1"/>
  <c r="Y28" i="99"/>
  <c r="AB28" i="99" s="1"/>
  <c r="AD28" i="99" s="1"/>
  <c r="R28" i="99"/>
  <c r="K28" i="99"/>
  <c r="X28" i="99" s="1"/>
  <c r="Z28" i="99" s="1"/>
  <c r="Y27" i="99"/>
  <c r="AB27" i="99" s="1"/>
  <c r="AD27" i="99" s="1"/>
  <c r="R27" i="99"/>
  <c r="K27" i="99"/>
  <c r="X27" i="99" s="1"/>
  <c r="Z27" i="99" s="1"/>
  <c r="Y26" i="99"/>
  <c r="AB26" i="99" s="1"/>
  <c r="AD26" i="99" s="1"/>
  <c r="R26" i="99"/>
  <c r="K26" i="99"/>
  <c r="X26" i="99" s="1"/>
  <c r="Z26" i="99" s="1"/>
  <c r="AB25" i="99"/>
  <c r="AD25" i="99" s="1"/>
  <c r="Y25" i="99"/>
  <c r="AA25" i="99" s="1"/>
  <c r="AC25" i="99" s="1"/>
  <c r="X25" i="99"/>
  <c r="Z25" i="99" s="1"/>
  <c r="R25" i="99"/>
  <c r="K25" i="99"/>
  <c r="AD24" i="99"/>
  <c r="AB24" i="99"/>
  <c r="AA24" i="99"/>
  <c r="AC24" i="99" s="1"/>
  <c r="Y24" i="99"/>
  <c r="X24" i="99"/>
  <c r="Z24" i="99" s="1"/>
  <c r="R24" i="99"/>
  <c r="K24" i="99"/>
  <c r="Y23" i="99"/>
  <c r="X23" i="99"/>
  <c r="Z23" i="99" s="1"/>
  <c r="R23" i="99"/>
  <c r="K23" i="99"/>
  <c r="AB22" i="99"/>
  <c r="AD22" i="99" s="1"/>
  <c r="Y22" i="99"/>
  <c r="AA22" i="99" s="1"/>
  <c r="AC22" i="99" s="1"/>
  <c r="R22" i="99"/>
  <c r="K22" i="99"/>
  <c r="X22" i="99" s="1"/>
  <c r="Z22" i="99" s="1"/>
  <c r="AB21" i="99"/>
  <c r="AD21" i="99" s="1"/>
  <c r="Y21" i="99"/>
  <c r="AA21" i="99" s="1"/>
  <c r="AC21" i="99" s="1"/>
  <c r="R21" i="99"/>
  <c r="K21" i="99"/>
  <c r="X21" i="99" s="1"/>
  <c r="Z21" i="99" s="1"/>
  <c r="Y20" i="99"/>
  <c r="AB20" i="99" s="1"/>
  <c r="AD20" i="99" s="1"/>
  <c r="X20" i="99"/>
  <c r="Z20" i="99" s="1"/>
  <c r="R20" i="99"/>
  <c r="K20" i="99"/>
  <c r="Y19" i="99"/>
  <c r="AB19" i="99" s="1"/>
  <c r="AD19" i="99" s="1"/>
  <c r="R19" i="99"/>
  <c r="K19" i="99"/>
  <c r="X19" i="99" s="1"/>
  <c r="Z19" i="99" s="1"/>
  <c r="Y18" i="99"/>
  <c r="AB18" i="99" s="1"/>
  <c r="AD18" i="99" s="1"/>
  <c r="R18" i="99"/>
  <c r="K18" i="99"/>
  <c r="X18" i="99" s="1"/>
  <c r="Z18" i="99" s="1"/>
  <c r="AB17" i="99"/>
  <c r="AD17" i="99" s="1"/>
  <c r="Y17" i="99"/>
  <c r="AA17" i="99" s="1"/>
  <c r="AC17" i="99" s="1"/>
  <c r="R17" i="99"/>
  <c r="K17" i="99"/>
  <c r="X17" i="99" s="1"/>
  <c r="Z17" i="99" s="1"/>
  <c r="AB16" i="99"/>
  <c r="AD16" i="99" s="1"/>
  <c r="AA16" i="99"/>
  <c r="AC16" i="99" s="1"/>
  <c r="Y16" i="99"/>
  <c r="R16" i="99"/>
  <c r="K16" i="99"/>
  <c r="X16" i="99" s="1"/>
  <c r="Z16" i="99" s="1"/>
  <c r="Y15" i="99"/>
  <c r="AB15" i="99" s="1"/>
  <c r="AD15" i="99" s="1"/>
  <c r="R15" i="99"/>
  <c r="K15" i="99"/>
  <c r="X15" i="99" s="1"/>
  <c r="Z15" i="99" s="1"/>
  <c r="AD14" i="99"/>
  <c r="AC14" i="99"/>
  <c r="AB14" i="99"/>
  <c r="AA14" i="99"/>
  <c r="Y14" i="99"/>
  <c r="X14" i="99"/>
  <c r="Z14" i="99" s="1"/>
  <c r="R14" i="99"/>
  <c r="K14" i="99"/>
  <c r="Y13" i="99"/>
  <c r="AB13" i="99" s="1"/>
  <c r="AD13" i="99" s="1"/>
  <c r="R13" i="99"/>
  <c r="K13" i="99"/>
  <c r="X13" i="99" s="1"/>
  <c r="Z13" i="99" s="1"/>
  <c r="AB12" i="99"/>
  <c r="AD12" i="99" s="1"/>
  <c r="Y12" i="99"/>
  <c r="AA12" i="99" s="1"/>
  <c r="AC12" i="99" s="1"/>
  <c r="R12" i="99"/>
  <c r="K12" i="99"/>
  <c r="X12" i="99" s="1"/>
  <c r="Z12" i="99" s="1"/>
  <c r="Y11" i="99"/>
  <c r="AB11" i="99" s="1"/>
  <c r="AD11" i="99" s="1"/>
  <c r="R11" i="99"/>
  <c r="K11" i="99"/>
  <c r="X11" i="99" s="1"/>
  <c r="Z11" i="99" s="1"/>
  <c r="Y10" i="99"/>
  <c r="AB10" i="99" s="1"/>
  <c r="AD10" i="99" s="1"/>
  <c r="R10" i="99"/>
  <c r="K10" i="99"/>
  <c r="X10" i="99" s="1"/>
  <c r="Z10" i="99" s="1"/>
  <c r="AC9" i="99"/>
  <c r="AB9" i="99"/>
  <c r="AD9" i="99" s="1"/>
  <c r="AA9" i="99"/>
  <c r="Y9" i="99"/>
  <c r="X9" i="99"/>
  <c r="Z9" i="99" s="1"/>
  <c r="R9" i="99"/>
  <c r="K9" i="99"/>
  <c r="AA8" i="99"/>
  <c r="AC8" i="99" s="1"/>
  <c r="Y8" i="99"/>
  <c r="AB8" i="99" s="1"/>
  <c r="AD8" i="99" s="1"/>
  <c r="R8" i="99"/>
  <c r="K8" i="99"/>
  <c r="X8" i="99" s="1"/>
  <c r="Z8" i="99" s="1"/>
  <c r="AB7" i="99"/>
  <c r="AD7" i="99" s="1"/>
  <c r="Y7" i="99"/>
  <c r="AA7" i="99" s="1"/>
  <c r="AC7" i="99" s="1"/>
  <c r="R7" i="99"/>
  <c r="K7" i="99"/>
  <c r="X7" i="99" s="1"/>
  <c r="Z7" i="99" s="1"/>
  <c r="Y6" i="99"/>
  <c r="AB6" i="99" s="1"/>
  <c r="AD6" i="99" s="1"/>
  <c r="R6" i="99"/>
  <c r="K6" i="99"/>
  <c r="X6" i="99" s="1"/>
  <c r="Z6" i="99" s="1"/>
  <c r="AD5" i="99"/>
  <c r="AC5" i="99"/>
  <c r="AB5" i="99"/>
  <c r="AA5" i="99"/>
  <c r="Z5" i="99"/>
  <c r="Y5" i="99"/>
  <c r="X5" i="99"/>
  <c r="AB85" i="98"/>
  <c r="AD85" i="98" s="1"/>
  <c r="Y85" i="98"/>
  <c r="AA85" i="98" s="1"/>
  <c r="AC85" i="98" s="1"/>
  <c r="R85" i="98"/>
  <c r="K85" i="98"/>
  <c r="X85" i="98" s="1"/>
  <c r="Z85" i="98" s="1"/>
  <c r="Y84" i="98"/>
  <c r="AB84" i="98" s="1"/>
  <c r="AD84" i="98" s="1"/>
  <c r="R84" i="98"/>
  <c r="K84" i="98"/>
  <c r="X84" i="98" s="1"/>
  <c r="Z84" i="98" s="1"/>
  <c r="AD83" i="98"/>
  <c r="AB83" i="98"/>
  <c r="AA83" i="98"/>
  <c r="AC83" i="98" s="1"/>
  <c r="Y83" i="98"/>
  <c r="R83" i="98"/>
  <c r="K83" i="98"/>
  <c r="X83" i="98" s="1"/>
  <c r="Z83" i="98" s="1"/>
  <c r="Y82" i="98"/>
  <c r="AB82" i="98" s="1"/>
  <c r="AD82" i="98" s="1"/>
  <c r="R82" i="98"/>
  <c r="K82" i="98"/>
  <c r="X82" i="98" s="1"/>
  <c r="Z82" i="98" s="1"/>
  <c r="Z81" i="98"/>
  <c r="Y81" i="98"/>
  <c r="AB81" i="98" s="1"/>
  <c r="AD81" i="98" s="1"/>
  <c r="R81" i="98"/>
  <c r="K81" i="98"/>
  <c r="X81" i="98" s="1"/>
  <c r="AB80" i="98"/>
  <c r="AD80" i="98" s="1"/>
  <c r="Y80" i="98"/>
  <c r="AA80" i="98" s="1"/>
  <c r="AC80" i="98" s="1"/>
  <c r="X80" i="98"/>
  <c r="Z80" i="98" s="1"/>
  <c r="R80" i="98"/>
  <c r="K80" i="98"/>
  <c r="Y79" i="98"/>
  <c r="AB79" i="98" s="1"/>
  <c r="AD79" i="98" s="1"/>
  <c r="R79" i="98"/>
  <c r="K79" i="98"/>
  <c r="X79" i="98" s="1"/>
  <c r="Z79" i="98" s="1"/>
  <c r="Y78" i="98"/>
  <c r="AB78" i="98" s="1"/>
  <c r="AD78" i="98" s="1"/>
  <c r="R78" i="98"/>
  <c r="K78" i="98"/>
  <c r="X78" i="98" s="1"/>
  <c r="Z78" i="98" s="1"/>
  <c r="AB77" i="98"/>
  <c r="AD77" i="98" s="1"/>
  <c r="AA77" i="98"/>
  <c r="AC77" i="98" s="1"/>
  <c r="Z77" i="98"/>
  <c r="Y77" i="98"/>
  <c r="X77" i="98"/>
  <c r="R77" i="98"/>
  <c r="K77" i="98"/>
  <c r="Y76" i="98"/>
  <c r="AB76" i="98" s="1"/>
  <c r="AD76" i="98" s="1"/>
  <c r="R76" i="98"/>
  <c r="K76" i="98"/>
  <c r="X76" i="98" s="1"/>
  <c r="Z76" i="98" s="1"/>
  <c r="Y75" i="98"/>
  <c r="AB75" i="98" s="1"/>
  <c r="AD75" i="98" s="1"/>
  <c r="R75" i="98"/>
  <c r="K75" i="98"/>
  <c r="X75" i="98" s="1"/>
  <c r="Z75" i="98" s="1"/>
  <c r="AD74" i="98"/>
  <c r="AC74" i="98"/>
  <c r="AB74" i="98"/>
  <c r="AA74" i="98"/>
  <c r="Z74" i="98"/>
  <c r="Y74" i="98"/>
  <c r="X74" i="98"/>
  <c r="Z73" i="98"/>
  <c r="Y73" i="98"/>
  <c r="AB73" i="98" s="1"/>
  <c r="AD73" i="98" s="1"/>
  <c r="R73" i="98"/>
  <c r="K73" i="98"/>
  <c r="X73" i="98" s="1"/>
  <c r="AB72" i="98"/>
  <c r="AD72" i="98" s="1"/>
  <c r="Z72" i="98"/>
  <c r="Y72" i="98"/>
  <c r="AA72" i="98" s="1"/>
  <c r="AC72" i="98" s="1"/>
  <c r="R72" i="98"/>
  <c r="K72" i="98"/>
  <c r="X72" i="98" s="1"/>
  <c r="Z71" i="98"/>
  <c r="Y71" i="98"/>
  <c r="AB71" i="98" s="1"/>
  <c r="AD71" i="98" s="1"/>
  <c r="R71" i="98"/>
  <c r="K71" i="98"/>
  <c r="X71" i="98" s="1"/>
  <c r="Y70" i="98"/>
  <c r="AB70" i="98" s="1"/>
  <c r="AD70" i="98" s="1"/>
  <c r="R70" i="98"/>
  <c r="K70" i="98"/>
  <c r="X70" i="98" s="1"/>
  <c r="Z70" i="98" s="1"/>
  <c r="AB69" i="98"/>
  <c r="AD69" i="98" s="1"/>
  <c r="AA69" i="98"/>
  <c r="AC69" i="98" s="1"/>
  <c r="Z69" i="98"/>
  <c r="Y69" i="98"/>
  <c r="R69" i="98"/>
  <c r="K69" i="98"/>
  <c r="X69" i="98" s="1"/>
  <c r="Y68" i="98"/>
  <c r="AB68" i="98" s="1"/>
  <c r="AD68" i="98" s="1"/>
  <c r="R68" i="98"/>
  <c r="K68" i="98"/>
  <c r="X68" i="98" s="1"/>
  <c r="Z68" i="98" s="1"/>
  <c r="AD67" i="98"/>
  <c r="AB67" i="98"/>
  <c r="AA67" i="98"/>
  <c r="AC67" i="98" s="1"/>
  <c r="Y67" i="98"/>
  <c r="R67" i="98"/>
  <c r="K67" i="98"/>
  <c r="X67" i="98" s="1"/>
  <c r="Z67" i="98" s="1"/>
  <c r="Y66" i="98"/>
  <c r="AB66" i="98" s="1"/>
  <c r="AD66" i="98" s="1"/>
  <c r="X66" i="98"/>
  <c r="Z66" i="98" s="1"/>
  <c r="R66" i="98"/>
  <c r="K66" i="98"/>
  <c r="AA65" i="98"/>
  <c r="AC65" i="98" s="1"/>
  <c r="Y65" i="98"/>
  <c r="AB65" i="98" s="1"/>
  <c r="AD65" i="98" s="1"/>
  <c r="R65" i="98"/>
  <c r="K65" i="98"/>
  <c r="X65" i="98" s="1"/>
  <c r="Z65" i="98" s="1"/>
  <c r="AB64" i="98"/>
  <c r="AD64" i="98" s="1"/>
  <c r="Y64" i="98"/>
  <c r="AA64" i="98" s="1"/>
  <c r="AC64" i="98" s="1"/>
  <c r="X64" i="98"/>
  <c r="Z64" i="98" s="1"/>
  <c r="R64" i="98"/>
  <c r="K64" i="98"/>
  <c r="Z63" i="98"/>
  <c r="Y63" i="98"/>
  <c r="AA63" i="98" s="1"/>
  <c r="AC63" i="98" s="1"/>
  <c r="R63" i="98"/>
  <c r="K63" i="98"/>
  <c r="X63" i="98" s="1"/>
  <c r="Z62" i="98"/>
  <c r="Y62" i="98"/>
  <c r="AB62" i="98" s="1"/>
  <c r="AD62" i="98" s="1"/>
  <c r="R62" i="98"/>
  <c r="K62" i="98"/>
  <c r="X62" i="98" s="1"/>
  <c r="AB61" i="98"/>
  <c r="AD61" i="98" s="1"/>
  <c r="Y61" i="98"/>
  <c r="AA61" i="98" s="1"/>
  <c r="AC61" i="98" s="1"/>
  <c r="R61" i="98"/>
  <c r="K61" i="98"/>
  <c r="X61" i="98" s="1"/>
  <c r="Z61" i="98" s="1"/>
  <c r="Z60" i="98"/>
  <c r="Y60" i="98"/>
  <c r="AB60" i="98" s="1"/>
  <c r="AD60" i="98" s="1"/>
  <c r="R60" i="98"/>
  <c r="K60" i="98"/>
  <c r="X60" i="98" s="1"/>
  <c r="AC59" i="98"/>
  <c r="AB59" i="98"/>
  <c r="AD59" i="98" s="1"/>
  <c r="AA59" i="98"/>
  <c r="Y59" i="98"/>
  <c r="R59" i="98"/>
  <c r="K59" i="98"/>
  <c r="X59" i="98" s="1"/>
  <c r="Z59" i="98" s="1"/>
  <c r="Y58" i="98"/>
  <c r="AB58" i="98" s="1"/>
  <c r="AD58" i="98" s="1"/>
  <c r="X58" i="98"/>
  <c r="Z58" i="98" s="1"/>
  <c r="R58" i="98"/>
  <c r="K58" i="98"/>
  <c r="Y57" i="98"/>
  <c r="AB57" i="98" s="1"/>
  <c r="AD57" i="98" s="1"/>
  <c r="R57" i="98"/>
  <c r="K57" i="98"/>
  <c r="X57" i="98" s="1"/>
  <c r="Z57" i="98" s="1"/>
  <c r="Y56" i="98"/>
  <c r="AB56" i="98" s="1"/>
  <c r="AD56" i="98" s="1"/>
  <c r="R56" i="98"/>
  <c r="K56" i="98"/>
  <c r="X56" i="98" s="1"/>
  <c r="Z56" i="98" s="1"/>
  <c r="Y55" i="98"/>
  <c r="AA55" i="98" s="1"/>
  <c r="AC55" i="98" s="1"/>
  <c r="R55" i="98"/>
  <c r="K55" i="98"/>
  <c r="X55" i="98" s="1"/>
  <c r="Z55" i="98" s="1"/>
  <c r="Z54" i="98"/>
  <c r="Y54" i="98"/>
  <c r="AB54" i="98" s="1"/>
  <c r="AD54" i="98" s="1"/>
  <c r="R54" i="98"/>
  <c r="K54" i="98"/>
  <c r="X54" i="98" s="1"/>
  <c r="AB53" i="98"/>
  <c r="AD53" i="98" s="1"/>
  <c r="AA53" i="98"/>
  <c r="AC53" i="98" s="1"/>
  <c r="Y53" i="98"/>
  <c r="R53" i="98"/>
  <c r="K53" i="98"/>
  <c r="X53" i="98" s="1"/>
  <c r="Z53" i="98" s="1"/>
  <c r="Y52" i="98"/>
  <c r="AB52" i="98" s="1"/>
  <c r="AD52" i="98" s="1"/>
  <c r="R52" i="98"/>
  <c r="K52" i="98"/>
  <c r="X52" i="98" s="1"/>
  <c r="Z52" i="98" s="1"/>
  <c r="Y51" i="98"/>
  <c r="AB51" i="98" s="1"/>
  <c r="AD51" i="98" s="1"/>
  <c r="R51" i="98"/>
  <c r="K51" i="98"/>
  <c r="X51" i="98" s="1"/>
  <c r="Z51" i="98" s="1"/>
  <c r="Y50" i="98"/>
  <c r="AB50" i="98" s="1"/>
  <c r="AD50" i="98" s="1"/>
  <c r="R50" i="98"/>
  <c r="K50" i="98"/>
  <c r="X50" i="98" s="1"/>
  <c r="Z50" i="98" s="1"/>
  <c r="AC49" i="98"/>
  <c r="AB49" i="98"/>
  <c r="AD49" i="98" s="1"/>
  <c r="AA49" i="98"/>
  <c r="Y49" i="98"/>
  <c r="R49" i="98"/>
  <c r="K49" i="98"/>
  <c r="X49" i="98" s="1"/>
  <c r="Z49" i="98" s="1"/>
  <c r="Y48" i="98"/>
  <c r="AB48" i="98" s="1"/>
  <c r="AD48" i="98" s="1"/>
  <c r="X48" i="98"/>
  <c r="Z48" i="98" s="1"/>
  <c r="R48" i="98"/>
  <c r="K48" i="98"/>
  <c r="Y47" i="98"/>
  <c r="AB47" i="98" s="1"/>
  <c r="AD47" i="98" s="1"/>
  <c r="R47" i="98"/>
  <c r="K47" i="98"/>
  <c r="X47" i="98" s="1"/>
  <c r="Z47" i="98" s="1"/>
  <c r="Y46" i="98"/>
  <c r="AB46" i="98" s="1"/>
  <c r="AD46" i="98" s="1"/>
  <c r="R46" i="98"/>
  <c r="K46" i="98"/>
  <c r="X46" i="98" s="1"/>
  <c r="Z46" i="98" s="1"/>
  <c r="Y45" i="98"/>
  <c r="AB45" i="98" s="1"/>
  <c r="AD45" i="98" s="1"/>
  <c r="R45" i="98"/>
  <c r="K45" i="98"/>
  <c r="X45" i="98" s="1"/>
  <c r="Z45" i="98" s="1"/>
  <c r="AC44" i="98"/>
  <c r="AB44" i="98"/>
  <c r="AD44" i="98" s="1"/>
  <c r="AA44" i="98"/>
  <c r="Y44" i="98"/>
  <c r="X44" i="98"/>
  <c r="Z44" i="98" s="1"/>
  <c r="R44" i="98"/>
  <c r="K44" i="98"/>
  <c r="AB43" i="98"/>
  <c r="AD43" i="98" s="1"/>
  <c r="AA43" i="98"/>
  <c r="AC43" i="98" s="1"/>
  <c r="Y43" i="98"/>
  <c r="R43" i="98"/>
  <c r="K43" i="98"/>
  <c r="X43" i="98" s="1"/>
  <c r="Z43" i="98" s="1"/>
  <c r="Y42" i="98"/>
  <c r="AB42" i="98" s="1"/>
  <c r="AD42" i="98" s="1"/>
  <c r="X42" i="98"/>
  <c r="Z42" i="98" s="1"/>
  <c r="R42" i="98"/>
  <c r="K42" i="98"/>
  <c r="AD41" i="98"/>
  <c r="AB41" i="98"/>
  <c r="AA41" i="98"/>
  <c r="AC41" i="98" s="1"/>
  <c r="Y41" i="98"/>
  <c r="R41" i="98"/>
  <c r="K41" i="98"/>
  <c r="X41" i="98" s="1"/>
  <c r="Z41" i="98" s="1"/>
  <c r="Y40" i="98"/>
  <c r="AB40" i="98" s="1"/>
  <c r="AD40" i="98" s="1"/>
  <c r="R40" i="98"/>
  <c r="K40" i="98"/>
  <c r="X40" i="98" s="1"/>
  <c r="Z40" i="98" s="1"/>
  <c r="AD39" i="98"/>
  <c r="AB39" i="98"/>
  <c r="Z39" i="98"/>
  <c r="Y39" i="98"/>
  <c r="AA39" i="98" s="1"/>
  <c r="AC39" i="98" s="1"/>
  <c r="R39" i="98"/>
  <c r="K39" i="98"/>
  <c r="X39" i="98" s="1"/>
  <c r="AB38" i="98"/>
  <c r="AD38" i="98" s="1"/>
  <c r="Y38" i="98"/>
  <c r="AA38" i="98" s="1"/>
  <c r="AC38" i="98" s="1"/>
  <c r="R38" i="98"/>
  <c r="K38" i="98"/>
  <c r="X38" i="98" s="1"/>
  <c r="Z38" i="98" s="1"/>
  <c r="Y37" i="98"/>
  <c r="AB37" i="98" s="1"/>
  <c r="AD37" i="98" s="1"/>
  <c r="X37" i="98"/>
  <c r="Z37" i="98" s="1"/>
  <c r="R37" i="98"/>
  <c r="K37" i="98"/>
  <c r="AC36" i="98"/>
  <c r="AB36" i="98"/>
  <c r="AD36" i="98" s="1"/>
  <c r="AA36" i="98"/>
  <c r="Y36" i="98"/>
  <c r="R36" i="98"/>
  <c r="K36" i="98"/>
  <c r="X36" i="98" s="1"/>
  <c r="Z36" i="98" s="1"/>
  <c r="AB35" i="98"/>
  <c r="AD35" i="98" s="1"/>
  <c r="AA35" i="98"/>
  <c r="AC35" i="98" s="1"/>
  <c r="Z35" i="98"/>
  <c r="Y35" i="98"/>
  <c r="R35" i="98"/>
  <c r="K35" i="98"/>
  <c r="X35" i="98" s="1"/>
  <c r="Z34" i="98"/>
  <c r="Y34" i="98"/>
  <c r="AB34" i="98" s="1"/>
  <c r="AD34" i="98" s="1"/>
  <c r="R34" i="98"/>
  <c r="K34" i="98"/>
  <c r="X34" i="98" s="1"/>
  <c r="AD33" i="98"/>
  <c r="AB33" i="98"/>
  <c r="AA33" i="98"/>
  <c r="AC33" i="98" s="1"/>
  <c r="Y33" i="98"/>
  <c r="R33" i="98"/>
  <c r="K33" i="98"/>
  <c r="X33" i="98" s="1"/>
  <c r="Z33" i="98" s="1"/>
  <c r="Y32" i="98"/>
  <c r="AA32" i="98" s="1"/>
  <c r="AC32" i="98" s="1"/>
  <c r="R32" i="98"/>
  <c r="K32" i="98"/>
  <c r="X32" i="98" s="1"/>
  <c r="Z32" i="98" s="1"/>
  <c r="Y31" i="98"/>
  <c r="AB31" i="98" s="1"/>
  <c r="AD31" i="98" s="1"/>
  <c r="R31" i="98"/>
  <c r="K31" i="98"/>
  <c r="X31" i="98" s="1"/>
  <c r="Z31" i="98" s="1"/>
  <c r="AB30" i="98"/>
  <c r="AD30" i="98" s="1"/>
  <c r="AA30" i="98"/>
  <c r="AC30" i="98" s="1"/>
  <c r="Z30" i="98"/>
  <c r="Y30" i="98"/>
  <c r="R30" i="98"/>
  <c r="K30" i="98"/>
  <c r="X30" i="98" s="1"/>
  <c r="Y29" i="98"/>
  <c r="AB29" i="98" s="1"/>
  <c r="AD29" i="98" s="1"/>
  <c r="R29" i="98"/>
  <c r="K29" i="98"/>
  <c r="X29" i="98" s="1"/>
  <c r="Z29" i="98" s="1"/>
  <c r="AD28" i="98"/>
  <c r="AB28" i="98"/>
  <c r="AA28" i="98"/>
  <c r="AC28" i="98" s="1"/>
  <c r="Z28" i="98"/>
  <c r="Y28" i="98"/>
  <c r="X28" i="98"/>
  <c r="R28" i="98"/>
  <c r="K28" i="98"/>
  <c r="AB27" i="98"/>
  <c r="AD27" i="98" s="1"/>
  <c r="AA27" i="98"/>
  <c r="AC27" i="98" s="1"/>
  <c r="Y27" i="98"/>
  <c r="R27" i="98"/>
  <c r="K27" i="98"/>
  <c r="X27" i="98" s="1"/>
  <c r="Z27" i="98" s="1"/>
  <c r="Y26" i="98"/>
  <c r="AB26" i="98" s="1"/>
  <c r="AD26" i="98" s="1"/>
  <c r="R26" i="98"/>
  <c r="K26" i="98"/>
  <c r="X26" i="98" s="1"/>
  <c r="Z26" i="98" s="1"/>
  <c r="AC25" i="98"/>
  <c r="AA25" i="98"/>
  <c r="Z25" i="98"/>
  <c r="Y25" i="98"/>
  <c r="AB25" i="98" s="1"/>
  <c r="AD25" i="98" s="1"/>
  <c r="R25" i="98"/>
  <c r="K25" i="98"/>
  <c r="X25" i="98" s="1"/>
  <c r="Y24" i="98"/>
  <c r="AA24" i="98" s="1"/>
  <c r="AC24" i="98" s="1"/>
  <c r="R24" i="98"/>
  <c r="K24" i="98"/>
  <c r="X24" i="98" s="1"/>
  <c r="Z24" i="98" s="1"/>
  <c r="Y23" i="98"/>
  <c r="AB23" i="98" s="1"/>
  <c r="AD23" i="98" s="1"/>
  <c r="R23" i="98"/>
  <c r="K23" i="98"/>
  <c r="X23" i="98" s="1"/>
  <c r="Z23" i="98" s="1"/>
  <c r="AB22" i="98"/>
  <c r="AD22" i="98" s="1"/>
  <c r="AA22" i="98"/>
  <c r="AC22" i="98" s="1"/>
  <c r="Z22" i="98"/>
  <c r="Y22" i="98"/>
  <c r="R22" i="98"/>
  <c r="K22" i="98"/>
  <c r="X22" i="98" s="1"/>
  <c r="Y21" i="98"/>
  <c r="AB21" i="98" s="1"/>
  <c r="AD21" i="98" s="1"/>
  <c r="R21" i="98"/>
  <c r="K21" i="98"/>
  <c r="X21" i="98" s="1"/>
  <c r="Z21" i="98" s="1"/>
  <c r="AD20" i="98"/>
  <c r="AB20" i="98"/>
  <c r="Y20" i="98"/>
  <c r="AA20" i="98" s="1"/>
  <c r="AC20" i="98" s="1"/>
  <c r="R20" i="98"/>
  <c r="K20" i="98"/>
  <c r="X20" i="98" s="1"/>
  <c r="Z20" i="98" s="1"/>
  <c r="Z19" i="98"/>
  <c r="Y19" i="98"/>
  <c r="AB19" i="98" s="1"/>
  <c r="AD19" i="98" s="1"/>
  <c r="R19" i="98"/>
  <c r="K19" i="98"/>
  <c r="X19" i="98" s="1"/>
  <c r="AA18" i="98"/>
  <c r="AC18" i="98" s="1"/>
  <c r="Y18" i="98"/>
  <c r="AB18" i="98" s="1"/>
  <c r="AD18" i="98" s="1"/>
  <c r="R18" i="98"/>
  <c r="K18" i="98"/>
  <c r="X18" i="98" s="1"/>
  <c r="Z18" i="98" s="1"/>
  <c r="AB17" i="98"/>
  <c r="AD17" i="98" s="1"/>
  <c r="Y17" i="98"/>
  <c r="AA17" i="98" s="1"/>
  <c r="AC17" i="98" s="1"/>
  <c r="R17" i="98"/>
  <c r="K17" i="98"/>
  <c r="X17" i="98" s="1"/>
  <c r="Z17" i="98" s="1"/>
  <c r="Y16" i="98"/>
  <c r="AB16" i="98" s="1"/>
  <c r="AD16" i="98" s="1"/>
  <c r="R16" i="98"/>
  <c r="K16" i="98"/>
  <c r="X16" i="98" s="1"/>
  <c r="Z16" i="98" s="1"/>
  <c r="AD15" i="98"/>
  <c r="AB15" i="98"/>
  <c r="AA15" i="98"/>
  <c r="AC15" i="98" s="1"/>
  <c r="Z15" i="98"/>
  <c r="Y15" i="98"/>
  <c r="R15" i="98"/>
  <c r="K15" i="98"/>
  <c r="X15" i="98" s="1"/>
  <c r="Y14" i="98"/>
  <c r="AB14" i="98" s="1"/>
  <c r="AD14" i="98" s="1"/>
  <c r="R14" i="98"/>
  <c r="K14" i="98"/>
  <c r="X14" i="98" s="1"/>
  <c r="Z14" i="98" s="1"/>
  <c r="AA13" i="98"/>
  <c r="AC13" i="98" s="1"/>
  <c r="Y13" i="98"/>
  <c r="AB13" i="98" s="1"/>
  <c r="AD13" i="98" s="1"/>
  <c r="R13" i="98"/>
  <c r="K13" i="98"/>
  <c r="X13" i="98" s="1"/>
  <c r="Z13" i="98" s="1"/>
  <c r="AB12" i="98"/>
  <c r="AD12" i="98" s="1"/>
  <c r="Y12" i="98"/>
  <c r="AA12" i="98" s="1"/>
  <c r="AC12" i="98" s="1"/>
  <c r="X12" i="98"/>
  <c r="Z12" i="98" s="1"/>
  <c r="R12" i="98"/>
  <c r="K12" i="98"/>
  <c r="Y11" i="98"/>
  <c r="AA11" i="98" s="1"/>
  <c r="AC11" i="98" s="1"/>
  <c r="R11" i="98"/>
  <c r="K11" i="98"/>
  <c r="X11" i="98" s="1"/>
  <c r="Z11" i="98" s="1"/>
  <c r="AC10" i="98"/>
  <c r="AB10" i="98"/>
  <c r="AD10" i="98" s="1"/>
  <c r="AA10" i="98"/>
  <c r="Y10" i="98"/>
  <c r="R10" i="98"/>
  <c r="K10" i="98"/>
  <c r="X10" i="98" s="1"/>
  <c r="Z10" i="98" s="1"/>
  <c r="Y9" i="98"/>
  <c r="AB9" i="98" s="1"/>
  <c r="AD9" i="98" s="1"/>
  <c r="R9" i="98"/>
  <c r="K9" i="98"/>
  <c r="X9" i="98" s="1"/>
  <c r="Z9" i="98" s="1"/>
  <c r="AD8" i="98"/>
  <c r="AB8" i="98"/>
  <c r="AA8" i="98"/>
  <c r="AC8" i="98" s="1"/>
  <c r="Y8" i="98"/>
  <c r="R8" i="98"/>
  <c r="K8" i="98"/>
  <c r="X8" i="98" s="1"/>
  <c r="Z8" i="98" s="1"/>
  <c r="AB7" i="98"/>
  <c r="AD7" i="98" s="1"/>
  <c r="Y7" i="98"/>
  <c r="AA7" i="98" s="1"/>
  <c r="AC7" i="98" s="1"/>
  <c r="R7" i="98"/>
  <c r="K7" i="98"/>
  <c r="X7" i="98" s="1"/>
  <c r="Z7" i="98" s="1"/>
  <c r="Y6" i="98"/>
  <c r="AB6" i="98" s="1"/>
  <c r="AD6" i="98" s="1"/>
  <c r="R6" i="98"/>
  <c r="K6" i="98"/>
  <c r="X6" i="98" s="1"/>
  <c r="Z6" i="98" s="1"/>
  <c r="AD5" i="98"/>
  <c r="AC5" i="98"/>
  <c r="AB5" i="98"/>
  <c r="AA5" i="98"/>
  <c r="Z5" i="98"/>
  <c r="Y5" i="98"/>
  <c r="X5" i="98"/>
  <c r="Y90" i="97"/>
  <c r="R90" i="97"/>
  <c r="K90" i="97"/>
  <c r="X90" i="97" s="1"/>
  <c r="Z90" i="97" s="1"/>
  <c r="Y89" i="97"/>
  <c r="AA89" i="97" s="1"/>
  <c r="AC89" i="97" s="1"/>
  <c r="X89" i="97"/>
  <c r="Z89" i="97" s="1"/>
  <c r="R89" i="97"/>
  <c r="K89" i="97"/>
  <c r="Y88" i="97"/>
  <c r="AB88" i="97" s="1"/>
  <c r="AD88" i="97" s="1"/>
  <c r="X88" i="97"/>
  <c r="Z88" i="97" s="1"/>
  <c r="R88" i="97"/>
  <c r="K88" i="97"/>
  <c r="Y87" i="97"/>
  <c r="AB87" i="97" s="1"/>
  <c r="AD87" i="97" s="1"/>
  <c r="R87" i="97"/>
  <c r="K87" i="97"/>
  <c r="X87" i="97" s="1"/>
  <c r="Z87" i="97" s="1"/>
  <c r="Y86" i="97"/>
  <c r="AB86" i="97" s="1"/>
  <c r="AD86" i="97" s="1"/>
  <c r="R86" i="97"/>
  <c r="K86" i="97"/>
  <c r="X86" i="97" s="1"/>
  <c r="Z86" i="97" s="1"/>
  <c r="AB85" i="97"/>
  <c r="AD85" i="97" s="1"/>
  <c r="AA85" i="97"/>
  <c r="AC85" i="97" s="1"/>
  <c r="Y85" i="97"/>
  <c r="R85" i="97"/>
  <c r="K85" i="97"/>
  <c r="X85" i="97" s="1"/>
  <c r="Z85" i="97" s="1"/>
  <c r="Y84" i="97"/>
  <c r="AB84" i="97" s="1"/>
  <c r="AD84" i="97" s="1"/>
  <c r="R84" i="97"/>
  <c r="K84" i="97"/>
  <c r="X84" i="97" s="1"/>
  <c r="Z84" i="97" s="1"/>
  <c r="Z83" i="97"/>
  <c r="Y83" i="97"/>
  <c r="AB83" i="97" s="1"/>
  <c r="AD83" i="97" s="1"/>
  <c r="R83" i="97"/>
  <c r="K83" i="97"/>
  <c r="X83" i="97" s="1"/>
  <c r="Y82" i="97"/>
  <c r="AB82" i="97" s="1"/>
  <c r="AD82" i="97" s="1"/>
  <c r="R82" i="97"/>
  <c r="K82" i="97"/>
  <c r="X82" i="97" s="1"/>
  <c r="Z82" i="97" s="1"/>
  <c r="Y81" i="97"/>
  <c r="AB81" i="97" s="1"/>
  <c r="AD81" i="97" s="1"/>
  <c r="R81" i="97"/>
  <c r="K81" i="97"/>
  <c r="X81" i="97" s="1"/>
  <c r="Z81" i="97" s="1"/>
  <c r="AB80" i="97"/>
  <c r="AD80" i="97" s="1"/>
  <c r="AA80" i="97"/>
  <c r="AC80" i="97" s="1"/>
  <c r="Y80" i="97"/>
  <c r="R80" i="97"/>
  <c r="K80" i="97"/>
  <c r="X80" i="97" s="1"/>
  <c r="Z80" i="97" s="1"/>
  <c r="AB79" i="97"/>
  <c r="AD79" i="97" s="1"/>
  <c r="AA79" i="97"/>
  <c r="AC79" i="97" s="1"/>
  <c r="Z79" i="97"/>
  <c r="Y79" i="97"/>
  <c r="R79" i="97"/>
  <c r="K79" i="97"/>
  <c r="X79" i="97" s="1"/>
  <c r="AD78" i="97"/>
  <c r="Y78" i="97"/>
  <c r="AB78" i="97" s="1"/>
  <c r="R78" i="97"/>
  <c r="K78" i="97"/>
  <c r="X78" i="97" s="1"/>
  <c r="Z78" i="97" s="1"/>
  <c r="Y77" i="97"/>
  <c r="AB77" i="97" s="1"/>
  <c r="AD77" i="97" s="1"/>
  <c r="R77" i="97"/>
  <c r="K77" i="97"/>
  <c r="X77" i="97" s="1"/>
  <c r="Z77" i="97" s="1"/>
  <c r="Y76" i="97"/>
  <c r="AB76" i="97" s="1"/>
  <c r="AD76" i="97" s="1"/>
  <c r="X76" i="97"/>
  <c r="Z76" i="97" s="1"/>
  <c r="R76" i="97"/>
  <c r="K76" i="97"/>
  <c r="AB75" i="97"/>
  <c r="AD75" i="97" s="1"/>
  <c r="Z75" i="97"/>
  <c r="Y75" i="97"/>
  <c r="AA75" i="97" s="1"/>
  <c r="AC75" i="97" s="1"/>
  <c r="R75" i="97"/>
  <c r="K75" i="97"/>
  <c r="X75" i="97" s="1"/>
  <c r="AB74" i="97"/>
  <c r="AD74" i="97" s="1"/>
  <c r="Y74" i="97"/>
  <c r="AA74" i="97" s="1"/>
  <c r="AC74" i="97" s="1"/>
  <c r="R74" i="97"/>
  <c r="K74" i="97"/>
  <c r="X74" i="97" s="1"/>
  <c r="Z74" i="97" s="1"/>
  <c r="AB73" i="97"/>
  <c r="AD73" i="97" s="1"/>
  <c r="AA73" i="97"/>
  <c r="AC73" i="97" s="1"/>
  <c r="Y73" i="97"/>
  <c r="X73" i="97"/>
  <c r="Z73" i="97" s="1"/>
  <c r="R73" i="97"/>
  <c r="K73" i="97"/>
  <c r="AB72" i="97"/>
  <c r="AD72" i="97" s="1"/>
  <c r="AA72" i="97"/>
  <c r="AC72" i="97" s="1"/>
  <c r="Y72" i="97"/>
  <c r="X72" i="97"/>
  <c r="Z72" i="97" s="1"/>
  <c r="R72" i="97"/>
  <c r="K72" i="97"/>
  <c r="AB71" i="97"/>
  <c r="AD71" i="97" s="1"/>
  <c r="AA71" i="97"/>
  <c r="AC71" i="97" s="1"/>
  <c r="Y71" i="97"/>
  <c r="R71" i="97"/>
  <c r="K71" i="97"/>
  <c r="X71" i="97" s="1"/>
  <c r="Z71" i="97" s="1"/>
  <c r="Y70" i="97"/>
  <c r="AB70" i="97" s="1"/>
  <c r="AD70" i="97" s="1"/>
  <c r="R70" i="97"/>
  <c r="K70" i="97"/>
  <c r="X70" i="97" s="1"/>
  <c r="Z70" i="97" s="1"/>
  <c r="Y69" i="97"/>
  <c r="AB69" i="97" s="1"/>
  <c r="AD69" i="97" s="1"/>
  <c r="X69" i="97"/>
  <c r="Z69" i="97" s="1"/>
  <c r="R69" i="97"/>
  <c r="K69" i="97"/>
  <c r="Y68" i="97"/>
  <c r="AA68" i="97" s="1"/>
  <c r="AC68" i="97" s="1"/>
  <c r="X68" i="97"/>
  <c r="Z68" i="97" s="1"/>
  <c r="R68" i="97"/>
  <c r="K68" i="97"/>
  <c r="Y67" i="97"/>
  <c r="AB67" i="97" s="1"/>
  <c r="AD67" i="97" s="1"/>
  <c r="R67" i="97"/>
  <c r="K67" i="97"/>
  <c r="X67" i="97" s="1"/>
  <c r="Z67" i="97" s="1"/>
  <c r="AB66" i="97"/>
  <c r="AD66" i="97" s="1"/>
  <c r="Y66" i="97"/>
  <c r="AA66" i="97" s="1"/>
  <c r="AC66" i="97" s="1"/>
  <c r="R66" i="97"/>
  <c r="K66" i="97"/>
  <c r="X66" i="97" s="1"/>
  <c r="Z66" i="97" s="1"/>
  <c r="AB65" i="97"/>
  <c r="AD65" i="97" s="1"/>
  <c r="AA65" i="97"/>
  <c r="AC65" i="97" s="1"/>
  <c r="Y65" i="97"/>
  <c r="R65" i="97"/>
  <c r="K65" i="97"/>
  <c r="X65" i="97" s="1"/>
  <c r="Z65" i="97" s="1"/>
  <c r="Y64" i="97"/>
  <c r="R64" i="97"/>
  <c r="K64" i="97"/>
  <c r="X64" i="97" s="1"/>
  <c r="Z64" i="97" s="1"/>
  <c r="Z63" i="97"/>
  <c r="Y63" i="97"/>
  <c r="AA63" i="97" s="1"/>
  <c r="AC63" i="97" s="1"/>
  <c r="R63" i="97"/>
  <c r="K63" i="97"/>
  <c r="X63" i="97" s="1"/>
  <c r="Y62" i="97"/>
  <c r="AB62" i="97" s="1"/>
  <c r="AD62" i="97" s="1"/>
  <c r="X62" i="97"/>
  <c r="Z62" i="97" s="1"/>
  <c r="R62" i="97"/>
  <c r="K62" i="97"/>
  <c r="Y61" i="97"/>
  <c r="AB61" i="97" s="1"/>
  <c r="AD61" i="97" s="1"/>
  <c r="X61" i="97"/>
  <c r="Z61" i="97" s="1"/>
  <c r="R61" i="97"/>
  <c r="K61" i="97"/>
  <c r="Y60" i="97"/>
  <c r="AA60" i="97" s="1"/>
  <c r="AC60" i="97" s="1"/>
  <c r="R60" i="97"/>
  <c r="K60" i="97"/>
  <c r="X60" i="97" s="1"/>
  <c r="Z60" i="97" s="1"/>
  <c r="AB59" i="97"/>
  <c r="AD59" i="97" s="1"/>
  <c r="Z59" i="97"/>
  <c r="Y59" i="97"/>
  <c r="AA59" i="97" s="1"/>
  <c r="AC59" i="97" s="1"/>
  <c r="R59" i="97"/>
  <c r="K59" i="97"/>
  <c r="X59" i="97" s="1"/>
  <c r="AB58" i="97"/>
  <c r="AD58" i="97" s="1"/>
  <c r="Y58" i="97"/>
  <c r="AA58" i="97" s="1"/>
  <c r="AC58" i="97" s="1"/>
  <c r="R58" i="97"/>
  <c r="K58" i="97"/>
  <c r="X58" i="97" s="1"/>
  <c r="Z58" i="97" s="1"/>
  <c r="AB57" i="97"/>
  <c r="AD57" i="97" s="1"/>
  <c r="AA57" i="97"/>
  <c r="AC57" i="97" s="1"/>
  <c r="Y57" i="97"/>
  <c r="R57" i="97"/>
  <c r="K57" i="97"/>
  <c r="X57" i="97" s="1"/>
  <c r="Z57" i="97" s="1"/>
  <c r="Y56" i="97"/>
  <c r="R56" i="97"/>
  <c r="K56" i="97"/>
  <c r="X56" i="97" s="1"/>
  <c r="Z56" i="97" s="1"/>
  <c r="Z55" i="97"/>
  <c r="Y55" i="97"/>
  <c r="AA55" i="97" s="1"/>
  <c r="AC55" i="97" s="1"/>
  <c r="R55" i="97"/>
  <c r="K55" i="97"/>
  <c r="X55" i="97" s="1"/>
  <c r="Y54" i="97"/>
  <c r="AB54" i="97" s="1"/>
  <c r="AD54" i="97" s="1"/>
  <c r="R54" i="97"/>
  <c r="K54" i="97"/>
  <c r="X54" i="97" s="1"/>
  <c r="Z54" i="97" s="1"/>
  <c r="AB53" i="97"/>
  <c r="AD53" i="97" s="1"/>
  <c r="Z53" i="97"/>
  <c r="Y53" i="97"/>
  <c r="AA53" i="97" s="1"/>
  <c r="AC53" i="97" s="1"/>
  <c r="R53" i="97"/>
  <c r="K53" i="97"/>
  <c r="X53" i="97" s="1"/>
  <c r="Y52" i="97"/>
  <c r="AB52" i="97" s="1"/>
  <c r="AD52" i="97" s="1"/>
  <c r="X52" i="97"/>
  <c r="Z52" i="97" s="1"/>
  <c r="R52" i="97"/>
  <c r="K52" i="97"/>
  <c r="AB51" i="97"/>
  <c r="AD51" i="97" s="1"/>
  <c r="Y51" i="97"/>
  <c r="AA51" i="97" s="1"/>
  <c r="AC51" i="97" s="1"/>
  <c r="R51" i="97"/>
  <c r="K51" i="97"/>
  <c r="X51" i="97" s="1"/>
  <c r="Z51" i="97" s="1"/>
  <c r="AB50" i="97"/>
  <c r="AD50" i="97" s="1"/>
  <c r="AA50" i="97"/>
  <c r="AC50" i="97" s="1"/>
  <c r="Y50" i="97"/>
  <c r="R50" i="97"/>
  <c r="K50" i="97"/>
  <c r="X50" i="97" s="1"/>
  <c r="Z50" i="97" s="1"/>
  <c r="AD49" i="97"/>
  <c r="AA49" i="97"/>
  <c r="AC49" i="97" s="1"/>
  <c r="Y49" i="97"/>
  <c r="AB49" i="97" s="1"/>
  <c r="R49" i="97"/>
  <c r="K49" i="97"/>
  <c r="X49" i="97" s="1"/>
  <c r="Z49" i="97" s="1"/>
  <c r="Y48" i="97"/>
  <c r="AB48" i="97" s="1"/>
  <c r="AD48" i="97" s="1"/>
  <c r="R48" i="97"/>
  <c r="K48" i="97"/>
  <c r="X48" i="97" s="1"/>
  <c r="Z48" i="97" s="1"/>
  <c r="Z47" i="97"/>
  <c r="Y47" i="97"/>
  <c r="AB47" i="97" s="1"/>
  <c r="AD47" i="97" s="1"/>
  <c r="R47" i="97"/>
  <c r="K47" i="97"/>
  <c r="X47" i="97" s="1"/>
  <c r="AB46" i="97"/>
  <c r="AD46" i="97" s="1"/>
  <c r="Z46" i="97"/>
  <c r="Y46" i="97"/>
  <c r="AA46" i="97" s="1"/>
  <c r="AC46" i="97" s="1"/>
  <c r="R46" i="97"/>
  <c r="K46" i="97"/>
  <c r="X46" i="97" s="1"/>
  <c r="AB45" i="97"/>
  <c r="AD45" i="97" s="1"/>
  <c r="Y45" i="97"/>
  <c r="AA45" i="97" s="1"/>
  <c r="AC45" i="97" s="1"/>
  <c r="R45" i="97"/>
  <c r="K45" i="97"/>
  <c r="X45" i="97" s="1"/>
  <c r="Z45" i="97" s="1"/>
  <c r="AB44" i="97"/>
  <c r="AD44" i="97" s="1"/>
  <c r="AA44" i="97"/>
  <c r="AC44" i="97" s="1"/>
  <c r="Y44" i="97"/>
  <c r="R44" i="97"/>
  <c r="K44" i="97"/>
  <c r="X44" i="97" s="1"/>
  <c r="Z44" i="97" s="1"/>
  <c r="Y43" i="97"/>
  <c r="R43" i="97"/>
  <c r="K43" i="97"/>
  <c r="X43" i="97" s="1"/>
  <c r="Z43" i="97" s="1"/>
  <c r="Y42" i="97"/>
  <c r="AA42" i="97" s="1"/>
  <c r="AC42" i="97" s="1"/>
  <c r="R42" i="97"/>
  <c r="K42" i="97"/>
  <c r="X42" i="97" s="1"/>
  <c r="Z42" i="97" s="1"/>
  <c r="AB41" i="97"/>
  <c r="AD41" i="97" s="1"/>
  <c r="Y41" i="97"/>
  <c r="AA41" i="97" s="1"/>
  <c r="AC41" i="97" s="1"/>
  <c r="R41" i="97"/>
  <c r="K41" i="97"/>
  <c r="X41" i="97" s="1"/>
  <c r="Z41" i="97" s="1"/>
  <c r="AB40" i="97"/>
  <c r="AD40" i="97" s="1"/>
  <c r="AA40" i="97"/>
  <c r="AC40" i="97" s="1"/>
  <c r="Y40" i="97"/>
  <c r="R40" i="97"/>
  <c r="K40" i="97"/>
  <c r="X40" i="97" s="1"/>
  <c r="Z40" i="97" s="1"/>
  <c r="AD39" i="97"/>
  <c r="AA39" i="97"/>
  <c r="AC39" i="97" s="1"/>
  <c r="Y39" i="97"/>
  <c r="AB39" i="97" s="1"/>
  <c r="R39" i="97"/>
  <c r="K39" i="97"/>
  <c r="X39" i="97" s="1"/>
  <c r="Z39" i="97" s="1"/>
  <c r="Y38" i="97"/>
  <c r="AB38" i="97" s="1"/>
  <c r="AD38" i="97" s="1"/>
  <c r="R38" i="97"/>
  <c r="K38" i="97"/>
  <c r="X38" i="97" s="1"/>
  <c r="Z38" i="97" s="1"/>
  <c r="Z37" i="97"/>
  <c r="Y37" i="97"/>
  <c r="AB37" i="97" s="1"/>
  <c r="AD37" i="97" s="1"/>
  <c r="R37" i="97"/>
  <c r="K37" i="97"/>
  <c r="X37" i="97" s="1"/>
  <c r="AB36" i="97"/>
  <c r="AD36" i="97" s="1"/>
  <c r="Y36" i="97"/>
  <c r="AA36" i="97" s="1"/>
  <c r="AC36" i="97" s="1"/>
  <c r="R36" i="97"/>
  <c r="K36" i="97"/>
  <c r="X36" i="97" s="1"/>
  <c r="Z36" i="97" s="1"/>
  <c r="AB35" i="97"/>
  <c r="AD35" i="97" s="1"/>
  <c r="AA35" i="97"/>
  <c r="AC35" i="97" s="1"/>
  <c r="Y35" i="97"/>
  <c r="R35" i="97"/>
  <c r="K35" i="97"/>
  <c r="X35" i="97" s="1"/>
  <c r="Z35" i="97" s="1"/>
  <c r="AA34" i="97"/>
  <c r="AC34" i="97" s="1"/>
  <c r="Y34" i="97"/>
  <c r="AB34" i="97" s="1"/>
  <c r="AD34" i="97" s="1"/>
  <c r="R34" i="97"/>
  <c r="K34" i="97"/>
  <c r="X34" i="97" s="1"/>
  <c r="Z34" i="97" s="1"/>
  <c r="Y33" i="97"/>
  <c r="AB33" i="97" s="1"/>
  <c r="AD33" i="97" s="1"/>
  <c r="X33" i="97"/>
  <c r="Z33" i="97" s="1"/>
  <c r="R33" i="97"/>
  <c r="K33" i="97"/>
  <c r="Z32" i="97"/>
  <c r="Y32" i="97"/>
  <c r="AA32" i="97" s="1"/>
  <c r="AC32" i="97" s="1"/>
  <c r="R32" i="97"/>
  <c r="K32" i="97"/>
  <c r="X32" i="97" s="1"/>
  <c r="Y31" i="97"/>
  <c r="AB31" i="97" s="1"/>
  <c r="AD31" i="97" s="1"/>
  <c r="R31" i="97"/>
  <c r="K31" i="97"/>
  <c r="X31" i="97" s="1"/>
  <c r="Z31" i="97" s="1"/>
  <c r="AB30" i="97"/>
  <c r="AD30" i="97" s="1"/>
  <c r="Y30" i="97"/>
  <c r="AA30" i="97" s="1"/>
  <c r="AC30" i="97" s="1"/>
  <c r="R30" i="97"/>
  <c r="K30" i="97"/>
  <c r="X30" i="97" s="1"/>
  <c r="Z30" i="97" s="1"/>
  <c r="AB29" i="97"/>
  <c r="AD29" i="97" s="1"/>
  <c r="AA29" i="97"/>
  <c r="AC29" i="97" s="1"/>
  <c r="Y29" i="97"/>
  <c r="R29" i="97"/>
  <c r="K29" i="97"/>
  <c r="X29" i="97" s="1"/>
  <c r="Z29" i="97" s="1"/>
  <c r="AD28" i="97"/>
  <c r="AB28" i="97"/>
  <c r="AA28" i="97"/>
  <c r="AC28" i="97" s="1"/>
  <c r="Z28" i="97"/>
  <c r="Y28" i="97"/>
  <c r="X28" i="97"/>
  <c r="R28" i="97"/>
  <c r="K28" i="97"/>
  <c r="AB27" i="97"/>
  <c r="AD27" i="97" s="1"/>
  <c r="AA27" i="97"/>
  <c r="AC27" i="97" s="1"/>
  <c r="Y27" i="97"/>
  <c r="R27" i="97"/>
  <c r="K27" i="97"/>
  <c r="X27" i="97" s="1"/>
  <c r="Z27" i="97" s="1"/>
  <c r="AD26" i="97"/>
  <c r="AA26" i="97"/>
  <c r="AC26" i="97" s="1"/>
  <c r="Y26" i="97"/>
  <c r="AB26" i="97" s="1"/>
  <c r="R26" i="97"/>
  <c r="K26" i="97"/>
  <c r="X26" i="97" s="1"/>
  <c r="Z26" i="97" s="1"/>
  <c r="Y25" i="97"/>
  <c r="AB25" i="97" s="1"/>
  <c r="AD25" i="97" s="1"/>
  <c r="X25" i="97"/>
  <c r="Z25" i="97" s="1"/>
  <c r="R25" i="97"/>
  <c r="K25" i="97"/>
  <c r="Y24" i="97"/>
  <c r="AA24" i="97" s="1"/>
  <c r="AC24" i="97" s="1"/>
  <c r="R24" i="97"/>
  <c r="K24" i="97"/>
  <c r="X24" i="97" s="1"/>
  <c r="Z24" i="97" s="1"/>
  <c r="AB23" i="97"/>
  <c r="AD23" i="97" s="1"/>
  <c r="Y23" i="97"/>
  <c r="AA23" i="97" s="1"/>
  <c r="AC23" i="97" s="1"/>
  <c r="R23" i="97"/>
  <c r="K23" i="97"/>
  <c r="X23" i="97" s="1"/>
  <c r="Z23" i="97" s="1"/>
  <c r="AB22" i="97"/>
  <c r="AD22" i="97" s="1"/>
  <c r="AA22" i="97"/>
  <c r="AC22" i="97" s="1"/>
  <c r="Y22" i="97"/>
  <c r="R22" i="97"/>
  <c r="K22" i="97"/>
  <c r="X22" i="97" s="1"/>
  <c r="Z22" i="97" s="1"/>
  <c r="AA21" i="97"/>
  <c r="AC21" i="97" s="1"/>
  <c r="Y21" i="97"/>
  <c r="AB21" i="97" s="1"/>
  <c r="AD21" i="97" s="1"/>
  <c r="R21" i="97"/>
  <c r="K21" i="97"/>
  <c r="X21" i="97" s="1"/>
  <c r="Z21" i="97" s="1"/>
  <c r="Z20" i="97"/>
  <c r="Y20" i="97"/>
  <c r="R20" i="97"/>
  <c r="K20" i="97"/>
  <c r="X20" i="97" s="1"/>
  <c r="Y19" i="97"/>
  <c r="AA19" i="97" s="1"/>
  <c r="AC19" i="97" s="1"/>
  <c r="R19" i="97"/>
  <c r="K19" i="97"/>
  <c r="X19" i="97" s="1"/>
  <c r="Z19" i="97" s="1"/>
  <c r="AB18" i="97"/>
  <c r="AD18" i="97" s="1"/>
  <c r="Y18" i="97"/>
  <c r="AA18" i="97" s="1"/>
  <c r="AC18" i="97" s="1"/>
  <c r="R18" i="97"/>
  <c r="K18" i="97"/>
  <c r="X18" i="97" s="1"/>
  <c r="Z18" i="97" s="1"/>
  <c r="AB17" i="97"/>
  <c r="AD17" i="97" s="1"/>
  <c r="AA17" i="97"/>
  <c r="AC17" i="97" s="1"/>
  <c r="Y17" i="97"/>
  <c r="R17" i="97"/>
  <c r="K17" i="97"/>
  <c r="X17" i="97" s="1"/>
  <c r="Z17" i="97" s="1"/>
  <c r="AD16" i="97"/>
  <c r="AA16" i="97"/>
  <c r="AC16" i="97" s="1"/>
  <c r="Y16" i="97"/>
  <c r="AB16" i="97" s="1"/>
  <c r="R16" i="97"/>
  <c r="K16" i="97"/>
  <c r="X16" i="97" s="1"/>
  <c r="Z16" i="97" s="1"/>
  <c r="Y15" i="97"/>
  <c r="AB15" i="97" s="1"/>
  <c r="AD15" i="97" s="1"/>
  <c r="R15" i="97"/>
  <c r="K15" i="97"/>
  <c r="X15" i="97" s="1"/>
  <c r="Z15" i="97" s="1"/>
  <c r="Y14" i="97"/>
  <c r="AB14" i="97" s="1"/>
  <c r="AD14" i="97" s="1"/>
  <c r="R14" i="97"/>
  <c r="K14" i="97"/>
  <c r="X14" i="97" s="1"/>
  <c r="Z14" i="97" s="1"/>
  <c r="AB13" i="97"/>
  <c r="AD13" i="97" s="1"/>
  <c r="AA13" i="97"/>
  <c r="AC13" i="97" s="1"/>
  <c r="Y13" i="97"/>
  <c r="R13" i="97"/>
  <c r="K13" i="97"/>
  <c r="X13" i="97" s="1"/>
  <c r="Z13" i="97" s="1"/>
  <c r="AB12" i="97"/>
  <c r="AD12" i="97" s="1"/>
  <c r="AA12" i="97"/>
  <c r="AC12" i="97" s="1"/>
  <c r="Z12" i="97"/>
  <c r="Y12" i="97"/>
  <c r="R12" i="97"/>
  <c r="K12" i="97"/>
  <c r="X12" i="97" s="1"/>
  <c r="Y11" i="97"/>
  <c r="AB11" i="97" s="1"/>
  <c r="AD11" i="97" s="1"/>
  <c r="R11" i="97"/>
  <c r="K11" i="97"/>
  <c r="X11" i="97" s="1"/>
  <c r="Z11" i="97" s="1"/>
  <c r="Y10" i="97"/>
  <c r="AB10" i="97" s="1"/>
  <c r="AD10" i="97" s="1"/>
  <c r="R10" i="97"/>
  <c r="K10" i="97"/>
  <c r="X10" i="97" s="1"/>
  <c r="Z10" i="97" s="1"/>
  <c r="Y9" i="97"/>
  <c r="AB9" i="97" s="1"/>
  <c r="AD9" i="97" s="1"/>
  <c r="X9" i="97"/>
  <c r="Z9" i="97" s="1"/>
  <c r="R9" i="97"/>
  <c r="K9" i="97"/>
  <c r="AB8" i="97"/>
  <c r="AD8" i="97" s="1"/>
  <c r="Y8" i="97"/>
  <c r="AA8" i="97" s="1"/>
  <c r="AC8" i="97" s="1"/>
  <c r="R8" i="97"/>
  <c r="K8" i="97"/>
  <c r="X8" i="97" s="1"/>
  <c r="Z8" i="97" s="1"/>
  <c r="AB7" i="97"/>
  <c r="AD7" i="97" s="1"/>
  <c r="AA7" i="97"/>
  <c r="AC7" i="97" s="1"/>
  <c r="Z7" i="97"/>
  <c r="Y7" i="97"/>
  <c r="R7" i="97"/>
  <c r="K7" i="97"/>
  <c r="X7" i="97" s="1"/>
  <c r="Y6" i="97"/>
  <c r="AB6" i="97" s="1"/>
  <c r="AD6" i="97" s="1"/>
  <c r="X6" i="97"/>
  <c r="Z6" i="97" s="1"/>
  <c r="R6" i="97"/>
  <c r="K6" i="97"/>
  <c r="AB5" i="97"/>
  <c r="AD5" i="97" s="1"/>
  <c r="AA5" i="97"/>
  <c r="AC5" i="97" s="1"/>
  <c r="Y5" i="97"/>
  <c r="R5" i="97"/>
  <c r="K5" i="97"/>
  <c r="X5" i="97" s="1"/>
  <c r="Y90" i="96"/>
  <c r="AA90" i="96" s="1"/>
  <c r="AC90" i="96" s="1"/>
  <c r="R90" i="96"/>
  <c r="K90" i="96"/>
  <c r="X90" i="96" s="1"/>
  <c r="Z90" i="96" s="1"/>
  <c r="AD89" i="96"/>
  <c r="AB89" i="96"/>
  <c r="AA89" i="96"/>
  <c r="AC89" i="96" s="1"/>
  <c r="Z89" i="96"/>
  <c r="Y89" i="96"/>
  <c r="R89" i="96"/>
  <c r="K89" i="96"/>
  <c r="X89" i="96" s="1"/>
  <c r="Y88" i="96"/>
  <c r="AB88" i="96" s="1"/>
  <c r="AD88" i="96" s="1"/>
  <c r="R88" i="96"/>
  <c r="K88" i="96"/>
  <c r="X88" i="96" s="1"/>
  <c r="Z88" i="96" s="1"/>
  <c r="Y87" i="96"/>
  <c r="AB87" i="96" s="1"/>
  <c r="AD87" i="96" s="1"/>
  <c r="R87" i="96"/>
  <c r="K87" i="96"/>
  <c r="X87" i="96" s="1"/>
  <c r="Z87" i="96" s="1"/>
  <c r="AB86" i="96"/>
  <c r="AD86" i="96" s="1"/>
  <c r="Y86" i="96"/>
  <c r="AA86" i="96" s="1"/>
  <c r="AC86" i="96" s="1"/>
  <c r="R86" i="96"/>
  <c r="K86" i="96"/>
  <c r="X86" i="96" s="1"/>
  <c r="Z86" i="96" s="1"/>
  <c r="Y85" i="96"/>
  <c r="AA85" i="96" s="1"/>
  <c r="AC85" i="96" s="1"/>
  <c r="R85" i="96"/>
  <c r="K85" i="96"/>
  <c r="X85" i="96" s="1"/>
  <c r="Z85" i="96" s="1"/>
  <c r="AD84" i="96"/>
  <c r="AB84" i="96"/>
  <c r="AA84" i="96"/>
  <c r="AC84" i="96" s="1"/>
  <c r="Z84" i="96"/>
  <c r="Y84" i="96"/>
  <c r="R84" i="96"/>
  <c r="K84" i="96"/>
  <c r="X84" i="96" s="1"/>
  <c r="Y83" i="96"/>
  <c r="AB83" i="96" s="1"/>
  <c r="AD83" i="96" s="1"/>
  <c r="R83" i="96"/>
  <c r="K83" i="96"/>
  <c r="X83" i="96" s="1"/>
  <c r="Z83" i="96" s="1"/>
  <c r="Y82" i="96"/>
  <c r="AB82" i="96" s="1"/>
  <c r="AD82" i="96" s="1"/>
  <c r="R82" i="96"/>
  <c r="K82" i="96"/>
  <c r="X82" i="96" s="1"/>
  <c r="Z82" i="96" s="1"/>
  <c r="AD81" i="96"/>
  <c r="AC81" i="96"/>
  <c r="AB81" i="96"/>
  <c r="AA81" i="96"/>
  <c r="Z81" i="96"/>
  <c r="Y81" i="96"/>
  <c r="X81" i="96"/>
  <c r="Y80" i="96"/>
  <c r="AA80" i="96" s="1"/>
  <c r="AC80" i="96" s="1"/>
  <c r="X80" i="96"/>
  <c r="Z80" i="96" s="1"/>
  <c r="R80" i="96"/>
  <c r="K80" i="96"/>
  <c r="Z79" i="96"/>
  <c r="Y79" i="96"/>
  <c r="AB79" i="96" s="1"/>
  <c r="AD79" i="96" s="1"/>
  <c r="R79" i="96"/>
  <c r="K79" i="96"/>
  <c r="X79" i="96" s="1"/>
  <c r="AB78" i="96"/>
  <c r="AD78" i="96" s="1"/>
  <c r="AA78" i="96"/>
  <c r="AC78" i="96" s="1"/>
  <c r="Y78" i="96"/>
  <c r="R78" i="96"/>
  <c r="K78" i="96"/>
  <c r="X78" i="96" s="1"/>
  <c r="Z78" i="96" s="1"/>
  <c r="Y77" i="96"/>
  <c r="AB77" i="96" s="1"/>
  <c r="AD77" i="96" s="1"/>
  <c r="R77" i="96"/>
  <c r="K77" i="96"/>
  <c r="X77" i="96" s="1"/>
  <c r="Z77" i="96" s="1"/>
  <c r="Y76" i="96"/>
  <c r="AB76" i="96" s="1"/>
  <c r="AD76" i="96" s="1"/>
  <c r="R76" i="96"/>
  <c r="K76" i="96"/>
  <c r="X76" i="96" s="1"/>
  <c r="Z76" i="96" s="1"/>
  <c r="Z75" i="96"/>
  <c r="Y75" i="96"/>
  <c r="AB75" i="96" s="1"/>
  <c r="AD75" i="96" s="1"/>
  <c r="R75" i="96"/>
  <c r="K75" i="96"/>
  <c r="X75" i="96" s="1"/>
  <c r="Y74" i="96"/>
  <c r="AB74" i="96" s="1"/>
  <c r="AD74" i="96" s="1"/>
  <c r="R74" i="96"/>
  <c r="K74" i="96"/>
  <c r="X74" i="96" s="1"/>
  <c r="Z74" i="96" s="1"/>
  <c r="AB73" i="96"/>
  <c r="AD73" i="96" s="1"/>
  <c r="AA73" i="96"/>
  <c r="AC73" i="96" s="1"/>
  <c r="Y73" i="96"/>
  <c r="R73" i="96"/>
  <c r="K73" i="96"/>
  <c r="X73" i="96" s="1"/>
  <c r="Z73" i="96" s="1"/>
  <c r="Z72" i="96"/>
  <c r="Y72" i="96"/>
  <c r="AB72" i="96" s="1"/>
  <c r="AD72" i="96" s="1"/>
  <c r="R72" i="96"/>
  <c r="K72" i="96"/>
  <c r="X72" i="96" s="1"/>
  <c r="Y71" i="96"/>
  <c r="AB71" i="96" s="1"/>
  <c r="AD71" i="96" s="1"/>
  <c r="R71" i="96"/>
  <c r="K71" i="96"/>
  <c r="X71" i="96" s="1"/>
  <c r="Z71" i="96" s="1"/>
  <c r="Y70" i="96"/>
  <c r="AB70" i="96" s="1"/>
  <c r="AD70" i="96" s="1"/>
  <c r="R70" i="96"/>
  <c r="K70" i="96"/>
  <c r="X70" i="96" s="1"/>
  <c r="Z70" i="96" s="1"/>
  <c r="Y69" i="96"/>
  <c r="AB69" i="96" s="1"/>
  <c r="AD69" i="96" s="1"/>
  <c r="X69" i="96"/>
  <c r="Z69" i="96" s="1"/>
  <c r="R69" i="96"/>
  <c r="K69" i="96"/>
  <c r="AB68" i="96"/>
  <c r="AD68" i="96" s="1"/>
  <c r="Y68" i="96"/>
  <c r="AA68" i="96" s="1"/>
  <c r="AC68" i="96" s="1"/>
  <c r="X68" i="96"/>
  <c r="Z68" i="96" s="1"/>
  <c r="R68" i="96"/>
  <c r="K68" i="96"/>
  <c r="Y67" i="96"/>
  <c r="AB67" i="96" s="1"/>
  <c r="AD67" i="96" s="1"/>
  <c r="R67" i="96"/>
  <c r="K67" i="96"/>
  <c r="X67" i="96" s="1"/>
  <c r="Z67" i="96" s="1"/>
  <c r="AB66" i="96"/>
  <c r="AD66" i="96" s="1"/>
  <c r="AA66" i="96"/>
  <c r="AC66" i="96" s="1"/>
  <c r="Y66" i="96"/>
  <c r="R66" i="96"/>
  <c r="K66" i="96"/>
  <c r="X66" i="96" s="1"/>
  <c r="Z66" i="96" s="1"/>
  <c r="AB65" i="96"/>
  <c r="AD65" i="96" s="1"/>
  <c r="AA65" i="96"/>
  <c r="AC65" i="96" s="1"/>
  <c r="Z65" i="96"/>
  <c r="Y65" i="96"/>
  <c r="R65" i="96"/>
  <c r="K65" i="96"/>
  <c r="X65" i="96" s="1"/>
  <c r="Y64" i="96"/>
  <c r="AB64" i="96" s="1"/>
  <c r="AD64" i="96" s="1"/>
  <c r="R64" i="96"/>
  <c r="K64" i="96"/>
  <c r="X64" i="96" s="1"/>
  <c r="Z64" i="96" s="1"/>
  <c r="AC63" i="96"/>
  <c r="AA63" i="96"/>
  <c r="Y63" i="96"/>
  <c r="AB63" i="96" s="1"/>
  <c r="AD63" i="96" s="1"/>
  <c r="R63" i="96"/>
  <c r="K63" i="96"/>
  <c r="X63" i="96" s="1"/>
  <c r="Z63" i="96" s="1"/>
  <c r="Y62" i="96"/>
  <c r="AB62" i="96" s="1"/>
  <c r="AD62" i="96" s="1"/>
  <c r="R62" i="96"/>
  <c r="K62" i="96"/>
  <c r="X62" i="96" s="1"/>
  <c r="Z62" i="96" s="1"/>
  <c r="AB61" i="96"/>
  <c r="AD61" i="96" s="1"/>
  <c r="AA61" i="96"/>
  <c r="AC61" i="96" s="1"/>
  <c r="Y61" i="96"/>
  <c r="R61" i="96"/>
  <c r="K61" i="96"/>
  <c r="X61" i="96" s="1"/>
  <c r="Z61" i="96" s="1"/>
  <c r="AB60" i="96"/>
  <c r="AD60" i="96" s="1"/>
  <c r="AA60" i="96"/>
  <c r="AC60" i="96" s="1"/>
  <c r="Z60" i="96"/>
  <c r="Y60" i="96"/>
  <c r="R60" i="96"/>
  <c r="K60" i="96"/>
  <c r="X60" i="96" s="1"/>
  <c r="Y59" i="96"/>
  <c r="AB59" i="96" s="1"/>
  <c r="AD59" i="96" s="1"/>
  <c r="R59" i="96"/>
  <c r="K59" i="96"/>
  <c r="X59" i="96" s="1"/>
  <c r="Z59" i="96" s="1"/>
  <c r="Z58" i="96"/>
  <c r="Y58" i="96"/>
  <c r="AB58" i="96" s="1"/>
  <c r="AD58" i="96" s="1"/>
  <c r="X58" i="96"/>
  <c r="R58" i="96"/>
  <c r="K58" i="96"/>
  <c r="Y57" i="96"/>
  <c r="R57" i="96"/>
  <c r="K57" i="96"/>
  <c r="X57" i="96" s="1"/>
  <c r="Z57" i="96" s="1"/>
  <c r="Y56" i="96"/>
  <c r="AB56" i="96" s="1"/>
  <c r="AD56" i="96" s="1"/>
  <c r="R56" i="96"/>
  <c r="K56" i="96"/>
  <c r="X56" i="96" s="1"/>
  <c r="Z56" i="96" s="1"/>
  <c r="AB55" i="96"/>
  <c r="AD55" i="96" s="1"/>
  <c r="Y55" i="96"/>
  <c r="AA55" i="96" s="1"/>
  <c r="AC55" i="96" s="1"/>
  <c r="R55" i="96"/>
  <c r="K55" i="96"/>
  <c r="X55" i="96" s="1"/>
  <c r="Z55" i="96" s="1"/>
  <c r="Y54" i="96"/>
  <c r="AA54" i="96" s="1"/>
  <c r="AC54" i="96" s="1"/>
  <c r="X54" i="96"/>
  <c r="Z54" i="96" s="1"/>
  <c r="R54" i="96"/>
  <c r="K54" i="96"/>
  <c r="AB53" i="96"/>
  <c r="AD53" i="96" s="1"/>
  <c r="AA53" i="96"/>
  <c r="AC53" i="96" s="1"/>
  <c r="Y53" i="96"/>
  <c r="R53" i="96"/>
  <c r="K53" i="96"/>
  <c r="X53" i="96" s="1"/>
  <c r="Z53" i="96" s="1"/>
  <c r="Y52" i="96"/>
  <c r="X52" i="96"/>
  <c r="Z52" i="96" s="1"/>
  <c r="R52" i="96"/>
  <c r="K52" i="96"/>
  <c r="Y51" i="96"/>
  <c r="AB51" i="96" s="1"/>
  <c r="AD51" i="96" s="1"/>
  <c r="R51" i="96"/>
  <c r="K51" i="96"/>
  <c r="X51" i="96" s="1"/>
  <c r="Z51" i="96" s="1"/>
  <c r="AC50" i="96"/>
  <c r="AA50" i="96"/>
  <c r="Y50" i="96"/>
  <c r="AB50" i="96" s="1"/>
  <c r="AD50" i="96" s="1"/>
  <c r="R50" i="96"/>
  <c r="K50" i="96"/>
  <c r="X50" i="96" s="1"/>
  <c r="Z50" i="96" s="1"/>
  <c r="Y49" i="96"/>
  <c r="AA49" i="96" s="1"/>
  <c r="AC49" i="96" s="1"/>
  <c r="R49" i="96"/>
  <c r="K49" i="96"/>
  <c r="X49" i="96" s="1"/>
  <c r="Z49" i="96" s="1"/>
  <c r="AB48" i="96"/>
  <c r="AD48" i="96" s="1"/>
  <c r="AA48" i="96"/>
  <c r="AC48" i="96" s="1"/>
  <c r="Y48" i="96"/>
  <c r="R48" i="96"/>
  <c r="K48" i="96"/>
  <c r="X48" i="96" s="1"/>
  <c r="Z48" i="96" s="1"/>
  <c r="AB47" i="96"/>
  <c r="AD47" i="96" s="1"/>
  <c r="AA47" i="96"/>
  <c r="AC47" i="96" s="1"/>
  <c r="Z47" i="96"/>
  <c r="Y47" i="96"/>
  <c r="R47" i="96"/>
  <c r="K47" i="96"/>
  <c r="X47" i="96" s="1"/>
  <c r="Y46" i="96"/>
  <c r="AB46" i="96" s="1"/>
  <c r="AD46" i="96" s="1"/>
  <c r="R46" i="96"/>
  <c r="K46" i="96"/>
  <c r="X46" i="96" s="1"/>
  <c r="Z46" i="96" s="1"/>
  <c r="AC45" i="96"/>
  <c r="AA45" i="96"/>
  <c r="Y45" i="96"/>
  <c r="AB45" i="96" s="1"/>
  <c r="AD45" i="96" s="1"/>
  <c r="R45" i="96"/>
  <c r="K45" i="96"/>
  <c r="X45" i="96" s="1"/>
  <c r="Z45" i="96" s="1"/>
  <c r="Y44" i="96"/>
  <c r="AB44" i="96" s="1"/>
  <c r="AD44" i="96" s="1"/>
  <c r="X44" i="96"/>
  <c r="Z44" i="96" s="1"/>
  <c r="R44" i="96"/>
  <c r="K44" i="96"/>
  <c r="Z43" i="96"/>
  <c r="Y43" i="96"/>
  <c r="AB43" i="96" s="1"/>
  <c r="AD43" i="96" s="1"/>
  <c r="R43" i="96"/>
  <c r="K43" i="96"/>
  <c r="X43" i="96" s="1"/>
  <c r="AB42" i="96"/>
  <c r="AD42" i="96" s="1"/>
  <c r="Y42" i="96"/>
  <c r="AA42" i="96" s="1"/>
  <c r="AC42" i="96" s="1"/>
  <c r="R42" i="96"/>
  <c r="K42" i="96"/>
  <c r="X42" i="96" s="1"/>
  <c r="Z42" i="96" s="1"/>
  <c r="Z41" i="96"/>
  <c r="Y41" i="96"/>
  <c r="AA41" i="96" s="1"/>
  <c r="AC41" i="96" s="1"/>
  <c r="R41" i="96"/>
  <c r="K41" i="96"/>
  <c r="X41" i="96" s="1"/>
  <c r="Z40" i="96"/>
  <c r="Y40" i="96"/>
  <c r="AB40" i="96" s="1"/>
  <c r="AD40" i="96" s="1"/>
  <c r="R40" i="96"/>
  <c r="K40" i="96"/>
  <c r="X40" i="96" s="1"/>
  <c r="AB39" i="96"/>
  <c r="AD39" i="96" s="1"/>
  <c r="AA39" i="96"/>
  <c r="AC39" i="96" s="1"/>
  <c r="Z39" i="96"/>
  <c r="Y39" i="96"/>
  <c r="R39" i="96"/>
  <c r="K39" i="96"/>
  <c r="X39" i="96" s="1"/>
  <c r="Y38" i="96"/>
  <c r="AA38" i="96" s="1"/>
  <c r="AC38" i="96" s="1"/>
  <c r="R38" i="96"/>
  <c r="K38" i="96"/>
  <c r="X38" i="96" s="1"/>
  <c r="Z38" i="96" s="1"/>
  <c r="AD37" i="96"/>
  <c r="AB37" i="96"/>
  <c r="Y37" i="96"/>
  <c r="AA37" i="96" s="1"/>
  <c r="AC37" i="96" s="1"/>
  <c r="R37" i="96"/>
  <c r="K37" i="96"/>
  <c r="X37" i="96" s="1"/>
  <c r="Z37" i="96" s="1"/>
  <c r="Y36" i="96"/>
  <c r="R36" i="96"/>
  <c r="K36" i="96"/>
  <c r="X36" i="96" s="1"/>
  <c r="Z36" i="96" s="1"/>
  <c r="Y35" i="96"/>
  <c r="AB35" i="96" s="1"/>
  <c r="AD35" i="96" s="1"/>
  <c r="R35" i="96"/>
  <c r="K35" i="96"/>
  <c r="X35" i="96" s="1"/>
  <c r="Z35" i="96" s="1"/>
  <c r="AB34" i="96"/>
  <c r="AD34" i="96" s="1"/>
  <c r="AA34" i="96"/>
  <c r="AC34" i="96" s="1"/>
  <c r="Y34" i="96"/>
  <c r="R34" i="96"/>
  <c r="K34" i="96"/>
  <c r="X34" i="96" s="1"/>
  <c r="Z34" i="96" s="1"/>
  <c r="Y33" i="96"/>
  <c r="AB33" i="96" s="1"/>
  <c r="AD33" i="96" s="1"/>
  <c r="R33" i="96"/>
  <c r="K33" i="96"/>
  <c r="X33" i="96" s="1"/>
  <c r="Z33" i="96" s="1"/>
  <c r="AD32" i="96"/>
  <c r="AC32" i="96"/>
  <c r="AA32" i="96"/>
  <c r="Y32" i="96"/>
  <c r="AB32" i="96" s="1"/>
  <c r="X32" i="96"/>
  <c r="Z32" i="96" s="1"/>
  <c r="R32" i="96"/>
  <c r="K32" i="96"/>
  <c r="Y31" i="96"/>
  <c r="R31" i="96"/>
  <c r="K31" i="96"/>
  <c r="X31" i="96" s="1"/>
  <c r="Z31" i="96" s="1"/>
  <c r="Y30" i="96"/>
  <c r="AB30" i="96" s="1"/>
  <c r="AD30" i="96" s="1"/>
  <c r="X30" i="96"/>
  <c r="Z30" i="96" s="1"/>
  <c r="R30" i="96"/>
  <c r="K30" i="96"/>
  <c r="AB29" i="96"/>
  <c r="AD29" i="96" s="1"/>
  <c r="Y29" i="96"/>
  <c r="AA29" i="96" s="1"/>
  <c r="AC29" i="96" s="1"/>
  <c r="R29" i="96"/>
  <c r="K29" i="96"/>
  <c r="X29" i="96" s="1"/>
  <c r="Z29" i="96" s="1"/>
  <c r="Y28" i="96"/>
  <c r="AA28" i="96" s="1"/>
  <c r="AC28" i="96" s="1"/>
  <c r="X28" i="96"/>
  <c r="Z28" i="96" s="1"/>
  <c r="R28" i="96"/>
  <c r="K28" i="96"/>
  <c r="AC27" i="96"/>
  <c r="AB27" i="96"/>
  <c r="AD27" i="96" s="1"/>
  <c r="AA27" i="96"/>
  <c r="Y27" i="96"/>
  <c r="R27" i="96"/>
  <c r="K27" i="96"/>
  <c r="X27" i="96" s="1"/>
  <c r="Z27" i="96" s="1"/>
  <c r="Y26" i="96"/>
  <c r="AB26" i="96" s="1"/>
  <c r="AD26" i="96" s="1"/>
  <c r="R26" i="96"/>
  <c r="K26" i="96"/>
  <c r="X26" i="96" s="1"/>
  <c r="Z26" i="96" s="1"/>
  <c r="Y25" i="96"/>
  <c r="AB25" i="96" s="1"/>
  <c r="AD25" i="96" s="1"/>
  <c r="R25" i="96"/>
  <c r="K25" i="96"/>
  <c r="X25" i="96" s="1"/>
  <c r="Z25" i="96" s="1"/>
  <c r="AC24" i="96"/>
  <c r="AB24" i="96"/>
  <c r="AD24" i="96" s="1"/>
  <c r="Y24" i="96"/>
  <c r="AA24" i="96" s="1"/>
  <c r="R24" i="96"/>
  <c r="K24" i="96"/>
  <c r="X24" i="96" s="1"/>
  <c r="Z24" i="96" s="1"/>
  <c r="Y23" i="96"/>
  <c r="AA23" i="96" s="1"/>
  <c r="AC23" i="96" s="1"/>
  <c r="R23" i="96"/>
  <c r="K23" i="96"/>
  <c r="X23" i="96" s="1"/>
  <c r="Z23" i="96" s="1"/>
  <c r="AD22" i="96"/>
  <c r="AB22" i="96"/>
  <c r="Y22" i="96"/>
  <c r="AA22" i="96" s="1"/>
  <c r="AC22" i="96" s="1"/>
  <c r="R22" i="96"/>
  <c r="K22" i="96"/>
  <c r="X22" i="96" s="1"/>
  <c r="Z22" i="96" s="1"/>
  <c r="Y21" i="96"/>
  <c r="R21" i="96"/>
  <c r="K21" i="96"/>
  <c r="X21" i="96" s="1"/>
  <c r="Z21" i="96" s="1"/>
  <c r="Y20" i="96"/>
  <c r="AB20" i="96" s="1"/>
  <c r="AD20" i="96" s="1"/>
  <c r="R20" i="96"/>
  <c r="K20" i="96"/>
  <c r="X20" i="96" s="1"/>
  <c r="Z20" i="96" s="1"/>
  <c r="AB19" i="96"/>
  <c r="AD19" i="96" s="1"/>
  <c r="AA19" i="96"/>
  <c r="AC19" i="96" s="1"/>
  <c r="Z19" i="96"/>
  <c r="Y19" i="96"/>
  <c r="R19" i="96"/>
  <c r="K19" i="96"/>
  <c r="X19" i="96" s="1"/>
  <c r="Z18" i="96"/>
  <c r="Y18" i="96"/>
  <c r="AA18" i="96" s="1"/>
  <c r="AC18" i="96" s="1"/>
  <c r="R18" i="96"/>
  <c r="K18" i="96"/>
  <c r="X18" i="96" s="1"/>
  <c r="AC17" i="96"/>
  <c r="AB17" i="96"/>
  <c r="AD17" i="96" s="1"/>
  <c r="AA17" i="96"/>
  <c r="Y17" i="96"/>
  <c r="R17" i="96"/>
  <c r="K17" i="96"/>
  <c r="X17" i="96" s="1"/>
  <c r="Z17" i="96" s="1"/>
  <c r="Y16" i="96"/>
  <c r="AB16" i="96" s="1"/>
  <c r="AD16" i="96" s="1"/>
  <c r="R16" i="96"/>
  <c r="K16" i="96"/>
  <c r="X16" i="96" s="1"/>
  <c r="Z16" i="96" s="1"/>
  <c r="Y15" i="96"/>
  <c r="AB15" i="96" s="1"/>
  <c r="AD15" i="96" s="1"/>
  <c r="X15" i="96"/>
  <c r="Z15" i="96" s="1"/>
  <c r="R15" i="96"/>
  <c r="AB14" i="96"/>
  <c r="AD14" i="96" s="1"/>
  <c r="Y14" i="96"/>
  <c r="AA14" i="96" s="1"/>
  <c r="AC14" i="96" s="1"/>
  <c r="R14" i="96"/>
  <c r="K14" i="96"/>
  <c r="X14" i="96" s="1"/>
  <c r="Z14" i="96" s="1"/>
  <c r="AD13" i="96"/>
  <c r="AC13" i="96"/>
  <c r="AB13" i="96"/>
  <c r="AA13" i="96"/>
  <c r="Z13" i="96"/>
  <c r="Y13" i="96"/>
  <c r="X13" i="96"/>
  <c r="AD12" i="96"/>
  <c r="AB12" i="96"/>
  <c r="AA12" i="96"/>
  <c r="AC12" i="96" s="1"/>
  <c r="Z12" i="96"/>
  <c r="Y12" i="96"/>
  <c r="R12" i="96"/>
  <c r="K12" i="96"/>
  <c r="X12" i="96" s="1"/>
  <c r="Y11" i="96"/>
  <c r="AB11" i="96" s="1"/>
  <c r="AD11" i="96" s="1"/>
  <c r="X11" i="96"/>
  <c r="Z11" i="96" s="1"/>
  <c r="R11" i="96"/>
  <c r="K11" i="96"/>
  <c r="Y10" i="96"/>
  <c r="AB10" i="96" s="1"/>
  <c r="AD10" i="96" s="1"/>
  <c r="R10" i="96"/>
  <c r="K10" i="96"/>
  <c r="X10" i="96" s="1"/>
  <c r="Z10" i="96" s="1"/>
  <c r="Y9" i="96"/>
  <c r="AB9" i="96" s="1"/>
  <c r="AD9" i="96" s="1"/>
  <c r="R9" i="96"/>
  <c r="K9" i="96"/>
  <c r="X9" i="96" s="1"/>
  <c r="Z9" i="96" s="1"/>
  <c r="Y8" i="96"/>
  <c r="AB8" i="96" s="1"/>
  <c r="AD8" i="96" s="1"/>
  <c r="R8" i="96"/>
  <c r="K8" i="96"/>
  <c r="X8" i="96" s="1"/>
  <c r="Z8" i="96" s="1"/>
  <c r="AC7" i="96"/>
  <c r="AB7" i="96"/>
  <c r="AD7" i="96" s="1"/>
  <c r="AA7" i="96"/>
  <c r="Y7" i="96"/>
  <c r="X7" i="96"/>
  <c r="Z7" i="96" s="1"/>
  <c r="R7" i="96"/>
  <c r="K7" i="96"/>
  <c r="AB6" i="96"/>
  <c r="AD6" i="96" s="1"/>
  <c r="AA6" i="96"/>
  <c r="AC6" i="96" s="1"/>
  <c r="Y6" i="96"/>
  <c r="R6" i="96"/>
  <c r="K6" i="96"/>
  <c r="X6" i="96" s="1"/>
  <c r="Z6" i="96" s="1"/>
  <c r="AD5" i="96"/>
  <c r="AC5" i="96"/>
  <c r="AB5" i="96"/>
  <c r="AA5" i="96"/>
  <c r="Z5" i="96"/>
  <c r="Y5" i="96"/>
  <c r="X5" i="96"/>
  <c r="Y63" i="95"/>
  <c r="AB63" i="95" s="1"/>
  <c r="AD63" i="95" s="1"/>
  <c r="X63" i="95"/>
  <c r="Z63" i="95" s="1"/>
  <c r="R63" i="95"/>
  <c r="K63" i="95"/>
  <c r="Y62" i="95"/>
  <c r="AB62" i="95" s="1"/>
  <c r="AD62" i="95" s="1"/>
  <c r="R62" i="95"/>
  <c r="K62" i="95"/>
  <c r="X62" i="95" s="1"/>
  <c r="Z62" i="95" s="1"/>
  <c r="Y61" i="95"/>
  <c r="AB61" i="95" s="1"/>
  <c r="AD61" i="95" s="1"/>
  <c r="R61" i="95"/>
  <c r="K61" i="95"/>
  <c r="X61" i="95" s="1"/>
  <c r="Z61" i="95" s="1"/>
  <c r="AB60" i="95"/>
  <c r="AD60" i="95" s="1"/>
  <c r="AA60" i="95"/>
  <c r="AC60" i="95" s="1"/>
  <c r="Y60" i="95"/>
  <c r="R60" i="95"/>
  <c r="K60" i="95"/>
  <c r="X60" i="95" s="1"/>
  <c r="Z60" i="95" s="1"/>
  <c r="Z59" i="95"/>
  <c r="Y59" i="95"/>
  <c r="AB59" i="95" s="1"/>
  <c r="AD59" i="95" s="1"/>
  <c r="R59" i="95"/>
  <c r="K59" i="95"/>
  <c r="X59" i="95" s="1"/>
  <c r="AD58" i="95"/>
  <c r="AB58" i="95"/>
  <c r="AA58" i="95"/>
  <c r="AC58" i="95" s="1"/>
  <c r="Z58" i="95"/>
  <c r="Y58" i="95"/>
  <c r="R58" i="95"/>
  <c r="K58" i="95"/>
  <c r="X58" i="95" s="1"/>
  <c r="Y57" i="95"/>
  <c r="AB57" i="95" s="1"/>
  <c r="AD57" i="95" s="1"/>
  <c r="R57" i="95"/>
  <c r="K57" i="95"/>
  <c r="X57" i="95" s="1"/>
  <c r="Z57" i="95" s="1"/>
  <c r="Z56" i="95"/>
  <c r="Y56" i="95"/>
  <c r="AB56" i="95" s="1"/>
  <c r="AD56" i="95" s="1"/>
  <c r="R56" i="95"/>
  <c r="K56" i="95"/>
  <c r="X56" i="95" s="1"/>
  <c r="Y55" i="95"/>
  <c r="AB55" i="95" s="1"/>
  <c r="AD55" i="95" s="1"/>
  <c r="R55" i="95"/>
  <c r="K55" i="95"/>
  <c r="X55" i="95" s="1"/>
  <c r="Z55" i="95" s="1"/>
  <c r="Y54" i="95"/>
  <c r="AA54" i="95" s="1"/>
  <c r="AC54" i="95" s="1"/>
  <c r="R54" i="95"/>
  <c r="K54" i="95"/>
  <c r="X54" i="95" s="1"/>
  <c r="Z54" i="95" s="1"/>
  <c r="AC53" i="95"/>
  <c r="AB53" i="95"/>
  <c r="AD53" i="95" s="1"/>
  <c r="AA53" i="95"/>
  <c r="Y53" i="95"/>
  <c r="R53" i="95"/>
  <c r="K53" i="95"/>
  <c r="X53" i="95" s="1"/>
  <c r="Z53" i="95" s="1"/>
  <c r="Y52" i="95"/>
  <c r="AB52" i="95" s="1"/>
  <c r="AD52" i="95" s="1"/>
  <c r="R52" i="95"/>
  <c r="K52" i="95"/>
  <c r="X52" i="95" s="1"/>
  <c r="Z52" i="95" s="1"/>
  <c r="Z51" i="95"/>
  <c r="Y51" i="95"/>
  <c r="AB51" i="95" s="1"/>
  <c r="AD51" i="95" s="1"/>
  <c r="X51" i="95"/>
  <c r="R51" i="95"/>
  <c r="K51" i="95"/>
  <c r="AD50" i="95"/>
  <c r="AB50" i="95"/>
  <c r="AA50" i="95"/>
  <c r="AC50" i="95" s="1"/>
  <c r="Y50" i="95"/>
  <c r="R50" i="95"/>
  <c r="K50" i="95"/>
  <c r="X50" i="95" s="1"/>
  <c r="Z50" i="95" s="1"/>
  <c r="Y49" i="95"/>
  <c r="AB49" i="95" s="1"/>
  <c r="AD49" i="95" s="1"/>
  <c r="R49" i="95"/>
  <c r="K49" i="95"/>
  <c r="X49" i="95" s="1"/>
  <c r="Z49" i="95" s="1"/>
  <c r="Z48" i="95"/>
  <c r="Y48" i="95"/>
  <c r="AB48" i="95" s="1"/>
  <c r="AD48" i="95" s="1"/>
  <c r="R48" i="95"/>
  <c r="K48" i="95"/>
  <c r="X48" i="95" s="1"/>
  <c r="AB47" i="95"/>
  <c r="AD47" i="95" s="1"/>
  <c r="Y47" i="95"/>
  <c r="AA47" i="95" s="1"/>
  <c r="AC47" i="95" s="1"/>
  <c r="R47" i="95"/>
  <c r="K47" i="95"/>
  <c r="X47" i="95" s="1"/>
  <c r="Z47" i="95" s="1"/>
  <c r="Y46" i="95"/>
  <c r="AB46" i="95" s="1"/>
  <c r="AD46" i="95" s="1"/>
  <c r="R46" i="95"/>
  <c r="K46" i="95"/>
  <c r="X46" i="95" s="1"/>
  <c r="Z46" i="95" s="1"/>
  <c r="AD45" i="95"/>
  <c r="AB45" i="95"/>
  <c r="AA45" i="95"/>
  <c r="AC45" i="95" s="1"/>
  <c r="Y45" i="95"/>
  <c r="R45" i="95"/>
  <c r="K45" i="95"/>
  <c r="X45" i="95" s="1"/>
  <c r="Z45" i="95" s="1"/>
  <c r="Y44" i="95"/>
  <c r="AB44" i="95" s="1"/>
  <c r="AD44" i="95" s="1"/>
  <c r="X44" i="95"/>
  <c r="Z44" i="95" s="1"/>
  <c r="R44" i="95"/>
  <c r="K44" i="95"/>
  <c r="AA43" i="95"/>
  <c r="AC43" i="95" s="1"/>
  <c r="Y43" i="95"/>
  <c r="AB43" i="95" s="1"/>
  <c r="AD43" i="95" s="1"/>
  <c r="R43" i="95"/>
  <c r="K43" i="95"/>
  <c r="X43" i="95" s="1"/>
  <c r="Z43" i="95" s="1"/>
  <c r="AB42" i="95"/>
  <c r="AD42" i="95" s="1"/>
  <c r="Y42" i="95"/>
  <c r="AA42" i="95" s="1"/>
  <c r="AC42" i="95" s="1"/>
  <c r="R42" i="95"/>
  <c r="K42" i="95"/>
  <c r="X42" i="95" s="1"/>
  <c r="Z42" i="95" s="1"/>
  <c r="Y41" i="95"/>
  <c r="AB41" i="95" s="1"/>
  <c r="AD41" i="95" s="1"/>
  <c r="R41" i="95"/>
  <c r="K41" i="95"/>
  <c r="X41" i="95" s="1"/>
  <c r="Z41" i="95" s="1"/>
  <c r="AD40" i="95"/>
  <c r="AB40" i="95"/>
  <c r="AA40" i="95"/>
  <c r="AC40" i="95" s="1"/>
  <c r="Y40" i="95"/>
  <c r="R40" i="95"/>
  <c r="K40" i="95"/>
  <c r="X40" i="95" s="1"/>
  <c r="Z40" i="95" s="1"/>
  <c r="Z39" i="95"/>
  <c r="Y39" i="95"/>
  <c r="AB39" i="95" s="1"/>
  <c r="AD39" i="95" s="1"/>
  <c r="R39" i="95"/>
  <c r="K39" i="95"/>
  <c r="X39" i="95" s="1"/>
  <c r="AA38" i="95"/>
  <c r="AC38" i="95" s="1"/>
  <c r="Y38" i="95"/>
  <c r="AB38" i="95" s="1"/>
  <c r="AD38" i="95" s="1"/>
  <c r="R38" i="95"/>
  <c r="K38" i="95"/>
  <c r="X38" i="95" s="1"/>
  <c r="Z38" i="95" s="1"/>
  <c r="AB37" i="95"/>
  <c r="AD37" i="95" s="1"/>
  <c r="Y37" i="95"/>
  <c r="AA37" i="95" s="1"/>
  <c r="AC37" i="95" s="1"/>
  <c r="R37" i="95"/>
  <c r="K37" i="95"/>
  <c r="X37" i="95" s="1"/>
  <c r="Z37" i="95" s="1"/>
  <c r="Y36" i="95"/>
  <c r="AB36" i="95" s="1"/>
  <c r="AD36" i="95" s="1"/>
  <c r="R36" i="95"/>
  <c r="K36" i="95"/>
  <c r="X36" i="95" s="1"/>
  <c r="Z36" i="95" s="1"/>
  <c r="AD35" i="95"/>
  <c r="AB35" i="95"/>
  <c r="AA35" i="95"/>
  <c r="AC35" i="95" s="1"/>
  <c r="Y35" i="95"/>
  <c r="R35" i="95"/>
  <c r="K35" i="95"/>
  <c r="X35" i="95" s="1"/>
  <c r="Z35" i="95" s="1"/>
  <c r="Y34" i="95"/>
  <c r="AB34" i="95" s="1"/>
  <c r="AD34" i="95" s="1"/>
  <c r="R34" i="95"/>
  <c r="K34" i="95"/>
  <c r="X34" i="95" s="1"/>
  <c r="Z34" i="95" s="1"/>
  <c r="Y33" i="95"/>
  <c r="AB33" i="95" s="1"/>
  <c r="AD33" i="95" s="1"/>
  <c r="R33" i="95"/>
  <c r="K33" i="95"/>
  <c r="X33" i="95" s="1"/>
  <c r="Z33" i="95" s="1"/>
  <c r="AB32" i="95"/>
  <c r="AD32" i="95" s="1"/>
  <c r="AA32" i="95"/>
  <c r="AC32" i="95" s="1"/>
  <c r="Y32" i="95"/>
  <c r="R32" i="95"/>
  <c r="K32" i="95"/>
  <c r="X32" i="95" s="1"/>
  <c r="Z32" i="95" s="1"/>
  <c r="Y31" i="95"/>
  <c r="AB31" i="95" s="1"/>
  <c r="AD31" i="95" s="1"/>
  <c r="R31" i="95"/>
  <c r="K31" i="95"/>
  <c r="X31" i="95" s="1"/>
  <c r="Z31" i="95" s="1"/>
  <c r="AC30" i="95"/>
  <c r="AA30" i="95"/>
  <c r="Z30" i="95"/>
  <c r="Y30" i="95"/>
  <c r="AB30" i="95" s="1"/>
  <c r="AD30" i="95" s="1"/>
  <c r="R30" i="95"/>
  <c r="K30" i="95"/>
  <c r="X30" i="95" s="1"/>
  <c r="Z29" i="95"/>
  <c r="Y29" i="95"/>
  <c r="AB29" i="95" s="1"/>
  <c r="AD29" i="95" s="1"/>
  <c r="R29" i="95"/>
  <c r="K29" i="95"/>
  <c r="X29" i="95" s="1"/>
  <c r="AA28" i="95"/>
  <c r="AC28" i="95" s="1"/>
  <c r="Y28" i="95"/>
  <c r="AB28" i="95" s="1"/>
  <c r="AD28" i="95" s="1"/>
  <c r="R28" i="95"/>
  <c r="K28" i="95"/>
  <c r="X28" i="95" s="1"/>
  <c r="Z28" i="95" s="1"/>
  <c r="AB27" i="95"/>
  <c r="AD27" i="95" s="1"/>
  <c r="Y27" i="95"/>
  <c r="AA27" i="95" s="1"/>
  <c r="AC27" i="95" s="1"/>
  <c r="R27" i="95"/>
  <c r="K27" i="95"/>
  <c r="X27" i="95" s="1"/>
  <c r="Z27" i="95" s="1"/>
  <c r="Y26" i="95"/>
  <c r="AB26" i="95" s="1"/>
  <c r="AD26" i="95" s="1"/>
  <c r="X26" i="95"/>
  <c r="Z26" i="95" s="1"/>
  <c r="R26" i="95"/>
  <c r="K26" i="95"/>
  <c r="AC25" i="95"/>
  <c r="AB25" i="95"/>
  <c r="AD25" i="95" s="1"/>
  <c r="AA25" i="95"/>
  <c r="Y25" i="95"/>
  <c r="R25" i="95"/>
  <c r="K25" i="95"/>
  <c r="X25" i="95" s="1"/>
  <c r="Z25" i="95" s="1"/>
  <c r="Y24" i="95"/>
  <c r="AB24" i="95" s="1"/>
  <c r="AD24" i="95" s="1"/>
  <c r="R24" i="95"/>
  <c r="K24" i="95"/>
  <c r="X24" i="95" s="1"/>
  <c r="Z24" i="95" s="1"/>
  <c r="AA23" i="95"/>
  <c r="AC23" i="95" s="1"/>
  <c r="Y23" i="95"/>
  <c r="AB23" i="95" s="1"/>
  <c r="AD23" i="95" s="1"/>
  <c r="R23" i="95"/>
  <c r="K23" i="95"/>
  <c r="X23" i="95" s="1"/>
  <c r="Z23" i="95" s="1"/>
  <c r="AB22" i="95"/>
  <c r="AD22" i="95" s="1"/>
  <c r="Y22" i="95"/>
  <c r="AA22" i="95" s="1"/>
  <c r="AC22" i="95" s="1"/>
  <c r="R22" i="95"/>
  <c r="K22" i="95"/>
  <c r="X22" i="95" s="1"/>
  <c r="Z22" i="95" s="1"/>
  <c r="Z21" i="95"/>
  <c r="Y21" i="95"/>
  <c r="AB21" i="95" s="1"/>
  <c r="AD21" i="95" s="1"/>
  <c r="R21" i="95"/>
  <c r="K21" i="95"/>
  <c r="X21" i="95" s="1"/>
  <c r="AC20" i="95"/>
  <c r="AB20" i="95"/>
  <c r="AD20" i="95" s="1"/>
  <c r="AA20" i="95"/>
  <c r="Y20" i="95"/>
  <c r="R20" i="95"/>
  <c r="K20" i="95"/>
  <c r="X20" i="95" s="1"/>
  <c r="Z20" i="95" s="1"/>
  <c r="Y19" i="95"/>
  <c r="AB19" i="95" s="1"/>
  <c r="AD19" i="95" s="1"/>
  <c r="X19" i="95"/>
  <c r="Z19" i="95" s="1"/>
  <c r="R19" i="95"/>
  <c r="K19" i="95"/>
  <c r="Y18" i="95"/>
  <c r="AB18" i="95" s="1"/>
  <c r="AD18" i="95" s="1"/>
  <c r="R18" i="95"/>
  <c r="K18" i="95"/>
  <c r="X18" i="95" s="1"/>
  <c r="Z18" i="95" s="1"/>
  <c r="AC17" i="95"/>
  <c r="AA17" i="95"/>
  <c r="Y17" i="95"/>
  <c r="AB17" i="95" s="1"/>
  <c r="AD17" i="95" s="1"/>
  <c r="R17" i="95"/>
  <c r="K17" i="95"/>
  <c r="X17" i="95" s="1"/>
  <c r="Z17" i="95" s="1"/>
  <c r="Y16" i="95"/>
  <c r="AA16" i="95" s="1"/>
  <c r="AC16" i="95" s="1"/>
  <c r="R16" i="95"/>
  <c r="K16" i="95"/>
  <c r="X16" i="95" s="1"/>
  <c r="Z16" i="95" s="1"/>
  <c r="AC15" i="95"/>
  <c r="AB15" i="95"/>
  <c r="AD15" i="95" s="1"/>
  <c r="AA15" i="95"/>
  <c r="Y15" i="95"/>
  <c r="R15" i="95"/>
  <c r="K15" i="95"/>
  <c r="X15" i="95" s="1"/>
  <c r="Z15" i="95" s="1"/>
  <c r="Y14" i="95"/>
  <c r="AA14" i="95" s="1"/>
  <c r="AC14" i="95" s="1"/>
  <c r="X14" i="95"/>
  <c r="Z14" i="95" s="1"/>
  <c r="R14" i="95"/>
  <c r="K14" i="95"/>
  <c r="Y13" i="95"/>
  <c r="AB13" i="95" s="1"/>
  <c r="AD13" i="95" s="1"/>
  <c r="R13" i="95"/>
  <c r="K13" i="95"/>
  <c r="X13" i="95" s="1"/>
  <c r="Z13" i="95" s="1"/>
  <c r="AC12" i="95"/>
  <c r="AA12" i="95"/>
  <c r="Y12" i="95"/>
  <c r="AB12" i="95" s="1"/>
  <c r="AD12" i="95" s="1"/>
  <c r="R12" i="95"/>
  <c r="K12" i="95"/>
  <c r="X12" i="95" s="1"/>
  <c r="Z12" i="95" s="1"/>
  <c r="Z11" i="95"/>
  <c r="Y11" i="95"/>
  <c r="AA11" i="95" s="1"/>
  <c r="AC11" i="95" s="1"/>
  <c r="R11" i="95"/>
  <c r="K11" i="95"/>
  <c r="X11" i="95" s="1"/>
  <c r="Y10" i="95"/>
  <c r="AB10" i="95" s="1"/>
  <c r="AD10" i="95" s="1"/>
  <c r="R10" i="95"/>
  <c r="K10" i="95"/>
  <c r="X10" i="95" s="1"/>
  <c r="Z10" i="95" s="1"/>
  <c r="AB9" i="95"/>
  <c r="AD9" i="95" s="1"/>
  <c r="AA9" i="95"/>
  <c r="AC9" i="95" s="1"/>
  <c r="Y9" i="95"/>
  <c r="R9" i="95"/>
  <c r="K9" i="95"/>
  <c r="X9" i="95" s="1"/>
  <c r="Z9" i="95" s="1"/>
  <c r="Y8" i="95"/>
  <c r="AB8" i="95" s="1"/>
  <c r="AD8" i="95" s="1"/>
  <c r="X8" i="95"/>
  <c r="Z8" i="95" s="1"/>
  <c r="R8" i="95"/>
  <c r="K8" i="95"/>
  <c r="AD7" i="95"/>
  <c r="AB7" i="95"/>
  <c r="AA7" i="95"/>
  <c r="AC7" i="95" s="1"/>
  <c r="Y7" i="95"/>
  <c r="X7" i="95"/>
  <c r="Z7" i="95" s="1"/>
  <c r="R7" i="95"/>
  <c r="K7" i="95"/>
  <c r="Y6" i="95"/>
  <c r="AB6" i="95" s="1"/>
  <c r="AD6" i="95" s="1"/>
  <c r="R6" i="95"/>
  <c r="K6" i="95"/>
  <c r="X6" i="95" s="1"/>
  <c r="Z6" i="95" s="1"/>
  <c r="AC5" i="95"/>
  <c r="AA5" i="95"/>
  <c r="Y5" i="95"/>
  <c r="AB5" i="95" s="1"/>
  <c r="AD5" i="95" s="1"/>
  <c r="R5" i="95"/>
  <c r="K5" i="95"/>
  <c r="X5" i="95" s="1"/>
  <c r="AC126" i="94"/>
  <c r="AB126" i="94"/>
  <c r="AD126" i="94" s="1"/>
  <c r="Y126" i="94"/>
  <c r="AA126" i="94" s="1"/>
  <c r="R126" i="94"/>
  <c r="K126" i="94"/>
  <c r="X126" i="94" s="1"/>
  <c r="Z126" i="94" s="1"/>
  <c r="Y125" i="94"/>
  <c r="R125" i="94"/>
  <c r="K125" i="94"/>
  <c r="X125" i="94" s="1"/>
  <c r="Z125" i="94" s="1"/>
  <c r="Y124" i="94"/>
  <c r="AB124" i="94" s="1"/>
  <c r="AD124" i="94" s="1"/>
  <c r="R124" i="94"/>
  <c r="K124" i="94"/>
  <c r="X124" i="94" s="1"/>
  <c r="Z124" i="94" s="1"/>
  <c r="AB123" i="94"/>
  <c r="AD123" i="94" s="1"/>
  <c r="AA123" i="94"/>
  <c r="AC123" i="94" s="1"/>
  <c r="Y123" i="94"/>
  <c r="R123" i="94"/>
  <c r="K123" i="94"/>
  <c r="X123" i="94" s="1"/>
  <c r="Z123" i="94" s="1"/>
  <c r="Z122" i="94"/>
  <c r="Y122" i="94"/>
  <c r="AB122" i="94" s="1"/>
  <c r="AD122" i="94" s="1"/>
  <c r="R122" i="94"/>
  <c r="K122" i="94"/>
  <c r="X122" i="94" s="1"/>
  <c r="AB121" i="94"/>
  <c r="AD121" i="94" s="1"/>
  <c r="Y121" i="94"/>
  <c r="AA121" i="94" s="1"/>
  <c r="AC121" i="94" s="1"/>
  <c r="R121" i="94"/>
  <c r="K121" i="94"/>
  <c r="X121" i="94" s="1"/>
  <c r="Z121" i="94" s="1"/>
  <c r="Y120" i="94"/>
  <c r="X120" i="94"/>
  <c r="Z120" i="94" s="1"/>
  <c r="R120" i="94"/>
  <c r="K120" i="94"/>
  <c r="AC119" i="94"/>
  <c r="AA119" i="94"/>
  <c r="Y119" i="94"/>
  <c r="AB119" i="94" s="1"/>
  <c r="AD119" i="94" s="1"/>
  <c r="X119" i="94"/>
  <c r="Z119" i="94" s="1"/>
  <c r="R119" i="94"/>
  <c r="K119" i="94"/>
  <c r="AD118" i="94"/>
  <c r="AC118" i="94"/>
  <c r="AB118" i="94"/>
  <c r="AA118" i="94"/>
  <c r="Y118" i="94"/>
  <c r="R118" i="94"/>
  <c r="K118" i="94"/>
  <c r="X118" i="94" s="1"/>
  <c r="Z118" i="94" s="1"/>
  <c r="Y117" i="94"/>
  <c r="AA117" i="94" s="1"/>
  <c r="AC117" i="94" s="1"/>
  <c r="R117" i="94"/>
  <c r="K117" i="94"/>
  <c r="X117" i="94" s="1"/>
  <c r="Z117" i="94" s="1"/>
  <c r="AD116" i="94"/>
  <c r="AC116" i="94"/>
  <c r="AA116" i="94"/>
  <c r="Y116" i="94"/>
  <c r="AB116" i="94" s="1"/>
  <c r="X116" i="94"/>
  <c r="Z116" i="94" s="1"/>
  <c r="R116" i="94"/>
  <c r="K116" i="94"/>
  <c r="Y115" i="94"/>
  <c r="AA115" i="94" s="1"/>
  <c r="AC115" i="94" s="1"/>
  <c r="R115" i="94"/>
  <c r="K115" i="94"/>
  <c r="X115" i="94" s="1"/>
  <c r="Z115" i="94" s="1"/>
  <c r="AD114" i="94"/>
  <c r="AB114" i="94"/>
  <c r="Y114" i="94"/>
  <c r="AA114" i="94" s="1"/>
  <c r="AC114" i="94" s="1"/>
  <c r="X114" i="94"/>
  <c r="Z114" i="94" s="1"/>
  <c r="R114" i="94"/>
  <c r="K114" i="94"/>
  <c r="AB113" i="94"/>
  <c r="AD113" i="94" s="1"/>
  <c r="Y113" i="94"/>
  <c r="AA113" i="94" s="1"/>
  <c r="AC113" i="94" s="1"/>
  <c r="X113" i="94"/>
  <c r="Z113" i="94" s="1"/>
  <c r="R113" i="94"/>
  <c r="K113" i="94"/>
  <c r="AA112" i="94"/>
  <c r="AC112" i="94" s="1"/>
  <c r="Y112" i="94"/>
  <c r="AB112" i="94" s="1"/>
  <c r="AD112" i="94" s="1"/>
  <c r="R112" i="94"/>
  <c r="K112" i="94"/>
  <c r="X112" i="94" s="1"/>
  <c r="Z112" i="94" s="1"/>
  <c r="AC111" i="94"/>
  <c r="AB111" i="94"/>
  <c r="AD111" i="94" s="1"/>
  <c r="AA111" i="94"/>
  <c r="Y111" i="94"/>
  <c r="X111" i="94"/>
  <c r="Z111" i="94" s="1"/>
  <c r="R111" i="94"/>
  <c r="K111" i="94"/>
  <c r="AD110" i="94"/>
  <c r="AC110" i="94"/>
  <c r="AB110" i="94"/>
  <c r="AA110" i="94"/>
  <c r="Y110" i="94"/>
  <c r="X110" i="94"/>
  <c r="Z110" i="94" s="1"/>
  <c r="R110" i="94"/>
  <c r="K110" i="94"/>
  <c r="Y109" i="94"/>
  <c r="X109" i="94"/>
  <c r="Z109" i="94" s="1"/>
  <c r="R109" i="94"/>
  <c r="K109" i="94"/>
  <c r="AC108" i="94"/>
  <c r="AB108" i="94"/>
  <c r="AD108" i="94" s="1"/>
  <c r="AA108" i="94"/>
  <c r="Y108" i="94"/>
  <c r="R108" i="94"/>
  <c r="K108" i="94"/>
  <c r="X108" i="94" s="1"/>
  <c r="Z108" i="94" s="1"/>
  <c r="Y107" i="94"/>
  <c r="AB107" i="94" s="1"/>
  <c r="AD107" i="94" s="1"/>
  <c r="R107" i="94"/>
  <c r="K107" i="94"/>
  <c r="X107" i="94" s="1"/>
  <c r="Z107" i="94" s="1"/>
  <c r="Y106" i="94"/>
  <c r="AB106" i="94" s="1"/>
  <c r="AD106" i="94" s="1"/>
  <c r="R106" i="94"/>
  <c r="K106" i="94"/>
  <c r="X106" i="94" s="1"/>
  <c r="Z106" i="94" s="1"/>
  <c r="AB105" i="94"/>
  <c r="AD105" i="94" s="1"/>
  <c r="Y105" i="94"/>
  <c r="AA105" i="94" s="1"/>
  <c r="AC105" i="94" s="1"/>
  <c r="R105" i="94"/>
  <c r="K105" i="94"/>
  <c r="X105" i="94" s="1"/>
  <c r="Z105" i="94" s="1"/>
  <c r="Y104" i="94"/>
  <c r="R104" i="94"/>
  <c r="K104" i="94"/>
  <c r="X104" i="94" s="1"/>
  <c r="Z104" i="94" s="1"/>
  <c r="AD103" i="94"/>
  <c r="AB103" i="94"/>
  <c r="Y103" i="94"/>
  <c r="AA103" i="94" s="1"/>
  <c r="AC103" i="94" s="1"/>
  <c r="R103" i="94"/>
  <c r="K103" i="94"/>
  <c r="X103" i="94" s="1"/>
  <c r="Z103" i="94" s="1"/>
  <c r="AA102" i="94"/>
  <c r="AC102" i="94" s="1"/>
  <c r="Y102" i="94"/>
  <c r="AB102" i="94" s="1"/>
  <c r="AD102" i="94" s="1"/>
  <c r="R102" i="94"/>
  <c r="K102" i="94"/>
  <c r="X102" i="94" s="1"/>
  <c r="Z102" i="94" s="1"/>
  <c r="AD101" i="94"/>
  <c r="AB101" i="94"/>
  <c r="Y101" i="94"/>
  <c r="AA101" i="94" s="1"/>
  <c r="AC101" i="94" s="1"/>
  <c r="X101" i="94"/>
  <c r="Z101" i="94" s="1"/>
  <c r="R101" i="94"/>
  <c r="K101" i="94"/>
  <c r="AB100" i="94"/>
  <c r="AD100" i="94" s="1"/>
  <c r="Z100" i="94"/>
  <c r="Y100" i="94"/>
  <c r="AA100" i="94" s="1"/>
  <c r="AC100" i="94" s="1"/>
  <c r="R100" i="94"/>
  <c r="K100" i="94"/>
  <c r="X100" i="94" s="1"/>
  <c r="Y99" i="94"/>
  <c r="AB99" i="94" s="1"/>
  <c r="AD99" i="94" s="1"/>
  <c r="X99" i="94"/>
  <c r="Z99" i="94" s="1"/>
  <c r="R99" i="94"/>
  <c r="K99" i="94"/>
  <c r="AD98" i="94"/>
  <c r="AB98" i="94"/>
  <c r="Y98" i="94"/>
  <c r="AA98" i="94" s="1"/>
  <c r="AC98" i="94" s="1"/>
  <c r="R98" i="94"/>
  <c r="K98" i="94"/>
  <c r="X98" i="94" s="1"/>
  <c r="Z98" i="94" s="1"/>
  <c r="AB97" i="94"/>
  <c r="AD97" i="94" s="1"/>
  <c r="AA97" i="94"/>
  <c r="AC97" i="94" s="1"/>
  <c r="Y97" i="94"/>
  <c r="R97" i="94"/>
  <c r="K97" i="94"/>
  <c r="X97" i="94" s="1"/>
  <c r="Z97" i="94" s="1"/>
  <c r="Z96" i="94"/>
  <c r="Y96" i="94"/>
  <c r="R96" i="94"/>
  <c r="K96" i="94"/>
  <c r="X96" i="94" s="1"/>
  <c r="AD95" i="94"/>
  <c r="AB95" i="94"/>
  <c r="Y95" i="94"/>
  <c r="AA95" i="94" s="1"/>
  <c r="AC95" i="94" s="1"/>
  <c r="R95" i="94"/>
  <c r="K95" i="94"/>
  <c r="X95" i="94" s="1"/>
  <c r="Z95" i="94" s="1"/>
  <c r="AB94" i="94"/>
  <c r="AD94" i="94" s="1"/>
  <c r="Y94" i="94"/>
  <c r="AA94" i="94" s="1"/>
  <c r="AC94" i="94" s="1"/>
  <c r="X94" i="94"/>
  <c r="Z94" i="94" s="1"/>
  <c r="R94" i="94"/>
  <c r="K94" i="94"/>
  <c r="Y93" i="94"/>
  <c r="AB93" i="94" s="1"/>
  <c r="AD93" i="94" s="1"/>
  <c r="R93" i="94"/>
  <c r="K93" i="94"/>
  <c r="X93" i="94" s="1"/>
  <c r="Z93" i="94" s="1"/>
  <c r="AB92" i="94"/>
  <c r="AD92" i="94" s="1"/>
  <c r="Y92" i="94"/>
  <c r="AA92" i="94" s="1"/>
  <c r="AC92" i="94" s="1"/>
  <c r="R92" i="94"/>
  <c r="K92" i="94"/>
  <c r="X92" i="94" s="1"/>
  <c r="Z92" i="94" s="1"/>
  <c r="Y91" i="94"/>
  <c r="X91" i="94"/>
  <c r="Z91" i="94" s="1"/>
  <c r="R91" i="94"/>
  <c r="K91" i="94"/>
  <c r="AC90" i="94"/>
  <c r="AB90" i="94"/>
  <c r="AD90" i="94" s="1"/>
  <c r="AA90" i="94"/>
  <c r="Y90" i="94"/>
  <c r="R90" i="94"/>
  <c r="K90" i="94"/>
  <c r="X90" i="94" s="1"/>
  <c r="Z90" i="94" s="1"/>
  <c r="Y89" i="94"/>
  <c r="AB89" i="94" s="1"/>
  <c r="AD89" i="94" s="1"/>
  <c r="R89" i="94"/>
  <c r="K89" i="94"/>
  <c r="X89" i="94" s="1"/>
  <c r="Z89" i="94" s="1"/>
  <c r="Y88" i="94"/>
  <c r="AB88" i="94" s="1"/>
  <c r="AD88" i="94" s="1"/>
  <c r="R88" i="94"/>
  <c r="K88" i="94"/>
  <c r="X88" i="94" s="1"/>
  <c r="Z88" i="94" s="1"/>
  <c r="AC87" i="94"/>
  <c r="AB87" i="94"/>
  <c r="AD87" i="94" s="1"/>
  <c r="Y87" i="94"/>
  <c r="AA87" i="94" s="1"/>
  <c r="R87" i="94"/>
  <c r="K87" i="94"/>
  <c r="X87" i="94" s="1"/>
  <c r="Z87" i="94" s="1"/>
  <c r="Y86" i="94"/>
  <c r="R86" i="94"/>
  <c r="K86" i="94"/>
  <c r="X86" i="94" s="1"/>
  <c r="Z86" i="94" s="1"/>
  <c r="AD85" i="94"/>
  <c r="AB85" i="94"/>
  <c r="Y85" i="94"/>
  <c r="AA85" i="94" s="1"/>
  <c r="AC85" i="94" s="1"/>
  <c r="X85" i="94"/>
  <c r="Z85" i="94" s="1"/>
  <c r="R85" i="94"/>
  <c r="K85" i="94"/>
  <c r="AC84" i="94"/>
  <c r="AB84" i="94"/>
  <c r="AD84" i="94" s="1"/>
  <c r="AA84" i="94"/>
  <c r="Z84" i="94"/>
  <c r="Y84" i="94"/>
  <c r="R84" i="94"/>
  <c r="K84" i="94"/>
  <c r="X84" i="94" s="1"/>
  <c r="Y83" i="94"/>
  <c r="AB83" i="94" s="1"/>
  <c r="AD83" i="94" s="1"/>
  <c r="R83" i="94"/>
  <c r="K83" i="94"/>
  <c r="X83" i="94" s="1"/>
  <c r="Z83" i="94" s="1"/>
  <c r="AD82" i="94"/>
  <c r="AC82" i="94"/>
  <c r="AA82" i="94"/>
  <c r="Y82" i="94"/>
  <c r="AB82" i="94" s="1"/>
  <c r="X82" i="94"/>
  <c r="Z82" i="94" s="1"/>
  <c r="R82" i="94"/>
  <c r="K82" i="94"/>
  <c r="Y81" i="94"/>
  <c r="AA81" i="94" s="1"/>
  <c r="AC81" i="94" s="1"/>
  <c r="X81" i="94"/>
  <c r="Z81" i="94" s="1"/>
  <c r="R81" i="94"/>
  <c r="K81" i="94"/>
  <c r="Y80" i="94"/>
  <c r="AB80" i="94" s="1"/>
  <c r="AD80" i="94" s="1"/>
  <c r="R80" i="94"/>
  <c r="K80" i="94"/>
  <c r="X80" i="94" s="1"/>
  <c r="Z80" i="94" s="1"/>
  <c r="AB79" i="94"/>
  <c r="AD79" i="94" s="1"/>
  <c r="Y79" i="94"/>
  <c r="AA79" i="94" s="1"/>
  <c r="AC79" i="94" s="1"/>
  <c r="R79" i="94"/>
  <c r="K79" i="94"/>
  <c r="X79" i="94" s="1"/>
  <c r="Z79" i="94" s="1"/>
  <c r="Y78" i="94"/>
  <c r="R78" i="94"/>
  <c r="K78" i="94"/>
  <c r="X78" i="94" s="1"/>
  <c r="Z78" i="94" s="1"/>
  <c r="AD77" i="94"/>
  <c r="AB77" i="94"/>
  <c r="Y77" i="94"/>
  <c r="AA77" i="94" s="1"/>
  <c r="AC77" i="94" s="1"/>
  <c r="R77" i="94"/>
  <c r="K77" i="94"/>
  <c r="X77" i="94" s="1"/>
  <c r="Z77" i="94" s="1"/>
  <c r="Y76" i="94"/>
  <c r="AB76" i="94" s="1"/>
  <c r="AD76" i="94" s="1"/>
  <c r="X76" i="94"/>
  <c r="Z76" i="94" s="1"/>
  <c r="R76" i="94"/>
  <c r="K76" i="94"/>
  <c r="Y75" i="94"/>
  <c r="AB75" i="94" s="1"/>
  <c r="AD75" i="94" s="1"/>
  <c r="R75" i="94"/>
  <c r="K75" i="94"/>
  <c r="X75" i="94" s="1"/>
  <c r="Z75" i="94" s="1"/>
  <c r="AB74" i="94"/>
  <c r="AD74" i="94" s="1"/>
  <c r="Y74" i="94"/>
  <c r="AA74" i="94" s="1"/>
  <c r="AC74" i="94" s="1"/>
  <c r="R74" i="94"/>
  <c r="K74" i="94"/>
  <c r="X74" i="94" s="1"/>
  <c r="Z74" i="94" s="1"/>
  <c r="Y73" i="94"/>
  <c r="R73" i="94"/>
  <c r="K73" i="94"/>
  <c r="X73" i="94" s="1"/>
  <c r="Z73" i="94" s="1"/>
  <c r="AD72" i="94"/>
  <c r="AB72" i="94"/>
  <c r="AA72" i="94"/>
  <c r="AC72" i="94" s="1"/>
  <c r="Z72" i="94"/>
  <c r="Y72" i="94"/>
  <c r="R72" i="94"/>
  <c r="K72" i="94"/>
  <c r="X72" i="94" s="1"/>
  <c r="Y71" i="94"/>
  <c r="AB71" i="94" s="1"/>
  <c r="AD71" i="94" s="1"/>
  <c r="R71" i="94"/>
  <c r="K71" i="94"/>
  <c r="X71" i="94" s="1"/>
  <c r="Z71" i="94" s="1"/>
  <c r="Y70" i="94"/>
  <c r="AB70" i="94" s="1"/>
  <c r="AD70" i="94" s="1"/>
  <c r="R70" i="94"/>
  <c r="K70" i="94"/>
  <c r="X70" i="94" s="1"/>
  <c r="Z70" i="94" s="1"/>
  <c r="AB69" i="94"/>
  <c r="AD69" i="94" s="1"/>
  <c r="Y69" i="94"/>
  <c r="AA69" i="94" s="1"/>
  <c r="AC69" i="94" s="1"/>
  <c r="R69" i="94"/>
  <c r="K69" i="94"/>
  <c r="X69" i="94" s="1"/>
  <c r="Z69" i="94" s="1"/>
  <c r="Y68" i="94"/>
  <c r="R68" i="94"/>
  <c r="K68" i="94"/>
  <c r="X68" i="94" s="1"/>
  <c r="Z68" i="94" s="1"/>
  <c r="AD67" i="94"/>
  <c r="AB67" i="94"/>
  <c r="Y67" i="94"/>
  <c r="AA67" i="94" s="1"/>
  <c r="AC67" i="94" s="1"/>
  <c r="X67" i="94"/>
  <c r="Z67" i="94" s="1"/>
  <c r="R67" i="94"/>
  <c r="K67" i="94"/>
  <c r="Y66" i="94"/>
  <c r="AB66" i="94" s="1"/>
  <c r="AD66" i="94" s="1"/>
  <c r="R66" i="94"/>
  <c r="K66" i="94"/>
  <c r="X66" i="94" s="1"/>
  <c r="Z66" i="94" s="1"/>
  <c r="Y65" i="94"/>
  <c r="AB65" i="94" s="1"/>
  <c r="AD65" i="94" s="1"/>
  <c r="X65" i="94"/>
  <c r="Z65" i="94" s="1"/>
  <c r="R65" i="94"/>
  <c r="K65" i="94"/>
  <c r="AC64" i="94"/>
  <c r="AA64" i="94"/>
  <c r="Y64" i="94"/>
  <c r="AB64" i="94" s="1"/>
  <c r="AD64" i="94" s="1"/>
  <c r="X64" i="94"/>
  <c r="Z64" i="94" s="1"/>
  <c r="R64" i="94"/>
  <c r="K64" i="94"/>
  <c r="AB63" i="94"/>
  <c r="AD63" i="94" s="1"/>
  <c r="AA63" i="94"/>
  <c r="AC63" i="94" s="1"/>
  <c r="Y63" i="94"/>
  <c r="R63" i="94"/>
  <c r="K63" i="94"/>
  <c r="X63" i="94" s="1"/>
  <c r="Z63" i="94" s="1"/>
  <c r="AD62" i="94"/>
  <c r="AB62" i="94"/>
  <c r="Y62" i="94"/>
  <c r="AA62" i="94" s="1"/>
  <c r="AC62" i="94" s="1"/>
  <c r="R62" i="94"/>
  <c r="K62" i="94"/>
  <c r="X62" i="94" s="1"/>
  <c r="Z62" i="94" s="1"/>
  <c r="AB61" i="94"/>
  <c r="AD61" i="94" s="1"/>
  <c r="AA61" i="94"/>
  <c r="AC61" i="94" s="1"/>
  <c r="Y61" i="94"/>
  <c r="R61" i="94"/>
  <c r="K61" i="94"/>
  <c r="X61" i="94" s="1"/>
  <c r="Z61" i="94" s="1"/>
  <c r="Y60" i="94"/>
  <c r="AA60" i="94" s="1"/>
  <c r="AC60" i="94" s="1"/>
  <c r="R60" i="94"/>
  <c r="K60" i="94"/>
  <c r="X60" i="94" s="1"/>
  <c r="Z60" i="94" s="1"/>
  <c r="AC59" i="94"/>
  <c r="AA59" i="94"/>
  <c r="Y59" i="94"/>
  <c r="AB59" i="94" s="1"/>
  <c r="AD59" i="94" s="1"/>
  <c r="R59" i="94"/>
  <c r="K59" i="94"/>
  <c r="X59" i="94" s="1"/>
  <c r="Z59" i="94" s="1"/>
  <c r="Y58" i="94"/>
  <c r="AB58" i="94" s="1"/>
  <c r="AD58" i="94" s="1"/>
  <c r="R58" i="94"/>
  <c r="K58" i="94"/>
  <c r="X58" i="94" s="1"/>
  <c r="Z58" i="94" s="1"/>
  <c r="AC57" i="94"/>
  <c r="AB57" i="94"/>
  <c r="AD57" i="94" s="1"/>
  <c r="AA57" i="94"/>
  <c r="Y57" i="94"/>
  <c r="R57" i="94"/>
  <c r="K57" i="94"/>
  <c r="X57" i="94" s="1"/>
  <c r="Z57" i="94" s="1"/>
  <c r="AB56" i="94"/>
  <c r="AD56" i="94" s="1"/>
  <c r="Y56" i="94"/>
  <c r="AA56" i="94" s="1"/>
  <c r="AC56" i="94" s="1"/>
  <c r="R56" i="94"/>
  <c r="K56" i="94"/>
  <c r="X56" i="94" s="1"/>
  <c r="Z56" i="94" s="1"/>
  <c r="Y55" i="94"/>
  <c r="AB55" i="94" s="1"/>
  <c r="AD55" i="94" s="1"/>
  <c r="R55" i="94"/>
  <c r="K55" i="94"/>
  <c r="X55" i="94" s="1"/>
  <c r="Z55" i="94" s="1"/>
  <c r="AB54" i="94"/>
  <c r="AD54" i="94" s="1"/>
  <c r="Y54" i="94"/>
  <c r="AA54" i="94" s="1"/>
  <c r="AC54" i="94" s="1"/>
  <c r="R54" i="94"/>
  <c r="K54" i="94"/>
  <c r="X54" i="94" s="1"/>
  <c r="Z54" i="94" s="1"/>
  <c r="Y53" i="94"/>
  <c r="R53" i="94"/>
  <c r="K53" i="94"/>
  <c r="X53" i="94" s="1"/>
  <c r="Z53" i="94" s="1"/>
  <c r="AD52" i="94"/>
  <c r="AB52" i="94"/>
  <c r="Y52" i="94"/>
  <c r="AA52" i="94" s="1"/>
  <c r="AC52" i="94" s="1"/>
  <c r="R52" i="94"/>
  <c r="K52" i="94"/>
  <c r="X52" i="94" s="1"/>
  <c r="Z52" i="94" s="1"/>
  <c r="Y51" i="94"/>
  <c r="AB51" i="94" s="1"/>
  <c r="AD51" i="94" s="1"/>
  <c r="R51" i="94"/>
  <c r="K51" i="94"/>
  <c r="X51" i="94" s="1"/>
  <c r="Z51" i="94" s="1"/>
  <c r="AD50" i="94"/>
  <c r="AB50" i="94"/>
  <c r="Y50" i="94"/>
  <c r="AA50" i="94" s="1"/>
  <c r="AC50" i="94" s="1"/>
  <c r="R50" i="94"/>
  <c r="K50" i="94"/>
  <c r="X50" i="94" s="1"/>
  <c r="Z50" i="94" s="1"/>
  <c r="AB49" i="94"/>
  <c r="AD49" i="94" s="1"/>
  <c r="AA49" i="94"/>
  <c r="AC49" i="94" s="1"/>
  <c r="Y49" i="94"/>
  <c r="R49" i="94"/>
  <c r="K49" i="94"/>
  <c r="X49" i="94" s="1"/>
  <c r="Z49" i="94" s="1"/>
  <c r="Y48" i="94"/>
  <c r="AB48" i="94" s="1"/>
  <c r="AD48" i="94" s="1"/>
  <c r="R48" i="94"/>
  <c r="K48" i="94"/>
  <c r="X48" i="94" s="1"/>
  <c r="Z48" i="94" s="1"/>
  <c r="AC47" i="94"/>
  <c r="AA47" i="94"/>
  <c r="Y47" i="94"/>
  <c r="AB47" i="94" s="1"/>
  <c r="AD47" i="94" s="1"/>
  <c r="R47" i="94"/>
  <c r="K47" i="94"/>
  <c r="X47" i="94" s="1"/>
  <c r="Z47" i="94" s="1"/>
  <c r="AA46" i="94"/>
  <c r="AC46" i="94" s="1"/>
  <c r="Y46" i="94"/>
  <c r="AB46" i="94" s="1"/>
  <c r="AD46" i="94" s="1"/>
  <c r="R46" i="94"/>
  <c r="K46" i="94"/>
  <c r="X46" i="94" s="1"/>
  <c r="Z46" i="94" s="1"/>
  <c r="AC45" i="94"/>
  <c r="AB45" i="94"/>
  <c r="AD45" i="94" s="1"/>
  <c r="AA45" i="94"/>
  <c r="Y45" i="94"/>
  <c r="R45" i="94"/>
  <c r="K45" i="94"/>
  <c r="X45" i="94" s="1"/>
  <c r="Z45" i="94" s="1"/>
  <c r="AB44" i="94"/>
  <c r="AD44" i="94" s="1"/>
  <c r="AA44" i="94"/>
  <c r="AC44" i="94" s="1"/>
  <c r="Y44" i="94"/>
  <c r="R44" i="94"/>
  <c r="K44" i="94"/>
  <c r="X44" i="94" s="1"/>
  <c r="Z44" i="94" s="1"/>
  <c r="Y43" i="94"/>
  <c r="AB43" i="94" s="1"/>
  <c r="AD43" i="94" s="1"/>
  <c r="R43" i="94"/>
  <c r="K43" i="94"/>
  <c r="X43" i="94" s="1"/>
  <c r="Z43" i="94" s="1"/>
  <c r="AB42" i="94"/>
  <c r="AD42" i="94" s="1"/>
  <c r="Y42" i="94"/>
  <c r="AA42" i="94" s="1"/>
  <c r="AC42" i="94" s="1"/>
  <c r="R42" i="94"/>
  <c r="K42" i="94"/>
  <c r="X42" i="94" s="1"/>
  <c r="Z42" i="94" s="1"/>
  <c r="Y41" i="94"/>
  <c r="R41" i="94"/>
  <c r="K41" i="94"/>
  <c r="X41" i="94" s="1"/>
  <c r="Z41" i="94" s="1"/>
  <c r="AD40" i="94"/>
  <c r="AB40" i="94"/>
  <c r="Y40" i="94"/>
  <c r="AA40" i="94" s="1"/>
  <c r="AC40" i="94" s="1"/>
  <c r="X40" i="94"/>
  <c r="Z40" i="94" s="1"/>
  <c r="R40" i="94"/>
  <c r="K40" i="94"/>
  <c r="AB39" i="94"/>
  <c r="AD39" i="94" s="1"/>
  <c r="AA39" i="94"/>
  <c r="AC39" i="94" s="1"/>
  <c r="Y39" i="94"/>
  <c r="R39" i="94"/>
  <c r="K39" i="94"/>
  <c r="X39" i="94" s="1"/>
  <c r="Z39" i="94" s="1"/>
  <c r="Y38" i="94"/>
  <c r="AB38" i="94" s="1"/>
  <c r="AD38" i="94" s="1"/>
  <c r="R38" i="94"/>
  <c r="K38" i="94"/>
  <c r="X38" i="94" s="1"/>
  <c r="Z38" i="94" s="1"/>
  <c r="AB37" i="94"/>
  <c r="AD37" i="94" s="1"/>
  <c r="Y37" i="94"/>
  <c r="AA37" i="94" s="1"/>
  <c r="AC37" i="94" s="1"/>
  <c r="R37" i="94"/>
  <c r="K37" i="94"/>
  <c r="X37" i="94" s="1"/>
  <c r="Z37" i="94" s="1"/>
  <c r="Y36" i="94"/>
  <c r="R36" i="94"/>
  <c r="K36" i="94"/>
  <c r="X36" i="94" s="1"/>
  <c r="Z36" i="94" s="1"/>
  <c r="AD35" i="94"/>
  <c r="AB35" i="94"/>
  <c r="Y35" i="94"/>
  <c r="AA35" i="94" s="1"/>
  <c r="AC35" i="94" s="1"/>
  <c r="R35" i="94"/>
  <c r="K35" i="94"/>
  <c r="X35" i="94" s="1"/>
  <c r="Z35" i="94" s="1"/>
  <c r="Y34" i="94"/>
  <c r="AB34" i="94" s="1"/>
  <c r="AD34" i="94" s="1"/>
  <c r="R34" i="94"/>
  <c r="K34" i="94"/>
  <c r="X34" i="94" s="1"/>
  <c r="Z34" i="94" s="1"/>
  <c r="AD33" i="94"/>
  <c r="AB33" i="94"/>
  <c r="Y33" i="94"/>
  <c r="AA33" i="94" s="1"/>
  <c r="AC33" i="94" s="1"/>
  <c r="X33" i="94"/>
  <c r="Z33" i="94" s="1"/>
  <c r="R33" i="94"/>
  <c r="K33" i="94"/>
  <c r="AB32" i="94"/>
  <c r="AD32" i="94" s="1"/>
  <c r="Y32" i="94"/>
  <c r="AA32" i="94" s="1"/>
  <c r="AC32" i="94" s="1"/>
  <c r="R32" i="94"/>
  <c r="K32" i="94"/>
  <c r="X32" i="94" s="1"/>
  <c r="Z32" i="94" s="1"/>
  <c r="Y31" i="94"/>
  <c r="R31" i="94"/>
  <c r="K31" i="94"/>
  <c r="X31" i="94" s="1"/>
  <c r="Z31" i="94" s="1"/>
  <c r="AD30" i="94"/>
  <c r="AB30" i="94"/>
  <c r="Y30" i="94"/>
  <c r="AA30" i="94" s="1"/>
  <c r="AC30" i="94" s="1"/>
  <c r="R30" i="94"/>
  <c r="K30" i="94"/>
  <c r="X30" i="94" s="1"/>
  <c r="Z30" i="94" s="1"/>
  <c r="Y29" i="94"/>
  <c r="AB29" i="94" s="1"/>
  <c r="AD29" i="94" s="1"/>
  <c r="R29" i="94"/>
  <c r="K29" i="94"/>
  <c r="X29" i="94" s="1"/>
  <c r="Z29" i="94" s="1"/>
  <c r="AD28" i="94"/>
  <c r="AB28" i="94"/>
  <c r="Y28" i="94"/>
  <c r="AA28" i="94" s="1"/>
  <c r="AC28" i="94" s="1"/>
  <c r="X28" i="94"/>
  <c r="Z28" i="94" s="1"/>
  <c r="R28" i="94"/>
  <c r="K28" i="94"/>
  <c r="AC27" i="94"/>
  <c r="AB27" i="94"/>
  <c r="AD27" i="94" s="1"/>
  <c r="Z27" i="94"/>
  <c r="Y27" i="94"/>
  <c r="AA27" i="94" s="1"/>
  <c r="R27" i="94"/>
  <c r="K27" i="94"/>
  <c r="X27" i="94" s="1"/>
  <c r="Y26" i="94"/>
  <c r="AB26" i="94" s="1"/>
  <c r="AD26" i="94" s="1"/>
  <c r="R26" i="94"/>
  <c r="K26" i="94"/>
  <c r="X26" i="94" s="1"/>
  <c r="Z26" i="94" s="1"/>
  <c r="AC25" i="94"/>
  <c r="AB25" i="94"/>
  <c r="AD25" i="94" s="1"/>
  <c r="AA25" i="94"/>
  <c r="Y25" i="94"/>
  <c r="R25" i="94"/>
  <c r="K25" i="94"/>
  <c r="X25" i="94" s="1"/>
  <c r="Z25" i="94" s="1"/>
  <c r="Y24" i="94"/>
  <c r="AB24" i="94" s="1"/>
  <c r="AD24" i="94" s="1"/>
  <c r="R24" i="94"/>
  <c r="K24" i="94"/>
  <c r="X24" i="94" s="1"/>
  <c r="Z24" i="94" s="1"/>
  <c r="Y23" i="94"/>
  <c r="AB23" i="94" s="1"/>
  <c r="AD23" i="94" s="1"/>
  <c r="R23" i="94"/>
  <c r="K23" i="94"/>
  <c r="X23" i="94" s="1"/>
  <c r="Z23" i="94" s="1"/>
  <c r="AD22" i="94"/>
  <c r="AC22" i="94"/>
  <c r="AB22" i="94"/>
  <c r="Y22" i="94"/>
  <c r="AA22" i="94" s="1"/>
  <c r="X22" i="94"/>
  <c r="Z22" i="94" s="1"/>
  <c r="R22" i="94"/>
  <c r="K22" i="94"/>
  <c r="Y21" i="94"/>
  <c r="AB21" i="94" s="1"/>
  <c r="AD21" i="94" s="1"/>
  <c r="R21" i="94"/>
  <c r="K21" i="94"/>
  <c r="X21" i="94" s="1"/>
  <c r="Z21" i="94" s="1"/>
  <c r="AC20" i="94"/>
  <c r="AB20" i="94"/>
  <c r="AD20" i="94" s="1"/>
  <c r="AA20" i="94"/>
  <c r="Y20" i="94"/>
  <c r="R20" i="94"/>
  <c r="K20" i="94"/>
  <c r="X20" i="94" s="1"/>
  <c r="Z20" i="94" s="1"/>
  <c r="Y19" i="94"/>
  <c r="AB19" i="94" s="1"/>
  <c r="AD19" i="94" s="1"/>
  <c r="R19" i="94"/>
  <c r="K19" i="94"/>
  <c r="X19" i="94" s="1"/>
  <c r="Z19" i="94" s="1"/>
  <c r="Y18" i="94"/>
  <c r="AB18" i="94" s="1"/>
  <c r="AD18" i="94" s="1"/>
  <c r="R18" i="94"/>
  <c r="K18" i="94"/>
  <c r="X18" i="94" s="1"/>
  <c r="Z18" i="94" s="1"/>
  <c r="AD17" i="94"/>
  <c r="AB17" i="94"/>
  <c r="Y17" i="94"/>
  <c r="AA17" i="94" s="1"/>
  <c r="AC17" i="94" s="1"/>
  <c r="X17" i="94"/>
  <c r="Z17" i="94" s="1"/>
  <c r="R17" i="94"/>
  <c r="K17" i="94"/>
  <c r="Y16" i="94"/>
  <c r="AB16" i="94" s="1"/>
  <c r="AD16" i="94" s="1"/>
  <c r="X16" i="94"/>
  <c r="Z16" i="94" s="1"/>
  <c r="R16" i="94"/>
  <c r="K16" i="94"/>
  <c r="Z15" i="94"/>
  <c r="Y15" i="94"/>
  <c r="AB15" i="94" s="1"/>
  <c r="AD15" i="94" s="1"/>
  <c r="R15" i="94"/>
  <c r="K15" i="94"/>
  <c r="X15" i="94" s="1"/>
  <c r="AB14" i="94"/>
  <c r="AD14" i="94" s="1"/>
  <c r="Y14" i="94"/>
  <c r="AA14" i="94" s="1"/>
  <c r="AC14" i="94" s="1"/>
  <c r="R14" i="94"/>
  <c r="K14" i="94"/>
  <c r="X14" i="94" s="1"/>
  <c r="Z14" i="94" s="1"/>
  <c r="Y13" i="94"/>
  <c r="R13" i="94"/>
  <c r="K13" i="94"/>
  <c r="X13" i="94" s="1"/>
  <c r="Z13" i="94" s="1"/>
  <c r="AD12" i="94"/>
  <c r="AB12" i="94"/>
  <c r="Y12" i="94"/>
  <c r="AA12" i="94" s="1"/>
  <c r="AC12" i="94" s="1"/>
  <c r="X12" i="94"/>
  <c r="Z12" i="94" s="1"/>
  <c r="R12" i="94"/>
  <c r="K12" i="94"/>
  <c r="Y11" i="94"/>
  <c r="AA11" i="94" s="1"/>
  <c r="AC11" i="94" s="1"/>
  <c r="X11" i="94"/>
  <c r="Z11" i="94" s="1"/>
  <c r="R11" i="94"/>
  <c r="K11" i="94"/>
  <c r="Y10" i="94"/>
  <c r="R10" i="94"/>
  <c r="K10" i="94"/>
  <c r="X10" i="94" s="1"/>
  <c r="Z10" i="94" s="1"/>
  <c r="AC9" i="94"/>
  <c r="AA9" i="94"/>
  <c r="Y9" i="94"/>
  <c r="AB9" i="94" s="1"/>
  <c r="AD9" i="94" s="1"/>
  <c r="X9" i="94"/>
  <c r="Z9" i="94" s="1"/>
  <c r="R9" i="94"/>
  <c r="K9" i="94"/>
  <c r="Y8" i="94"/>
  <c r="AB8" i="94" s="1"/>
  <c r="AD8" i="94" s="1"/>
  <c r="R8" i="94"/>
  <c r="K8" i="94"/>
  <c r="X8" i="94" s="1"/>
  <c r="Z8" i="94" s="1"/>
  <c r="AD7" i="94"/>
  <c r="AB7" i="94"/>
  <c r="Y7" i="94"/>
  <c r="AA7" i="94" s="1"/>
  <c r="AC7" i="94" s="1"/>
  <c r="R7" i="94"/>
  <c r="K7" i="94"/>
  <c r="X7" i="94" s="1"/>
  <c r="Z7" i="94" s="1"/>
  <c r="AB6" i="94"/>
  <c r="AD6" i="94" s="1"/>
  <c r="AA6" i="94"/>
  <c r="AC6" i="94" s="1"/>
  <c r="Y6" i="94"/>
  <c r="R6" i="94"/>
  <c r="K6" i="94"/>
  <c r="X6" i="94" s="1"/>
  <c r="Z6" i="94" s="1"/>
  <c r="Y5" i="94"/>
  <c r="AA5" i="94" s="1"/>
  <c r="AC5" i="94" s="1"/>
  <c r="R5" i="94"/>
  <c r="K5" i="94"/>
  <c r="X5" i="94" s="1"/>
  <c r="Z65" i="93"/>
  <c r="Y65" i="93"/>
  <c r="AB65" i="93" s="1"/>
  <c r="AD65" i="93" s="1"/>
  <c r="R65" i="93"/>
  <c r="K65" i="93"/>
  <c r="X65" i="93" s="1"/>
  <c r="Y64" i="93"/>
  <c r="AB64" i="93" s="1"/>
  <c r="AD64" i="93" s="1"/>
  <c r="R64" i="93"/>
  <c r="K64" i="93"/>
  <c r="X64" i="93" s="1"/>
  <c r="Z64" i="93" s="1"/>
  <c r="Y63" i="93"/>
  <c r="AB63" i="93" s="1"/>
  <c r="AD63" i="93" s="1"/>
  <c r="R63" i="93"/>
  <c r="K63" i="93"/>
  <c r="X63" i="93" s="1"/>
  <c r="Z63" i="93" s="1"/>
  <c r="AB62" i="93"/>
  <c r="AD62" i="93" s="1"/>
  <c r="Z62" i="93"/>
  <c r="Y62" i="93"/>
  <c r="AA62" i="93" s="1"/>
  <c r="AC62" i="93" s="1"/>
  <c r="R62" i="93"/>
  <c r="K62" i="93"/>
  <c r="X62" i="93" s="1"/>
  <c r="Y61" i="93"/>
  <c r="AB61" i="93" s="1"/>
  <c r="AD61" i="93" s="1"/>
  <c r="R61" i="93"/>
  <c r="K61" i="93"/>
  <c r="X61" i="93" s="1"/>
  <c r="Z61" i="93" s="1"/>
  <c r="AB60" i="93"/>
  <c r="AD60" i="93" s="1"/>
  <c r="Y60" i="93"/>
  <c r="AA60" i="93" s="1"/>
  <c r="AC60" i="93" s="1"/>
  <c r="R60" i="93"/>
  <c r="K60" i="93"/>
  <c r="X60" i="93" s="1"/>
  <c r="Z60" i="93" s="1"/>
  <c r="Y59" i="93"/>
  <c r="AB59" i="93" s="1"/>
  <c r="AD59" i="93" s="1"/>
  <c r="X59" i="93"/>
  <c r="Z59" i="93" s="1"/>
  <c r="R59" i="93"/>
  <c r="K59" i="93"/>
  <c r="Y58" i="93"/>
  <c r="AA58" i="93" s="1"/>
  <c r="AC58" i="93" s="1"/>
  <c r="R58" i="93"/>
  <c r="K58" i="93"/>
  <c r="X58" i="93" s="1"/>
  <c r="Z58" i="93" s="1"/>
  <c r="Y57" i="93"/>
  <c r="AB57" i="93" s="1"/>
  <c r="AD57" i="93" s="1"/>
  <c r="R57" i="93"/>
  <c r="K57" i="93"/>
  <c r="X57" i="93" s="1"/>
  <c r="Z57" i="93" s="1"/>
  <c r="Y56" i="93"/>
  <c r="AA56" i="93" s="1"/>
  <c r="AC56" i="93" s="1"/>
  <c r="R56" i="93"/>
  <c r="K56" i="93"/>
  <c r="X56" i="93" s="1"/>
  <c r="Z56" i="93" s="1"/>
  <c r="AB55" i="93"/>
  <c r="AD55" i="93" s="1"/>
  <c r="Y55" i="93"/>
  <c r="AA55" i="93" s="1"/>
  <c r="AC55" i="93" s="1"/>
  <c r="R55" i="93"/>
  <c r="K55" i="93"/>
  <c r="X55" i="93" s="1"/>
  <c r="Z55" i="93" s="1"/>
  <c r="AB54" i="93"/>
  <c r="AD54" i="93" s="1"/>
  <c r="AA54" i="93"/>
  <c r="AC54" i="93" s="1"/>
  <c r="Z54" i="93"/>
  <c r="Y54" i="93"/>
  <c r="X54" i="93"/>
  <c r="R54" i="93"/>
  <c r="K54" i="93"/>
  <c r="Y53" i="93"/>
  <c r="AB53" i="93" s="1"/>
  <c r="AD53" i="93" s="1"/>
  <c r="R53" i="93"/>
  <c r="K53" i="93"/>
  <c r="X53" i="93" s="1"/>
  <c r="Z53" i="93" s="1"/>
  <c r="AA52" i="93"/>
  <c r="AC52" i="93" s="1"/>
  <c r="Y52" i="93"/>
  <c r="AB52" i="93" s="1"/>
  <c r="AD52" i="93" s="1"/>
  <c r="R52" i="93"/>
  <c r="K52" i="93"/>
  <c r="X52" i="93" s="1"/>
  <c r="Z52" i="93" s="1"/>
  <c r="Z51" i="93"/>
  <c r="Y51" i="93"/>
  <c r="AA51" i="93" s="1"/>
  <c r="AC51" i="93" s="1"/>
  <c r="X51" i="93"/>
  <c r="R51" i="93"/>
  <c r="K51" i="93"/>
  <c r="Z50" i="93"/>
  <c r="Y50" i="93"/>
  <c r="AB50" i="93" s="1"/>
  <c r="AD50" i="93" s="1"/>
  <c r="X50" i="93"/>
  <c r="R50" i="93"/>
  <c r="K50" i="93"/>
  <c r="AB49" i="93"/>
  <c r="AD49" i="93" s="1"/>
  <c r="AA49" i="93"/>
  <c r="AC49" i="93" s="1"/>
  <c r="Y49" i="93"/>
  <c r="R49" i="93"/>
  <c r="K49" i="93"/>
  <c r="X49" i="93" s="1"/>
  <c r="Z49" i="93" s="1"/>
  <c r="Y48" i="93"/>
  <c r="AB48" i="93" s="1"/>
  <c r="AD48" i="93" s="1"/>
  <c r="X48" i="93"/>
  <c r="Z48" i="93" s="1"/>
  <c r="R48" i="93"/>
  <c r="K48" i="93"/>
  <c r="Z47" i="93"/>
  <c r="Y47" i="93"/>
  <c r="AA47" i="93" s="1"/>
  <c r="AC47" i="93" s="1"/>
  <c r="X47" i="93"/>
  <c r="R47" i="93"/>
  <c r="K47" i="93"/>
  <c r="AB46" i="93"/>
  <c r="AD46" i="93" s="1"/>
  <c r="AA46" i="93"/>
  <c r="AC46" i="93" s="1"/>
  <c r="Y46" i="93"/>
  <c r="R46" i="93"/>
  <c r="K46" i="93"/>
  <c r="X46" i="93" s="1"/>
  <c r="Z46" i="93" s="1"/>
  <c r="AB45" i="93"/>
  <c r="AD45" i="93" s="1"/>
  <c r="AA45" i="93"/>
  <c r="AC45" i="93" s="1"/>
  <c r="Z45" i="93"/>
  <c r="Y45" i="93"/>
  <c r="R45" i="93"/>
  <c r="K45" i="93"/>
  <c r="X45" i="93" s="1"/>
  <c r="Z44" i="93"/>
  <c r="Y44" i="93"/>
  <c r="AA44" i="93" s="1"/>
  <c r="AC44" i="93" s="1"/>
  <c r="R44" i="93"/>
  <c r="K44" i="93"/>
  <c r="X44" i="93" s="1"/>
  <c r="AA43" i="93"/>
  <c r="AC43" i="93" s="1"/>
  <c r="Y43" i="93"/>
  <c r="AB43" i="93" s="1"/>
  <c r="AD43" i="93" s="1"/>
  <c r="R43" i="93"/>
  <c r="K43" i="93"/>
  <c r="X43" i="93" s="1"/>
  <c r="Z43" i="93" s="1"/>
  <c r="Y42" i="93"/>
  <c r="AB42" i="93" s="1"/>
  <c r="AD42" i="93" s="1"/>
  <c r="X42" i="93"/>
  <c r="Z42" i="93" s="1"/>
  <c r="R42" i="93"/>
  <c r="K42" i="93"/>
  <c r="Z41" i="93"/>
  <c r="Y41" i="93"/>
  <c r="AB41" i="93" s="1"/>
  <c r="AD41" i="93" s="1"/>
  <c r="R41" i="93"/>
  <c r="K41" i="93"/>
  <c r="X41" i="93" s="1"/>
  <c r="Y40" i="93"/>
  <c r="AB40" i="93" s="1"/>
  <c r="AD40" i="93" s="1"/>
  <c r="R40" i="93"/>
  <c r="K40" i="93"/>
  <c r="X40" i="93" s="1"/>
  <c r="Z40" i="93" s="1"/>
  <c r="Y39" i="93"/>
  <c r="AB39" i="93" s="1"/>
  <c r="AD39" i="93" s="1"/>
  <c r="R39" i="93"/>
  <c r="K39" i="93"/>
  <c r="X39" i="93" s="1"/>
  <c r="Z39" i="93" s="1"/>
  <c r="AB38" i="93"/>
  <c r="AD38" i="93" s="1"/>
  <c r="AA38" i="93"/>
  <c r="AC38" i="93" s="1"/>
  <c r="Y38" i="93"/>
  <c r="X38" i="93"/>
  <c r="Z38" i="93" s="1"/>
  <c r="R38" i="93"/>
  <c r="K38" i="93"/>
  <c r="AB37" i="93"/>
  <c r="AD37" i="93" s="1"/>
  <c r="AA37" i="93"/>
  <c r="AC37" i="93" s="1"/>
  <c r="Y37" i="93"/>
  <c r="R37" i="93"/>
  <c r="K37" i="93"/>
  <c r="X37" i="93" s="1"/>
  <c r="Z37" i="93" s="1"/>
  <c r="Y36" i="93"/>
  <c r="AA36" i="93" s="1"/>
  <c r="AC36" i="93" s="1"/>
  <c r="R36" i="93"/>
  <c r="K36" i="93"/>
  <c r="X36" i="93" s="1"/>
  <c r="Z36" i="93" s="1"/>
  <c r="Y35" i="93"/>
  <c r="AB35" i="93" s="1"/>
  <c r="AD35" i="93" s="1"/>
  <c r="R35" i="93"/>
  <c r="K35" i="93"/>
  <c r="X35" i="93" s="1"/>
  <c r="Z35" i="93" s="1"/>
  <c r="Y34" i="93"/>
  <c r="AB34" i="93" s="1"/>
  <c r="AD34" i="93" s="1"/>
  <c r="X34" i="93"/>
  <c r="Z34" i="93" s="1"/>
  <c r="R34" i="93"/>
  <c r="K34" i="93"/>
  <c r="Z33" i="93"/>
  <c r="Y33" i="93"/>
  <c r="AB33" i="93" s="1"/>
  <c r="AD33" i="93" s="1"/>
  <c r="R33" i="93"/>
  <c r="K33" i="93"/>
  <c r="X33" i="93" s="1"/>
  <c r="AC32" i="93"/>
  <c r="AB32" i="93"/>
  <c r="AD32" i="93" s="1"/>
  <c r="AA32" i="93"/>
  <c r="Y32" i="93"/>
  <c r="R32" i="93"/>
  <c r="K32" i="93"/>
  <c r="X32" i="93" s="1"/>
  <c r="Z32" i="93" s="1"/>
  <c r="Y31" i="93"/>
  <c r="AB31" i="93" s="1"/>
  <c r="AD31" i="93" s="1"/>
  <c r="R31" i="93"/>
  <c r="K31" i="93"/>
  <c r="X31" i="93" s="1"/>
  <c r="Z31" i="93" s="1"/>
  <c r="AA30" i="93"/>
  <c r="AC30" i="93" s="1"/>
  <c r="Y30" i="93"/>
  <c r="AB30" i="93" s="1"/>
  <c r="AD30" i="93" s="1"/>
  <c r="R30" i="93"/>
  <c r="K30" i="93"/>
  <c r="X30" i="93" s="1"/>
  <c r="Z30" i="93" s="1"/>
  <c r="Y29" i="93"/>
  <c r="AB29" i="93" s="1"/>
  <c r="AD29" i="93" s="1"/>
  <c r="R29" i="93"/>
  <c r="K29" i="93"/>
  <c r="X29" i="93" s="1"/>
  <c r="Z29" i="93" s="1"/>
  <c r="AC28" i="93"/>
  <c r="AB28" i="93"/>
  <c r="AD28" i="93" s="1"/>
  <c r="AA28" i="93"/>
  <c r="Y28" i="93"/>
  <c r="X28" i="93"/>
  <c r="Z28" i="93" s="1"/>
  <c r="R28" i="93"/>
  <c r="K28" i="93"/>
  <c r="AC27" i="93"/>
  <c r="AB27" i="93"/>
  <c r="AD27" i="93" s="1"/>
  <c r="AA27" i="93"/>
  <c r="Y27" i="93"/>
  <c r="R27" i="93"/>
  <c r="K27" i="93"/>
  <c r="X27" i="93" s="1"/>
  <c r="Z27" i="93" s="1"/>
  <c r="Y26" i="93"/>
  <c r="AB26" i="93" s="1"/>
  <c r="AD26" i="93" s="1"/>
  <c r="R26" i="93"/>
  <c r="K26" i="93"/>
  <c r="X26" i="93" s="1"/>
  <c r="Z26" i="93" s="1"/>
  <c r="AA25" i="93"/>
  <c r="AC25" i="93" s="1"/>
  <c r="Y25" i="93"/>
  <c r="AB25" i="93" s="1"/>
  <c r="AD25" i="93" s="1"/>
  <c r="R25" i="93"/>
  <c r="K25" i="93"/>
  <c r="X25" i="93" s="1"/>
  <c r="Z25" i="93" s="1"/>
  <c r="Y24" i="93"/>
  <c r="AB24" i="93" s="1"/>
  <c r="AD24" i="93" s="1"/>
  <c r="R24" i="93"/>
  <c r="K24" i="93"/>
  <c r="X24" i="93" s="1"/>
  <c r="Z24" i="93" s="1"/>
  <c r="AC23" i="93"/>
  <c r="AB23" i="93"/>
  <c r="AD23" i="93" s="1"/>
  <c r="AA23" i="93"/>
  <c r="Y23" i="93"/>
  <c r="R23" i="93"/>
  <c r="K23" i="93"/>
  <c r="X23" i="93" s="1"/>
  <c r="Z23" i="93" s="1"/>
  <c r="AB22" i="93"/>
  <c r="AD22" i="93" s="1"/>
  <c r="AA22" i="93"/>
  <c r="AC22" i="93" s="1"/>
  <c r="Y22" i="93"/>
  <c r="R22" i="93"/>
  <c r="K22" i="93"/>
  <c r="X22" i="93" s="1"/>
  <c r="Z22" i="93" s="1"/>
  <c r="Y21" i="93"/>
  <c r="AB21" i="93" s="1"/>
  <c r="AD21" i="93" s="1"/>
  <c r="R21" i="93"/>
  <c r="K21" i="93"/>
  <c r="X21" i="93" s="1"/>
  <c r="Z21" i="93" s="1"/>
  <c r="Z20" i="93"/>
  <c r="Y20" i="93"/>
  <c r="AB20" i="93" s="1"/>
  <c r="AD20" i="93" s="1"/>
  <c r="X20" i="93"/>
  <c r="R20" i="93"/>
  <c r="K20" i="93"/>
  <c r="Y19" i="93"/>
  <c r="AB19" i="93" s="1"/>
  <c r="AD19" i="93" s="1"/>
  <c r="R19" i="93"/>
  <c r="K19" i="93"/>
  <c r="X19" i="93" s="1"/>
  <c r="Z19" i="93" s="1"/>
  <c r="Y18" i="93"/>
  <c r="AB18" i="93" s="1"/>
  <c r="AD18" i="93" s="1"/>
  <c r="X18" i="93"/>
  <c r="Z18" i="93" s="1"/>
  <c r="R18" i="93"/>
  <c r="K18" i="93"/>
  <c r="Y17" i="93"/>
  <c r="AB17" i="93" s="1"/>
  <c r="AD17" i="93" s="1"/>
  <c r="R17" i="93"/>
  <c r="K17" i="93"/>
  <c r="X17" i="93" s="1"/>
  <c r="Z17" i="93" s="1"/>
  <c r="Y16" i="93"/>
  <c r="AB16" i="93" s="1"/>
  <c r="AD16" i="93" s="1"/>
  <c r="R16" i="93"/>
  <c r="K16" i="93"/>
  <c r="X16" i="93" s="1"/>
  <c r="Z16" i="93" s="1"/>
  <c r="AB15" i="93"/>
  <c r="AD15" i="93" s="1"/>
  <c r="AA15" i="93"/>
  <c r="AC15" i="93" s="1"/>
  <c r="Y15" i="93"/>
  <c r="R15" i="93"/>
  <c r="K15" i="93"/>
  <c r="X15" i="93" s="1"/>
  <c r="Z15" i="93" s="1"/>
  <c r="Y14" i="93"/>
  <c r="AB14" i="93" s="1"/>
  <c r="AD14" i="93" s="1"/>
  <c r="R14" i="93"/>
  <c r="K14" i="93"/>
  <c r="X14" i="93" s="1"/>
  <c r="Z14" i="93" s="1"/>
  <c r="Z13" i="93"/>
  <c r="Y13" i="93"/>
  <c r="AB13" i="93" s="1"/>
  <c r="AD13" i="93" s="1"/>
  <c r="R13" i="93"/>
  <c r="K13" i="93"/>
  <c r="X13" i="93" s="1"/>
  <c r="Y12" i="93"/>
  <c r="AB12" i="93" s="1"/>
  <c r="AD12" i="93" s="1"/>
  <c r="R12" i="93"/>
  <c r="K12" i="93"/>
  <c r="X12" i="93" s="1"/>
  <c r="Z12" i="93" s="1"/>
  <c r="Y11" i="93"/>
  <c r="AB11" i="93" s="1"/>
  <c r="AD11" i="93" s="1"/>
  <c r="R11" i="93"/>
  <c r="K11" i="93"/>
  <c r="X11" i="93" s="1"/>
  <c r="Z11" i="93" s="1"/>
  <c r="AB10" i="93"/>
  <c r="AD10" i="93" s="1"/>
  <c r="AA10" i="93"/>
  <c r="AC10" i="93" s="1"/>
  <c r="Y10" i="93"/>
  <c r="X10" i="93"/>
  <c r="Z10" i="93" s="1"/>
  <c r="R10" i="93"/>
  <c r="K10" i="93"/>
  <c r="AB9" i="93"/>
  <c r="AD9" i="93" s="1"/>
  <c r="AA9" i="93"/>
  <c r="AC9" i="93" s="1"/>
  <c r="Y9" i="93"/>
  <c r="R9" i="93"/>
  <c r="K9" i="93"/>
  <c r="X9" i="93" s="1"/>
  <c r="Z9" i="93" s="1"/>
  <c r="Y8" i="93"/>
  <c r="AB8" i="93" s="1"/>
  <c r="AD8" i="93" s="1"/>
  <c r="R8" i="93"/>
  <c r="K8" i="93"/>
  <c r="X8" i="93" s="1"/>
  <c r="Z8" i="93" s="1"/>
  <c r="Y7" i="93"/>
  <c r="AB7" i="93" s="1"/>
  <c r="AD7" i="93" s="1"/>
  <c r="R7" i="93"/>
  <c r="K7" i="93"/>
  <c r="X7" i="93" s="1"/>
  <c r="Z7" i="93" s="1"/>
  <c r="AB6" i="93"/>
  <c r="AD6" i="93" s="1"/>
  <c r="Y6" i="93"/>
  <c r="AA6" i="93" s="1"/>
  <c r="AC6" i="93" s="1"/>
  <c r="R6" i="93"/>
  <c r="K6" i="93"/>
  <c r="X6" i="93" s="1"/>
  <c r="Z6" i="93" s="1"/>
  <c r="AB5" i="93"/>
  <c r="AD5" i="93" s="1"/>
  <c r="Y5" i="93"/>
  <c r="AA5" i="93" s="1"/>
  <c r="AC5" i="93" s="1"/>
  <c r="R5" i="93"/>
  <c r="K5" i="93"/>
  <c r="X5" i="93" s="1"/>
  <c r="AB136" i="92"/>
  <c r="AD136" i="92" s="1"/>
  <c r="AA136" i="92"/>
  <c r="AC136" i="92" s="1"/>
  <c r="Y136" i="92"/>
  <c r="R136" i="92"/>
  <c r="K136" i="92"/>
  <c r="X136" i="92" s="1"/>
  <c r="Z136" i="92" s="1"/>
  <c r="Y135" i="92"/>
  <c r="AB135" i="92" s="1"/>
  <c r="AD135" i="92" s="1"/>
  <c r="R135" i="92"/>
  <c r="K135" i="92"/>
  <c r="X135" i="92" s="1"/>
  <c r="Z135" i="92" s="1"/>
  <c r="AD134" i="92"/>
  <c r="AC134" i="92"/>
  <c r="AB134" i="92"/>
  <c r="AA134" i="92"/>
  <c r="Y134" i="92"/>
  <c r="X134" i="92"/>
  <c r="Z134" i="92" s="1"/>
  <c r="R134" i="92"/>
  <c r="K134" i="92"/>
  <c r="Z133" i="92"/>
  <c r="Y133" i="92"/>
  <c r="AB133" i="92" s="1"/>
  <c r="AD133" i="92" s="1"/>
  <c r="R133" i="92"/>
  <c r="K133" i="92"/>
  <c r="X133" i="92" s="1"/>
  <c r="Y132" i="92"/>
  <c r="AB132" i="92" s="1"/>
  <c r="AD132" i="92" s="1"/>
  <c r="R132" i="92"/>
  <c r="K132" i="92"/>
  <c r="X132" i="92" s="1"/>
  <c r="Z132" i="92" s="1"/>
  <c r="AB131" i="92"/>
  <c r="AD131" i="92" s="1"/>
  <c r="Y131" i="92"/>
  <c r="AA131" i="92" s="1"/>
  <c r="AC131" i="92" s="1"/>
  <c r="R131" i="92"/>
  <c r="K131" i="92"/>
  <c r="X131" i="92" s="1"/>
  <c r="Z131" i="92" s="1"/>
  <c r="Y130" i="92"/>
  <c r="AB130" i="92" s="1"/>
  <c r="AD130" i="92" s="1"/>
  <c r="X130" i="92"/>
  <c r="Z130" i="92" s="1"/>
  <c r="R130" i="92"/>
  <c r="K130" i="92"/>
  <c r="AD129" i="92"/>
  <c r="AC129" i="92"/>
  <c r="AB129" i="92"/>
  <c r="AA129" i="92"/>
  <c r="Z129" i="92"/>
  <c r="Y129" i="92"/>
  <c r="X129" i="92"/>
  <c r="Y128" i="92"/>
  <c r="AB128" i="92" s="1"/>
  <c r="AD128" i="92" s="1"/>
  <c r="R128" i="92"/>
  <c r="K128" i="92"/>
  <c r="X128" i="92" s="1"/>
  <c r="Z128" i="92" s="1"/>
  <c r="AA127" i="92"/>
  <c r="AC127" i="92" s="1"/>
  <c r="Y127" i="92"/>
  <c r="AB127" i="92" s="1"/>
  <c r="AD127" i="92" s="1"/>
  <c r="X127" i="92"/>
  <c r="Z127" i="92" s="1"/>
  <c r="R127" i="92"/>
  <c r="K127" i="92"/>
  <c r="Y126" i="92"/>
  <c r="AB126" i="92" s="1"/>
  <c r="AD126" i="92" s="1"/>
  <c r="R126" i="92"/>
  <c r="K126" i="92"/>
  <c r="X126" i="92" s="1"/>
  <c r="Z126" i="92" s="1"/>
  <c r="Y125" i="92"/>
  <c r="AA125" i="92" s="1"/>
  <c r="AC125" i="92" s="1"/>
  <c r="X125" i="92"/>
  <c r="Z125" i="92" s="1"/>
  <c r="R125" i="92"/>
  <c r="K125" i="92"/>
  <c r="Y124" i="92"/>
  <c r="AB124" i="92" s="1"/>
  <c r="AD124" i="92" s="1"/>
  <c r="X124" i="92"/>
  <c r="Z124" i="92" s="1"/>
  <c r="R124" i="92"/>
  <c r="K124" i="92"/>
  <c r="AB123" i="92"/>
  <c r="AD123" i="92" s="1"/>
  <c r="Y123" i="92"/>
  <c r="AA123" i="92" s="1"/>
  <c r="AC123" i="92" s="1"/>
  <c r="R123" i="92"/>
  <c r="K123" i="92"/>
  <c r="X123" i="92" s="1"/>
  <c r="Z123" i="92" s="1"/>
  <c r="Y122" i="92"/>
  <c r="AB122" i="92" s="1"/>
  <c r="AD122" i="92" s="1"/>
  <c r="X122" i="92"/>
  <c r="Z122" i="92" s="1"/>
  <c r="R122" i="92"/>
  <c r="K122" i="92"/>
  <c r="AC121" i="92"/>
  <c r="AB121" i="92"/>
  <c r="AD121" i="92" s="1"/>
  <c r="AA121" i="92"/>
  <c r="Y121" i="92"/>
  <c r="R121" i="92"/>
  <c r="K121" i="92"/>
  <c r="X121" i="92" s="1"/>
  <c r="Z121" i="92" s="1"/>
  <c r="Y120" i="92"/>
  <c r="AB120" i="92" s="1"/>
  <c r="AD120" i="92" s="1"/>
  <c r="R120" i="92"/>
  <c r="K120" i="92"/>
  <c r="X120" i="92" s="1"/>
  <c r="Z120" i="92" s="1"/>
  <c r="Z119" i="92"/>
  <c r="Y119" i="92"/>
  <c r="AA119" i="92" s="1"/>
  <c r="AC119" i="92" s="1"/>
  <c r="R119" i="92"/>
  <c r="K119" i="92"/>
  <c r="X119" i="92" s="1"/>
  <c r="Y118" i="92"/>
  <c r="AB118" i="92" s="1"/>
  <c r="AD118" i="92" s="1"/>
  <c r="R118" i="92"/>
  <c r="K118" i="92"/>
  <c r="X118" i="92" s="1"/>
  <c r="Z118" i="92" s="1"/>
  <c r="Y117" i="92"/>
  <c r="AB117" i="92" s="1"/>
  <c r="AD117" i="92" s="1"/>
  <c r="R117" i="92"/>
  <c r="K117" i="92"/>
  <c r="X117" i="92" s="1"/>
  <c r="Z117" i="92" s="1"/>
  <c r="AC116" i="92"/>
  <c r="AB116" i="92"/>
  <c r="AD116" i="92" s="1"/>
  <c r="AA116" i="92"/>
  <c r="Y116" i="92"/>
  <c r="R116" i="92"/>
  <c r="K116" i="92"/>
  <c r="X116" i="92" s="1"/>
  <c r="Z116" i="92" s="1"/>
  <c r="AB115" i="92"/>
  <c r="AD115" i="92" s="1"/>
  <c r="AA115" i="92"/>
  <c r="AC115" i="92" s="1"/>
  <c r="Z115" i="92"/>
  <c r="Y115" i="92"/>
  <c r="R115" i="92"/>
  <c r="K115" i="92"/>
  <c r="X115" i="92" s="1"/>
  <c r="Y114" i="92"/>
  <c r="AB114" i="92" s="1"/>
  <c r="AD114" i="92" s="1"/>
  <c r="R114" i="92"/>
  <c r="K114" i="92"/>
  <c r="X114" i="92" s="1"/>
  <c r="Z114" i="92" s="1"/>
  <c r="Y113" i="92"/>
  <c r="AB113" i="92" s="1"/>
  <c r="AD113" i="92" s="1"/>
  <c r="R113" i="92"/>
  <c r="K113" i="92"/>
  <c r="X113" i="92" s="1"/>
  <c r="Z113" i="92" s="1"/>
  <c r="Z112" i="92"/>
  <c r="Y112" i="92"/>
  <c r="AB112" i="92" s="1"/>
  <c r="AD112" i="92" s="1"/>
  <c r="R112" i="92"/>
  <c r="K112" i="92"/>
  <c r="X112" i="92" s="1"/>
  <c r="Z111" i="92"/>
  <c r="Y111" i="92"/>
  <c r="AB111" i="92" s="1"/>
  <c r="AD111" i="92" s="1"/>
  <c r="X111" i="92"/>
  <c r="R111" i="92"/>
  <c r="K111" i="92"/>
  <c r="Y110" i="92"/>
  <c r="AB110" i="92" s="1"/>
  <c r="AD110" i="92" s="1"/>
  <c r="R110" i="92"/>
  <c r="K110" i="92"/>
  <c r="X110" i="92" s="1"/>
  <c r="Z110" i="92" s="1"/>
  <c r="Y109" i="92"/>
  <c r="AB109" i="92" s="1"/>
  <c r="AD109" i="92" s="1"/>
  <c r="R109" i="92"/>
  <c r="K109" i="92"/>
  <c r="X109" i="92" s="1"/>
  <c r="Z109" i="92" s="1"/>
  <c r="AC108" i="92"/>
  <c r="AB108" i="92"/>
  <c r="AD108" i="92" s="1"/>
  <c r="AA108" i="92"/>
  <c r="Y108" i="92"/>
  <c r="X108" i="92"/>
  <c r="Z108" i="92" s="1"/>
  <c r="R108" i="92"/>
  <c r="K108" i="92"/>
  <c r="AB107" i="92"/>
  <c r="AD107" i="92" s="1"/>
  <c r="AA107" i="92"/>
  <c r="AC107" i="92" s="1"/>
  <c r="Y107" i="92"/>
  <c r="X107" i="92"/>
  <c r="Z107" i="92" s="1"/>
  <c r="R107" i="92"/>
  <c r="K107" i="92"/>
  <c r="Y106" i="92"/>
  <c r="AB106" i="92" s="1"/>
  <c r="AD106" i="92" s="1"/>
  <c r="R106" i="92"/>
  <c r="K106" i="92"/>
  <c r="X106" i="92" s="1"/>
  <c r="Z106" i="92" s="1"/>
  <c r="AD105" i="92"/>
  <c r="AB105" i="92"/>
  <c r="AA105" i="92"/>
  <c r="AC105" i="92" s="1"/>
  <c r="Y105" i="92"/>
  <c r="X105" i="92"/>
  <c r="Z105" i="92" s="1"/>
  <c r="R105" i="92"/>
  <c r="K105" i="92"/>
  <c r="AB104" i="92"/>
  <c r="AD104" i="92" s="1"/>
  <c r="AA104" i="92"/>
  <c r="AC104" i="92" s="1"/>
  <c r="Z104" i="92"/>
  <c r="Y104" i="92"/>
  <c r="X104" i="92"/>
  <c r="R104" i="92"/>
  <c r="K104" i="92"/>
  <c r="Y103" i="92"/>
  <c r="AB103" i="92" s="1"/>
  <c r="AD103" i="92" s="1"/>
  <c r="R103" i="92"/>
  <c r="K103" i="92"/>
  <c r="X103" i="92" s="1"/>
  <c r="Z103" i="92" s="1"/>
  <c r="AA102" i="92"/>
  <c r="AC102" i="92" s="1"/>
  <c r="Y102" i="92"/>
  <c r="AB102" i="92" s="1"/>
  <c r="AD102" i="92" s="1"/>
  <c r="R102" i="92"/>
  <c r="K102" i="92"/>
  <c r="X102" i="92" s="1"/>
  <c r="Z102" i="92" s="1"/>
  <c r="Y101" i="92"/>
  <c r="AB101" i="92" s="1"/>
  <c r="AD101" i="92" s="1"/>
  <c r="R101" i="92"/>
  <c r="K101" i="92"/>
  <c r="X101" i="92" s="1"/>
  <c r="Z101" i="92" s="1"/>
  <c r="Z100" i="92"/>
  <c r="Y100" i="92"/>
  <c r="AB100" i="92" s="1"/>
  <c r="AD100" i="92" s="1"/>
  <c r="X100" i="92"/>
  <c r="R100" i="92"/>
  <c r="K100" i="92"/>
  <c r="Y99" i="92"/>
  <c r="AB99" i="92" s="1"/>
  <c r="AD99" i="92" s="1"/>
  <c r="R99" i="92"/>
  <c r="K99" i="92"/>
  <c r="X99" i="92" s="1"/>
  <c r="Z99" i="92" s="1"/>
  <c r="Y98" i="92"/>
  <c r="AA98" i="92" s="1"/>
  <c r="AC98" i="92" s="1"/>
  <c r="R98" i="92"/>
  <c r="K98" i="92"/>
  <c r="X98" i="92" s="1"/>
  <c r="Z98" i="92" s="1"/>
  <c r="AB97" i="92"/>
  <c r="AD97" i="92" s="1"/>
  <c r="AA97" i="92"/>
  <c r="AC97" i="92" s="1"/>
  <c r="Y97" i="92"/>
  <c r="R97" i="92"/>
  <c r="K97" i="92"/>
  <c r="X97" i="92" s="1"/>
  <c r="Z97" i="92" s="1"/>
  <c r="Y96" i="92"/>
  <c r="AB96" i="92" s="1"/>
  <c r="AD96" i="92" s="1"/>
  <c r="R96" i="92"/>
  <c r="K96" i="92"/>
  <c r="X96" i="92" s="1"/>
  <c r="Z96" i="92" s="1"/>
  <c r="AA95" i="92"/>
  <c r="AC95" i="92" s="1"/>
  <c r="Y95" i="92"/>
  <c r="AB95" i="92" s="1"/>
  <c r="AD95" i="92" s="1"/>
  <c r="R95" i="92"/>
  <c r="K95" i="92"/>
  <c r="X95" i="92" s="1"/>
  <c r="Z95" i="92" s="1"/>
  <c r="AB94" i="92"/>
  <c r="AD94" i="92" s="1"/>
  <c r="Y94" i="92"/>
  <c r="AA94" i="92" s="1"/>
  <c r="AC94" i="92" s="1"/>
  <c r="R94" i="92"/>
  <c r="K94" i="92"/>
  <c r="X94" i="92" s="1"/>
  <c r="Z94" i="92" s="1"/>
  <c r="Y93" i="92"/>
  <c r="AB93" i="92" s="1"/>
  <c r="AD93" i="92" s="1"/>
  <c r="R93" i="92"/>
  <c r="K93" i="92"/>
  <c r="X93" i="92" s="1"/>
  <c r="Z93" i="92" s="1"/>
  <c r="AD92" i="92"/>
  <c r="AB92" i="92"/>
  <c r="AA92" i="92"/>
  <c r="AC92" i="92" s="1"/>
  <c r="Z92" i="92"/>
  <c r="Y92" i="92"/>
  <c r="R92" i="92"/>
  <c r="K92" i="92"/>
  <c r="X92" i="92" s="1"/>
  <c r="Y91" i="92"/>
  <c r="AB91" i="92" s="1"/>
  <c r="AD91" i="92" s="1"/>
  <c r="R91" i="92"/>
  <c r="K91" i="92"/>
  <c r="X91" i="92" s="1"/>
  <c r="Z91" i="92" s="1"/>
  <c r="AA90" i="92"/>
  <c r="AC90" i="92" s="1"/>
  <c r="Y90" i="92"/>
  <c r="AB90" i="92" s="1"/>
  <c r="AD90" i="92" s="1"/>
  <c r="R90" i="92"/>
  <c r="K90" i="92"/>
  <c r="X90" i="92" s="1"/>
  <c r="Z90" i="92" s="1"/>
  <c r="AB89" i="92"/>
  <c r="AD89" i="92" s="1"/>
  <c r="Y89" i="92"/>
  <c r="AA89" i="92" s="1"/>
  <c r="AC89" i="92" s="1"/>
  <c r="X89" i="92"/>
  <c r="Z89" i="92" s="1"/>
  <c r="R89" i="92"/>
  <c r="K89" i="92"/>
  <c r="Z88" i="92"/>
  <c r="Y88" i="92"/>
  <c r="AA88" i="92" s="1"/>
  <c r="AC88" i="92" s="1"/>
  <c r="X88" i="92"/>
  <c r="R88" i="92"/>
  <c r="K88" i="92"/>
  <c r="AA87" i="92"/>
  <c r="AC87" i="92" s="1"/>
  <c r="Y87" i="92"/>
  <c r="AB87" i="92" s="1"/>
  <c r="AD87" i="92" s="1"/>
  <c r="R87" i="92"/>
  <c r="K87" i="92"/>
  <c r="X87" i="92" s="1"/>
  <c r="Z87" i="92" s="1"/>
  <c r="AB86" i="92"/>
  <c r="AD86" i="92" s="1"/>
  <c r="Y86" i="92"/>
  <c r="AA86" i="92" s="1"/>
  <c r="AC86" i="92" s="1"/>
  <c r="X86" i="92"/>
  <c r="Z86" i="92" s="1"/>
  <c r="R86" i="92"/>
  <c r="K86" i="92"/>
  <c r="Y85" i="92"/>
  <c r="AB85" i="92" s="1"/>
  <c r="AD85" i="92" s="1"/>
  <c r="X85" i="92"/>
  <c r="Z85" i="92" s="1"/>
  <c r="R85" i="92"/>
  <c r="K85" i="92"/>
  <c r="Y84" i="92"/>
  <c r="AB84" i="92" s="1"/>
  <c r="AD84" i="92" s="1"/>
  <c r="R84" i="92"/>
  <c r="K84" i="92"/>
  <c r="X84" i="92" s="1"/>
  <c r="Z84" i="92" s="1"/>
  <c r="AB83" i="92"/>
  <c r="AD83" i="92" s="1"/>
  <c r="AA83" i="92"/>
  <c r="AC83" i="92" s="1"/>
  <c r="Y83" i="92"/>
  <c r="R83" i="92"/>
  <c r="K83" i="92"/>
  <c r="X83" i="92" s="1"/>
  <c r="Z83" i="92" s="1"/>
  <c r="Y82" i="92"/>
  <c r="AB82" i="92" s="1"/>
  <c r="AD82" i="92" s="1"/>
  <c r="R82" i="92"/>
  <c r="K82" i="92"/>
  <c r="X82" i="92" s="1"/>
  <c r="Z82" i="92" s="1"/>
  <c r="Y81" i="92"/>
  <c r="AB81" i="92" s="1"/>
  <c r="AD81" i="92" s="1"/>
  <c r="R81" i="92"/>
  <c r="K81" i="92"/>
  <c r="X81" i="92" s="1"/>
  <c r="Z81" i="92" s="1"/>
  <c r="Z80" i="92"/>
  <c r="Y80" i="92"/>
  <c r="AB80" i="92" s="1"/>
  <c r="AD80" i="92" s="1"/>
  <c r="R80" i="92"/>
  <c r="K80" i="92"/>
  <c r="X80" i="92" s="1"/>
  <c r="Y79" i="92"/>
  <c r="AB79" i="92" s="1"/>
  <c r="AD79" i="92" s="1"/>
  <c r="R79" i="92"/>
  <c r="K79" i="92"/>
  <c r="X79" i="92" s="1"/>
  <c r="Z79" i="92" s="1"/>
  <c r="AB78" i="92"/>
  <c r="AD78" i="92" s="1"/>
  <c r="AA78" i="92"/>
  <c r="AC78" i="92" s="1"/>
  <c r="Z78" i="92"/>
  <c r="Y78" i="92"/>
  <c r="R78" i="92"/>
  <c r="K78" i="92"/>
  <c r="X78" i="92" s="1"/>
  <c r="Y77" i="92"/>
  <c r="AB77" i="92" s="1"/>
  <c r="AD77" i="92" s="1"/>
  <c r="X77" i="92"/>
  <c r="Z77" i="92" s="1"/>
  <c r="R77" i="92"/>
  <c r="K77" i="92"/>
  <c r="AC76" i="92"/>
  <c r="AB76" i="92"/>
  <c r="AD76" i="92" s="1"/>
  <c r="AA76" i="92"/>
  <c r="Y76" i="92"/>
  <c r="R76" i="92"/>
  <c r="K76" i="92"/>
  <c r="X76" i="92" s="1"/>
  <c r="Z76" i="92" s="1"/>
  <c r="Y75" i="92"/>
  <c r="AB75" i="92" s="1"/>
  <c r="AD75" i="92" s="1"/>
  <c r="X75" i="92"/>
  <c r="Z75" i="92" s="1"/>
  <c r="R75" i="92"/>
  <c r="K75" i="92"/>
  <c r="Y74" i="92"/>
  <c r="AB74" i="92" s="1"/>
  <c r="AD74" i="92" s="1"/>
  <c r="X74" i="92"/>
  <c r="Z74" i="92" s="1"/>
  <c r="R74" i="92"/>
  <c r="K74" i="92"/>
  <c r="AD73" i="92"/>
  <c r="AB73" i="92"/>
  <c r="AA73" i="92"/>
  <c r="AC73" i="92" s="1"/>
  <c r="Y73" i="92"/>
  <c r="X73" i="92"/>
  <c r="Z73" i="92" s="1"/>
  <c r="R73" i="92"/>
  <c r="K73" i="92"/>
  <c r="Y72" i="92"/>
  <c r="AB72" i="92" s="1"/>
  <c r="AD72" i="92" s="1"/>
  <c r="R72" i="92"/>
  <c r="K72" i="92"/>
  <c r="X72" i="92" s="1"/>
  <c r="Z72" i="92" s="1"/>
  <c r="AA71" i="92"/>
  <c r="AC71" i="92" s="1"/>
  <c r="Y71" i="92"/>
  <c r="AB71" i="92" s="1"/>
  <c r="AD71" i="92" s="1"/>
  <c r="R71" i="92"/>
  <c r="K71" i="92"/>
  <c r="X71" i="92" s="1"/>
  <c r="Z71" i="92" s="1"/>
  <c r="AB70" i="92"/>
  <c r="AD70" i="92" s="1"/>
  <c r="Y70" i="92"/>
  <c r="AA70" i="92" s="1"/>
  <c r="AC70" i="92" s="1"/>
  <c r="X70" i="92"/>
  <c r="Z70" i="92" s="1"/>
  <c r="R70" i="92"/>
  <c r="K70" i="92"/>
  <c r="Y69" i="92"/>
  <c r="AB69" i="92" s="1"/>
  <c r="AD69" i="92" s="1"/>
  <c r="R69" i="92"/>
  <c r="K69" i="92"/>
  <c r="X69" i="92" s="1"/>
  <c r="Z69" i="92" s="1"/>
  <c r="AC68" i="92"/>
  <c r="AB68" i="92"/>
  <c r="AD68" i="92" s="1"/>
  <c r="AA68" i="92"/>
  <c r="Y68" i="92"/>
  <c r="R68" i="92"/>
  <c r="K68" i="92"/>
  <c r="X68" i="92" s="1"/>
  <c r="Z68" i="92" s="1"/>
  <c r="Y67" i="92"/>
  <c r="AA67" i="92" s="1"/>
  <c r="AC67" i="92" s="1"/>
  <c r="R67" i="92"/>
  <c r="K67" i="92"/>
  <c r="X67" i="92" s="1"/>
  <c r="Z67" i="92" s="1"/>
  <c r="AD66" i="92"/>
  <c r="AC66" i="92"/>
  <c r="AB66" i="92"/>
  <c r="AA66" i="92"/>
  <c r="Z66" i="92"/>
  <c r="Y66" i="92"/>
  <c r="X66" i="92"/>
  <c r="AB65" i="92"/>
  <c r="AD65" i="92" s="1"/>
  <c r="Y65" i="92"/>
  <c r="AA65" i="92" s="1"/>
  <c r="AC65" i="92" s="1"/>
  <c r="R65" i="92"/>
  <c r="K65" i="92"/>
  <c r="X65" i="92" s="1"/>
  <c r="Z65" i="92" s="1"/>
  <c r="Z64" i="92"/>
  <c r="Y64" i="92"/>
  <c r="AB64" i="92" s="1"/>
  <c r="AD64" i="92" s="1"/>
  <c r="R64" i="92"/>
  <c r="K64" i="92"/>
  <c r="X64" i="92" s="1"/>
  <c r="Y63" i="92"/>
  <c r="AB63" i="92" s="1"/>
  <c r="AD63" i="92" s="1"/>
  <c r="R63" i="92"/>
  <c r="K63" i="92"/>
  <c r="X63" i="92" s="1"/>
  <c r="Z63" i="92" s="1"/>
  <c r="Y62" i="92"/>
  <c r="AB62" i="92" s="1"/>
  <c r="AD62" i="92" s="1"/>
  <c r="X62" i="92"/>
  <c r="Z62" i="92" s="1"/>
  <c r="R62" i="92"/>
  <c r="K62" i="92"/>
  <c r="Y61" i="92"/>
  <c r="AA61" i="92" s="1"/>
  <c r="AC61" i="92" s="1"/>
  <c r="R61" i="92"/>
  <c r="K61" i="92"/>
  <c r="X61" i="92" s="1"/>
  <c r="Z61" i="92" s="1"/>
  <c r="AC60" i="92"/>
  <c r="AA60" i="92"/>
  <c r="Y60" i="92"/>
  <c r="AB60" i="92" s="1"/>
  <c r="AD60" i="92" s="1"/>
  <c r="X60" i="92"/>
  <c r="Z60" i="92" s="1"/>
  <c r="R60" i="92"/>
  <c r="K60" i="92"/>
  <c r="Y59" i="92"/>
  <c r="R59" i="92"/>
  <c r="K59" i="92"/>
  <c r="X59" i="92" s="1"/>
  <c r="Z59" i="92" s="1"/>
  <c r="Y58" i="92"/>
  <c r="AB58" i="92" s="1"/>
  <c r="AD58" i="92" s="1"/>
  <c r="R58" i="92"/>
  <c r="K58" i="92"/>
  <c r="X58" i="92" s="1"/>
  <c r="Z58" i="92" s="1"/>
  <c r="AB57" i="92"/>
  <c r="AD57" i="92" s="1"/>
  <c r="AA57" i="92"/>
  <c r="AC57" i="92" s="1"/>
  <c r="Y57" i="92"/>
  <c r="X57" i="92"/>
  <c r="Z57" i="92" s="1"/>
  <c r="R57" i="92"/>
  <c r="K57" i="92"/>
  <c r="Y56" i="92"/>
  <c r="AB56" i="92" s="1"/>
  <c r="AD56" i="92" s="1"/>
  <c r="R56" i="92"/>
  <c r="K56" i="92"/>
  <c r="X56" i="92" s="1"/>
  <c r="Z56" i="92" s="1"/>
  <c r="AD55" i="92"/>
  <c r="AB55" i="92"/>
  <c r="AA55" i="92"/>
  <c r="AC55" i="92" s="1"/>
  <c r="Y55" i="92"/>
  <c r="R55" i="92"/>
  <c r="K55" i="92"/>
  <c r="X55" i="92" s="1"/>
  <c r="Z55" i="92" s="1"/>
  <c r="Y54" i="92"/>
  <c r="R54" i="92"/>
  <c r="K54" i="92"/>
  <c r="X54" i="92" s="1"/>
  <c r="Z54" i="92" s="1"/>
  <c r="Y53" i="92"/>
  <c r="AB53" i="92" s="1"/>
  <c r="AD53" i="92" s="1"/>
  <c r="R53" i="92"/>
  <c r="K53" i="92"/>
  <c r="X53" i="92" s="1"/>
  <c r="Z53" i="92" s="1"/>
  <c r="AB52" i="92"/>
  <c r="AD52" i="92" s="1"/>
  <c r="AA52" i="92"/>
  <c r="AC52" i="92" s="1"/>
  <c r="Y52" i="92"/>
  <c r="X52" i="92"/>
  <c r="Z52" i="92" s="1"/>
  <c r="R52" i="92"/>
  <c r="K52" i="92"/>
  <c r="Y51" i="92"/>
  <c r="AB51" i="92" s="1"/>
  <c r="AD51" i="92" s="1"/>
  <c r="R51" i="92"/>
  <c r="K51" i="92"/>
  <c r="X51" i="92" s="1"/>
  <c r="Z51" i="92" s="1"/>
  <c r="AD50" i="92"/>
  <c r="AB50" i="92"/>
  <c r="AA50" i="92"/>
  <c r="AC50" i="92" s="1"/>
  <c r="Y50" i="92"/>
  <c r="R50" i="92"/>
  <c r="K50" i="92"/>
  <c r="X50" i="92" s="1"/>
  <c r="Z50" i="92" s="1"/>
  <c r="Y49" i="92"/>
  <c r="X49" i="92"/>
  <c r="Z49" i="92" s="1"/>
  <c r="R49" i="92"/>
  <c r="K49" i="92"/>
  <c r="Y48" i="92"/>
  <c r="AB48" i="92" s="1"/>
  <c r="AD48" i="92" s="1"/>
  <c r="R48" i="92"/>
  <c r="K48" i="92"/>
  <c r="X48" i="92" s="1"/>
  <c r="Z48" i="92" s="1"/>
  <c r="AB47" i="92"/>
  <c r="AD47" i="92" s="1"/>
  <c r="Y47" i="92"/>
  <c r="AA47" i="92" s="1"/>
  <c r="AC47" i="92" s="1"/>
  <c r="R47" i="92"/>
  <c r="K47" i="92"/>
  <c r="X47" i="92" s="1"/>
  <c r="Z47" i="92" s="1"/>
  <c r="Y46" i="92"/>
  <c r="AB46" i="92" s="1"/>
  <c r="AD46" i="92" s="1"/>
  <c r="R46" i="92"/>
  <c r="K46" i="92"/>
  <c r="X46" i="92" s="1"/>
  <c r="Z46" i="92" s="1"/>
  <c r="AD45" i="92"/>
  <c r="AB45" i="92"/>
  <c r="AA45" i="92"/>
  <c r="AC45" i="92" s="1"/>
  <c r="Y45" i="92"/>
  <c r="R45" i="92"/>
  <c r="K45" i="92"/>
  <c r="X45" i="92" s="1"/>
  <c r="Z45" i="92" s="1"/>
  <c r="Y44" i="92"/>
  <c r="R44" i="92"/>
  <c r="K44" i="92"/>
  <c r="X44" i="92" s="1"/>
  <c r="Z44" i="92" s="1"/>
  <c r="Y43" i="92"/>
  <c r="AB43" i="92" s="1"/>
  <c r="AD43" i="92" s="1"/>
  <c r="X43" i="92"/>
  <c r="Z43" i="92" s="1"/>
  <c r="R43" i="92"/>
  <c r="K43" i="92"/>
  <c r="AB42" i="92"/>
  <c r="AD42" i="92" s="1"/>
  <c r="Y42" i="92"/>
  <c r="AA42" i="92" s="1"/>
  <c r="AC42" i="92" s="1"/>
  <c r="X42" i="92"/>
  <c r="Z42" i="92" s="1"/>
  <c r="R42" i="92"/>
  <c r="K42" i="92"/>
  <c r="Y41" i="92"/>
  <c r="AB41" i="92" s="1"/>
  <c r="AD41" i="92" s="1"/>
  <c r="X41" i="92"/>
  <c r="Z41" i="92" s="1"/>
  <c r="R41" i="92"/>
  <c r="K41" i="92"/>
  <c r="Z40" i="92"/>
  <c r="Y40" i="92"/>
  <c r="AB40" i="92" s="1"/>
  <c r="AD40" i="92" s="1"/>
  <c r="R40" i="92"/>
  <c r="K40" i="92"/>
  <c r="X40" i="92" s="1"/>
  <c r="AC39" i="92"/>
  <c r="AB39" i="92"/>
  <c r="AD39" i="92" s="1"/>
  <c r="Y39" i="92"/>
  <c r="AA39" i="92" s="1"/>
  <c r="R39" i="92"/>
  <c r="K39" i="92"/>
  <c r="X39" i="92" s="1"/>
  <c r="Z39" i="92" s="1"/>
  <c r="Y38" i="92"/>
  <c r="AB38" i="92" s="1"/>
  <c r="AD38" i="92" s="1"/>
  <c r="R38" i="92"/>
  <c r="K38" i="92"/>
  <c r="X38" i="92" s="1"/>
  <c r="Z38" i="92" s="1"/>
  <c r="AD37" i="92"/>
  <c r="AB37" i="92"/>
  <c r="AA37" i="92"/>
  <c r="AC37" i="92" s="1"/>
  <c r="Y37" i="92"/>
  <c r="R37" i="92"/>
  <c r="K37" i="92"/>
  <c r="X37" i="92" s="1"/>
  <c r="Z37" i="92" s="1"/>
  <c r="Y36" i="92"/>
  <c r="R36" i="92"/>
  <c r="K36" i="92"/>
  <c r="X36" i="92" s="1"/>
  <c r="Z36" i="92" s="1"/>
  <c r="Z35" i="92"/>
  <c r="Y35" i="92"/>
  <c r="AB35" i="92" s="1"/>
  <c r="AD35" i="92" s="1"/>
  <c r="R35" i="92"/>
  <c r="K35" i="92"/>
  <c r="X35" i="92" s="1"/>
  <c r="AB34" i="92"/>
  <c r="AD34" i="92" s="1"/>
  <c r="Y34" i="92"/>
  <c r="AA34" i="92" s="1"/>
  <c r="AC34" i="92" s="1"/>
  <c r="R34" i="92"/>
  <c r="K34" i="92"/>
  <c r="X34" i="92" s="1"/>
  <c r="Z34" i="92" s="1"/>
  <c r="Y33" i="92"/>
  <c r="AB33" i="92" s="1"/>
  <c r="AD33" i="92" s="1"/>
  <c r="R33" i="92"/>
  <c r="K33" i="92"/>
  <c r="X33" i="92" s="1"/>
  <c r="Z33" i="92" s="1"/>
  <c r="AD32" i="92"/>
  <c r="AB32" i="92"/>
  <c r="AA32" i="92"/>
  <c r="AC32" i="92" s="1"/>
  <c r="Y32" i="92"/>
  <c r="R32" i="92"/>
  <c r="K32" i="92"/>
  <c r="X32" i="92" s="1"/>
  <c r="Z32" i="92" s="1"/>
  <c r="Y31" i="92"/>
  <c r="R31" i="92"/>
  <c r="K31" i="92"/>
  <c r="X31" i="92" s="1"/>
  <c r="Z31" i="92" s="1"/>
  <c r="Y30" i="92"/>
  <c r="AB30" i="92" s="1"/>
  <c r="AD30" i="92" s="1"/>
  <c r="X30" i="92"/>
  <c r="Z30" i="92" s="1"/>
  <c r="R30" i="92"/>
  <c r="K30" i="92"/>
  <c r="AB29" i="92"/>
  <c r="AD29" i="92" s="1"/>
  <c r="Y29" i="92"/>
  <c r="AA29" i="92" s="1"/>
  <c r="AC29" i="92" s="1"/>
  <c r="R29" i="92"/>
  <c r="K29" i="92"/>
  <c r="X29" i="92" s="1"/>
  <c r="Z29" i="92" s="1"/>
  <c r="Y28" i="92"/>
  <c r="AB28" i="92" s="1"/>
  <c r="AD28" i="92" s="1"/>
  <c r="R28" i="92"/>
  <c r="K28" i="92"/>
  <c r="X28" i="92" s="1"/>
  <c r="Z28" i="92" s="1"/>
  <c r="AD27" i="92"/>
  <c r="AB27" i="92"/>
  <c r="AA27" i="92"/>
  <c r="AC27" i="92" s="1"/>
  <c r="Y27" i="92"/>
  <c r="X27" i="92"/>
  <c r="Z27" i="92" s="1"/>
  <c r="R27" i="92"/>
  <c r="K27" i="92"/>
  <c r="Y26" i="92"/>
  <c r="AB26" i="92" s="1"/>
  <c r="AD26" i="92" s="1"/>
  <c r="R26" i="92"/>
  <c r="K26" i="92"/>
  <c r="X26" i="92" s="1"/>
  <c r="Z26" i="92" s="1"/>
  <c r="Y25" i="92"/>
  <c r="AB25" i="92" s="1"/>
  <c r="AD25" i="92" s="1"/>
  <c r="R25" i="92"/>
  <c r="K25" i="92"/>
  <c r="X25" i="92" s="1"/>
  <c r="Z25" i="92" s="1"/>
  <c r="AC24" i="92"/>
  <c r="AB24" i="92"/>
  <c r="AD24" i="92" s="1"/>
  <c r="Y24" i="92"/>
  <c r="AA24" i="92" s="1"/>
  <c r="R24" i="92"/>
  <c r="K24" i="92"/>
  <c r="X24" i="92" s="1"/>
  <c r="Z24" i="92" s="1"/>
  <c r="Y23" i="92"/>
  <c r="AB23" i="92" s="1"/>
  <c r="AD23" i="92" s="1"/>
  <c r="R23" i="92"/>
  <c r="K23" i="92"/>
  <c r="X23" i="92" s="1"/>
  <c r="Z23" i="92" s="1"/>
  <c r="AD22" i="92"/>
  <c r="AB22" i="92"/>
  <c r="AA22" i="92"/>
  <c r="AC22" i="92" s="1"/>
  <c r="Y22" i="92"/>
  <c r="X22" i="92"/>
  <c r="Z22" i="92" s="1"/>
  <c r="R22" i="92"/>
  <c r="K22" i="92"/>
  <c r="Y21" i="92"/>
  <c r="AB21" i="92" s="1"/>
  <c r="AD21" i="92" s="1"/>
  <c r="R21" i="92"/>
  <c r="K21" i="92"/>
  <c r="X21" i="92" s="1"/>
  <c r="Z21" i="92" s="1"/>
  <c r="Y20" i="92"/>
  <c r="AB20" i="92" s="1"/>
  <c r="AD20" i="92" s="1"/>
  <c r="R20" i="92"/>
  <c r="K20" i="92"/>
  <c r="X20" i="92" s="1"/>
  <c r="Z20" i="92" s="1"/>
  <c r="AB19" i="92"/>
  <c r="AD19" i="92" s="1"/>
  <c r="Y19" i="92"/>
  <c r="AA19" i="92" s="1"/>
  <c r="AC19" i="92" s="1"/>
  <c r="R19" i="92"/>
  <c r="K19" i="92"/>
  <c r="X19" i="92" s="1"/>
  <c r="Z19" i="92" s="1"/>
  <c r="Y18" i="92"/>
  <c r="AB18" i="92" s="1"/>
  <c r="AD18" i="92" s="1"/>
  <c r="R18" i="92"/>
  <c r="K18" i="92"/>
  <c r="X18" i="92" s="1"/>
  <c r="Z18" i="92" s="1"/>
  <c r="AD17" i="92"/>
  <c r="AB17" i="92"/>
  <c r="AA17" i="92"/>
  <c r="AC17" i="92" s="1"/>
  <c r="Y17" i="92"/>
  <c r="X17" i="92"/>
  <c r="Z17" i="92" s="1"/>
  <c r="R17" i="92"/>
  <c r="K17" i="92"/>
  <c r="Y16" i="92"/>
  <c r="AB16" i="92" s="1"/>
  <c r="AD16" i="92" s="1"/>
  <c r="R16" i="92"/>
  <c r="K16" i="92"/>
  <c r="X16" i="92" s="1"/>
  <c r="Z16" i="92" s="1"/>
  <c r="Y15" i="92"/>
  <c r="AB15" i="92" s="1"/>
  <c r="AD15" i="92" s="1"/>
  <c r="R15" i="92"/>
  <c r="K15" i="92"/>
  <c r="X15" i="92" s="1"/>
  <c r="Z15" i="92" s="1"/>
  <c r="AC14" i="92"/>
  <c r="AB14" i="92"/>
  <c r="AD14" i="92" s="1"/>
  <c r="Y14" i="92"/>
  <c r="AA14" i="92" s="1"/>
  <c r="X14" i="92"/>
  <c r="Z14" i="92" s="1"/>
  <c r="R14" i="92"/>
  <c r="K14" i="92"/>
  <c r="Z13" i="92"/>
  <c r="Y13" i="92"/>
  <c r="R13" i="92"/>
  <c r="K13" i="92"/>
  <c r="X13" i="92" s="1"/>
  <c r="Y12" i="92"/>
  <c r="AB12" i="92" s="1"/>
  <c r="AD12" i="92" s="1"/>
  <c r="R12" i="92"/>
  <c r="K12" i="92"/>
  <c r="X12" i="92" s="1"/>
  <c r="Z12" i="92" s="1"/>
  <c r="AB11" i="92"/>
  <c r="AD11" i="92" s="1"/>
  <c r="AA11" i="92"/>
  <c r="AC11" i="92" s="1"/>
  <c r="Y11" i="92"/>
  <c r="R11" i="92"/>
  <c r="K11" i="92"/>
  <c r="X11" i="92" s="1"/>
  <c r="Z11" i="92" s="1"/>
  <c r="Y10" i="92"/>
  <c r="AA10" i="92" s="1"/>
  <c r="AC10" i="92" s="1"/>
  <c r="R10" i="92"/>
  <c r="K10" i="92"/>
  <c r="X10" i="92" s="1"/>
  <c r="Z10" i="92" s="1"/>
  <c r="AC9" i="92"/>
  <c r="AA9" i="92"/>
  <c r="Y9" i="92"/>
  <c r="AB9" i="92" s="1"/>
  <c r="AD9" i="92" s="1"/>
  <c r="R9" i="92"/>
  <c r="K9" i="92"/>
  <c r="X9" i="92" s="1"/>
  <c r="Z9" i="92" s="1"/>
  <c r="Y8" i="92"/>
  <c r="AB8" i="92" s="1"/>
  <c r="AD8" i="92" s="1"/>
  <c r="R8" i="92"/>
  <c r="K8" i="92"/>
  <c r="X8" i="92" s="1"/>
  <c r="Z8" i="92" s="1"/>
  <c r="AB7" i="92"/>
  <c r="AD7" i="92" s="1"/>
  <c r="Y7" i="92"/>
  <c r="AA7" i="92" s="1"/>
  <c r="AC7" i="92" s="1"/>
  <c r="X7" i="92"/>
  <c r="Z7" i="92" s="1"/>
  <c r="R7" i="92"/>
  <c r="K7" i="92"/>
  <c r="AB6" i="92"/>
  <c r="AD6" i="92" s="1"/>
  <c r="AA6" i="92"/>
  <c r="AC6" i="92" s="1"/>
  <c r="Y6" i="92"/>
  <c r="R6" i="92"/>
  <c r="K6" i="92"/>
  <c r="X6" i="92" s="1"/>
  <c r="Z6" i="92" s="1"/>
  <c r="AD5" i="92"/>
  <c r="AC5" i="92"/>
  <c r="AB5" i="92"/>
  <c r="AA5" i="92"/>
  <c r="Z5" i="92"/>
  <c r="Y5" i="92"/>
  <c r="X5" i="92"/>
  <c r="Y137" i="91"/>
  <c r="AB137" i="91" s="1"/>
  <c r="AD137" i="91" s="1"/>
  <c r="R137" i="91"/>
  <c r="K137" i="91"/>
  <c r="X137" i="91" s="1"/>
  <c r="Z137" i="91" s="1"/>
  <c r="Y136" i="91"/>
  <c r="AA136" i="91" s="1"/>
  <c r="AC136" i="91" s="1"/>
  <c r="R136" i="91"/>
  <c r="K136" i="91"/>
  <c r="X136" i="91" s="1"/>
  <c r="Z136" i="91" s="1"/>
  <c r="AB135" i="91"/>
  <c r="AD135" i="91" s="1"/>
  <c r="AA135" i="91"/>
  <c r="AC135" i="91" s="1"/>
  <c r="Y135" i="91"/>
  <c r="R135" i="91"/>
  <c r="K135" i="91"/>
  <c r="X135" i="91" s="1"/>
  <c r="Z135" i="91" s="1"/>
  <c r="Y134" i="91"/>
  <c r="AB134" i="91" s="1"/>
  <c r="AD134" i="91" s="1"/>
  <c r="R134" i="91"/>
  <c r="K134" i="91"/>
  <c r="X134" i="91" s="1"/>
  <c r="Z134" i="91" s="1"/>
  <c r="AA133" i="91"/>
  <c r="AC133" i="91" s="1"/>
  <c r="Y133" i="91"/>
  <c r="AB133" i="91" s="1"/>
  <c r="AD133" i="91" s="1"/>
  <c r="R133" i="91"/>
  <c r="K133" i="91"/>
  <c r="X133" i="91" s="1"/>
  <c r="Z133" i="91" s="1"/>
  <c r="AB132" i="91"/>
  <c r="AD132" i="91" s="1"/>
  <c r="Y132" i="91"/>
  <c r="AA132" i="91" s="1"/>
  <c r="AC132" i="91" s="1"/>
  <c r="R132" i="91"/>
  <c r="K132" i="91"/>
  <c r="X132" i="91" s="1"/>
  <c r="Z132" i="91" s="1"/>
  <c r="Y131" i="91"/>
  <c r="AB131" i="91" s="1"/>
  <c r="AD131" i="91" s="1"/>
  <c r="R131" i="91"/>
  <c r="K131" i="91"/>
  <c r="X131" i="91" s="1"/>
  <c r="Z131" i="91" s="1"/>
  <c r="Y130" i="91"/>
  <c r="AB130" i="91" s="1"/>
  <c r="AD130" i="91" s="1"/>
  <c r="X130" i="91"/>
  <c r="Z130" i="91" s="1"/>
  <c r="R130" i="91"/>
  <c r="K130" i="91"/>
  <c r="Y129" i="91"/>
  <c r="AB129" i="91" s="1"/>
  <c r="AD129" i="91" s="1"/>
  <c r="X129" i="91"/>
  <c r="Z129" i="91" s="1"/>
  <c r="R129" i="91"/>
  <c r="K129" i="91"/>
  <c r="Y128" i="91"/>
  <c r="AB128" i="91" s="1"/>
  <c r="AD128" i="91" s="1"/>
  <c r="R128" i="91"/>
  <c r="K128" i="91"/>
  <c r="X128" i="91" s="1"/>
  <c r="Z128" i="91" s="1"/>
  <c r="Y127" i="91"/>
  <c r="AB127" i="91" s="1"/>
  <c r="AD127" i="91" s="1"/>
  <c r="R127" i="91"/>
  <c r="K127" i="91"/>
  <c r="X127" i="91" s="1"/>
  <c r="Z127" i="91" s="1"/>
  <c r="Y126" i="91"/>
  <c r="AA126" i="91" s="1"/>
  <c r="AC126" i="91" s="1"/>
  <c r="R126" i="91"/>
  <c r="K126" i="91"/>
  <c r="X126" i="91" s="1"/>
  <c r="Z126" i="91" s="1"/>
  <c r="Y125" i="91"/>
  <c r="AB125" i="91" s="1"/>
  <c r="AD125" i="91" s="1"/>
  <c r="R125" i="91"/>
  <c r="K125" i="91"/>
  <c r="X125" i="91" s="1"/>
  <c r="Z125" i="91" s="1"/>
  <c r="AD124" i="91"/>
  <c r="AC124" i="91"/>
  <c r="AB124" i="91"/>
  <c r="AA124" i="91"/>
  <c r="Z124" i="91"/>
  <c r="Y124" i="91"/>
  <c r="X124" i="91"/>
  <c r="Z123" i="91"/>
  <c r="Y123" i="91"/>
  <c r="AB123" i="91" s="1"/>
  <c r="AD123" i="91" s="1"/>
  <c r="R123" i="91"/>
  <c r="K123" i="91"/>
  <c r="X123" i="91" s="1"/>
  <c r="Y122" i="91"/>
  <c r="AB122" i="91" s="1"/>
  <c r="AD122" i="91" s="1"/>
  <c r="X122" i="91"/>
  <c r="Z122" i="91" s="1"/>
  <c r="R122" i="91"/>
  <c r="K122" i="91"/>
  <c r="Y121" i="91"/>
  <c r="AB121" i="91" s="1"/>
  <c r="AD121" i="91" s="1"/>
  <c r="R121" i="91"/>
  <c r="K121" i="91"/>
  <c r="X121" i="91" s="1"/>
  <c r="Z121" i="91" s="1"/>
  <c r="AB120" i="91"/>
  <c r="AD120" i="91" s="1"/>
  <c r="Y120" i="91"/>
  <c r="AA120" i="91" s="1"/>
  <c r="AC120" i="91" s="1"/>
  <c r="R120" i="91"/>
  <c r="K120" i="91"/>
  <c r="X120" i="91" s="1"/>
  <c r="Z120" i="91" s="1"/>
  <c r="AB119" i="91"/>
  <c r="AD119" i="91" s="1"/>
  <c r="AA119" i="91"/>
  <c r="AC119" i="91" s="1"/>
  <c r="Y119" i="91"/>
  <c r="R119" i="91"/>
  <c r="K119" i="91"/>
  <c r="X119" i="91" s="1"/>
  <c r="Z119" i="91" s="1"/>
  <c r="Y118" i="91"/>
  <c r="AB118" i="91" s="1"/>
  <c r="AD118" i="91" s="1"/>
  <c r="R118" i="91"/>
  <c r="K118" i="91"/>
  <c r="X118" i="91" s="1"/>
  <c r="Z118" i="91" s="1"/>
  <c r="Y117" i="91"/>
  <c r="AB117" i="91" s="1"/>
  <c r="AD117" i="91" s="1"/>
  <c r="R117" i="91"/>
  <c r="K117" i="91"/>
  <c r="X117" i="91" s="1"/>
  <c r="Z117" i="91" s="1"/>
  <c r="Y116" i="91"/>
  <c r="AA116" i="91" s="1"/>
  <c r="AC116" i="91" s="1"/>
  <c r="X116" i="91"/>
  <c r="Z116" i="91" s="1"/>
  <c r="R116" i="91"/>
  <c r="K116" i="91"/>
  <c r="AB115" i="91"/>
  <c r="AD115" i="91" s="1"/>
  <c r="Y115" i="91"/>
  <c r="AA115" i="91" s="1"/>
  <c r="AC115" i="91" s="1"/>
  <c r="R115" i="91"/>
  <c r="K115" i="91"/>
  <c r="X115" i="91" s="1"/>
  <c r="Z115" i="91" s="1"/>
  <c r="AB114" i="91"/>
  <c r="AD114" i="91" s="1"/>
  <c r="AA114" i="91"/>
  <c r="AC114" i="91" s="1"/>
  <c r="Y114" i="91"/>
  <c r="X114" i="91"/>
  <c r="Z114" i="91" s="1"/>
  <c r="R114" i="91"/>
  <c r="K114" i="91"/>
  <c r="Y113" i="91"/>
  <c r="AB113" i="91" s="1"/>
  <c r="AD113" i="91" s="1"/>
  <c r="R113" i="91"/>
  <c r="K113" i="91"/>
  <c r="X113" i="91" s="1"/>
  <c r="Z113" i="91" s="1"/>
  <c r="Y112" i="91"/>
  <c r="AB112" i="91" s="1"/>
  <c r="AD112" i="91" s="1"/>
  <c r="R112" i="91"/>
  <c r="K112" i="91"/>
  <c r="X112" i="91" s="1"/>
  <c r="Z112" i="91" s="1"/>
  <c r="Y111" i="91"/>
  <c r="AB111" i="91" s="1"/>
  <c r="AD111" i="91" s="1"/>
  <c r="R111" i="91"/>
  <c r="K111" i="91"/>
  <c r="X111" i="91" s="1"/>
  <c r="Z111" i="91" s="1"/>
  <c r="AB110" i="91"/>
  <c r="AD110" i="91" s="1"/>
  <c r="Y110" i="91"/>
  <c r="AA110" i="91" s="1"/>
  <c r="AC110" i="91" s="1"/>
  <c r="X110" i="91"/>
  <c r="Z110" i="91" s="1"/>
  <c r="R110" i="91"/>
  <c r="K110" i="91"/>
  <c r="AB109" i="91"/>
  <c r="AD109" i="91" s="1"/>
  <c r="Z109" i="91"/>
  <c r="Y109" i="91"/>
  <c r="AA109" i="91" s="1"/>
  <c r="AC109" i="91" s="1"/>
  <c r="R109" i="91"/>
  <c r="K109" i="91"/>
  <c r="X109" i="91" s="1"/>
  <c r="Y108" i="91"/>
  <c r="AA108" i="91" s="1"/>
  <c r="AC108" i="91" s="1"/>
  <c r="R108" i="91"/>
  <c r="K108" i="91"/>
  <c r="X108" i="91" s="1"/>
  <c r="Z108" i="91" s="1"/>
  <c r="AB107" i="91"/>
  <c r="AD107" i="91" s="1"/>
  <c r="AA107" i="91"/>
  <c r="AC107" i="91" s="1"/>
  <c r="Y107" i="91"/>
  <c r="R107" i="91"/>
  <c r="K107" i="91"/>
  <c r="X107" i="91" s="1"/>
  <c r="Z107" i="91" s="1"/>
  <c r="Y106" i="91"/>
  <c r="AB106" i="91" s="1"/>
  <c r="AD106" i="91" s="1"/>
  <c r="R106" i="91"/>
  <c r="K106" i="91"/>
  <c r="X106" i="91" s="1"/>
  <c r="Z106" i="91" s="1"/>
  <c r="AC105" i="91"/>
  <c r="AA105" i="91"/>
  <c r="Y105" i="91"/>
  <c r="AB105" i="91" s="1"/>
  <c r="AD105" i="91" s="1"/>
  <c r="R105" i="91"/>
  <c r="K105" i="91"/>
  <c r="X105" i="91" s="1"/>
  <c r="Z105" i="91" s="1"/>
  <c r="AB104" i="91"/>
  <c r="AD104" i="91" s="1"/>
  <c r="Y104" i="91"/>
  <c r="AA104" i="91" s="1"/>
  <c r="AC104" i="91" s="1"/>
  <c r="X104" i="91"/>
  <c r="Z104" i="91" s="1"/>
  <c r="R104" i="91"/>
  <c r="K104" i="91"/>
  <c r="Y103" i="91"/>
  <c r="AA103" i="91" s="1"/>
  <c r="AC103" i="91" s="1"/>
  <c r="R103" i="91"/>
  <c r="K103" i="91"/>
  <c r="X103" i="91" s="1"/>
  <c r="Z103" i="91" s="1"/>
  <c r="AB102" i="91"/>
  <c r="AD102" i="91" s="1"/>
  <c r="AA102" i="91"/>
  <c r="AC102" i="91" s="1"/>
  <c r="Y102" i="91"/>
  <c r="R102" i="91"/>
  <c r="K102" i="91"/>
  <c r="X102" i="91" s="1"/>
  <c r="Z102" i="91" s="1"/>
  <c r="AB101" i="91"/>
  <c r="AD101" i="91" s="1"/>
  <c r="AA101" i="91"/>
  <c r="AC101" i="91" s="1"/>
  <c r="Z101" i="91"/>
  <c r="Y101" i="91"/>
  <c r="R101" i="91"/>
  <c r="K101" i="91"/>
  <c r="X101" i="91" s="1"/>
  <c r="Y100" i="91"/>
  <c r="AB100" i="91" s="1"/>
  <c r="AD100" i="91" s="1"/>
  <c r="R100" i="91"/>
  <c r="K100" i="91"/>
  <c r="X100" i="91" s="1"/>
  <c r="Z100" i="91" s="1"/>
  <c r="Y99" i="91"/>
  <c r="AB99" i="91" s="1"/>
  <c r="AD99" i="91" s="1"/>
  <c r="X99" i="91"/>
  <c r="Z99" i="91" s="1"/>
  <c r="R99" i="91"/>
  <c r="K99" i="91"/>
  <c r="Y98" i="91"/>
  <c r="AB98" i="91" s="1"/>
  <c r="AD98" i="91" s="1"/>
  <c r="R98" i="91"/>
  <c r="K98" i="91"/>
  <c r="X98" i="91" s="1"/>
  <c r="Z98" i="91" s="1"/>
  <c r="AB97" i="91"/>
  <c r="AD97" i="91" s="1"/>
  <c r="Z97" i="91"/>
  <c r="Y97" i="91"/>
  <c r="AA97" i="91" s="1"/>
  <c r="AC97" i="91" s="1"/>
  <c r="R97" i="91"/>
  <c r="K97" i="91"/>
  <c r="X97" i="91" s="1"/>
  <c r="AB96" i="91"/>
  <c r="AD96" i="91" s="1"/>
  <c r="Y96" i="91"/>
  <c r="AA96" i="91" s="1"/>
  <c r="AC96" i="91" s="1"/>
  <c r="R96" i="91"/>
  <c r="K96" i="91"/>
  <c r="X96" i="91" s="1"/>
  <c r="Z96" i="91" s="1"/>
  <c r="Y95" i="91"/>
  <c r="AB95" i="91" s="1"/>
  <c r="AD95" i="91" s="1"/>
  <c r="R95" i="91"/>
  <c r="K95" i="91"/>
  <c r="X95" i="91" s="1"/>
  <c r="Z95" i="91" s="1"/>
  <c r="Y94" i="91"/>
  <c r="AB94" i="91" s="1"/>
  <c r="AD94" i="91" s="1"/>
  <c r="R94" i="91"/>
  <c r="K94" i="91"/>
  <c r="X94" i="91" s="1"/>
  <c r="Z94" i="91" s="1"/>
  <c r="Z93" i="91"/>
  <c r="Y93" i="91"/>
  <c r="AB93" i="91" s="1"/>
  <c r="AD93" i="91" s="1"/>
  <c r="R93" i="91"/>
  <c r="K93" i="91"/>
  <c r="X93" i="91" s="1"/>
  <c r="AC92" i="91"/>
  <c r="AA92" i="91"/>
  <c r="Y92" i="91"/>
  <c r="AB92" i="91" s="1"/>
  <c r="AD92" i="91" s="1"/>
  <c r="R92" i="91"/>
  <c r="K92" i="91"/>
  <c r="X92" i="91" s="1"/>
  <c r="Z92" i="91" s="1"/>
  <c r="AB91" i="91"/>
  <c r="AD91" i="91" s="1"/>
  <c r="Y91" i="91"/>
  <c r="AA91" i="91" s="1"/>
  <c r="AC91" i="91" s="1"/>
  <c r="X91" i="91"/>
  <c r="Z91" i="91" s="1"/>
  <c r="R91" i="91"/>
  <c r="K91" i="91"/>
  <c r="Y90" i="91"/>
  <c r="AA90" i="91" s="1"/>
  <c r="AC90" i="91" s="1"/>
  <c r="R90" i="91"/>
  <c r="K90" i="91"/>
  <c r="X90" i="91" s="1"/>
  <c r="Z90" i="91" s="1"/>
  <c r="AB89" i="91"/>
  <c r="AD89" i="91" s="1"/>
  <c r="AA89" i="91"/>
  <c r="AC89" i="91" s="1"/>
  <c r="Y89" i="91"/>
  <c r="R89" i="91"/>
  <c r="K89" i="91"/>
  <c r="X89" i="91" s="1"/>
  <c r="Z89" i="91" s="1"/>
  <c r="Y88" i="91"/>
  <c r="AB88" i="91" s="1"/>
  <c r="AD88" i="91" s="1"/>
  <c r="X88" i="91"/>
  <c r="Z88" i="91" s="1"/>
  <c r="R88" i="91"/>
  <c r="K88" i="91"/>
  <c r="Y87" i="91"/>
  <c r="AB87" i="91" s="1"/>
  <c r="AD87" i="91" s="1"/>
  <c r="X87" i="91"/>
  <c r="Z87" i="91" s="1"/>
  <c r="R87" i="91"/>
  <c r="K87" i="91"/>
  <c r="Y86" i="91"/>
  <c r="AB86" i="91" s="1"/>
  <c r="AD86" i="91" s="1"/>
  <c r="R86" i="91"/>
  <c r="K86" i="91"/>
  <c r="X86" i="91" s="1"/>
  <c r="Z86" i="91" s="1"/>
  <c r="Y85" i="91"/>
  <c r="AB85" i="91" s="1"/>
  <c r="AD85" i="91" s="1"/>
  <c r="X85" i="91"/>
  <c r="Z85" i="91" s="1"/>
  <c r="R85" i="91"/>
  <c r="AB84" i="91"/>
  <c r="AD84" i="91" s="1"/>
  <c r="Y84" i="91"/>
  <c r="AA84" i="91" s="1"/>
  <c r="AC84" i="91" s="1"/>
  <c r="R84" i="91"/>
  <c r="K84" i="91"/>
  <c r="X84" i="91" s="1"/>
  <c r="Z84" i="91" s="1"/>
  <c r="AB83" i="91"/>
  <c r="AD83" i="91" s="1"/>
  <c r="AA83" i="91"/>
  <c r="AC83" i="91" s="1"/>
  <c r="Y83" i="91"/>
  <c r="R83" i="91"/>
  <c r="K83" i="91"/>
  <c r="X83" i="91" s="1"/>
  <c r="Z83" i="91" s="1"/>
  <c r="Y82" i="91"/>
  <c r="AB82" i="91" s="1"/>
  <c r="AD82" i="91" s="1"/>
  <c r="X82" i="91"/>
  <c r="Z82" i="91" s="1"/>
  <c r="R82" i="91"/>
  <c r="K82" i="91"/>
  <c r="Y81" i="91"/>
  <c r="AB81" i="91" s="1"/>
  <c r="AD81" i="91" s="1"/>
  <c r="R81" i="91"/>
  <c r="K81" i="91"/>
  <c r="X81" i="91" s="1"/>
  <c r="Z81" i="91" s="1"/>
  <c r="Y80" i="91"/>
  <c r="AB80" i="91" s="1"/>
  <c r="AD80" i="91" s="1"/>
  <c r="R80" i="91"/>
  <c r="K80" i="91"/>
  <c r="X80" i="91" s="1"/>
  <c r="Z80" i="91" s="1"/>
  <c r="AB79" i="91"/>
  <c r="AD79" i="91" s="1"/>
  <c r="Y79" i="91"/>
  <c r="AA79" i="91" s="1"/>
  <c r="AC79" i="91" s="1"/>
  <c r="R79" i="91"/>
  <c r="K79" i="91"/>
  <c r="X79" i="91" s="1"/>
  <c r="Z79" i="91" s="1"/>
  <c r="AB78" i="91"/>
  <c r="AD78" i="91" s="1"/>
  <c r="AA78" i="91"/>
  <c r="AC78" i="91" s="1"/>
  <c r="Y78" i="91"/>
  <c r="R78" i="91"/>
  <c r="K78" i="91"/>
  <c r="X78" i="91" s="1"/>
  <c r="Z78" i="91" s="1"/>
  <c r="Y77" i="91"/>
  <c r="AB77" i="91" s="1"/>
  <c r="AD77" i="91" s="1"/>
  <c r="R77" i="91"/>
  <c r="K77" i="91"/>
  <c r="X77" i="91" s="1"/>
  <c r="Z77" i="91" s="1"/>
  <c r="Y76" i="91"/>
  <c r="AB76" i="91" s="1"/>
  <c r="AD76" i="91" s="1"/>
  <c r="R76" i="91"/>
  <c r="K76" i="91"/>
  <c r="X76" i="91" s="1"/>
  <c r="Z76" i="91" s="1"/>
  <c r="Z75" i="91"/>
  <c r="Y75" i="91"/>
  <c r="AA75" i="91" s="1"/>
  <c r="AC75" i="91" s="1"/>
  <c r="R75" i="91"/>
  <c r="K75" i="91"/>
  <c r="X75" i="91" s="1"/>
  <c r="AB74" i="91"/>
  <c r="AD74" i="91" s="1"/>
  <c r="Y74" i="91"/>
  <c r="AA74" i="91" s="1"/>
  <c r="AC74" i="91" s="1"/>
  <c r="R74" i="91"/>
  <c r="K74" i="91"/>
  <c r="X74" i="91" s="1"/>
  <c r="Z74" i="91" s="1"/>
  <c r="AB73" i="91"/>
  <c r="AD73" i="91" s="1"/>
  <c r="AA73" i="91"/>
  <c r="AC73" i="91" s="1"/>
  <c r="Y73" i="91"/>
  <c r="R73" i="91"/>
  <c r="K73" i="91"/>
  <c r="X73" i="91" s="1"/>
  <c r="Z73" i="91" s="1"/>
  <c r="Y72" i="91"/>
  <c r="AB72" i="91" s="1"/>
  <c r="AD72" i="91" s="1"/>
  <c r="X72" i="91"/>
  <c r="Z72" i="91" s="1"/>
  <c r="R72" i="91"/>
  <c r="K72" i="91"/>
  <c r="AD71" i="91"/>
  <c r="AB71" i="91"/>
  <c r="Y71" i="91"/>
  <c r="AA71" i="91" s="1"/>
  <c r="AC71" i="91" s="1"/>
  <c r="R71" i="91"/>
  <c r="K71" i="91"/>
  <c r="X71" i="91" s="1"/>
  <c r="Z71" i="91" s="1"/>
  <c r="AD70" i="91"/>
  <c r="AC70" i="91"/>
  <c r="AB70" i="91"/>
  <c r="AA70" i="91"/>
  <c r="Z70" i="91"/>
  <c r="Y70" i="91"/>
  <c r="X70" i="91"/>
  <c r="Y69" i="91"/>
  <c r="AB69" i="91" s="1"/>
  <c r="AD69" i="91" s="1"/>
  <c r="X69" i="91"/>
  <c r="Z69" i="91" s="1"/>
  <c r="R69" i="91"/>
  <c r="K69" i="91"/>
  <c r="AB68" i="91"/>
  <c r="AD68" i="91" s="1"/>
  <c r="Z68" i="91"/>
  <c r="Y68" i="91"/>
  <c r="AA68" i="91" s="1"/>
  <c r="AC68" i="91" s="1"/>
  <c r="R68" i="91"/>
  <c r="K68" i="91"/>
  <c r="X68" i="91" s="1"/>
  <c r="Y67" i="91"/>
  <c r="AB67" i="91" s="1"/>
  <c r="AD67" i="91" s="1"/>
  <c r="R67" i="91"/>
  <c r="K67" i="91"/>
  <c r="X67" i="91" s="1"/>
  <c r="Z67" i="91" s="1"/>
  <c r="AB66" i="91"/>
  <c r="AD66" i="91" s="1"/>
  <c r="AA66" i="91"/>
  <c r="AC66" i="91" s="1"/>
  <c r="Y66" i="91"/>
  <c r="R66" i="91"/>
  <c r="K66" i="91"/>
  <c r="X66" i="91" s="1"/>
  <c r="Z66" i="91" s="1"/>
  <c r="Y65" i="91"/>
  <c r="X65" i="91"/>
  <c r="Z65" i="91" s="1"/>
  <c r="R65" i="91"/>
  <c r="K65" i="91"/>
  <c r="AB64" i="91"/>
  <c r="AD64" i="91" s="1"/>
  <c r="Y64" i="91"/>
  <c r="AA64" i="91" s="1"/>
  <c r="AC64" i="91" s="1"/>
  <c r="R64" i="91"/>
  <c r="K64" i="91"/>
  <c r="X64" i="91" s="1"/>
  <c r="Z64" i="91" s="1"/>
  <c r="Y63" i="91"/>
  <c r="AB63" i="91" s="1"/>
  <c r="AD63" i="91" s="1"/>
  <c r="R63" i="91"/>
  <c r="K63" i="91"/>
  <c r="X63" i="91" s="1"/>
  <c r="Z63" i="91" s="1"/>
  <c r="Y62" i="91"/>
  <c r="AB62" i="91" s="1"/>
  <c r="AD62" i="91" s="1"/>
  <c r="R62" i="91"/>
  <c r="K62" i="91"/>
  <c r="X62" i="91" s="1"/>
  <c r="Z62" i="91" s="1"/>
  <c r="AB61" i="91"/>
  <c r="AD61" i="91" s="1"/>
  <c r="AA61" i="91"/>
  <c r="AC61" i="91" s="1"/>
  <c r="Y61" i="91"/>
  <c r="R61" i="91"/>
  <c r="K61" i="91"/>
  <c r="X61" i="91" s="1"/>
  <c r="Z61" i="91" s="1"/>
  <c r="AB60" i="91"/>
  <c r="AD60" i="91" s="1"/>
  <c r="AA60" i="91"/>
  <c r="AC60" i="91" s="1"/>
  <c r="Z60" i="91"/>
  <c r="Y60" i="91"/>
  <c r="X60" i="91"/>
  <c r="R60" i="91"/>
  <c r="K60" i="91"/>
  <c r="Y59" i="91"/>
  <c r="AB59" i="91" s="1"/>
  <c r="AD59" i="91" s="1"/>
  <c r="R59" i="91"/>
  <c r="K59" i="91"/>
  <c r="X59" i="91" s="1"/>
  <c r="Z59" i="91" s="1"/>
  <c r="AD58" i="91"/>
  <c r="Y58" i="91"/>
  <c r="AB58" i="91" s="1"/>
  <c r="R58" i="91"/>
  <c r="K58" i="91"/>
  <c r="X58" i="91" s="1"/>
  <c r="Z58" i="91" s="1"/>
  <c r="Y57" i="91"/>
  <c r="R57" i="91"/>
  <c r="K57" i="91"/>
  <c r="X57" i="91" s="1"/>
  <c r="Z57" i="91" s="1"/>
  <c r="Y56" i="91"/>
  <c r="AB56" i="91" s="1"/>
  <c r="AD56" i="91" s="1"/>
  <c r="X56" i="91"/>
  <c r="Z56" i="91" s="1"/>
  <c r="R56" i="91"/>
  <c r="K56" i="91"/>
  <c r="AC55" i="91"/>
  <c r="AB55" i="91"/>
  <c r="AD55" i="91" s="1"/>
  <c r="AA55" i="91"/>
  <c r="Y55" i="91"/>
  <c r="R55" i="91"/>
  <c r="K55" i="91"/>
  <c r="X55" i="91" s="1"/>
  <c r="Z55" i="91" s="1"/>
  <c r="Y54" i="91"/>
  <c r="AB54" i="91" s="1"/>
  <c r="AD54" i="91" s="1"/>
  <c r="R54" i="91"/>
  <c r="K54" i="91"/>
  <c r="X54" i="91" s="1"/>
  <c r="Z54" i="91" s="1"/>
  <c r="AD53" i="91"/>
  <c r="AB53" i="91"/>
  <c r="AA53" i="91"/>
  <c r="AC53" i="91" s="1"/>
  <c r="Z53" i="91"/>
  <c r="Y53" i="91"/>
  <c r="R53" i="91"/>
  <c r="K53" i="91"/>
  <c r="X53" i="91" s="1"/>
  <c r="Y52" i="91"/>
  <c r="AB52" i="91" s="1"/>
  <c r="AD52" i="91" s="1"/>
  <c r="X52" i="91"/>
  <c r="Z52" i="91" s="1"/>
  <c r="R52" i="91"/>
  <c r="K52" i="91"/>
  <c r="AB51" i="91"/>
  <c r="AD51" i="91" s="1"/>
  <c r="Y51" i="91"/>
  <c r="AA51" i="91" s="1"/>
  <c r="AC51" i="91" s="1"/>
  <c r="R51" i="91"/>
  <c r="K51" i="91"/>
  <c r="X51" i="91" s="1"/>
  <c r="Z51" i="91" s="1"/>
  <c r="AD50" i="91"/>
  <c r="Y50" i="91"/>
  <c r="AB50" i="91" s="1"/>
  <c r="R50" i="91"/>
  <c r="K50" i="91"/>
  <c r="X50" i="91" s="1"/>
  <c r="Z50" i="91" s="1"/>
  <c r="Y49" i="91"/>
  <c r="AB49" i="91" s="1"/>
  <c r="AD49" i="91" s="1"/>
  <c r="R49" i="91"/>
  <c r="K49" i="91"/>
  <c r="X49" i="91" s="1"/>
  <c r="Z49" i="91" s="1"/>
  <c r="AB48" i="91"/>
  <c r="AD48" i="91" s="1"/>
  <c r="AA48" i="91"/>
  <c r="AC48" i="91" s="1"/>
  <c r="Y48" i="91"/>
  <c r="R48" i="91"/>
  <c r="K48" i="91"/>
  <c r="X48" i="91" s="1"/>
  <c r="Z48" i="91" s="1"/>
  <c r="AB47" i="91"/>
  <c r="AD47" i="91" s="1"/>
  <c r="AA47" i="91"/>
  <c r="AC47" i="91" s="1"/>
  <c r="Z47" i="91"/>
  <c r="Y47" i="91"/>
  <c r="X47" i="91"/>
  <c r="R47" i="91"/>
  <c r="K47" i="91"/>
  <c r="Y46" i="91"/>
  <c r="AB46" i="91" s="1"/>
  <c r="AD46" i="91" s="1"/>
  <c r="R46" i="91"/>
  <c r="K46" i="91"/>
  <c r="X46" i="91" s="1"/>
  <c r="Z46" i="91" s="1"/>
  <c r="AD45" i="91"/>
  <c r="AA45" i="91"/>
  <c r="AC45" i="91" s="1"/>
  <c r="Y45" i="91"/>
  <c r="AB45" i="91" s="1"/>
  <c r="X45" i="91"/>
  <c r="Z45" i="91" s="1"/>
  <c r="R45" i="91"/>
  <c r="K45" i="91"/>
  <c r="AB44" i="91"/>
  <c r="AD44" i="91" s="1"/>
  <c r="AA44" i="91"/>
  <c r="AC44" i="91" s="1"/>
  <c r="Z44" i="91"/>
  <c r="Y44" i="91"/>
  <c r="R44" i="91"/>
  <c r="K44" i="91"/>
  <c r="X44" i="91" s="1"/>
  <c r="AB43" i="91"/>
  <c r="AD43" i="91" s="1"/>
  <c r="Y43" i="91"/>
  <c r="AA43" i="91" s="1"/>
  <c r="AC43" i="91" s="1"/>
  <c r="R43" i="91"/>
  <c r="K43" i="91"/>
  <c r="X43" i="91" s="1"/>
  <c r="Z43" i="91" s="1"/>
  <c r="Z42" i="91"/>
  <c r="Y42" i="91"/>
  <c r="AB42" i="91" s="1"/>
  <c r="AD42" i="91" s="1"/>
  <c r="R42" i="91"/>
  <c r="K42" i="91"/>
  <c r="X42" i="91" s="1"/>
  <c r="Y41" i="91"/>
  <c r="R41" i="91"/>
  <c r="K41" i="91"/>
  <c r="X41" i="91" s="1"/>
  <c r="Z41" i="91" s="1"/>
  <c r="Y40" i="91"/>
  <c r="AB40" i="91" s="1"/>
  <c r="AD40" i="91" s="1"/>
  <c r="R40" i="91"/>
  <c r="K40" i="91"/>
  <c r="X40" i="91" s="1"/>
  <c r="Z40" i="91" s="1"/>
  <c r="AB39" i="91"/>
  <c r="AD39" i="91" s="1"/>
  <c r="AA39" i="91"/>
  <c r="AC39" i="91" s="1"/>
  <c r="Y39" i="91"/>
  <c r="R39" i="91"/>
  <c r="K39" i="91"/>
  <c r="X39" i="91" s="1"/>
  <c r="Z39" i="91" s="1"/>
  <c r="Z38" i="91"/>
  <c r="Y38" i="91"/>
  <c r="AB38" i="91" s="1"/>
  <c r="AD38" i="91" s="1"/>
  <c r="R38" i="91"/>
  <c r="K38" i="91"/>
  <c r="X38" i="91" s="1"/>
  <c r="AD37" i="91"/>
  <c r="Y37" i="91"/>
  <c r="AB37" i="91" s="1"/>
  <c r="R37" i="91"/>
  <c r="K37" i="91"/>
  <c r="X37" i="91" s="1"/>
  <c r="Z37" i="91" s="1"/>
  <c r="Y36" i="91"/>
  <c r="R36" i="91"/>
  <c r="K36" i="91"/>
  <c r="X36" i="91" s="1"/>
  <c r="Z36" i="91" s="1"/>
  <c r="Y35" i="91"/>
  <c r="AB35" i="91" s="1"/>
  <c r="AD35" i="91" s="1"/>
  <c r="R35" i="91"/>
  <c r="K35" i="91"/>
  <c r="X35" i="91" s="1"/>
  <c r="Z35" i="91" s="1"/>
  <c r="AB34" i="91"/>
  <c r="AD34" i="91" s="1"/>
  <c r="AA34" i="91"/>
  <c r="AC34" i="91" s="1"/>
  <c r="Y34" i="91"/>
  <c r="R34" i="91"/>
  <c r="K34" i="91"/>
  <c r="X34" i="91" s="1"/>
  <c r="Z34" i="91" s="1"/>
  <c r="AB33" i="91"/>
  <c r="AD33" i="91" s="1"/>
  <c r="Y33" i="91"/>
  <c r="AA33" i="91" s="1"/>
  <c r="AC33" i="91" s="1"/>
  <c r="R33" i="91"/>
  <c r="K33" i="91"/>
  <c r="X33" i="91" s="1"/>
  <c r="Z33" i="91" s="1"/>
  <c r="AD32" i="91"/>
  <c r="AB32" i="91"/>
  <c r="Y32" i="91"/>
  <c r="AA32" i="91" s="1"/>
  <c r="AC32" i="91" s="1"/>
  <c r="R32" i="91"/>
  <c r="K32" i="91"/>
  <c r="X32" i="91" s="1"/>
  <c r="Z32" i="91" s="1"/>
  <c r="Y31" i="91"/>
  <c r="AB31" i="91" s="1"/>
  <c r="AD31" i="91" s="1"/>
  <c r="R31" i="91"/>
  <c r="K31" i="91"/>
  <c r="X31" i="91" s="1"/>
  <c r="Z31" i="91" s="1"/>
  <c r="AD30" i="91"/>
  <c r="AB30" i="91"/>
  <c r="AA30" i="91"/>
  <c r="AC30" i="91" s="1"/>
  <c r="Y30" i="91"/>
  <c r="R30" i="91"/>
  <c r="K30" i="91"/>
  <c r="X30" i="91" s="1"/>
  <c r="Z30" i="91" s="1"/>
  <c r="AA29" i="91"/>
  <c r="AC29" i="91" s="1"/>
  <c r="Y29" i="91"/>
  <c r="AB29" i="91" s="1"/>
  <c r="AD29" i="91" s="1"/>
  <c r="R29" i="91"/>
  <c r="K29" i="91"/>
  <c r="X29" i="91" s="1"/>
  <c r="Z29" i="91" s="1"/>
  <c r="AA28" i="91"/>
  <c r="AC28" i="91" s="1"/>
  <c r="Y28" i="91"/>
  <c r="AB28" i="91" s="1"/>
  <c r="AD28" i="91" s="1"/>
  <c r="R28" i="91"/>
  <c r="K28" i="91"/>
  <c r="X28" i="91" s="1"/>
  <c r="Z28" i="91" s="1"/>
  <c r="AC27" i="91"/>
  <c r="AB27" i="91"/>
  <c r="AD27" i="91" s="1"/>
  <c r="AA27" i="91"/>
  <c r="Y27" i="91"/>
  <c r="R27" i="91"/>
  <c r="K27" i="91"/>
  <c r="X27" i="91" s="1"/>
  <c r="Z27" i="91" s="1"/>
  <c r="Y26" i="91"/>
  <c r="AB26" i="91" s="1"/>
  <c r="AD26" i="91" s="1"/>
  <c r="R26" i="91"/>
  <c r="K26" i="91"/>
  <c r="X26" i="91" s="1"/>
  <c r="Z26" i="91" s="1"/>
  <c r="AD25" i="91"/>
  <c r="AC25" i="91"/>
  <c r="AB25" i="91"/>
  <c r="AA25" i="91"/>
  <c r="Z25" i="91"/>
  <c r="Y25" i="91"/>
  <c r="R25" i="91"/>
  <c r="K25" i="91"/>
  <c r="X25" i="91" s="1"/>
  <c r="AA24" i="91"/>
  <c r="AC24" i="91" s="1"/>
  <c r="Y24" i="91"/>
  <c r="AB24" i="91" s="1"/>
  <c r="AD24" i="91" s="1"/>
  <c r="R24" i="91"/>
  <c r="K24" i="91"/>
  <c r="X24" i="91" s="1"/>
  <c r="Z24" i="91" s="1"/>
  <c r="AA23" i="91"/>
  <c r="AC23" i="91" s="1"/>
  <c r="Y23" i="91"/>
  <c r="AB23" i="91" s="1"/>
  <c r="AD23" i="91" s="1"/>
  <c r="R23" i="91"/>
  <c r="K23" i="91"/>
  <c r="X23" i="91" s="1"/>
  <c r="Z23" i="91" s="1"/>
  <c r="AC22" i="91"/>
  <c r="AB22" i="91"/>
  <c r="AD22" i="91" s="1"/>
  <c r="AA22" i="91"/>
  <c r="Y22" i="91"/>
  <c r="R22" i="91"/>
  <c r="K22" i="91"/>
  <c r="X22" i="91" s="1"/>
  <c r="Z22" i="91" s="1"/>
  <c r="Y21" i="91"/>
  <c r="AB21" i="91" s="1"/>
  <c r="AD21" i="91" s="1"/>
  <c r="X21" i="91"/>
  <c r="Z21" i="91" s="1"/>
  <c r="R21" i="91"/>
  <c r="K21" i="91"/>
  <c r="AD20" i="91"/>
  <c r="AB20" i="91"/>
  <c r="AA20" i="91"/>
  <c r="AC20" i="91" s="1"/>
  <c r="Y20" i="91"/>
  <c r="R20" i="91"/>
  <c r="K20" i="91"/>
  <c r="X20" i="91" s="1"/>
  <c r="Z20" i="91" s="1"/>
  <c r="AA19" i="91"/>
  <c r="AC19" i="91" s="1"/>
  <c r="Y19" i="91"/>
  <c r="AB19" i="91" s="1"/>
  <c r="AD19" i="91" s="1"/>
  <c r="R19" i="91"/>
  <c r="K19" i="91"/>
  <c r="X19" i="91" s="1"/>
  <c r="Z19" i="91" s="1"/>
  <c r="AA18" i="91"/>
  <c r="AC18" i="91" s="1"/>
  <c r="Y18" i="91"/>
  <c r="AB18" i="91" s="1"/>
  <c r="AD18" i="91" s="1"/>
  <c r="R18" i="91"/>
  <c r="K18" i="91"/>
  <c r="X18" i="91" s="1"/>
  <c r="Z18" i="91" s="1"/>
  <c r="AC17" i="91"/>
  <c r="AB17" i="91"/>
  <c r="AD17" i="91" s="1"/>
  <c r="AA17" i="91"/>
  <c r="Y17" i="91"/>
  <c r="R17" i="91"/>
  <c r="K17" i="91"/>
  <c r="X17" i="91" s="1"/>
  <c r="Z17" i="91" s="1"/>
  <c r="Y16" i="91"/>
  <c r="AB16" i="91" s="1"/>
  <c r="AD16" i="91" s="1"/>
  <c r="R16" i="91"/>
  <c r="K16" i="91"/>
  <c r="X16" i="91" s="1"/>
  <c r="Z16" i="91" s="1"/>
  <c r="Y15" i="91"/>
  <c r="AB15" i="91" s="1"/>
  <c r="AD15" i="91" s="1"/>
  <c r="R15" i="91"/>
  <c r="K15" i="91"/>
  <c r="X15" i="91" s="1"/>
  <c r="Z15" i="91" s="1"/>
  <c r="Y14" i="91"/>
  <c r="R14" i="91"/>
  <c r="K14" i="91"/>
  <c r="X14" i="91" s="1"/>
  <c r="Z14" i="91" s="1"/>
  <c r="Y13" i="91"/>
  <c r="AB13" i="91" s="1"/>
  <c r="AD13" i="91" s="1"/>
  <c r="R13" i="91"/>
  <c r="K13" i="91"/>
  <c r="X13" i="91" s="1"/>
  <c r="Z13" i="91" s="1"/>
  <c r="AB12" i="91"/>
  <c r="AD12" i="91" s="1"/>
  <c r="AA12" i="91"/>
  <c r="AC12" i="91" s="1"/>
  <c r="Z12" i="91"/>
  <c r="Y12" i="91"/>
  <c r="R12" i="91"/>
  <c r="K12" i="91"/>
  <c r="X12" i="91" s="1"/>
  <c r="Y11" i="91"/>
  <c r="AB11" i="91" s="1"/>
  <c r="AD11" i="91" s="1"/>
  <c r="R11" i="91"/>
  <c r="K11" i="91"/>
  <c r="X11" i="91" s="1"/>
  <c r="AD10" i="91"/>
  <c r="Y10" i="91"/>
  <c r="AB10" i="91" s="1"/>
  <c r="R10" i="91"/>
  <c r="K10" i="91"/>
  <c r="X10" i="91" s="1"/>
  <c r="Z10" i="91" s="1"/>
  <c r="Y9" i="91"/>
  <c r="R9" i="91"/>
  <c r="K9" i="91"/>
  <c r="X9" i="91" s="1"/>
  <c r="Z9" i="91" s="1"/>
  <c r="Y8" i="91"/>
  <c r="AB8" i="91" s="1"/>
  <c r="AD8" i="91" s="1"/>
  <c r="R8" i="91"/>
  <c r="K8" i="91"/>
  <c r="X8" i="91" s="1"/>
  <c r="Z8" i="91" s="1"/>
  <c r="AB7" i="91"/>
  <c r="AD7" i="91" s="1"/>
  <c r="AA7" i="91"/>
  <c r="AC7" i="91" s="1"/>
  <c r="Y7" i="91"/>
  <c r="R7" i="91"/>
  <c r="K7" i="91"/>
  <c r="X7" i="91" s="1"/>
  <c r="Z7" i="91" s="1"/>
  <c r="Y6" i="91"/>
  <c r="AB6" i="91" s="1"/>
  <c r="AD6" i="91" s="1"/>
  <c r="R6" i="91"/>
  <c r="K6" i="91"/>
  <c r="X6" i="91" s="1"/>
  <c r="Z6" i="91" s="1"/>
  <c r="AD5" i="91"/>
  <c r="AC5" i="91"/>
  <c r="AB5" i="91"/>
  <c r="AA5" i="91"/>
  <c r="Z5" i="91"/>
  <c r="Y5" i="91"/>
  <c r="X5" i="91"/>
  <c r="Y224" i="90"/>
  <c r="AB224" i="90" s="1"/>
  <c r="AD224" i="90" s="1"/>
  <c r="R224" i="90"/>
  <c r="K224" i="90"/>
  <c r="X224" i="90" s="1"/>
  <c r="Z224" i="90" s="1"/>
  <c r="Y223" i="90"/>
  <c r="AB223" i="90" s="1"/>
  <c r="AD223" i="90" s="1"/>
  <c r="X223" i="90"/>
  <c r="Z223" i="90" s="1"/>
  <c r="R223" i="90"/>
  <c r="K223" i="90"/>
  <c r="Y222" i="90"/>
  <c r="AB222" i="90" s="1"/>
  <c r="AD222" i="90" s="1"/>
  <c r="R222" i="90"/>
  <c r="K222" i="90"/>
  <c r="X222" i="90" s="1"/>
  <c r="Z222" i="90" s="1"/>
  <c r="AD221" i="90"/>
  <c r="AC221" i="90"/>
  <c r="AB221" i="90"/>
  <c r="AA221" i="90"/>
  <c r="Z221" i="90"/>
  <c r="Y221" i="90"/>
  <c r="X221" i="90"/>
  <c r="Y220" i="90"/>
  <c r="AB220" i="90" s="1"/>
  <c r="AD220" i="90" s="1"/>
  <c r="R220" i="90"/>
  <c r="K220" i="90"/>
  <c r="X220" i="90" s="1"/>
  <c r="Z220" i="90" s="1"/>
  <c r="Y219" i="90"/>
  <c r="AB219" i="90" s="1"/>
  <c r="AD219" i="90" s="1"/>
  <c r="R219" i="90"/>
  <c r="K219" i="90"/>
  <c r="X219" i="90" s="1"/>
  <c r="Z219" i="90" s="1"/>
  <c r="Y218" i="90"/>
  <c r="AB218" i="90" s="1"/>
  <c r="AD218" i="90" s="1"/>
  <c r="R218" i="90"/>
  <c r="K218" i="90"/>
  <c r="X218" i="90" s="1"/>
  <c r="Z218" i="90" s="1"/>
  <c r="AB217" i="90"/>
  <c r="AD217" i="90" s="1"/>
  <c r="Y217" i="90"/>
  <c r="AA217" i="90" s="1"/>
  <c r="AC217" i="90" s="1"/>
  <c r="X217" i="90"/>
  <c r="Z217" i="90" s="1"/>
  <c r="R217" i="90"/>
  <c r="K217" i="90"/>
  <c r="AB216" i="90"/>
  <c r="AD216" i="90" s="1"/>
  <c r="Y216" i="90"/>
  <c r="AA216" i="90" s="1"/>
  <c r="AC216" i="90" s="1"/>
  <c r="X216" i="90"/>
  <c r="Z216" i="90" s="1"/>
  <c r="R216" i="90"/>
  <c r="K216" i="90"/>
  <c r="Y215" i="90"/>
  <c r="AB215" i="90" s="1"/>
  <c r="AD215" i="90" s="1"/>
  <c r="R215" i="90"/>
  <c r="K215" i="90"/>
  <c r="X215" i="90" s="1"/>
  <c r="Z215" i="90" s="1"/>
  <c r="AB214" i="90"/>
  <c r="AD214" i="90" s="1"/>
  <c r="AA214" i="90"/>
  <c r="AC214" i="90" s="1"/>
  <c r="Z214" i="90"/>
  <c r="Y214" i="90"/>
  <c r="R214" i="90"/>
  <c r="K214" i="90"/>
  <c r="X214" i="90" s="1"/>
  <c r="Y213" i="90"/>
  <c r="AB213" i="90" s="1"/>
  <c r="AD213" i="90" s="1"/>
  <c r="X213" i="90"/>
  <c r="Z213" i="90" s="1"/>
  <c r="R213" i="90"/>
  <c r="K213" i="90"/>
  <c r="AD212" i="90"/>
  <c r="AC212" i="90"/>
  <c r="AB212" i="90"/>
  <c r="AA212" i="90"/>
  <c r="Z212" i="90"/>
  <c r="Y212" i="90"/>
  <c r="X212" i="90"/>
  <c r="Y211" i="90"/>
  <c r="AA211" i="90" s="1"/>
  <c r="AC211" i="90" s="1"/>
  <c r="X211" i="90"/>
  <c r="Z211" i="90" s="1"/>
  <c r="R211" i="90"/>
  <c r="K211" i="90"/>
  <c r="Y210" i="90"/>
  <c r="R210" i="90"/>
  <c r="K210" i="90"/>
  <c r="X210" i="90" s="1"/>
  <c r="Z210" i="90" s="1"/>
  <c r="Y209" i="90"/>
  <c r="AB209" i="90" s="1"/>
  <c r="AD209" i="90" s="1"/>
  <c r="X209" i="90"/>
  <c r="Z209" i="90" s="1"/>
  <c r="R209" i="90"/>
  <c r="K209" i="90"/>
  <c r="AB208" i="90"/>
  <c r="AD208" i="90" s="1"/>
  <c r="Y208" i="90"/>
  <c r="AA208" i="90" s="1"/>
  <c r="AC208" i="90" s="1"/>
  <c r="X208" i="90"/>
  <c r="Z208" i="90" s="1"/>
  <c r="R208" i="90"/>
  <c r="K208" i="90"/>
  <c r="Y207" i="90"/>
  <c r="AA207" i="90" s="1"/>
  <c r="AC207" i="90" s="1"/>
  <c r="R207" i="90"/>
  <c r="K207" i="90"/>
  <c r="X207" i="90" s="1"/>
  <c r="Z207" i="90" s="1"/>
  <c r="AD206" i="90"/>
  <c r="AC206" i="90"/>
  <c r="AB206" i="90"/>
  <c r="Y206" i="90"/>
  <c r="AA206" i="90" s="1"/>
  <c r="R206" i="90"/>
  <c r="K206" i="90"/>
  <c r="X206" i="90" s="1"/>
  <c r="Z206" i="90" s="1"/>
  <c r="AA205" i="90"/>
  <c r="AC205" i="90" s="1"/>
  <c r="Y205" i="90"/>
  <c r="AB205" i="90" s="1"/>
  <c r="AD205" i="90" s="1"/>
  <c r="R205" i="90"/>
  <c r="K205" i="90"/>
  <c r="X205" i="90" s="1"/>
  <c r="Z205" i="90" s="1"/>
  <c r="AD204" i="90"/>
  <c r="AB204" i="90"/>
  <c r="AA204" i="90"/>
  <c r="AC204" i="90" s="1"/>
  <c r="Y204" i="90"/>
  <c r="R204" i="90"/>
  <c r="K204" i="90"/>
  <c r="X204" i="90" s="1"/>
  <c r="Z204" i="90" s="1"/>
  <c r="AA203" i="90"/>
  <c r="AC203" i="90" s="1"/>
  <c r="Y203" i="90"/>
  <c r="AB203" i="90" s="1"/>
  <c r="AD203" i="90" s="1"/>
  <c r="R203" i="90"/>
  <c r="K203" i="90"/>
  <c r="X203" i="90" s="1"/>
  <c r="Z203" i="90" s="1"/>
  <c r="Y202" i="90"/>
  <c r="AB202" i="90" s="1"/>
  <c r="AD202" i="90" s="1"/>
  <c r="R202" i="90"/>
  <c r="K202" i="90"/>
  <c r="X202" i="90" s="1"/>
  <c r="Z202" i="90" s="1"/>
  <c r="AD201" i="90"/>
  <c r="AC201" i="90"/>
  <c r="AB201" i="90"/>
  <c r="AA201" i="90"/>
  <c r="Y201" i="90"/>
  <c r="X201" i="90"/>
  <c r="Z201" i="90" s="1"/>
  <c r="R201" i="90"/>
  <c r="K201" i="90"/>
  <c r="Y200" i="90"/>
  <c r="AB200" i="90" s="1"/>
  <c r="AD200" i="90" s="1"/>
  <c r="X200" i="90"/>
  <c r="Z200" i="90" s="1"/>
  <c r="R200" i="90"/>
  <c r="K200" i="90"/>
  <c r="AC199" i="90"/>
  <c r="AB199" i="90"/>
  <c r="AD199" i="90" s="1"/>
  <c r="AA199" i="90"/>
  <c r="Y199" i="90"/>
  <c r="R199" i="90"/>
  <c r="K199" i="90"/>
  <c r="X199" i="90" s="1"/>
  <c r="Z199" i="90" s="1"/>
  <c r="Y198" i="90"/>
  <c r="AB198" i="90" s="1"/>
  <c r="AD198" i="90" s="1"/>
  <c r="X198" i="90"/>
  <c r="Z198" i="90" s="1"/>
  <c r="R198" i="90"/>
  <c r="K198" i="90"/>
  <c r="Y197" i="90"/>
  <c r="R197" i="90"/>
  <c r="K197" i="90"/>
  <c r="X197" i="90" s="1"/>
  <c r="Z197" i="90" s="1"/>
  <c r="Y196" i="90"/>
  <c r="AB196" i="90" s="1"/>
  <c r="AD196" i="90" s="1"/>
  <c r="X196" i="90"/>
  <c r="Z196" i="90" s="1"/>
  <c r="R196" i="90"/>
  <c r="AB195" i="90"/>
  <c r="AD195" i="90" s="1"/>
  <c r="AA195" i="90"/>
  <c r="AC195" i="90" s="1"/>
  <c r="Y195" i="90"/>
  <c r="R195" i="90"/>
  <c r="K195" i="90"/>
  <c r="X195" i="90" s="1"/>
  <c r="Z195" i="90" s="1"/>
  <c r="AC194" i="90"/>
  <c r="AB194" i="90"/>
  <c r="AD194" i="90" s="1"/>
  <c r="AA194" i="90"/>
  <c r="Y194" i="90"/>
  <c r="R194" i="90"/>
  <c r="K194" i="90"/>
  <c r="X194" i="90" s="1"/>
  <c r="Z194" i="90" s="1"/>
  <c r="AB193" i="90"/>
  <c r="AD193" i="90" s="1"/>
  <c r="Y193" i="90"/>
  <c r="AA193" i="90" s="1"/>
  <c r="AC193" i="90" s="1"/>
  <c r="X193" i="90"/>
  <c r="Z193" i="90" s="1"/>
  <c r="R193" i="90"/>
  <c r="K193" i="90"/>
  <c r="Y192" i="90"/>
  <c r="R192" i="90"/>
  <c r="K192" i="90"/>
  <c r="X192" i="90" s="1"/>
  <c r="Z192" i="90" s="1"/>
  <c r="Y191" i="90"/>
  <c r="AB191" i="90" s="1"/>
  <c r="AD191" i="90" s="1"/>
  <c r="R191" i="90"/>
  <c r="K191" i="90"/>
  <c r="X191" i="90" s="1"/>
  <c r="Z191" i="90" s="1"/>
  <c r="AB190" i="90"/>
  <c r="AD190" i="90" s="1"/>
  <c r="AA190" i="90"/>
  <c r="AC190" i="90" s="1"/>
  <c r="Y190" i="90"/>
  <c r="X190" i="90"/>
  <c r="Z190" i="90" s="1"/>
  <c r="R190" i="90"/>
  <c r="K190" i="90"/>
  <c r="Y189" i="90"/>
  <c r="AB189" i="90" s="1"/>
  <c r="AD189" i="90" s="1"/>
  <c r="X189" i="90"/>
  <c r="Z189" i="90" s="1"/>
  <c r="R189" i="90"/>
  <c r="K189" i="90"/>
  <c r="AD188" i="90"/>
  <c r="AB188" i="90"/>
  <c r="Y188" i="90"/>
  <c r="AA188" i="90" s="1"/>
  <c r="AC188" i="90" s="1"/>
  <c r="R188" i="90"/>
  <c r="K188" i="90"/>
  <c r="X188" i="90" s="1"/>
  <c r="Z188" i="90" s="1"/>
  <c r="Y187" i="90"/>
  <c r="AB187" i="90" s="1"/>
  <c r="AD187" i="90" s="1"/>
  <c r="R187" i="90"/>
  <c r="K187" i="90"/>
  <c r="X187" i="90" s="1"/>
  <c r="Z187" i="90" s="1"/>
  <c r="AD186" i="90"/>
  <c r="AB186" i="90"/>
  <c r="AA186" i="90"/>
  <c r="AC186" i="90" s="1"/>
  <c r="Y186" i="90"/>
  <c r="R186" i="90"/>
  <c r="K186" i="90"/>
  <c r="X186" i="90" s="1"/>
  <c r="Z186" i="90" s="1"/>
  <c r="Y185" i="90"/>
  <c r="AB185" i="90" s="1"/>
  <c r="AD185" i="90" s="1"/>
  <c r="R185" i="90"/>
  <c r="K185" i="90"/>
  <c r="X185" i="90" s="1"/>
  <c r="Z185" i="90" s="1"/>
  <c r="Y184" i="90"/>
  <c r="AB184" i="90" s="1"/>
  <c r="AD184" i="90" s="1"/>
  <c r="R184" i="90"/>
  <c r="K184" i="90"/>
  <c r="X184" i="90" s="1"/>
  <c r="Z184" i="90" s="1"/>
  <c r="AC183" i="90"/>
  <c r="AB183" i="90"/>
  <c r="AD183" i="90" s="1"/>
  <c r="AA183" i="90"/>
  <c r="Y183" i="90"/>
  <c r="R183" i="90"/>
  <c r="K183" i="90"/>
  <c r="X183" i="90" s="1"/>
  <c r="Z183" i="90" s="1"/>
  <c r="Y182" i="90"/>
  <c r="R182" i="90"/>
  <c r="K182" i="90"/>
  <c r="X182" i="90" s="1"/>
  <c r="Z182" i="90" s="1"/>
  <c r="AD181" i="90"/>
  <c r="AC181" i="90"/>
  <c r="AB181" i="90"/>
  <c r="AA181" i="90"/>
  <c r="Z181" i="90"/>
  <c r="Y181" i="90"/>
  <c r="R181" i="90"/>
  <c r="K181" i="90"/>
  <c r="X181" i="90" s="1"/>
  <c r="Y180" i="90"/>
  <c r="AB180" i="90" s="1"/>
  <c r="AD180" i="90" s="1"/>
  <c r="R180" i="90"/>
  <c r="K180" i="90"/>
  <c r="X180" i="90" s="1"/>
  <c r="Z180" i="90" s="1"/>
  <c r="Y179" i="90"/>
  <c r="AB179" i="90" s="1"/>
  <c r="AD179" i="90" s="1"/>
  <c r="R179" i="90"/>
  <c r="K179" i="90"/>
  <c r="X179" i="90" s="1"/>
  <c r="Z179" i="90" s="1"/>
  <c r="AB178" i="90"/>
  <c r="AD178" i="90" s="1"/>
  <c r="AA178" i="90"/>
  <c r="AC178" i="90" s="1"/>
  <c r="Y178" i="90"/>
  <c r="R178" i="90"/>
  <c r="K178" i="90"/>
  <c r="X178" i="90" s="1"/>
  <c r="Z178" i="90" s="1"/>
  <c r="Y177" i="90"/>
  <c r="R177" i="90"/>
  <c r="K177" i="90"/>
  <c r="X177" i="90" s="1"/>
  <c r="Z177" i="90" s="1"/>
  <c r="AD176" i="90"/>
  <c r="Y176" i="90"/>
  <c r="AB176" i="90" s="1"/>
  <c r="R176" i="90"/>
  <c r="K176" i="90"/>
  <c r="X176" i="90" s="1"/>
  <c r="Z176" i="90" s="1"/>
  <c r="Y175" i="90"/>
  <c r="AA175" i="90" s="1"/>
  <c r="AC175" i="90" s="1"/>
  <c r="R175" i="90"/>
  <c r="K175" i="90"/>
  <c r="X175" i="90" s="1"/>
  <c r="Z175" i="90" s="1"/>
  <c r="AC174" i="90"/>
  <c r="AB174" i="90"/>
  <c r="AD174" i="90" s="1"/>
  <c r="AA174" i="90"/>
  <c r="Y174" i="90"/>
  <c r="R174" i="90"/>
  <c r="K174" i="90"/>
  <c r="X174" i="90" s="1"/>
  <c r="Z174" i="90" s="1"/>
  <c r="Y173" i="90"/>
  <c r="AB173" i="90" s="1"/>
  <c r="AD173" i="90" s="1"/>
  <c r="X173" i="90"/>
  <c r="Z173" i="90" s="1"/>
  <c r="R173" i="90"/>
  <c r="K173" i="90"/>
  <c r="Y172" i="90"/>
  <c r="X172" i="90"/>
  <c r="Z172" i="90" s="1"/>
  <c r="R172" i="90"/>
  <c r="K172" i="90"/>
  <c r="AD171" i="90"/>
  <c r="AB171" i="90"/>
  <c r="AA171" i="90"/>
  <c r="AC171" i="90" s="1"/>
  <c r="Y171" i="90"/>
  <c r="R171" i="90"/>
  <c r="K171" i="90"/>
  <c r="X171" i="90" s="1"/>
  <c r="Z171" i="90" s="1"/>
  <c r="AC170" i="90"/>
  <c r="AB170" i="90"/>
  <c r="AD170" i="90" s="1"/>
  <c r="AA170" i="90"/>
  <c r="Y170" i="90"/>
  <c r="R170" i="90"/>
  <c r="K170" i="90"/>
  <c r="X170" i="90" s="1"/>
  <c r="Z170" i="90" s="1"/>
  <c r="Z169" i="90"/>
  <c r="Y169" i="90"/>
  <c r="AB169" i="90" s="1"/>
  <c r="AD169" i="90" s="1"/>
  <c r="X169" i="90"/>
  <c r="R169" i="90"/>
  <c r="K169" i="90"/>
  <c r="AD168" i="90"/>
  <c r="Y168" i="90"/>
  <c r="AB168" i="90" s="1"/>
  <c r="R168" i="90"/>
  <c r="K168" i="90"/>
  <c r="X168" i="90" s="1"/>
  <c r="Z168" i="90" s="1"/>
  <c r="Z167" i="90"/>
  <c r="Y167" i="90"/>
  <c r="AB167" i="90" s="1"/>
  <c r="AD167" i="90" s="1"/>
  <c r="R167" i="90"/>
  <c r="K167" i="90"/>
  <c r="X167" i="90" s="1"/>
  <c r="Y166" i="90"/>
  <c r="AB166" i="90" s="1"/>
  <c r="AD166" i="90" s="1"/>
  <c r="X166" i="90"/>
  <c r="Z166" i="90" s="1"/>
  <c r="R166" i="90"/>
  <c r="K166" i="90"/>
  <c r="AD165" i="90"/>
  <c r="AB165" i="90"/>
  <c r="Y165" i="90"/>
  <c r="AA165" i="90" s="1"/>
  <c r="AC165" i="90" s="1"/>
  <c r="R165" i="90"/>
  <c r="K165" i="90"/>
  <c r="X165" i="90" s="1"/>
  <c r="Z165" i="90" s="1"/>
  <c r="Y164" i="90"/>
  <c r="AB164" i="90" s="1"/>
  <c r="AD164" i="90" s="1"/>
  <c r="X164" i="90"/>
  <c r="Z164" i="90" s="1"/>
  <c r="R164" i="90"/>
  <c r="K164" i="90"/>
  <c r="Z163" i="90"/>
  <c r="Y163" i="90"/>
  <c r="AB163" i="90" s="1"/>
  <c r="AD163" i="90" s="1"/>
  <c r="R163" i="90"/>
  <c r="K163" i="90"/>
  <c r="X163" i="90" s="1"/>
  <c r="AB162" i="90"/>
  <c r="AD162" i="90" s="1"/>
  <c r="AA162" i="90"/>
  <c r="AC162" i="90" s="1"/>
  <c r="Y162" i="90"/>
  <c r="R162" i="90"/>
  <c r="K162" i="90"/>
  <c r="X162" i="90" s="1"/>
  <c r="Z162" i="90" s="1"/>
  <c r="Y161" i="90"/>
  <c r="X161" i="90"/>
  <c r="Z161" i="90" s="1"/>
  <c r="R161" i="90"/>
  <c r="K161" i="90"/>
  <c r="AD160" i="90"/>
  <c r="AB160" i="90"/>
  <c r="AA160" i="90"/>
  <c r="AC160" i="90" s="1"/>
  <c r="Y160" i="90"/>
  <c r="R160" i="90"/>
  <c r="K160" i="90"/>
  <c r="X160" i="90" s="1"/>
  <c r="Z160" i="90" s="1"/>
  <c r="AB159" i="90"/>
  <c r="AD159" i="90" s="1"/>
  <c r="AA159" i="90"/>
  <c r="AC159" i="90" s="1"/>
  <c r="Y159" i="90"/>
  <c r="R159" i="90"/>
  <c r="K159" i="90"/>
  <c r="X159" i="90" s="1"/>
  <c r="Z159" i="90" s="1"/>
  <c r="Y158" i="90"/>
  <c r="AB158" i="90" s="1"/>
  <c r="AD158" i="90" s="1"/>
  <c r="R158" i="90"/>
  <c r="K158" i="90"/>
  <c r="X158" i="90" s="1"/>
  <c r="Z158" i="90" s="1"/>
  <c r="AB157" i="90"/>
  <c r="AD157" i="90" s="1"/>
  <c r="AA157" i="90"/>
  <c r="AC157" i="90" s="1"/>
  <c r="Y157" i="90"/>
  <c r="X157" i="90"/>
  <c r="Z157" i="90" s="1"/>
  <c r="R157" i="90"/>
  <c r="K157" i="90"/>
  <c r="Z156" i="90"/>
  <c r="Y156" i="90"/>
  <c r="AB156" i="90" s="1"/>
  <c r="AD156" i="90" s="1"/>
  <c r="R156" i="90"/>
  <c r="K156" i="90"/>
  <c r="X156" i="90" s="1"/>
  <c r="AC155" i="90"/>
  <c r="AB155" i="90"/>
  <c r="AD155" i="90" s="1"/>
  <c r="AA155" i="90"/>
  <c r="Y155" i="90"/>
  <c r="R155" i="90"/>
  <c r="K155" i="90"/>
  <c r="X155" i="90" s="1"/>
  <c r="Z155" i="90" s="1"/>
  <c r="AD154" i="90"/>
  <c r="AB154" i="90"/>
  <c r="AA154" i="90"/>
  <c r="AC154" i="90" s="1"/>
  <c r="Z154" i="90"/>
  <c r="Y154" i="90"/>
  <c r="R154" i="90"/>
  <c r="K154" i="90"/>
  <c r="X154" i="90" s="1"/>
  <c r="Z153" i="90"/>
  <c r="Y153" i="90"/>
  <c r="R153" i="90"/>
  <c r="K153" i="90"/>
  <c r="X153" i="90" s="1"/>
  <c r="AD152" i="90"/>
  <c r="AB152" i="90"/>
  <c r="AA152" i="90"/>
  <c r="AC152" i="90" s="1"/>
  <c r="Y152" i="90"/>
  <c r="R152" i="90"/>
  <c r="K152" i="90"/>
  <c r="X152" i="90" s="1"/>
  <c r="Z152" i="90" s="1"/>
  <c r="Z151" i="90"/>
  <c r="Y151" i="90"/>
  <c r="AB151" i="90" s="1"/>
  <c r="AD151" i="90" s="1"/>
  <c r="R151" i="90"/>
  <c r="K151" i="90"/>
  <c r="X151" i="90" s="1"/>
  <c r="Y150" i="90"/>
  <c r="R150" i="90"/>
  <c r="K150" i="90"/>
  <c r="X150" i="90" s="1"/>
  <c r="Z150" i="90" s="1"/>
  <c r="AB149" i="90"/>
  <c r="AD149" i="90" s="1"/>
  <c r="Y149" i="90"/>
  <c r="AA149" i="90" s="1"/>
  <c r="AC149" i="90" s="1"/>
  <c r="X149" i="90"/>
  <c r="Z149" i="90" s="1"/>
  <c r="R149" i="90"/>
  <c r="K149" i="90"/>
  <c r="AB148" i="90"/>
  <c r="AD148" i="90" s="1"/>
  <c r="AA148" i="90"/>
  <c r="AC148" i="90" s="1"/>
  <c r="Y148" i="90"/>
  <c r="R148" i="90"/>
  <c r="K148" i="90"/>
  <c r="X148" i="90" s="1"/>
  <c r="Z148" i="90" s="1"/>
  <c r="AC147" i="90"/>
  <c r="AB147" i="90"/>
  <c r="AD147" i="90" s="1"/>
  <c r="AA147" i="90"/>
  <c r="Y147" i="90"/>
  <c r="R147" i="90"/>
  <c r="K147" i="90"/>
  <c r="X147" i="90" s="1"/>
  <c r="Z147" i="90" s="1"/>
  <c r="Y146" i="90"/>
  <c r="AB146" i="90" s="1"/>
  <c r="AD146" i="90" s="1"/>
  <c r="R146" i="90"/>
  <c r="K146" i="90"/>
  <c r="X146" i="90" s="1"/>
  <c r="Z146" i="90" s="1"/>
  <c r="Y145" i="90"/>
  <c r="R145" i="90"/>
  <c r="K145" i="90"/>
  <c r="X145" i="90" s="1"/>
  <c r="Z145" i="90" s="1"/>
  <c r="AD144" i="90"/>
  <c r="AC144" i="90"/>
  <c r="AB144" i="90"/>
  <c r="Y144" i="90"/>
  <c r="AA144" i="90" s="1"/>
  <c r="R144" i="90"/>
  <c r="K144" i="90"/>
  <c r="X144" i="90" s="1"/>
  <c r="Z144" i="90" s="1"/>
  <c r="Y143" i="90"/>
  <c r="AB143" i="90" s="1"/>
  <c r="AD143" i="90" s="1"/>
  <c r="R143" i="90"/>
  <c r="K143" i="90"/>
  <c r="X143" i="90" s="1"/>
  <c r="Z143" i="90" s="1"/>
  <c r="AD142" i="90"/>
  <c r="AB142" i="90"/>
  <c r="AA142" i="90"/>
  <c r="AC142" i="90" s="1"/>
  <c r="Y142" i="90"/>
  <c r="R142" i="90"/>
  <c r="K142" i="90"/>
  <c r="X142" i="90" s="1"/>
  <c r="Z142" i="90" s="1"/>
  <c r="Y141" i="90"/>
  <c r="AB141" i="90" s="1"/>
  <c r="AD141" i="90" s="1"/>
  <c r="R141" i="90"/>
  <c r="K141" i="90"/>
  <c r="X141" i="90" s="1"/>
  <c r="Z141" i="90" s="1"/>
  <c r="Y140" i="90"/>
  <c r="AB140" i="90" s="1"/>
  <c r="AD140" i="90" s="1"/>
  <c r="R140" i="90"/>
  <c r="K140" i="90"/>
  <c r="X140" i="90" s="1"/>
  <c r="Z140" i="90" s="1"/>
  <c r="AD139" i="90"/>
  <c r="AB139" i="90"/>
  <c r="AA139" i="90"/>
  <c r="AC139" i="90" s="1"/>
  <c r="Y139" i="90"/>
  <c r="R139" i="90"/>
  <c r="K139" i="90"/>
  <c r="X139" i="90" s="1"/>
  <c r="Z139" i="90" s="1"/>
  <c r="Z138" i="90"/>
  <c r="Y138" i="90"/>
  <c r="AB138" i="90" s="1"/>
  <c r="AD138" i="90" s="1"/>
  <c r="R138" i="90"/>
  <c r="K138" i="90"/>
  <c r="X138" i="90" s="1"/>
  <c r="AD137" i="90"/>
  <c r="AB137" i="90"/>
  <c r="AA137" i="90"/>
  <c r="AC137" i="90" s="1"/>
  <c r="Z137" i="90"/>
  <c r="Y137" i="90"/>
  <c r="R137" i="90"/>
  <c r="K137" i="90"/>
  <c r="X137" i="90" s="1"/>
  <c r="AB136" i="90"/>
  <c r="AD136" i="90" s="1"/>
  <c r="AA136" i="90"/>
  <c r="AC136" i="90" s="1"/>
  <c r="Y136" i="90"/>
  <c r="R136" i="90"/>
  <c r="K136" i="90"/>
  <c r="X136" i="90" s="1"/>
  <c r="Z136" i="90" s="1"/>
  <c r="Z135" i="90"/>
  <c r="Y135" i="90"/>
  <c r="R135" i="90"/>
  <c r="K135" i="90"/>
  <c r="X135" i="90" s="1"/>
  <c r="AC134" i="90"/>
  <c r="AA134" i="90"/>
  <c r="Y134" i="90"/>
  <c r="AB134" i="90" s="1"/>
  <c r="AD134" i="90" s="1"/>
  <c r="R134" i="90"/>
  <c r="K134" i="90"/>
  <c r="X134" i="90" s="1"/>
  <c r="Z134" i="90" s="1"/>
  <c r="Y133" i="90"/>
  <c r="AB133" i="90" s="1"/>
  <c r="AD133" i="90" s="1"/>
  <c r="R133" i="90"/>
  <c r="K133" i="90"/>
  <c r="X133" i="90" s="1"/>
  <c r="Z133" i="90" s="1"/>
  <c r="AC132" i="90"/>
  <c r="AB132" i="90"/>
  <c r="AD132" i="90" s="1"/>
  <c r="AA132" i="90"/>
  <c r="Y132" i="90"/>
  <c r="R132" i="90"/>
  <c r="K132" i="90"/>
  <c r="X132" i="90" s="1"/>
  <c r="Z132" i="90" s="1"/>
  <c r="AA131" i="90"/>
  <c r="AC131" i="90" s="1"/>
  <c r="Y131" i="90"/>
  <c r="AB131" i="90" s="1"/>
  <c r="AD131" i="90" s="1"/>
  <c r="R131" i="90"/>
  <c r="K131" i="90"/>
  <c r="X131" i="90" s="1"/>
  <c r="Z131" i="90" s="1"/>
  <c r="Y130" i="90"/>
  <c r="R130" i="90"/>
  <c r="K130" i="90"/>
  <c r="X130" i="90" s="1"/>
  <c r="Z130" i="90" s="1"/>
  <c r="AD129" i="90"/>
  <c r="AB129" i="90"/>
  <c r="Y129" i="90"/>
  <c r="AA129" i="90" s="1"/>
  <c r="AC129" i="90" s="1"/>
  <c r="X129" i="90"/>
  <c r="Z129" i="90" s="1"/>
  <c r="R129" i="90"/>
  <c r="K129" i="90"/>
  <c r="Z128" i="90"/>
  <c r="Y128" i="90"/>
  <c r="AB128" i="90" s="1"/>
  <c r="AD128" i="90" s="1"/>
  <c r="R128" i="90"/>
  <c r="K128" i="90"/>
  <c r="X128" i="90" s="1"/>
  <c r="Y127" i="90"/>
  <c r="AB127" i="90" s="1"/>
  <c r="AD127" i="90" s="1"/>
  <c r="R127" i="90"/>
  <c r="K127" i="90"/>
  <c r="X127" i="90" s="1"/>
  <c r="Z127" i="90" s="1"/>
  <c r="AB126" i="90"/>
  <c r="AD126" i="90" s="1"/>
  <c r="AA126" i="90"/>
  <c r="AC126" i="90" s="1"/>
  <c r="Y126" i="90"/>
  <c r="X126" i="90"/>
  <c r="Z126" i="90" s="1"/>
  <c r="R126" i="90"/>
  <c r="K126" i="90"/>
  <c r="AA125" i="90"/>
  <c r="AC125" i="90" s="1"/>
  <c r="Y125" i="90"/>
  <c r="AB125" i="90" s="1"/>
  <c r="AD125" i="90" s="1"/>
  <c r="X125" i="90"/>
  <c r="Z125" i="90" s="1"/>
  <c r="R125" i="90"/>
  <c r="K125" i="90"/>
  <c r="AB124" i="90"/>
  <c r="AD124" i="90" s="1"/>
  <c r="Y124" i="90"/>
  <c r="AA124" i="90" s="1"/>
  <c r="AC124" i="90" s="1"/>
  <c r="R124" i="90"/>
  <c r="K124" i="90"/>
  <c r="X124" i="90" s="1"/>
  <c r="Z124" i="90" s="1"/>
  <c r="AC123" i="90"/>
  <c r="AA123" i="90"/>
  <c r="Y123" i="90"/>
  <c r="AB123" i="90" s="1"/>
  <c r="AD123" i="90" s="1"/>
  <c r="R123" i="90"/>
  <c r="K123" i="90"/>
  <c r="X123" i="90" s="1"/>
  <c r="Z123" i="90" s="1"/>
  <c r="Y122" i="90"/>
  <c r="R122" i="90"/>
  <c r="K122" i="90"/>
  <c r="X122" i="90" s="1"/>
  <c r="Z122" i="90" s="1"/>
  <c r="AB121" i="90"/>
  <c r="AD121" i="90" s="1"/>
  <c r="Y121" i="90"/>
  <c r="AA121" i="90" s="1"/>
  <c r="AC121" i="90" s="1"/>
  <c r="X121" i="90"/>
  <c r="Z121" i="90" s="1"/>
  <c r="R121" i="90"/>
  <c r="K121" i="90"/>
  <c r="Y120" i="90"/>
  <c r="AB120" i="90" s="1"/>
  <c r="AD120" i="90" s="1"/>
  <c r="X120" i="90"/>
  <c r="Z120" i="90" s="1"/>
  <c r="R120" i="90"/>
  <c r="K120" i="90"/>
  <c r="Y119" i="90"/>
  <c r="AB119" i="90" s="1"/>
  <c r="AD119" i="90" s="1"/>
  <c r="R119" i="90"/>
  <c r="K119" i="90"/>
  <c r="X119" i="90" s="1"/>
  <c r="Z119" i="90" s="1"/>
  <c r="AD118" i="90"/>
  <c r="AB118" i="90"/>
  <c r="AA118" i="90"/>
  <c r="AC118" i="90" s="1"/>
  <c r="Y118" i="90"/>
  <c r="X118" i="90"/>
  <c r="Z118" i="90" s="1"/>
  <c r="R118" i="90"/>
  <c r="K118" i="90"/>
  <c r="Y117" i="90"/>
  <c r="AA117" i="90" s="1"/>
  <c r="AC117" i="90" s="1"/>
  <c r="X117" i="90"/>
  <c r="Z117" i="90" s="1"/>
  <c r="R117" i="90"/>
  <c r="K117" i="90"/>
  <c r="AB116" i="90"/>
  <c r="AD116" i="90" s="1"/>
  <c r="Y116" i="90"/>
  <c r="AA116" i="90" s="1"/>
  <c r="AC116" i="90" s="1"/>
  <c r="R116" i="90"/>
  <c r="K116" i="90"/>
  <c r="X116" i="90" s="1"/>
  <c r="Z116" i="90" s="1"/>
  <c r="Y115" i="90"/>
  <c r="AB115" i="90" s="1"/>
  <c r="AD115" i="90" s="1"/>
  <c r="R115" i="90"/>
  <c r="K115" i="90"/>
  <c r="X115" i="90" s="1"/>
  <c r="Z115" i="90" s="1"/>
  <c r="Y114" i="90"/>
  <c r="X114" i="90"/>
  <c r="Z114" i="90" s="1"/>
  <c r="R114" i="90"/>
  <c r="K114" i="90"/>
  <c r="AC113" i="90"/>
  <c r="AA113" i="90"/>
  <c r="Y113" i="90"/>
  <c r="AB113" i="90" s="1"/>
  <c r="AD113" i="90" s="1"/>
  <c r="R113" i="90"/>
  <c r="K113" i="90"/>
  <c r="X113" i="90" s="1"/>
  <c r="Z113" i="90" s="1"/>
  <c r="AB112" i="90"/>
  <c r="AD112" i="90" s="1"/>
  <c r="AA112" i="90"/>
  <c r="AC112" i="90" s="1"/>
  <c r="Y112" i="90"/>
  <c r="R112" i="90"/>
  <c r="K112" i="90"/>
  <c r="X112" i="90" s="1"/>
  <c r="Z112" i="90" s="1"/>
  <c r="AB111" i="90"/>
  <c r="AD111" i="90" s="1"/>
  <c r="Y111" i="90"/>
  <c r="AA111" i="90" s="1"/>
  <c r="AC111" i="90" s="1"/>
  <c r="R111" i="90"/>
  <c r="K111" i="90"/>
  <c r="X111" i="90" s="1"/>
  <c r="Z111" i="90" s="1"/>
  <c r="AC110" i="90"/>
  <c r="AA110" i="90"/>
  <c r="Y110" i="90"/>
  <c r="AB110" i="90" s="1"/>
  <c r="AD110" i="90" s="1"/>
  <c r="R110" i="90"/>
  <c r="K110" i="90"/>
  <c r="X110" i="90" s="1"/>
  <c r="Z110" i="90" s="1"/>
  <c r="Y109" i="90"/>
  <c r="X109" i="90"/>
  <c r="Z109" i="90" s="1"/>
  <c r="R109" i="90"/>
  <c r="K109" i="90"/>
  <c r="Y108" i="90"/>
  <c r="AB108" i="90" s="1"/>
  <c r="AD108" i="90" s="1"/>
  <c r="R108" i="90"/>
  <c r="K108" i="90"/>
  <c r="X108" i="90" s="1"/>
  <c r="Z108" i="90" s="1"/>
  <c r="AA107" i="90"/>
  <c r="AC107" i="90" s="1"/>
  <c r="Y107" i="90"/>
  <c r="AB107" i="90" s="1"/>
  <c r="AD107" i="90" s="1"/>
  <c r="R107" i="90"/>
  <c r="K107" i="90"/>
  <c r="X107" i="90" s="1"/>
  <c r="Z107" i="90" s="1"/>
  <c r="AB106" i="90"/>
  <c r="AD106" i="90" s="1"/>
  <c r="Y106" i="90"/>
  <c r="AA106" i="90" s="1"/>
  <c r="AC106" i="90" s="1"/>
  <c r="R106" i="90"/>
  <c r="K106" i="90"/>
  <c r="X106" i="90" s="1"/>
  <c r="Z106" i="90" s="1"/>
  <c r="Y105" i="90"/>
  <c r="AB105" i="90" s="1"/>
  <c r="AD105" i="90" s="1"/>
  <c r="X105" i="90"/>
  <c r="Z105" i="90" s="1"/>
  <c r="R105" i="90"/>
  <c r="K105" i="90"/>
  <c r="Y104" i="90"/>
  <c r="AB104" i="90" s="1"/>
  <c r="AD104" i="90" s="1"/>
  <c r="R104" i="90"/>
  <c r="K104" i="90"/>
  <c r="X104" i="90" s="1"/>
  <c r="Z104" i="90" s="1"/>
  <c r="Y103" i="90"/>
  <c r="AB103" i="90" s="1"/>
  <c r="AD103" i="90" s="1"/>
  <c r="R103" i="90"/>
  <c r="K103" i="90"/>
  <c r="X103" i="90" s="1"/>
  <c r="Z103" i="90" s="1"/>
  <c r="Y102" i="90"/>
  <c r="AA102" i="90" s="1"/>
  <c r="AC102" i="90" s="1"/>
  <c r="R102" i="90"/>
  <c r="K102" i="90"/>
  <c r="X102" i="90" s="1"/>
  <c r="Z102" i="90" s="1"/>
  <c r="AB101" i="90"/>
  <c r="AD101" i="90" s="1"/>
  <c r="Y101" i="90"/>
  <c r="AA101" i="90" s="1"/>
  <c r="AC101" i="90" s="1"/>
  <c r="X101" i="90"/>
  <c r="Z101" i="90" s="1"/>
  <c r="R101" i="90"/>
  <c r="K101" i="90"/>
  <c r="AB100" i="90"/>
  <c r="AD100" i="90" s="1"/>
  <c r="AA100" i="90"/>
  <c r="AC100" i="90" s="1"/>
  <c r="Y100" i="90"/>
  <c r="R100" i="90"/>
  <c r="K100" i="90"/>
  <c r="X100" i="90" s="1"/>
  <c r="Z100" i="90" s="1"/>
  <c r="AA99" i="90"/>
  <c r="AC99" i="90" s="1"/>
  <c r="Y99" i="90"/>
  <c r="AB99" i="90" s="1"/>
  <c r="AD99" i="90" s="1"/>
  <c r="R99" i="90"/>
  <c r="K99" i="90"/>
  <c r="X99" i="90" s="1"/>
  <c r="Z99" i="90" s="1"/>
  <c r="Y98" i="90"/>
  <c r="AB98" i="90" s="1"/>
  <c r="AD98" i="90" s="1"/>
  <c r="X98" i="90"/>
  <c r="Z98" i="90" s="1"/>
  <c r="R98" i="90"/>
  <c r="K98" i="90"/>
  <c r="AB97" i="90"/>
  <c r="AD97" i="90" s="1"/>
  <c r="Y97" i="90"/>
  <c r="AA97" i="90" s="1"/>
  <c r="AC97" i="90" s="1"/>
  <c r="X97" i="90"/>
  <c r="Z97" i="90" s="1"/>
  <c r="R97" i="90"/>
  <c r="K97" i="90"/>
  <c r="AD96" i="90"/>
  <c r="AB96" i="90"/>
  <c r="AA96" i="90"/>
  <c r="AC96" i="90" s="1"/>
  <c r="Y96" i="90"/>
  <c r="R96" i="90"/>
  <c r="K96" i="90"/>
  <c r="X96" i="90" s="1"/>
  <c r="Z96" i="90" s="1"/>
  <c r="AD95" i="90"/>
  <c r="AC95" i="90"/>
  <c r="AB95" i="90"/>
  <c r="AA95" i="90"/>
  <c r="Z95" i="90"/>
  <c r="Y95" i="90"/>
  <c r="X95" i="90"/>
  <c r="Y94" i="90"/>
  <c r="R94" i="90"/>
  <c r="K94" i="90"/>
  <c r="X94" i="90" s="1"/>
  <c r="Z94" i="90" s="1"/>
  <c r="Y93" i="90"/>
  <c r="AB93" i="90" s="1"/>
  <c r="AD93" i="90" s="1"/>
  <c r="R93" i="90"/>
  <c r="K93" i="90"/>
  <c r="X93" i="90" s="1"/>
  <c r="Z93" i="90" s="1"/>
  <c r="AB92" i="90"/>
  <c r="AD92" i="90" s="1"/>
  <c r="Y92" i="90"/>
  <c r="AA92" i="90" s="1"/>
  <c r="AC92" i="90" s="1"/>
  <c r="R92" i="90"/>
  <c r="K92" i="90"/>
  <c r="X92" i="90" s="1"/>
  <c r="Z92" i="90" s="1"/>
  <c r="Y91" i="90"/>
  <c r="AB91" i="90" s="1"/>
  <c r="AD91" i="90" s="1"/>
  <c r="X91" i="90"/>
  <c r="Z91" i="90" s="1"/>
  <c r="R91" i="90"/>
  <c r="K91" i="90"/>
  <c r="AB90" i="90"/>
  <c r="AD90" i="90" s="1"/>
  <c r="Y90" i="90"/>
  <c r="AA90" i="90" s="1"/>
  <c r="AC90" i="90" s="1"/>
  <c r="R90" i="90"/>
  <c r="K90" i="90"/>
  <c r="X90" i="90" s="1"/>
  <c r="Z90" i="90" s="1"/>
  <c r="Y89" i="90"/>
  <c r="X89" i="90"/>
  <c r="Z89" i="90" s="1"/>
  <c r="R89" i="90"/>
  <c r="K89" i="90"/>
  <c r="AB88" i="90"/>
  <c r="AD88" i="90" s="1"/>
  <c r="AA88" i="90"/>
  <c r="AC88" i="90" s="1"/>
  <c r="Y88" i="90"/>
  <c r="R88" i="90"/>
  <c r="K88" i="90"/>
  <c r="X88" i="90" s="1"/>
  <c r="Z88" i="90" s="1"/>
  <c r="Y87" i="90"/>
  <c r="AB87" i="90" s="1"/>
  <c r="AD87" i="90" s="1"/>
  <c r="R87" i="90"/>
  <c r="K87" i="90"/>
  <c r="X87" i="90" s="1"/>
  <c r="Z87" i="90" s="1"/>
  <c r="Y86" i="90"/>
  <c r="AB86" i="90" s="1"/>
  <c r="AD86" i="90" s="1"/>
  <c r="R86" i="90"/>
  <c r="K86" i="90"/>
  <c r="X86" i="90" s="1"/>
  <c r="Z86" i="90" s="1"/>
  <c r="AB85" i="90"/>
  <c r="AD85" i="90" s="1"/>
  <c r="Y85" i="90"/>
  <c r="AA85" i="90" s="1"/>
  <c r="AC85" i="90" s="1"/>
  <c r="R85" i="90"/>
  <c r="K85" i="90"/>
  <c r="X85" i="90" s="1"/>
  <c r="Z85" i="90" s="1"/>
  <c r="Y84" i="90"/>
  <c r="X84" i="90"/>
  <c r="Z84" i="90" s="1"/>
  <c r="R84" i="90"/>
  <c r="K84" i="90"/>
  <c r="AB83" i="90"/>
  <c r="AD83" i="90" s="1"/>
  <c r="AA83" i="90"/>
  <c r="AC83" i="90" s="1"/>
  <c r="Y83" i="90"/>
  <c r="R83" i="90"/>
  <c r="K83" i="90"/>
  <c r="X83" i="90" s="1"/>
  <c r="Z83" i="90" s="1"/>
  <c r="Y82" i="90"/>
  <c r="AB82" i="90" s="1"/>
  <c r="AD82" i="90" s="1"/>
  <c r="R82" i="90"/>
  <c r="K82" i="90"/>
  <c r="X82" i="90" s="1"/>
  <c r="Z82" i="90" s="1"/>
  <c r="Y81" i="90"/>
  <c r="AB81" i="90" s="1"/>
  <c r="AD81" i="90" s="1"/>
  <c r="R81" i="90"/>
  <c r="K81" i="90"/>
  <c r="X81" i="90" s="1"/>
  <c r="Z81" i="90" s="1"/>
  <c r="AC80" i="90"/>
  <c r="AB80" i="90"/>
  <c r="AD80" i="90" s="1"/>
  <c r="Z80" i="90"/>
  <c r="Y80" i="90"/>
  <c r="AA80" i="90" s="1"/>
  <c r="R80" i="90"/>
  <c r="K80" i="90"/>
  <c r="X80" i="90" s="1"/>
  <c r="Y79" i="90"/>
  <c r="AB79" i="90" s="1"/>
  <c r="AD79" i="90" s="1"/>
  <c r="R79" i="90"/>
  <c r="K79" i="90"/>
  <c r="X79" i="90" s="1"/>
  <c r="Z79" i="90" s="1"/>
  <c r="AB78" i="90"/>
  <c r="AD78" i="90" s="1"/>
  <c r="AA78" i="90"/>
  <c r="AC78" i="90" s="1"/>
  <c r="Y78" i="90"/>
  <c r="R78" i="90"/>
  <c r="K78" i="90"/>
  <c r="X78" i="90" s="1"/>
  <c r="Z78" i="90" s="1"/>
  <c r="AB77" i="90"/>
  <c r="AD77" i="90" s="1"/>
  <c r="AA77" i="90"/>
  <c r="AC77" i="90" s="1"/>
  <c r="Z77" i="90"/>
  <c r="Y77" i="90"/>
  <c r="R77" i="90"/>
  <c r="K77" i="90"/>
  <c r="X77" i="90" s="1"/>
  <c r="Y76" i="90"/>
  <c r="AB76" i="90" s="1"/>
  <c r="AD76" i="90" s="1"/>
  <c r="X76" i="90"/>
  <c r="Z76" i="90" s="1"/>
  <c r="R76" i="90"/>
  <c r="K76" i="90"/>
  <c r="AD75" i="90"/>
  <c r="Y75" i="90"/>
  <c r="AB75" i="90" s="1"/>
  <c r="R75" i="90"/>
  <c r="K75" i="90"/>
  <c r="X75" i="90" s="1"/>
  <c r="Z75" i="90" s="1"/>
  <c r="AB74" i="90"/>
  <c r="AD74" i="90" s="1"/>
  <c r="AA74" i="90"/>
  <c r="AC74" i="90" s="1"/>
  <c r="Y74" i="90"/>
  <c r="X74" i="90"/>
  <c r="Z74" i="90" s="1"/>
  <c r="R74" i="90"/>
  <c r="K74" i="90"/>
  <c r="Y73" i="90"/>
  <c r="AB73" i="90" s="1"/>
  <c r="AD73" i="90" s="1"/>
  <c r="R73" i="90"/>
  <c r="K73" i="90"/>
  <c r="X73" i="90" s="1"/>
  <c r="Z73" i="90" s="1"/>
  <c r="AC72" i="90"/>
  <c r="AB72" i="90"/>
  <c r="AD72" i="90" s="1"/>
  <c r="Y72" i="90"/>
  <c r="AA72" i="90" s="1"/>
  <c r="R72" i="90"/>
  <c r="K72" i="90"/>
  <c r="X72" i="90" s="1"/>
  <c r="Z72" i="90" s="1"/>
  <c r="Y71" i="90"/>
  <c r="R71" i="90"/>
  <c r="K71" i="90"/>
  <c r="X71" i="90" s="1"/>
  <c r="Z71" i="90" s="1"/>
  <c r="Y70" i="90"/>
  <c r="AB70" i="90" s="1"/>
  <c r="AD70" i="90" s="1"/>
  <c r="X70" i="90"/>
  <c r="Z70" i="90" s="1"/>
  <c r="R70" i="90"/>
  <c r="K70" i="90"/>
  <c r="AB69" i="90"/>
  <c r="AD69" i="90" s="1"/>
  <c r="AA69" i="90"/>
  <c r="AC69" i="90" s="1"/>
  <c r="Z69" i="90"/>
  <c r="Y69" i="90"/>
  <c r="X69" i="90"/>
  <c r="R69" i="90"/>
  <c r="K69" i="90"/>
  <c r="Y68" i="90"/>
  <c r="R68" i="90"/>
  <c r="K68" i="90"/>
  <c r="X68" i="90" s="1"/>
  <c r="Z68" i="90" s="1"/>
  <c r="Y67" i="90"/>
  <c r="AB67" i="90" s="1"/>
  <c r="AD67" i="90" s="1"/>
  <c r="R67" i="90"/>
  <c r="K67" i="90"/>
  <c r="X67" i="90" s="1"/>
  <c r="Z67" i="90" s="1"/>
  <c r="Y66" i="90"/>
  <c r="AB66" i="90" s="1"/>
  <c r="AD66" i="90" s="1"/>
  <c r="R66" i="90"/>
  <c r="K66" i="90"/>
  <c r="X66" i="90" s="1"/>
  <c r="Z66" i="90" s="1"/>
  <c r="Y65" i="90"/>
  <c r="AB65" i="90" s="1"/>
  <c r="AD65" i="90" s="1"/>
  <c r="R65" i="90"/>
  <c r="K65" i="90"/>
  <c r="X65" i="90" s="1"/>
  <c r="Z65" i="90" s="1"/>
  <c r="AD64" i="90"/>
  <c r="AB64" i="90"/>
  <c r="AA64" i="90"/>
  <c r="AC64" i="90" s="1"/>
  <c r="Y64" i="90"/>
  <c r="X64" i="90"/>
  <c r="Z64" i="90" s="1"/>
  <c r="R64" i="90"/>
  <c r="K64" i="90"/>
  <c r="Y63" i="90"/>
  <c r="R63" i="90"/>
  <c r="K63" i="90"/>
  <c r="X63" i="90" s="1"/>
  <c r="Z63" i="90" s="1"/>
  <c r="Y62" i="90"/>
  <c r="AB62" i="90" s="1"/>
  <c r="AD62" i="90" s="1"/>
  <c r="R62" i="90"/>
  <c r="K62" i="90"/>
  <c r="X62" i="90" s="1"/>
  <c r="Z62" i="90" s="1"/>
  <c r="Z61" i="90"/>
  <c r="Y61" i="90"/>
  <c r="AB61" i="90" s="1"/>
  <c r="AD61" i="90" s="1"/>
  <c r="R61" i="90"/>
  <c r="K61" i="90"/>
  <c r="X61" i="90" s="1"/>
  <c r="Y60" i="90"/>
  <c r="AB60" i="90" s="1"/>
  <c r="AD60" i="90" s="1"/>
  <c r="R60" i="90"/>
  <c r="K60" i="90"/>
  <c r="X60" i="90" s="1"/>
  <c r="Z60" i="90" s="1"/>
  <c r="AD59" i="90"/>
  <c r="AB59" i="90"/>
  <c r="Y59" i="90"/>
  <c r="AA59" i="90" s="1"/>
  <c r="AC59" i="90" s="1"/>
  <c r="X59" i="90"/>
  <c r="Z59" i="90" s="1"/>
  <c r="R59" i="90"/>
  <c r="K59" i="90"/>
  <c r="Y58" i="90"/>
  <c r="AB58" i="90" s="1"/>
  <c r="AD58" i="90" s="1"/>
  <c r="R58" i="90"/>
  <c r="K58" i="90"/>
  <c r="X58" i="90" s="1"/>
  <c r="Z58" i="90" s="1"/>
  <c r="AB57" i="90"/>
  <c r="AD57" i="90" s="1"/>
  <c r="AA57" i="90"/>
  <c r="AC57" i="90" s="1"/>
  <c r="Y57" i="90"/>
  <c r="R57" i="90"/>
  <c r="K57" i="90"/>
  <c r="X57" i="90" s="1"/>
  <c r="Z57" i="90" s="1"/>
  <c r="Y56" i="90"/>
  <c r="AB56" i="90" s="1"/>
  <c r="AD56" i="90" s="1"/>
  <c r="R56" i="90"/>
  <c r="K56" i="90"/>
  <c r="X56" i="90" s="1"/>
  <c r="Z56" i="90" s="1"/>
  <c r="Y55" i="90"/>
  <c r="AB55" i="90" s="1"/>
  <c r="AD55" i="90" s="1"/>
  <c r="R55" i="90"/>
  <c r="K55" i="90"/>
  <c r="X55" i="90" s="1"/>
  <c r="Z55" i="90" s="1"/>
  <c r="AC54" i="90"/>
  <c r="AB54" i="90"/>
  <c r="AD54" i="90" s="1"/>
  <c r="Y54" i="90"/>
  <c r="AA54" i="90" s="1"/>
  <c r="R54" i="90"/>
  <c r="K54" i="90"/>
  <c r="X54" i="90" s="1"/>
  <c r="Z54" i="90" s="1"/>
  <c r="Y53" i="90"/>
  <c r="R53" i="90"/>
  <c r="K53" i="90"/>
  <c r="X53" i="90" s="1"/>
  <c r="Z53" i="90" s="1"/>
  <c r="AD52" i="90"/>
  <c r="Y52" i="90"/>
  <c r="AB52" i="90" s="1"/>
  <c r="X52" i="90"/>
  <c r="Z52" i="90" s="1"/>
  <c r="R52" i="90"/>
  <c r="K52" i="90"/>
  <c r="Y51" i="90"/>
  <c r="AB51" i="90" s="1"/>
  <c r="AD51" i="90" s="1"/>
  <c r="R51" i="90"/>
  <c r="K51" i="90"/>
  <c r="X51" i="90" s="1"/>
  <c r="Z51" i="90" s="1"/>
  <c r="Y50" i="90"/>
  <c r="AB50" i="90" s="1"/>
  <c r="AD50" i="90" s="1"/>
  <c r="X50" i="90"/>
  <c r="Z50" i="90" s="1"/>
  <c r="R50" i="90"/>
  <c r="K50" i="90"/>
  <c r="AD49" i="90"/>
  <c r="Z49" i="90"/>
  <c r="Y49" i="90"/>
  <c r="AB49" i="90" s="1"/>
  <c r="R49" i="90"/>
  <c r="K49" i="90"/>
  <c r="X49" i="90" s="1"/>
  <c r="Y48" i="90"/>
  <c r="AB48" i="90" s="1"/>
  <c r="AD48" i="90" s="1"/>
  <c r="R48" i="90"/>
  <c r="K48" i="90"/>
  <c r="X48" i="90" s="1"/>
  <c r="Z48" i="90" s="1"/>
  <c r="Y47" i="90"/>
  <c r="AB47" i="90" s="1"/>
  <c r="AD47" i="90" s="1"/>
  <c r="R47" i="90"/>
  <c r="K47" i="90"/>
  <c r="X47" i="90" s="1"/>
  <c r="Z47" i="90" s="1"/>
  <c r="AB46" i="90"/>
  <c r="AD46" i="90" s="1"/>
  <c r="AA46" i="90"/>
  <c r="AC46" i="90" s="1"/>
  <c r="Y46" i="90"/>
  <c r="R46" i="90"/>
  <c r="K46" i="90"/>
  <c r="X46" i="90" s="1"/>
  <c r="Z46" i="90" s="1"/>
  <c r="Y45" i="90"/>
  <c r="AB45" i="90" s="1"/>
  <c r="AD45" i="90" s="1"/>
  <c r="R45" i="90"/>
  <c r="K45" i="90"/>
  <c r="X45" i="90" s="1"/>
  <c r="Z45" i="90" s="1"/>
  <c r="Y44" i="90"/>
  <c r="AB44" i="90" s="1"/>
  <c r="AD44" i="90" s="1"/>
  <c r="R44" i="90"/>
  <c r="K44" i="90"/>
  <c r="X44" i="90" s="1"/>
  <c r="Z44" i="90" s="1"/>
  <c r="Y43" i="90"/>
  <c r="AB43" i="90" s="1"/>
  <c r="AD43" i="90" s="1"/>
  <c r="R43" i="90"/>
  <c r="K43" i="90"/>
  <c r="X43" i="90" s="1"/>
  <c r="Z43" i="90" s="1"/>
  <c r="Z42" i="90"/>
  <c r="Y42" i="90"/>
  <c r="AB42" i="90" s="1"/>
  <c r="AD42" i="90" s="1"/>
  <c r="R42" i="90"/>
  <c r="K42" i="90"/>
  <c r="X42" i="90" s="1"/>
  <c r="AD41" i="90"/>
  <c r="AB41" i="90"/>
  <c r="AA41" i="90"/>
  <c r="AC41" i="90" s="1"/>
  <c r="Y41" i="90"/>
  <c r="R41" i="90"/>
  <c r="K41" i="90"/>
  <c r="X41" i="90" s="1"/>
  <c r="Z41" i="90" s="1"/>
  <c r="Z40" i="90"/>
  <c r="Y40" i="90"/>
  <c r="R40" i="90"/>
  <c r="K40" i="90"/>
  <c r="X40" i="90" s="1"/>
  <c r="AD39" i="90"/>
  <c r="Y39" i="90"/>
  <c r="AB39" i="90" s="1"/>
  <c r="X39" i="90"/>
  <c r="Z39" i="90" s="1"/>
  <c r="R39" i="90"/>
  <c r="K39" i="90"/>
  <c r="Y38" i="90"/>
  <c r="AA38" i="90" s="1"/>
  <c r="AC38" i="90" s="1"/>
  <c r="R38" i="90"/>
  <c r="K38" i="90"/>
  <c r="X38" i="90" s="1"/>
  <c r="Z38" i="90" s="1"/>
  <c r="Y37" i="90"/>
  <c r="AB37" i="90" s="1"/>
  <c r="AD37" i="90" s="1"/>
  <c r="R37" i="90"/>
  <c r="K37" i="90"/>
  <c r="X37" i="90" s="1"/>
  <c r="Z37" i="90" s="1"/>
  <c r="AB36" i="90"/>
  <c r="AD36" i="90" s="1"/>
  <c r="Y36" i="90"/>
  <c r="AA36" i="90" s="1"/>
  <c r="AC36" i="90" s="1"/>
  <c r="X36" i="90"/>
  <c r="Z36" i="90" s="1"/>
  <c r="R36" i="90"/>
  <c r="K36" i="90"/>
  <c r="AA35" i="90"/>
  <c r="AC35" i="90" s="1"/>
  <c r="Y35" i="90"/>
  <c r="AB35" i="90" s="1"/>
  <c r="AD35" i="90" s="1"/>
  <c r="R35" i="90"/>
  <c r="K35" i="90"/>
  <c r="X35" i="90" s="1"/>
  <c r="Z35" i="90" s="1"/>
  <c r="AB34" i="90"/>
  <c r="AD34" i="90" s="1"/>
  <c r="AA34" i="90"/>
  <c r="AC34" i="90" s="1"/>
  <c r="Y34" i="90"/>
  <c r="X34" i="90"/>
  <c r="Z34" i="90" s="1"/>
  <c r="R34" i="90"/>
  <c r="K34" i="90"/>
  <c r="AC33" i="90"/>
  <c r="AB33" i="90"/>
  <c r="AD33" i="90" s="1"/>
  <c r="AA33" i="90"/>
  <c r="Y33" i="90"/>
  <c r="R33" i="90"/>
  <c r="K33" i="90"/>
  <c r="X33" i="90" s="1"/>
  <c r="Z33" i="90" s="1"/>
  <c r="Y32" i="90"/>
  <c r="AB32" i="90" s="1"/>
  <c r="AD32" i="90" s="1"/>
  <c r="R32" i="90"/>
  <c r="K32" i="90"/>
  <c r="X32" i="90" s="1"/>
  <c r="Z32" i="90" s="1"/>
  <c r="Y31" i="90"/>
  <c r="AB31" i="90" s="1"/>
  <c r="AD31" i="90" s="1"/>
  <c r="R31" i="90"/>
  <c r="K31" i="90"/>
  <c r="X31" i="90" s="1"/>
  <c r="Z31" i="90" s="1"/>
  <c r="Z30" i="90"/>
  <c r="Y30" i="90"/>
  <c r="AB30" i="90" s="1"/>
  <c r="AD30" i="90" s="1"/>
  <c r="R30" i="90"/>
  <c r="K30" i="90"/>
  <c r="X30" i="90" s="1"/>
  <c r="Y29" i="90"/>
  <c r="AB29" i="90" s="1"/>
  <c r="AD29" i="90" s="1"/>
  <c r="R29" i="90"/>
  <c r="K29" i="90"/>
  <c r="X29" i="90" s="1"/>
  <c r="Z29" i="90" s="1"/>
  <c r="AB28" i="90"/>
  <c r="AD28" i="90" s="1"/>
  <c r="AA28" i="90"/>
  <c r="AC28" i="90" s="1"/>
  <c r="Y28" i="90"/>
  <c r="R28" i="90"/>
  <c r="K28" i="90"/>
  <c r="X28" i="90" s="1"/>
  <c r="Z28" i="90" s="1"/>
  <c r="Y27" i="90"/>
  <c r="AB27" i="90" s="1"/>
  <c r="AD27" i="90" s="1"/>
  <c r="R27" i="90"/>
  <c r="K27" i="90"/>
  <c r="X27" i="90" s="1"/>
  <c r="Z27" i="90" s="1"/>
  <c r="Y26" i="90"/>
  <c r="AB26" i="90" s="1"/>
  <c r="AD26" i="90" s="1"/>
  <c r="R26" i="90"/>
  <c r="K26" i="90"/>
  <c r="X26" i="90" s="1"/>
  <c r="Z26" i="90" s="1"/>
  <c r="AA25" i="90"/>
  <c r="AC25" i="90" s="1"/>
  <c r="Y25" i="90"/>
  <c r="AB25" i="90" s="1"/>
  <c r="AD25" i="90" s="1"/>
  <c r="R25" i="90"/>
  <c r="K25" i="90"/>
  <c r="X25" i="90" s="1"/>
  <c r="Z25" i="90" s="1"/>
  <c r="AB24" i="90"/>
  <c r="AD24" i="90" s="1"/>
  <c r="AA24" i="90"/>
  <c r="AC24" i="90" s="1"/>
  <c r="Y24" i="90"/>
  <c r="R24" i="90"/>
  <c r="K24" i="90"/>
  <c r="X24" i="90" s="1"/>
  <c r="Z24" i="90" s="1"/>
  <c r="Y23" i="90"/>
  <c r="AB23" i="90" s="1"/>
  <c r="AD23" i="90" s="1"/>
  <c r="X23" i="90"/>
  <c r="Z23" i="90" s="1"/>
  <c r="R23" i="90"/>
  <c r="K23" i="90"/>
  <c r="Y22" i="90"/>
  <c r="AB22" i="90" s="1"/>
  <c r="AD22" i="90" s="1"/>
  <c r="R22" i="90"/>
  <c r="K22" i="90"/>
  <c r="X22" i="90" s="1"/>
  <c r="Z22" i="90" s="1"/>
  <c r="Z21" i="90"/>
  <c r="Y21" i="90"/>
  <c r="AB21" i="90" s="1"/>
  <c r="AD21" i="90" s="1"/>
  <c r="R21" i="90"/>
  <c r="K21" i="90"/>
  <c r="X21" i="90" s="1"/>
  <c r="Y20" i="90"/>
  <c r="AB20" i="90" s="1"/>
  <c r="AD20" i="90" s="1"/>
  <c r="R20" i="90"/>
  <c r="K20" i="90"/>
  <c r="X20" i="90" s="1"/>
  <c r="Z20" i="90" s="1"/>
  <c r="Y19" i="90"/>
  <c r="AB19" i="90" s="1"/>
  <c r="AD19" i="90" s="1"/>
  <c r="R19" i="90"/>
  <c r="K19" i="90"/>
  <c r="X19" i="90" s="1"/>
  <c r="Z19" i="90" s="1"/>
  <c r="AB18" i="90"/>
  <c r="AD18" i="90" s="1"/>
  <c r="AA18" i="90"/>
  <c r="AC18" i="90" s="1"/>
  <c r="Y18" i="90"/>
  <c r="R18" i="90"/>
  <c r="K18" i="90"/>
  <c r="X18" i="90" s="1"/>
  <c r="Z18" i="90" s="1"/>
  <c r="Z17" i="90"/>
  <c r="Y17" i="90"/>
  <c r="X17" i="90"/>
  <c r="R17" i="90"/>
  <c r="K17" i="90"/>
  <c r="AB16" i="90"/>
  <c r="AD16" i="90" s="1"/>
  <c r="AA16" i="90"/>
  <c r="AC16" i="90" s="1"/>
  <c r="Y16" i="90"/>
  <c r="R16" i="90"/>
  <c r="K16" i="90"/>
  <c r="X16" i="90" s="1"/>
  <c r="Z16" i="90" s="1"/>
  <c r="Y15" i="90"/>
  <c r="AB15" i="90" s="1"/>
  <c r="AD15" i="90" s="1"/>
  <c r="X15" i="90"/>
  <c r="Z15" i="90" s="1"/>
  <c r="R15" i="90"/>
  <c r="K15" i="90"/>
  <c r="Y14" i="90"/>
  <c r="AB14" i="90" s="1"/>
  <c r="AD14" i="90" s="1"/>
  <c r="R14" i="90"/>
  <c r="K14" i="90"/>
  <c r="X14" i="90" s="1"/>
  <c r="Z14" i="90" s="1"/>
  <c r="AD13" i="90"/>
  <c r="Y13" i="90"/>
  <c r="AB13" i="90" s="1"/>
  <c r="X13" i="90"/>
  <c r="Z13" i="90" s="1"/>
  <c r="R13" i="90"/>
  <c r="K13" i="90"/>
  <c r="Y12" i="90"/>
  <c r="AB12" i="90" s="1"/>
  <c r="AD12" i="90" s="1"/>
  <c r="R12" i="90"/>
  <c r="K12" i="90"/>
  <c r="X12" i="90" s="1"/>
  <c r="Z12" i="90" s="1"/>
  <c r="Y11" i="90"/>
  <c r="AB11" i="90" s="1"/>
  <c r="AD11" i="90" s="1"/>
  <c r="R11" i="90"/>
  <c r="K11" i="90"/>
  <c r="X11" i="90" s="1"/>
  <c r="AD10" i="90"/>
  <c r="AB10" i="90"/>
  <c r="AA10" i="90"/>
  <c r="AC10" i="90" s="1"/>
  <c r="Z10" i="90"/>
  <c r="Y10" i="90"/>
  <c r="X10" i="90"/>
  <c r="R10" i="90"/>
  <c r="K10" i="90"/>
  <c r="AB9" i="90"/>
  <c r="AD9" i="90" s="1"/>
  <c r="AA9" i="90"/>
  <c r="AC9" i="90" s="1"/>
  <c r="Y9" i="90"/>
  <c r="R9" i="90"/>
  <c r="K9" i="90"/>
  <c r="X9" i="90" s="1"/>
  <c r="Z9" i="90" s="1"/>
  <c r="AB8" i="90"/>
  <c r="AD8" i="90" s="1"/>
  <c r="AA8" i="90"/>
  <c r="AC8" i="90" s="1"/>
  <c r="Y8" i="90"/>
  <c r="X8" i="90"/>
  <c r="Z8" i="90" s="1"/>
  <c r="R8" i="90"/>
  <c r="K8" i="90"/>
  <c r="AC7" i="90"/>
  <c r="AB7" i="90"/>
  <c r="AD7" i="90" s="1"/>
  <c r="AA7" i="90"/>
  <c r="Y7" i="90"/>
  <c r="R7" i="90"/>
  <c r="K7" i="90"/>
  <c r="X7" i="90" s="1"/>
  <c r="Z7" i="90" s="1"/>
  <c r="AB6" i="90"/>
  <c r="AD6" i="90" s="1"/>
  <c r="AA6" i="90"/>
  <c r="AC6" i="90" s="1"/>
  <c r="Y6" i="90"/>
  <c r="R6" i="90"/>
  <c r="K6" i="90"/>
  <c r="X6" i="90" s="1"/>
  <c r="Z6" i="90" s="1"/>
  <c r="AD5" i="90"/>
  <c r="AC5" i="90"/>
  <c r="AB5" i="90"/>
  <c r="AA5" i="90"/>
  <c r="Z5" i="90"/>
  <c r="Y5" i="90"/>
  <c r="X5" i="90"/>
  <c r="Y178" i="89"/>
  <c r="AB178" i="89" s="1"/>
  <c r="AD178" i="89" s="1"/>
  <c r="R178" i="89"/>
  <c r="K178" i="89"/>
  <c r="X178" i="89" s="1"/>
  <c r="Z178" i="89" s="1"/>
  <c r="Y177" i="89"/>
  <c r="AB177" i="89" s="1"/>
  <c r="AD177" i="89" s="1"/>
  <c r="R177" i="89"/>
  <c r="K177" i="89"/>
  <c r="X177" i="89" s="1"/>
  <c r="Z177" i="89" s="1"/>
  <c r="Y176" i="89"/>
  <c r="AB176" i="89" s="1"/>
  <c r="AD176" i="89" s="1"/>
  <c r="R176" i="89"/>
  <c r="K176" i="89"/>
  <c r="X176" i="89" s="1"/>
  <c r="Z176" i="89" s="1"/>
  <c r="AA175" i="89"/>
  <c r="AC175" i="89" s="1"/>
  <c r="Y175" i="89"/>
  <c r="AB175" i="89" s="1"/>
  <c r="AD175" i="89" s="1"/>
  <c r="X175" i="89"/>
  <c r="Z175" i="89" s="1"/>
  <c r="R175" i="89"/>
  <c r="K175" i="89"/>
  <c r="AD174" i="89"/>
  <c r="AC174" i="89"/>
  <c r="AB174" i="89"/>
  <c r="AA174" i="89"/>
  <c r="Z174" i="89"/>
  <c r="Y174" i="89"/>
  <c r="X174" i="89"/>
  <c r="AB173" i="89"/>
  <c r="AD173" i="89" s="1"/>
  <c r="Y173" i="89"/>
  <c r="AA173" i="89" s="1"/>
  <c r="AC173" i="89" s="1"/>
  <c r="R173" i="89"/>
  <c r="K173" i="89"/>
  <c r="X173" i="89" s="1"/>
  <c r="Z173" i="89" s="1"/>
  <c r="Y172" i="89"/>
  <c r="AB172" i="89" s="1"/>
  <c r="AD172" i="89" s="1"/>
  <c r="R172" i="89"/>
  <c r="K172" i="89"/>
  <c r="X172" i="89" s="1"/>
  <c r="Z172" i="89" s="1"/>
  <c r="Y171" i="89"/>
  <c r="AB171" i="89" s="1"/>
  <c r="AD171" i="89" s="1"/>
  <c r="R171" i="89"/>
  <c r="K171" i="89"/>
  <c r="X171" i="89" s="1"/>
  <c r="Z171" i="89" s="1"/>
  <c r="AB170" i="89"/>
  <c r="AD170" i="89" s="1"/>
  <c r="Y170" i="89"/>
  <c r="AA170" i="89" s="1"/>
  <c r="AC170" i="89" s="1"/>
  <c r="R170" i="89"/>
  <c r="K170" i="89"/>
  <c r="X170" i="89" s="1"/>
  <c r="Z170" i="89" s="1"/>
  <c r="AC169" i="89"/>
  <c r="AB169" i="89"/>
  <c r="AD169" i="89" s="1"/>
  <c r="AA169" i="89"/>
  <c r="Y169" i="89"/>
  <c r="R169" i="89"/>
  <c r="K169" i="89"/>
  <c r="X169" i="89" s="1"/>
  <c r="Z169" i="89" s="1"/>
  <c r="AD168" i="89"/>
  <c r="AB168" i="89"/>
  <c r="AA168" i="89"/>
  <c r="AC168" i="89" s="1"/>
  <c r="Y168" i="89"/>
  <c r="R168" i="89"/>
  <c r="K168" i="89"/>
  <c r="X168" i="89" s="1"/>
  <c r="Z168" i="89" s="1"/>
  <c r="Y167" i="89"/>
  <c r="AB167" i="89" s="1"/>
  <c r="AD167" i="89" s="1"/>
  <c r="R167" i="89"/>
  <c r="K167" i="89"/>
  <c r="X167" i="89" s="1"/>
  <c r="Z167" i="89" s="1"/>
  <c r="Z166" i="89"/>
  <c r="Y166" i="89"/>
  <c r="AB166" i="89" s="1"/>
  <c r="AD166" i="89" s="1"/>
  <c r="R166" i="89"/>
  <c r="K166" i="89"/>
  <c r="X166" i="89" s="1"/>
  <c r="AD165" i="89"/>
  <c r="AC165" i="89"/>
  <c r="AB165" i="89"/>
  <c r="AA165" i="89"/>
  <c r="Z165" i="89"/>
  <c r="Y165" i="89"/>
  <c r="X165" i="89"/>
  <c r="AC164" i="89"/>
  <c r="AB164" i="89"/>
  <c r="AD164" i="89" s="1"/>
  <c r="AA164" i="89"/>
  <c r="Y164" i="89"/>
  <c r="R164" i="89"/>
  <c r="K164" i="89"/>
  <c r="X164" i="89" s="1"/>
  <c r="Z164" i="89" s="1"/>
  <c r="Y163" i="89"/>
  <c r="AB163" i="89" s="1"/>
  <c r="AD163" i="89" s="1"/>
  <c r="X163" i="89"/>
  <c r="Z163" i="89" s="1"/>
  <c r="R163" i="89"/>
  <c r="K163" i="89"/>
  <c r="Y162" i="89"/>
  <c r="AB162" i="89" s="1"/>
  <c r="AD162" i="89" s="1"/>
  <c r="X162" i="89"/>
  <c r="Z162" i="89" s="1"/>
  <c r="R162" i="89"/>
  <c r="K162" i="89"/>
  <c r="AC161" i="89"/>
  <c r="AB161" i="89"/>
  <c r="AD161" i="89" s="1"/>
  <c r="AA161" i="89"/>
  <c r="Y161" i="89"/>
  <c r="R161" i="89"/>
  <c r="K161" i="89"/>
  <c r="X161" i="89" s="1"/>
  <c r="Z161" i="89" s="1"/>
  <c r="Y160" i="89"/>
  <c r="AB160" i="89" s="1"/>
  <c r="AD160" i="89" s="1"/>
  <c r="R160" i="89"/>
  <c r="K160" i="89"/>
  <c r="X160" i="89" s="1"/>
  <c r="Z160" i="89" s="1"/>
  <c r="AD159" i="89"/>
  <c r="AC159" i="89"/>
  <c r="AB159" i="89"/>
  <c r="AA159" i="89"/>
  <c r="Y159" i="89"/>
  <c r="R159" i="89"/>
  <c r="K159" i="89"/>
  <c r="X159" i="89" s="1"/>
  <c r="Z159" i="89" s="1"/>
  <c r="Z158" i="89"/>
  <c r="Y158" i="89"/>
  <c r="X158" i="89"/>
  <c r="R158" i="89"/>
  <c r="K158" i="89"/>
  <c r="Y157" i="89"/>
  <c r="AB157" i="89" s="1"/>
  <c r="AD157" i="89" s="1"/>
  <c r="R157" i="89"/>
  <c r="K157" i="89"/>
  <c r="X157" i="89" s="1"/>
  <c r="Z157" i="89" s="1"/>
  <c r="AD156" i="89"/>
  <c r="AC156" i="89"/>
  <c r="AB156" i="89"/>
  <c r="AA156" i="89"/>
  <c r="Y156" i="89"/>
  <c r="R156" i="89"/>
  <c r="K156" i="89"/>
  <c r="X156" i="89" s="1"/>
  <c r="Z156" i="89" s="1"/>
  <c r="Z155" i="89"/>
  <c r="Y155" i="89"/>
  <c r="X155" i="89"/>
  <c r="R155" i="89"/>
  <c r="K155" i="89"/>
  <c r="AA154" i="89"/>
  <c r="AC154" i="89" s="1"/>
  <c r="Y154" i="89"/>
  <c r="AB154" i="89" s="1"/>
  <c r="AD154" i="89" s="1"/>
  <c r="R154" i="89"/>
  <c r="K154" i="89"/>
  <c r="X154" i="89" s="1"/>
  <c r="Z154" i="89" s="1"/>
  <c r="AB153" i="89"/>
  <c r="AD153" i="89" s="1"/>
  <c r="AA153" i="89"/>
  <c r="AC153" i="89" s="1"/>
  <c r="Y153" i="89"/>
  <c r="R153" i="89"/>
  <c r="K153" i="89"/>
  <c r="X153" i="89" s="1"/>
  <c r="Z153" i="89" s="1"/>
  <c r="Y152" i="89"/>
  <c r="AB152" i="89" s="1"/>
  <c r="AD152" i="89" s="1"/>
  <c r="R152" i="89"/>
  <c r="K152" i="89"/>
  <c r="X152" i="89" s="1"/>
  <c r="Z152" i="89" s="1"/>
  <c r="AD151" i="89"/>
  <c r="AC151" i="89"/>
  <c r="AB151" i="89"/>
  <c r="AA151" i="89"/>
  <c r="Y151" i="89"/>
  <c r="R151" i="89"/>
  <c r="K151" i="89"/>
  <c r="X151" i="89" s="1"/>
  <c r="Z151" i="89" s="1"/>
  <c r="Y150" i="89"/>
  <c r="R150" i="89"/>
  <c r="K150" i="89"/>
  <c r="X150" i="89" s="1"/>
  <c r="Z150" i="89" s="1"/>
  <c r="Y149" i="89"/>
  <c r="AB149" i="89" s="1"/>
  <c r="AD149" i="89" s="1"/>
  <c r="X149" i="89"/>
  <c r="Z149" i="89" s="1"/>
  <c r="R149" i="89"/>
  <c r="K149" i="89"/>
  <c r="AC148" i="89"/>
  <c r="AB148" i="89"/>
  <c r="AD148" i="89" s="1"/>
  <c r="AA148" i="89"/>
  <c r="Y148" i="89"/>
  <c r="R148" i="89"/>
  <c r="K148" i="89"/>
  <c r="X148" i="89" s="1"/>
  <c r="Z148" i="89" s="1"/>
  <c r="Y147" i="89"/>
  <c r="AB147" i="89" s="1"/>
  <c r="AD147" i="89" s="1"/>
  <c r="R147" i="89"/>
  <c r="K147" i="89"/>
  <c r="X147" i="89" s="1"/>
  <c r="Z147" i="89" s="1"/>
  <c r="AD146" i="89"/>
  <c r="AC146" i="89"/>
  <c r="AB146" i="89"/>
  <c r="AA146" i="89"/>
  <c r="Y146" i="89"/>
  <c r="X146" i="89"/>
  <c r="Z146" i="89" s="1"/>
  <c r="R146" i="89"/>
  <c r="K146" i="89"/>
  <c r="Z145" i="89"/>
  <c r="Y145" i="89"/>
  <c r="AB145" i="89" s="1"/>
  <c r="AD145" i="89" s="1"/>
  <c r="R145" i="89"/>
  <c r="K145" i="89"/>
  <c r="X145" i="89" s="1"/>
  <c r="Y144" i="89"/>
  <c r="AB144" i="89" s="1"/>
  <c r="AD144" i="89" s="1"/>
  <c r="R144" i="89"/>
  <c r="K144" i="89"/>
  <c r="X144" i="89" s="1"/>
  <c r="Z144" i="89" s="1"/>
  <c r="AC143" i="89"/>
  <c r="AB143" i="89"/>
  <c r="AD143" i="89" s="1"/>
  <c r="AA143" i="89"/>
  <c r="Z143" i="89"/>
  <c r="Y143" i="89"/>
  <c r="X143" i="89"/>
  <c r="R143" i="89"/>
  <c r="K143" i="89"/>
  <c r="AA142" i="89"/>
  <c r="AC142" i="89" s="1"/>
  <c r="Y142" i="89"/>
  <c r="AB142" i="89" s="1"/>
  <c r="AD142" i="89" s="1"/>
  <c r="R142" i="89"/>
  <c r="K142" i="89"/>
  <c r="X142" i="89" s="1"/>
  <c r="Z142" i="89" s="1"/>
  <c r="AA141" i="89"/>
  <c r="AC141" i="89" s="1"/>
  <c r="Y141" i="89"/>
  <c r="AB141" i="89" s="1"/>
  <c r="AD141" i="89" s="1"/>
  <c r="R141" i="89"/>
  <c r="K141" i="89"/>
  <c r="X141" i="89" s="1"/>
  <c r="Z141" i="89" s="1"/>
  <c r="AB140" i="89"/>
  <c r="AD140" i="89" s="1"/>
  <c r="AA140" i="89"/>
  <c r="AC140" i="89" s="1"/>
  <c r="Y140" i="89"/>
  <c r="R140" i="89"/>
  <c r="K140" i="89"/>
  <c r="X140" i="89" s="1"/>
  <c r="Z140" i="89" s="1"/>
  <c r="Y139" i="89"/>
  <c r="AB139" i="89" s="1"/>
  <c r="AD139" i="89" s="1"/>
  <c r="R139" i="89"/>
  <c r="K139" i="89"/>
  <c r="X139" i="89" s="1"/>
  <c r="Z139" i="89" s="1"/>
  <c r="AD138" i="89"/>
  <c r="AC138" i="89"/>
  <c r="AB138" i="89"/>
  <c r="Y138" i="89"/>
  <c r="AA138" i="89" s="1"/>
  <c r="X138" i="89"/>
  <c r="Z138" i="89" s="1"/>
  <c r="R138" i="89"/>
  <c r="K138" i="89"/>
  <c r="AA137" i="89"/>
  <c r="AC137" i="89" s="1"/>
  <c r="Y137" i="89"/>
  <c r="AB137" i="89" s="1"/>
  <c r="AD137" i="89" s="1"/>
  <c r="R137" i="89"/>
  <c r="K137" i="89"/>
  <c r="X137" i="89" s="1"/>
  <c r="Z137" i="89" s="1"/>
  <c r="AA136" i="89"/>
  <c r="AC136" i="89" s="1"/>
  <c r="Y136" i="89"/>
  <c r="AB136" i="89" s="1"/>
  <c r="AD136" i="89" s="1"/>
  <c r="R136" i="89"/>
  <c r="K136" i="89"/>
  <c r="X136" i="89" s="1"/>
  <c r="Z136" i="89" s="1"/>
  <c r="AB135" i="89"/>
  <c r="AD135" i="89" s="1"/>
  <c r="AA135" i="89"/>
  <c r="AC135" i="89" s="1"/>
  <c r="Z135" i="89"/>
  <c r="Y135" i="89"/>
  <c r="X135" i="89"/>
  <c r="R135" i="89"/>
  <c r="K135" i="89"/>
  <c r="Y134" i="89"/>
  <c r="R134" i="89"/>
  <c r="K134" i="89"/>
  <c r="X134" i="89" s="1"/>
  <c r="Z134" i="89" s="1"/>
  <c r="Y133" i="89"/>
  <c r="AB133" i="89" s="1"/>
  <c r="AD133" i="89" s="1"/>
  <c r="R133" i="89"/>
  <c r="K133" i="89"/>
  <c r="X133" i="89" s="1"/>
  <c r="Z133" i="89" s="1"/>
  <c r="AB132" i="89"/>
  <c r="AD132" i="89" s="1"/>
  <c r="AA132" i="89"/>
  <c r="AC132" i="89" s="1"/>
  <c r="Y132" i="89"/>
  <c r="R132" i="89"/>
  <c r="K132" i="89"/>
  <c r="X132" i="89" s="1"/>
  <c r="Z132" i="89" s="1"/>
  <c r="Z131" i="89"/>
  <c r="Y131" i="89"/>
  <c r="AB131" i="89" s="1"/>
  <c r="AD131" i="89" s="1"/>
  <c r="R131" i="89"/>
  <c r="K131" i="89"/>
  <c r="X131" i="89" s="1"/>
  <c r="AD130" i="89"/>
  <c r="AB130" i="89"/>
  <c r="Y130" i="89"/>
  <c r="AA130" i="89" s="1"/>
  <c r="AC130" i="89" s="1"/>
  <c r="R130" i="89"/>
  <c r="K130" i="89"/>
  <c r="X130" i="89" s="1"/>
  <c r="Z130" i="89" s="1"/>
  <c r="Y129" i="89"/>
  <c r="X129" i="89"/>
  <c r="Z129" i="89" s="1"/>
  <c r="R129" i="89"/>
  <c r="K129" i="89"/>
  <c r="AA128" i="89"/>
  <c r="AC128" i="89" s="1"/>
  <c r="Y128" i="89"/>
  <c r="AB128" i="89" s="1"/>
  <c r="AD128" i="89" s="1"/>
  <c r="R128" i="89"/>
  <c r="K128" i="89"/>
  <c r="X128" i="89" s="1"/>
  <c r="Z128" i="89" s="1"/>
  <c r="AC127" i="89"/>
  <c r="AB127" i="89"/>
  <c r="AD127" i="89" s="1"/>
  <c r="AA127" i="89"/>
  <c r="Y127" i="89"/>
  <c r="R127" i="89"/>
  <c r="K127" i="89"/>
  <c r="X127" i="89" s="1"/>
  <c r="Z127" i="89" s="1"/>
  <c r="Y126" i="89"/>
  <c r="AB126" i="89" s="1"/>
  <c r="AD126" i="89" s="1"/>
  <c r="X126" i="89"/>
  <c r="Z126" i="89" s="1"/>
  <c r="R126" i="89"/>
  <c r="K126" i="89"/>
  <c r="AD125" i="89"/>
  <c r="AC125" i="89"/>
  <c r="AB125" i="89"/>
  <c r="AA125" i="89"/>
  <c r="Y125" i="89"/>
  <c r="X125" i="89"/>
  <c r="Z125" i="89" s="1"/>
  <c r="R125" i="89"/>
  <c r="K125" i="89"/>
  <c r="Y124" i="89"/>
  <c r="AB124" i="89" s="1"/>
  <c r="AD124" i="89" s="1"/>
  <c r="R124" i="89"/>
  <c r="K124" i="89"/>
  <c r="X124" i="89" s="1"/>
  <c r="Z124" i="89" s="1"/>
  <c r="Y123" i="89"/>
  <c r="AB123" i="89" s="1"/>
  <c r="AD123" i="89" s="1"/>
  <c r="X123" i="89"/>
  <c r="Z123" i="89" s="1"/>
  <c r="R123" i="89"/>
  <c r="K123" i="89"/>
  <c r="AD122" i="89"/>
  <c r="AB122" i="89"/>
  <c r="Y122" i="89"/>
  <c r="AA122" i="89" s="1"/>
  <c r="AC122" i="89" s="1"/>
  <c r="X122" i="89"/>
  <c r="Z122" i="89" s="1"/>
  <c r="R122" i="89"/>
  <c r="K122" i="89"/>
  <c r="Z121" i="89"/>
  <c r="Y121" i="89"/>
  <c r="AB121" i="89" s="1"/>
  <c r="AD121" i="89" s="1"/>
  <c r="R121" i="89"/>
  <c r="K121" i="89"/>
  <c r="X121" i="89" s="1"/>
  <c r="Y120" i="89"/>
  <c r="AB120" i="89" s="1"/>
  <c r="AD120" i="89" s="1"/>
  <c r="R120" i="89"/>
  <c r="K120" i="89"/>
  <c r="X120" i="89" s="1"/>
  <c r="Z120" i="89" s="1"/>
  <c r="AC119" i="89"/>
  <c r="AB119" i="89"/>
  <c r="AD119" i="89" s="1"/>
  <c r="AA119" i="89"/>
  <c r="Y119" i="89"/>
  <c r="X119" i="89"/>
  <c r="Z119" i="89" s="1"/>
  <c r="R119" i="89"/>
  <c r="K119" i="89"/>
  <c r="AA118" i="89"/>
  <c r="AC118" i="89" s="1"/>
  <c r="Y118" i="89"/>
  <c r="AB118" i="89" s="1"/>
  <c r="AD118" i="89" s="1"/>
  <c r="R118" i="89"/>
  <c r="K118" i="89"/>
  <c r="X118" i="89" s="1"/>
  <c r="Z118" i="89" s="1"/>
  <c r="Y117" i="89"/>
  <c r="AB117" i="89" s="1"/>
  <c r="AD117" i="89" s="1"/>
  <c r="R117" i="89"/>
  <c r="K117" i="89"/>
  <c r="X117" i="89" s="1"/>
  <c r="Z117" i="89" s="1"/>
  <c r="Y116" i="89"/>
  <c r="AB116" i="89" s="1"/>
  <c r="AD116" i="89" s="1"/>
  <c r="R116" i="89"/>
  <c r="K116" i="89"/>
  <c r="X116" i="89" s="1"/>
  <c r="Z116" i="89" s="1"/>
  <c r="Y115" i="89"/>
  <c r="AB115" i="89" s="1"/>
  <c r="AD115" i="89" s="1"/>
  <c r="R115" i="89"/>
  <c r="K115" i="89"/>
  <c r="X115" i="89" s="1"/>
  <c r="Z115" i="89" s="1"/>
  <c r="AC114" i="89"/>
  <c r="AB114" i="89"/>
  <c r="AD114" i="89" s="1"/>
  <c r="AA114" i="89"/>
  <c r="Z114" i="89"/>
  <c r="Y114" i="89"/>
  <c r="R114" i="89"/>
  <c r="K114" i="89"/>
  <c r="X114" i="89" s="1"/>
  <c r="AA113" i="89"/>
  <c r="AC113" i="89" s="1"/>
  <c r="Y113" i="89"/>
  <c r="AB113" i="89" s="1"/>
  <c r="AD113" i="89" s="1"/>
  <c r="R113" i="89"/>
  <c r="K113" i="89"/>
  <c r="X113" i="89" s="1"/>
  <c r="Z113" i="89" s="1"/>
  <c r="Y112" i="89"/>
  <c r="AB112" i="89" s="1"/>
  <c r="AD112" i="89" s="1"/>
  <c r="R112" i="89"/>
  <c r="K112" i="89"/>
  <c r="X112" i="89" s="1"/>
  <c r="Z112" i="89" s="1"/>
  <c r="AB111" i="89"/>
  <c r="AD111" i="89" s="1"/>
  <c r="AA111" i="89"/>
  <c r="AC111" i="89" s="1"/>
  <c r="Z111" i="89"/>
  <c r="Y111" i="89"/>
  <c r="R111" i="89"/>
  <c r="K111" i="89"/>
  <c r="X111" i="89" s="1"/>
  <c r="Y110" i="89"/>
  <c r="AB110" i="89" s="1"/>
  <c r="AD110" i="89" s="1"/>
  <c r="R110" i="89"/>
  <c r="K110" i="89"/>
  <c r="X110" i="89" s="1"/>
  <c r="Z110" i="89" s="1"/>
  <c r="AD109" i="89"/>
  <c r="AC109" i="89"/>
  <c r="AB109" i="89"/>
  <c r="Y109" i="89"/>
  <c r="AA109" i="89" s="1"/>
  <c r="X109" i="89"/>
  <c r="Z109" i="89" s="1"/>
  <c r="R109" i="89"/>
  <c r="K109" i="89"/>
  <c r="Y108" i="89"/>
  <c r="AB108" i="89" s="1"/>
  <c r="AD108" i="89" s="1"/>
  <c r="R108" i="89"/>
  <c r="K108" i="89"/>
  <c r="X108" i="89" s="1"/>
  <c r="Z108" i="89" s="1"/>
  <c r="AA107" i="89"/>
  <c r="AC107" i="89" s="1"/>
  <c r="Y107" i="89"/>
  <c r="AB107" i="89" s="1"/>
  <c r="AD107" i="89" s="1"/>
  <c r="R107" i="89"/>
  <c r="K107" i="89"/>
  <c r="X107" i="89" s="1"/>
  <c r="Z107" i="89" s="1"/>
  <c r="AD106" i="89"/>
  <c r="AC106" i="89"/>
  <c r="AB106" i="89"/>
  <c r="AA106" i="89"/>
  <c r="Y106" i="89"/>
  <c r="R106" i="89"/>
  <c r="K106" i="89"/>
  <c r="X106" i="89" s="1"/>
  <c r="Z106" i="89" s="1"/>
  <c r="Y105" i="89"/>
  <c r="AB105" i="89" s="1"/>
  <c r="AD105" i="89" s="1"/>
  <c r="R105" i="89"/>
  <c r="K105" i="89"/>
  <c r="X105" i="89" s="1"/>
  <c r="Z105" i="89" s="1"/>
  <c r="AD104" i="89"/>
  <c r="AB104" i="89"/>
  <c r="Y104" i="89"/>
  <c r="AA104" i="89" s="1"/>
  <c r="AC104" i="89" s="1"/>
  <c r="R104" i="89"/>
  <c r="K104" i="89"/>
  <c r="X104" i="89" s="1"/>
  <c r="Z104" i="89" s="1"/>
  <c r="Y103" i="89"/>
  <c r="AB103" i="89" s="1"/>
  <c r="AD103" i="89" s="1"/>
  <c r="R103" i="89"/>
  <c r="K103" i="89"/>
  <c r="X103" i="89" s="1"/>
  <c r="Z103" i="89" s="1"/>
  <c r="Y102" i="89"/>
  <c r="AB102" i="89" s="1"/>
  <c r="AD102" i="89" s="1"/>
  <c r="R102" i="89"/>
  <c r="K102" i="89"/>
  <c r="X102" i="89" s="1"/>
  <c r="Z102" i="89" s="1"/>
  <c r="AB101" i="89"/>
  <c r="AD101" i="89" s="1"/>
  <c r="AA101" i="89"/>
  <c r="AC101" i="89" s="1"/>
  <c r="Y101" i="89"/>
  <c r="R101" i="89"/>
  <c r="K101" i="89"/>
  <c r="X101" i="89" s="1"/>
  <c r="Z101" i="89" s="1"/>
  <c r="Y100" i="89"/>
  <c r="AB100" i="89" s="1"/>
  <c r="AD100" i="89" s="1"/>
  <c r="R100" i="89"/>
  <c r="K100" i="89"/>
  <c r="X100" i="89" s="1"/>
  <c r="Z100" i="89" s="1"/>
  <c r="AD99" i="89"/>
  <c r="AC99" i="89"/>
  <c r="AB99" i="89"/>
  <c r="AA99" i="89"/>
  <c r="Z99" i="89"/>
  <c r="Y99" i="89"/>
  <c r="R99" i="89"/>
  <c r="K99" i="89"/>
  <c r="X99" i="89" s="1"/>
  <c r="Y98" i="89"/>
  <c r="AB98" i="89" s="1"/>
  <c r="AD98" i="89" s="1"/>
  <c r="R98" i="89"/>
  <c r="K98" i="89"/>
  <c r="X98" i="89" s="1"/>
  <c r="Z98" i="89" s="1"/>
  <c r="Y97" i="89"/>
  <c r="AB97" i="89" s="1"/>
  <c r="AD97" i="89" s="1"/>
  <c r="X97" i="89"/>
  <c r="Z97" i="89" s="1"/>
  <c r="R97" i="89"/>
  <c r="K97" i="89"/>
  <c r="AD96" i="89"/>
  <c r="AC96" i="89"/>
  <c r="AB96" i="89"/>
  <c r="AA96" i="89"/>
  <c r="Y96" i="89"/>
  <c r="R96" i="89"/>
  <c r="K96" i="89"/>
  <c r="X96" i="89" s="1"/>
  <c r="Z96" i="89" s="1"/>
  <c r="Z95" i="89"/>
  <c r="Y95" i="89"/>
  <c r="X95" i="89"/>
  <c r="R95" i="89"/>
  <c r="K95" i="89"/>
  <c r="Y94" i="89"/>
  <c r="AB94" i="89" s="1"/>
  <c r="AD94" i="89" s="1"/>
  <c r="X94" i="89"/>
  <c r="Z94" i="89" s="1"/>
  <c r="R94" i="89"/>
  <c r="K94" i="89"/>
  <c r="AC93" i="89"/>
  <c r="AB93" i="89"/>
  <c r="AD93" i="89" s="1"/>
  <c r="AA93" i="89"/>
  <c r="Y93" i="89"/>
  <c r="X93" i="89"/>
  <c r="Z93" i="89" s="1"/>
  <c r="R93" i="89"/>
  <c r="K93" i="89"/>
  <c r="Y92" i="89"/>
  <c r="R92" i="89"/>
  <c r="K92" i="89"/>
  <c r="X92" i="89" s="1"/>
  <c r="Z92" i="89" s="1"/>
  <c r="Z91" i="89"/>
  <c r="Y91" i="89"/>
  <c r="AB91" i="89" s="1"/>
  <c r="AD91" i="89" s="1"/>
  <c r="X91" i="89"/>
  <c r="R91" i="89"/>
  <c r="K91" i="89"/>
  <c r="AD90" i="89"/>
  <c r="AB90" i="89"/>
  <c r="AA90" i="89"/>
  <c r="AC90" i="89" s="1"/>
  <c r="Y90" i="89"/>
  <c r="X90" i="89"/>
  <c r="Z90" i="89" s="1"/>
  <c r="R90" i="89"/>
  <c r="K90" i="89"/>
  <c r="Y89" i="89"/>
  <c r="R89" i="89"/>
  <c r="K89" i="89"/>
  <c r="X89" i="89" s="1"/>
  <c r="Z89" i="89" s="1"/>
  <c r="AD88" i="89"/>
  <c r="AC88" i="89"/>
  <c r="AB88" i="89"/>
  <c r="AA88" i="89"/>
  <c r="Y88" i="89"/>
  <c r="R88" i="89"/>
  <c r="K88" i="89"/>
  <c r="X88" i="89" s="1"/>
  <c r="Z88" i="89" s="1"/>
  <c r="Y87" i="89"/>
  <c r="AB87" i="89" s="1"/>
  <c r="AD87" i="89" s="1"/>
  <c r="R87" i="89"/>
  <c r="K87" i="89"/>
  <c r="X87" i="89" s="1"/>
  <c r="Z87" i="89" s="1"/>
  <c r="AA86" i="89"/>
  <c r="AC86" i="89" s="1"/>
  <c r="Y86" i="89"/>
  <c r="AB86" i="89" s="1"/>
  <c r="AD86" i="89" s="1"/>
  <c r="R86" i="89"/>
  <c r="K86" i="89"/>
  <c r="X86" i="89" s="1"/>
  <c r="Z86" i="89" s="1"/>
  <c r="AD85" i="89"/>
  <c r="AC85" i="89"/>
  <c r="AB85" i="89"/>
  <c r="AA85" i="89"/>
  <c r="Z85" i="89"/>
  <c r="Y85" i="89"/>
  <c r="X85" i="89"/>
  <c r="R85" i="89"/>
  <c r="K85" i="89"/>
  <c r="AA84" i="89"/>
  <c r="AC84" i="89" s="1"/>
  <c r="Y84" i="89"/>
  <c r="AB84" i="89" s="1"/>
  <c r="AD84" i="89" s="1"/>
  <c r="R84" i="89"/>
  <c r="K84" i="89"/>
  <c r="X84" i="89" s="1"/>
  <c r="Z84" i="89" s="1"/>
  <c r="Y83" i="89"/>
  <c r="AB83" i="89" s="1"/>
  <c r="AD83" i="89" s="1"/>
  <c r="R83" i="89"/>
  <c r="K83" i="89"/>
  <c r="X83" i="89" s="1"/>
  <c r="Z83" i="89" s="1"/>
  <c r="AB82" i="89"/>
  <c r="AD82" i="89" s="1"/>
  <c r="AA82" i="89"/>
  <c r="AC82" i="89" s="1"/>
  <c r="Y82" i="89"/>
  <c r="X82" i="89"/>
  <c r="Z82" i="89" s="1"/>
  <c r="R82" i="89"/>
  <c r="K82" i="89"/>
  <c r="Y81" i="89"/>
  <c r="AB81" i="89" s="1"/>
  <c r="AD81" i="89" s="1"/>
  <c r="R81" i="89"/>
  <c r="K81" i="89"/>
  <c r="X81" i="89" s="1"/>
  <c r="Z81" i="89" s="1"/>
  <c r="AD80" i="89"/>
  <c r="AB80" i="89"/>
  <c r="Y80" i="89"/>
  <c r="AA80" i="89" s="1"/>
  <c r="AC80" i="89" s="1"/>
  <c r="R80" i="89"/>
  <c r="K80" i="89"/>
  <c r="X80" i="89" s="1"/>
  <c r="Z80" i="89" s="1"/>
  <c r="AA79" i="89"/>
  <c r="AC79" i="89" s="1"/>
  <c r="Z79" i="89"/>
  <c r="Y79" i="89"/>
  <c r="AB79" i="89" s="1"/>
  <c r="AD79" i="89" s="1"/>
  <c r="X79" i="89"/>
  <c r="R79" i="89"/>
  <c r="K79" i="89"/>
  <c r="Y78" i="89"/>
  <c r="AB78" i="89" s="1"/>
  <c r="AD78" i="89" s="1"/>
  <c r="R78" i="89"/>
  <c r="K78" i="89"/>
  <c r="X78" i="89" s="1"/>
  <c r="Z78" i="89" s="1"/>
  <c r="AD77" i="89"/>
  <c r="AC77" i="89"/>
  <c r="AB77" i="89"/>
  <c r="AA77" i="89"/>
  <c r="Y77" i="89"/>
  <c r="X77" i="89"/>
  <c r="Z77" i="89" s="1"/>
  <c r="R77" i="89"/>
  <c r="K77" i="89"/>
  <c r="AA76" i="89"/>
  <c r="AC76" i="89" s="1"/>
  <c r="Y76" i="89"/>
  <c r="AB76" i="89" s="1"/>
  <c r="AD76" i="89" s="1"/>
  <c r="R76" i="89"/>
  <c r="K76" i="89"/>
  <c r="X76" i="89" s="1"/>
  <c r="Z76" i="89" s="1"/>
  <c r="Y75" i="89"/>
  <c r="AB75" i="89" s="1"/>
  <c r="AD75" i="89" s="1"/>
  <c r="R75" i="89"/>
  <c r="K75" i="89"/>
  <c r="X75" i="89" s="1"/>
  <c r="Z75" i="89" s="1"/>
  <c r="Y74" i="89"/>
  <c r="AB74" i="89" s="1"/>
  <c r="AD74" i="89" s="1"/>
  <c r="R74" i="89"/>
  <c r="K74" i="89"/>
  <c r="X74" i="89" s="1"/>
  <c r="Z74" i="89" s="1"/>
  <c r="AD73" i="89"/>
  <c r="AC73" i="89"/>
  <c r="AB73" i="89"/>
  <c r="AA73" i="89"/>
  <c r="Z73" i="89"/>
  <c r="Y73" i="89"/>
  <c r="X73" i="89"/>
  <c r="AB72" i="89"/>
  <c r="AD72" i="89" s="1"/>
  <c r="Y72" i="89"/>
  <c r="AA72" i="89" s="1"/>
  <c r="AC72" i="89" s="1"/>
  <c r="R72" i="89"/>
  <c r="K72" i="89"/>
  <c r="X72" i="89" s="1"/>
  <c r="Z72" i="89" s="1"/>
  <c r="Y71" i="89"/>
  <c r="AA71" i="89" s="1"/>
  <c r="AC71" i="89" s="1"/>
  <c r="R71" i="89"/>
  <c r="K71" i="89"/>
  <c r="X71" i="89" s="1"/>
  <c r="Z71" i="89" s="1"/>
  <c r="AD70" i="89"/>
  <c r="AB70" i="89"/>
  <c r="Y70" i="89"/>
  <c r="AA70" i="89" s="1"/>
  <c r="AC70" i="89" s="1"/>
  <c r="R70" i="89"/>
  <c r="K70" i="89"/>
  <c r="X70" i="89" s="1"/>
  <c r="Z70" i="89" s="1"/>
  <c r="Y69" i="89"/>
  <c r="AB69" i="89" s="1"/>
  <c r="AD69" i="89" s="1"/>
  <c r="R69" i="89"/>
  <c r="K69" i="89"/>
  <c r="X69" i="89" s="1"/>
  <c r="Z69" i="89" s="1"/>
  <c r="Y68" i="89"/>
  <c r="AB68" i="89" s="1"/>
  <c r="AD68" i="89" s="1"/>
  <c r="R68" i="89"/>
  <c r="K68" i="89"/>
  <c r="X68" i="89" s="1"/>
  <c r="Z68" i="89" s="1"/>
  <c r="AB67" i="89"/>
  <c r="AD67" i="89" s="1"/>
  <c r="AA67" i="89"/>
  <c r="AC67" i="89" s="1"/>
  <c r="Y67" i="89"/>
  <c r="R67" i="89"/>
  <c r="K67" i="89"/>
  <c r="X67" i="89" s="1"/>
  <c r="Z67" i="89" s="1"/>
  <c r="Y66" i="89"/>
  <c r="AB66" i="89" s="1"/>
  <c r="AD66" i="89" s="1"/>
  <c r="R66" i="89"/>
  <c r="K66" i="89"/>
  <c r="X66" i="89" s="1"/>
  <c r="Z66" i="89" s="1"/>
  <c r="AD65" i="89"/>
  <c r="AC65" i="89"/>
  <c r="AB65" i="89"/>
  <c r="AA65" i="89"/>
  <c r="Y65" i="89"/>
  <c r="R65" i="89"/>
  <c r="K65" i="89"/>
  <c r="X65" i="89" s="1"/>
  <c r="Z65" i="89" s="1"/>
  <c r="Y64" i="89"/>
  <c r="AB64" i="89" s="1"/>
  <c r="AD64" i="89" s="1"/>
  <c r="R64" i="89"/>
  <c r="K64" i="89"/>
  <c r="X64" i="89" s="1"/>
  <c r="Z64" i="89" s="1"/>
  <c r="AC63" i="89"/>
  <c r="AB63" i="89"/>
  <c r="AD63" i="89" s="1"/>
  <c r="AA63" i="89"/>
  <c r="Y63" i="89"/>
  <c r="R63" i="89"/>
  <c r="K63" i="89"/>
  <c r="X63" i="89" s="1"/>
  <c r="Z63" i="89" s="1"/>
  <c r="Y62" i="89"/>
  <c r="R62" i="89"/>
  <c r="K62" i="89"/>
  <c r="X62" i="89" s="1"/>
  <c r="Z62" i="89" s="1"/>
  <c r="Y61" i="89"/>
  <c r="AB61" i="89" s="1"/>
  <c r="AD61" i="89" s="1"/>
  <c r="R61" i="89"/>
  <c r="K61" i="89"/>
  <c r="X61" i="89" s="1"/>
  <c r="Z61" i="89" s="1"/>
  <c r="AB60" i="89"/>
  <c r="AD60" i="89" s="1"/>
  <c r="Y60" i="89"/>
  <c r="AA60" i="89" s="1"/>
  <c r="AC60" i="89" s="1"/>
  <c r="R60" i="89"/>
  <c r="K60" i="89"/>
  <c r="X60" i="89" s="1"/>
  <c r="Z60" i="89" s="1"/>
  <c r="Y59" i="89"/>
  <c r="AA59" i="89" s="1"/>
  <c r="AC59" i="89" s="1"/>
  <c r="R59" i="89"/>
  <c r="K59" i="89"/>
  <c r="X59" i="89" s="1"/>
  <c r="Z59" i="89" s="1"/>
  <c r="AD58" i="89"/>
  <c r="AB58" i="89"/>
  <c r="Y58" i="89"/>
  <c r="AA58" i="89" s="1"/>
  <c r="AC58" i="89" s="1"/>
  <c r="R58" i="89"/>
  <c r="K58" i="89"/>
  <c r="X58" i="89" s="1"/>
  <c r="Z58" i="89" s="1"/>
  <c r="Y57" i="89"/>
  <c r="AB57" i="89" s="1"/>
  <c r="AD57" i="89" s="1"/>
  <c r="R57" i="89"/>
  <c r="K57" i="89"/>
  <c r="X57" i="89" s="1"/>
  <c r="Z57" i="89" s="1"/>
  <c r="Y56" i="89"/>
  <c r="AB56" i="89" s="1"/>
  <c r="AD56" i="89" s="1"/>
  <c r="R56" i="89"/>
  <c r="K56" i="89"/>
  <c r="X56" i="89" s="1"/>
  <c r="Z56" i="89" s="1"/>
  <c r="AB55" i="89"/>
  <c r="AD55" i="89" s="1"/>
  <c r="AA55" i="89"/>
  <c r="AC55" i="89" s="1"/>
  <c r="Y55" i="89"/>
  <c r="R55" i="89"/>
  <c r="K55" i="89"/>
  <c r="X55" i="89" s="1"/>
  <c r="Z55" i="89" s="1"/>
  <c r="Y54" i="89"/>
  <c r="AB54" i="89" s="1"/>
  <c r="AD54" i="89" s="1"/>
  <c r="R54" i="89"/>
  <c r="K54" i="89"/>
  <c r="X54" i="89" s="1"/>
  <c r="Z54" i="89" s="1"/>
  <c r="Y53" i="89"/>
  <c r="AB53" i="89" s="1"/>
  <c r="AD53" i="89" s="1"/>
  <c r="R53" i="89"/>
  <c r="K53" i="89"/>
  <c r="X53" i="89" s="1"/>
  <c r="Z53" i="89" s="1"/>
  <c r="Y52" i="89"/>
  <c r="AB52" i="89" s="1"/>
  <c r="AD52" i="89" s="1"/>
  <c r="R52" i="89"/>
  <c r="K52" i="89"/>
  <c r="X52" i="89" s="1"/>
  <c r="Z52" i="89" s="1"/>
  <c r="AB51" i="89"/>
  <c r="AD51" i="89" s="1"/>
  <c r="AA51" i="89"/>
  <c r="AC51" i="89" s="1"/>
  <c r="Y51" i="89"/>
  <c r="X51" i="89"/>
  <c r="Z51" i="89" s="1"/>
  <c r="R51" i="89"/>
  <c r="K51" i="89"/>
  <c r="AB50" i="89"/>
  <c r="AD50" i="89" s="1"/>
  <c r="AA50" i="89"/>
  <c r="AC50" i="89" s="1"/>
  <c r="Y50" i="89"/>
  <c r="R50" i="89"/>
  <c r="K50" i="89"/>
  <c r="X50" i="89" s="1"/>
  <c r="Z50" i="89" s="1"/>
  <c r="Y49" i="89"/>
  <c r="AB49" i="89" s="1"/>
  <c r="AD49" i="89" s="1"/>
  <c r="X49" i="89"/>
  <c r="Z49" i="89" s="1"/>
  <c r="R49" i="89"/>
  <c r="K49" i="89"/>
  <c r="Y48" i="89"/>
  <c r="AB48" i="89" s="1"/>
  <c r="AD48" i="89" s="1"/>
  <c r="R48" i="89"/>
  <c r="K48" i="89"/>
  <c r="X48" i="89" s="1"/>
  <c r="Z48" i="89" s="1"/>
  <c r="Y47" i="89"/>
  <c r="AB47" i="89" s="1"/>
  <c r="AD47" i="89" s="1"/>
  <c r="R47" i="89"/>
  <c r="K47" i="89"/>
  <c r="X47" i="89" s="1"/>
  <c r="Z47" i="89" s="1"/>
  <c r="Y46" i="89"/>
  <c r="AB46" i="89" s="1"/>
  <c r="AD46" i="89" s="1"/>
  <c r="R46" i="89"/>
  <c r="K46" i="89"/>
  <c r="X46" i="89" s="1"/>
  <c r="Z46" i="89" s="1"/>
  <c r="AB45" i="89"/>
  <c r="AD45" i="89" s="1"/>
  <c r="AA45" i="89"/>
  <c r="AC45" i="89" s="1"/>
  <c r="Y45" i="89"/>
  <c r="R45" i="89"/>
  <c r="K45" i="89"/>
  <c r="X45" i="89" s="1"/>
  <c r="Z45" i="89" s="1"/>
  <c r="Y44" i="89"/>
  <c r="AB44" i="89" s="1"/>
  <c r="AD44" i="89" s="1"/>
  <c r="R44" i="89"/>
  <c r="K44" i="89"/>
  <c r="X44" i="89" s="1"/>
  <c r="Z44" i="89" s="1"/>
  <c r="Y43" i="89"/>
  <c r="AB43" i="89" s="1"/>
  <c r="AD43" i="89" s="1"/>
  <c r="R43" i="89"/>
  <c r="K43" i="89"/>
  <c r="X43" i="89" s="1"/>
  <c r="Z43" i="89" s="1"/>
  <c r="Y42" i="89"/>
  <c r="AB42" i="89" s="1"/>
  <c r="AD42" i="89" s="1"/>
  <c r="R42" i="89"/>
  <c r="K42" i="89"/>
  <c r="X42" i="89" s="1"/>
  <c r="Z42" i="89" s="1"/>
  <c r="AB41" i="89"/>
  <c r="AD41" i="89" s="1"/>
  <c r="AA41" i="89"/>
  <c r="AC41" i="89" s="1"/>
  <c r="Y41" i="89"/>
  <c r="R41" i="89"/>
  <c r="K41" i="89"/>
  <c r="X41" i="89" s="1"/>
  <c r="Z41" i="89" s="1"/>
  <c r="Y40" i="89"/>
  <c r="AB40" i="89" s="1"/>
  <c r="AD40" i="89" s="1"/>
  <c r="R40" i="89"/>
  <c r="K40" i="89"/>
  <c r="X40" i="89" s="1"/>
  <c r="Z40" i="89" s="1"/>
  <c r="Y39" i="89"/>
  <c r="AB39" i="89" s="1"/>
  <c r="AD39" i="89" s="1"/>
  <c r="R39" i="89"/>
  <c r="K39" i="89"/>
  <c r="X39" i="89" s="1"/>
  <c r="Z39" i="89" s="1"/>
  <c r="AC38" i="89"/>
  <c r="AB38" i="89"/>
  <c r="AD38" i="89" s="1"/>
  <c r="Y38" i="89"/>
  <c r="AA38" i="89" s="1"/>
  <c r="X38" i="89"/>
  <c r="Z38" i="89" s="1"/>
  <c r="R38" i="89"/>
  <c r="K38" i="89"/>
  <c r="Y37" i="89"/>
  <c r="AB37" i="89" s="1"/>
  <c r="AD37" i="89" s="1"/>
  <c r="X37" i="89"/>
  <c r="Z37" i="89" s="1"/>
  <c r="R37" i="89"/>
  <c r="K37" i="89"/>
  <c r="Y36" i="89"/>
  <c r="AB36" i="89" s="1"/>
  <c r="AD36" i="89" s="1"/>
  <c r="R36" i="89"/>
  <c r="K36" i="89"/>
  <c r="X36" i="89" s="1"/>
  <c r="Z36" i="89" s="1"/>
  <c r="AB35" i="89"/>
  <c r="AD35" i="89" s="1"/>
  <c r="AA35" i="89"/>
  <c r="AC35" i="89" s="1"/>
  <c r="Y35" i="89"/>
  <c r="X35" i="89"/>
  <c r="Z35" i="89" s="1"/>
  <c r="R35" i="89"/>
  <c r="K35" i="89"/>
  <c r="Y34" i="89"/>
  <c r="AA34" i="89" s="1"/>
  <c r="AC34" i="89" s="1"/>
  <c r="R34" i="89"/>
  <c r="K34" i="89"/>
  <c r="X34" i="89" s="1"/>
  <c r="Z34" i="89" s="1"/>
  <c r="Y33" i="89"/>
  <c r="AB33" i="89" s="1"/>
  <c r="AD33" i="89" s="1"/>
  <c r="R33" i="89"/>
  <c r="K33" i="89"/>
  <c r="X33" i="89" s="1"/>
  <c r="Z33" i="89" s="1"/>
  <c r="Z32" i="89"/>
  <c r="Y32" i="89"/>
  <c r="R32" i="89"/>
  <c r="K32" i="89"/>
  <c r="X32" i="89" s="1"/>
  <c r="Y31" i="89"/>
  <c r="AB31" i="89" s="1"/>
  <c r="AD31" i="89" s="1"/>
  <c r="R31" i="89"/>
  <c r="K31" i="89"/>
  <c r="X31" i="89" s="1"/>
  <c r="Z31" i="89" s="1"/>
  <c r="AB30" i="89"/>
  <c r="AD30" i="89" s="1"/>
  <c r="Y30" i="89"/>
  <c r="AA30" i="89" s="1"/>
  <c r="AC30" i="89" s="1"/>
  <c r="X30" i="89"/>
  <c r="Z30" i="89" s="1"/>
  <c r="R30" i="89"/>
  <c r="K30" i="89"/>
  <c r="Y29" i="89"/>
  <c r="AB29" i="89" s="1"/>
  <c r="AD29" i="89" s="1"/>
  <c r="R29" i="89"/>
  <c r="K29" i="89"/>
  <c r="X29" i="89" s="1"/>
  <c r="Z29" i="89" s="1"/>
  <c r="AB28" i="89"/>
  <c r="AD28" i="89" s="1"/>
  <c r="AA28" i="89"/>
  <c r="AC28" i="89" s="1"/>
  <c r="Y28" i="89"/>
  <c r="R28" i="89"/>
  <c r="K28" i="89"/>
  <c r="X28" i="89" s="1"/>
  <c r="Z28" i="89" s="1"/>
  <c r="Y27" i="89"/>
  <c r="AB27" i="89" s="1"/>
  <c r="AD27" i="89" s="1"/>
  <c r="R27" i="89"/>
  <c r="K27" i="89"/>
  <c r="X27" i="89" s="1"/>
  <c r="Z27" i="89" s="1"/>
  <c r="Y26" i="89"/>
  <c r="AB26" i="89" s="1"/>
  <c r="AD26" i="89" s="1"/>
  <c r="R26" i="89"/>
  <c r="K26" i="89"/>
  <c r="X26" i="89" s="1"/>
  <c r="Z26" i="89" s="1"/>
  <c r="AB25" i="89"/>
  <c r="AD25" i="89" s="1"/>
  <c r="Y25" i="89"/>
  <c r="AA25" i="89" s="1"/>
  <c r="AC25" i="89" s="1"/>
  <c r="R25" i="89"/>
  <c r="K25" i="89"/>
  <c r="X25" i="89" s="1"/>
  <c r="Z25" i="89" s="1"/>
  <c r="Z24" i="89"/>
  <c r="Y24" i="89"/>
  <c r="AA24" i="89" s="1"/>
  <c r="AC24" i="89" s="1"/>
  <c r="R24" i="89"/>
  <c r="K24" i="89"/>
  <c r="X24" i="89" s="1"/>
  <c r="AB23" i="89"/>
  <c r="AD23" i="89" s="1"/>
  <c r="AA23" i="89"/>
  <c r="AC23" i="89" s="1"/>
  <c r="Y23" i="89"/>
  <c r="X23" i="89"/>
  <c r="Z23" i="89" s="1"/>
  <c r="R23" i="89"/>
  <c r="K23" i="89"/>
  <c r="AB22" i="89"/>
  <c r="AD22" i="89" s="1"/>
  <c r="AA22" i="89"/>
  <c r="AC22" i="89" s="1"/>
  <c r="Y22" i="89"/>
  <c r="X22" i="89"/>
  <c r="Z22" i="89" s="1"/>
  <c r="R22" i="89"/>
  <c r="K22" i="89"/>
  <c r="Y21" i="89"/>
  <c r="AA21" i="89" s="1"/>
  <c r="AC21" i="89" s="1"/>
  <c r="R21" i="89"/>
  <c r="K21" i="89"/>
  <c r="X21" i="89" s="1"/>
  <c r="Z21" i="89" s="1"/>
  <c r="AD20" i="89"/>
  <c r="Y20" i="89"/>
  <c r="AB20" i="89" s="1"/>
  <c r="R20" i="89"/>
  <c r="K20" i="89"/>
  <c r="X20" i="89" s="1"/>
  <c r="Z20" i="89" s="1"/>
  <c r="Y19" i="89"/>
  <c r="R19" i="89"/>
  <c r="K19" i="89"/>
  <c r="X19" i="89" s="1"/>
  <c r="Z19" i="89" s="1"/>
  <c r="Y18" i="89"/>
  <c r="AB18" i="89" s="1"/>
  <c r="AD18" i="89" s="1"/>
  <c r="R18" i="89"/>
  <c r="K18" i="89"/>
  <c r="X18" i="89" s="1"/>
  <c r="Z18" i="89" s="1"/>
  <c r="AB17" i="89"/>
  <c r="AD17" i="89" s="1"/>
  <c r="AA17" i="89"/>
  <c r="AC17" i="89" s="1"/>
  <c r="Z17" i="89"/>
  <c r="Y17" i="89"/>
  <c r="R17" i="89"/>
  <c r="K17" i="89"/>
  <c r="X17" i="89" s="1"/>
  <c r="Z16" i="89"/>
  <c r="Y16" i="89"/>
  <c r="AA16" i="89" s="1"/>
  <c r="AC16" i="89" s="1"/>
  <c r="R16" i="89"/>
  <c r="K16" i="89"/>
  <c r="X16" i="89" s="1"/>
  <c r="AB15" i="89"/>
  <c r="AD15" i="89" s="1"/>
  <c r="AA15" i="89"/>
  <c r="AC15" i="89" s="1"/>
  <c r="Y15" i="89"/>
  <c r="R15" i="89"/>
  <c r="K15" i="89"/>
  <c r="X15" i="89" s="1"/>
  <c r="Z15" i="89" s="1"/>
  <c r="Y14" i="89"/>
  <c r="AB14" i="89" s="1"/>
  <c r="AD14" i="89" s="1"/>
  <c r="R14" i="89"/>
  <c r="K14" i="89"/>
  <c r="X14" i="89" s="1"/>
  <c r="Z14" i="89" s="1"/>
  <c r="Z13" i="89"/>
  <c r="Y13" i="89"/>
  <c r="AB13" i="89" s="1"/>
  <c r="AD13" i="89" s="1"/>
  <c r="R13" i="89"/>
  <c r="K13" i="89"/>
  <c r="X13" i="89" s="1"/>
  <c r="Y12" i="89"/>
  <c r="AB12" i="89" s="1"/>
  <c r="AD12" i="89" s="1"/>
  <c r="R12" i="89"/>
  <c r="K12" i="89"/>
  <c r="X12" i="89" s="1"/>
  <c r="Z12" i="89" s="1"/>
  <c r="Y11" i="89"/>
  <c r="AB11" i="89" s="1"/>
  <c r="AD11" i="89" s="1"/>
  <c r="R11" i="89"/>
  <c r="K11" i="89"/>
  <c r="X11" i="89" s="1"/>
  <c r="Z11" i="89" s="1"/>
  <c r="AB10" i="89"/>
  <c r="AD10" i="89" s="1"/>
  <c r="AA10" i="89"/>
  <c r="AC10" i="89" s="1"/>
  <c r="Y10" i="89"/>
  <c r="R10" i="89"/>
  <c r="K10" i="89"/>
  <c r="X10" i="89" s="1"/>
  <c r="Z10" i="89" s="1"/>
  <c r="AB9" i="89"/>
  <c r="AD9" i="89" s="1"/>
  <c r="AA9" i="89"/>
  <c r="AC9" i="89" s="1"/>
  <c r="Z9" i="89"/>
  <c r="Y9" i="89"/>
  <c r="X9" i="89"/>
  <c r="R9" i="89"/>
  <c r="K9" i="89"/>
  <c r="Y8" i="89"/>
  <c r="AA8" i="89" s="1"/>
  <c r="AC8" i="89" s="1"/>
  <c r="R8" i="89"/>
  <c r="K8" i="89"/>
  <c r="X8" i="89" s="1"/>
  <c r="Z8" i="89" s="1"/>
  <c r="Y7" i="89"/>
  <c r="AB7" i="89" s="1"/>
  <c r="AD7" i="89" s="1"/>
  <c r="R7" i="89"/>
  <c r="K7" i="89"/>
  <c r="X7" i="89" s="1"/>
  <c r="Z7" i="89" s="1"/>
  <c r="Y6" i="89"/>
  <c r="AB6" i="89" s="1"/>
  <c r="AD6" i="89" s="1"/>
  <c r="R6" i="89"/>
  <c r="K6" i="89"/>
  <c r="X6" i="89" s="1"/>
  <c r="Z6" i="89" s="1"/>
  <c r="AD5" i="89"/>
  <c r="AC5" i="89"/>
  <c r="AB5" i="89"/>
  <c r="AA5" i="89"/>
  <c r="Z5" i="89"/>
  <c r="Y5" i="89"/>
  <c r="X5" i="89"/>
  <c r="AB13" i="88"/>
  <c r="AD13" i="88" s="1"/>
  <c r="AA13" i="88"/>
  <c r="AC13" i="88" s="1"/>
  <c r="Y13" i="88"/>
  <c r="R13" i="88"/>
  <c r="K13" i="88"/>
  <c r="X13" i="88" s="1"/>
  <c r="Z13" i="88" s="1"/>
  <c r="AA12" i="88"/>
  <c r="AC12" i="88" s="1"/>
  <c r="Y12" i="88"/>
  <c r="AB12" i="88" s="1"/>
  <c r="AD12" i="88" s="1"/>
  <c r="R12" i="88"/>
  <c r="K12" i="88"/>
  <c r="X12" i="88" s="1"/>
  <c r="Z12" i="88" s="1"/>
  <c r="AD11" i="88"/>
  <c r="AB11" i="88"/>
  <c r="Y11" i="88"/>
  <c r="AA11" i="88" s="1"/>
  <c r="AC11" i="88" s="1"/>
  <c r="R11" i="88"/>
  <c r="K11" i="88"/>
  <c r="X11" i="88" s="1"/>
  <c r="Z11" i="88" s="1"/>
  <c r="AB10" i="88"/>
  <c r="AD10" i="88" s="1"/>
  <c r="AA10" i="88"/>
  <c r="AC10" i="88" s="1"/>
  <c r="Y10" i="88"/>
  <c r="R10" i="88"/>
  <c r="K10" i="88"/>
  <c r="X10" i="88" s="1"/>
  <c r="Z10" i="88" s="1"/>
  <c r="Y9" i="88"/>
  <c r="R9" i="88"/>
  <c r="K9" i="88"/>
  <c r="X9" i="88" s="1"/>
  <c r="Z9" i="88" s="1"/>
  <c r="Y8" i="88"/>
  <c r="AB8" i="88" s="1"/>
  <c r="AD8" i="88" s="1"/>
  <c r="R8" i="88"/>
  <c r="K8" i="88"/>
  <c r="X8" i="88" s="1"/>
  <c r="Z8" i="88" s="1"/>
  <c r="Y7" i="88"/>
  <c r="AA7" i="88" s="1"/>
  <c r="AC7" i="88" s="1"/>
  <c r="R7" i="88"/>
  <c r="K7" i="88"/>
  <c r="X7" i="88" s="1"/>
  <c r="Z7" i="88" s="1"/>
  <c r="AB6" i="88"/>
  <c r="AD6" i="88" s="1"/>
  <c r="Y6" i="88"/>
  <c r="AA6" i="88" s="1"/>
  <c r="AC6" i="88" s="1"/>
  <c r="X6" i="88"/>
  <c r="Z6" i="88" s="1"/>
  <c r="R6" i="88"/>
  <c r="K6" i="88"/>
  <c r="AB5" i="88"/>
  <c r="AD5" i="88" s="1"/>
  <c r="Y5" i="88"/>
  <c r="AA5" i="88" s="1"/>
  <c r="AC5" i="88" s="1"/>
  <c r="R5" i="88"/>
  <c r="K5" i="88"/>
  <c r="X5" i="88" s="1"/>
  <c r="Y13" i="87"/>
  <c r="AB13" i="87" s="1"/>
  <c r="AD13" i="87" s="1"/>
  <c r="X13" i="87"/>
  <c r="Z13" i="87" s="1"/>
  <c r="R13" i="87"/>
  <c r="K13" i="87"/>
  <c r="Y12" i="87"/>
  <c r="AA12" i="87" s="1"/>
  <c r="AC12" i="87" s="1"/>
  <c r="R12" i="87"/>
  <c r="K12" i="87"/>
  <c r="X12" i="87" s="1"/>
  <c r="Z12" i="87" s="1"/>
  <c r="AC11" i="87"/>
  <c r="AB11" i="87"/>
  <c r="AD11" i="87" s="1"/>
  <c r="AA11" i="87"/>
  <c r="Y11" i="87"/>
  <c r="R11" i="87"/>
  <c r="K11" i="87"/>
  <c r="X11" i="87" s="1"/>
  <c r="Z11" i="87" s="1"/>
  <c r="AB10" i="87"/>
  <c r="AD10" i="87" s="1"/>
  <c r="AA10" i="87"/>
  <c r="AC10" i="87" s="1"/>
  <c r="Y10" i="87"/>
  <c r="R10" i="87"/>
  <c r="K10" i="87"/>
  <c r="X10" i="87" s="1"/>
  <c r="Z10" i="87" s="1"/>
  <c r="Y9" i="87"/>
  <c r="AB9" i="87" s="1"/>
  <c r="AD9" i="87" s="1"/>
  <c r="R9" i="87"/>
  <c r="K9" i="87"/>
  <c r="X9" i="87" s="1"/>
  <c r="Z9" i="87" s="1"/>
  <c r="Y8" i="87"/>
  <c r="AB8" i="87" s="1"/>
  <c r="AD8" i="87" s="1"/>
  <c r="R8" i="87"/>
  <c r="K8" i="87"/>
  <c r="X8" i="87" s="1"/>
  <c r="Z8" i="87" s="1"/>
  <c r="AB7" i="87"/>
  <c r="AD7" i="87" s="1"/>
  <c r="AA7" i="87"/>
  <c r="AC7" i="87" s="1"/>
  <c r="Y7" i="87"/>
  <c r="R7" i="87"/>
  <c r="K7" i="87"/>
  <c r="X7" i="87" s="1"/>
  <c r="Z7" i="87" s="1"/>
  <c r="Y6" i="87"/>
  <c r="AB6" i="87" s="1"/>
  <c r="AD6" i="87" s="1"/>
  <c r="R6" i="87"/>
  <c r="K6" i="87"/>
  <c r="X6" i="87" s="1"/>
  <c r="Z6" i="87" s="1"/>
  <c r="AB5" i="87"/>
  <c r="AD5" i="87" s="1"/>
  <c r="Y5" i="87"/>
  <c r="AA5" i="87" s="1"/>
  <c r="AC5" i="87" s="1"/>
  <c r="R5" i="87"/>
  <c r="K5" i="87"/>
  <c r="X5" i="87" s="1"/>
  <c r="Z5" i="87" s="1"/>
  <c r="Y13" i="86"/>
  <c r="AB13" i="86" s="1"/>
  <c r="AD13" i="86" s="1"/>
  <c r="R13" i="86"/>
  <c r="K13" i="86"/>
  <c r="X13" i="86" s="1"/>
  <c r="Z13" i="86" s="1"/>
  <c r="AD12" i="86"/>
  <c r="AB12" i="86"/>
  <c r="Y12" i="86"/>
  <c r="AA12" i="86" s="1"/>
  <c r="AC12" i="86" s="1"/>
  <c r="R12" i="86"/>
  <c r="K12" i="86"/>
  <c r="X12" i="86" s="1"/>
  <c r="Z12" i="86" s="1"/>
  <c r="Y11" i="86"/>
  <c r="AB11" i="86" s="1"/>
  <c r="AD11" i="86" s="1"/>
  <c r="X11" i="86"/>
  <c r="Z11" i="86" s="1"/>
  <c r="R11" i="86"/>
  <c r="K11" i="86"/>
  <c r="AB10" i="86"/>
  <c r="AD10" i="86" s="1"/>
  <c r="AA10" i="86"/>
  <c r="AC10" i="86" s="1"/>
  <c r="Y10" i="86"/>
  <c r="R10" i="86"/>
  <c r="K10" i="86"/>
  <c r="X10" i="86" s="1"/>
  <c r="Z10" i="86" s="1"/>
  <c r="AB9" i="86"/>
  <c r="AD9" i="86" s="1"/>
  <c r="AA9" i="86"/>
  <c r="AC9" i="86" s="1"/>
  <c r="Y9" i="86"/>
  <c r="R9" i="86"/>
  <c r="K9" i="86"/>
  <c r="X9" i="86" s="1"/>
  <c r="Z9" i="86" s="1"/>
  <c r="Y8" i="86"/>
  <c r="AB8" i="86" s="1"/>
  <c r="AD8" i="86" s="1"/>
  <c r="R8" i="86"/>
  <c r="K8" i="86"/>
  <c r="X8" i="86" s="1"/>
  <c r="Z8" i="86" s="1"/>
  <c r="AD7" i="86"/>
  <c r="AB7" i="86"/>
  <c r="Y7" i="86"/>
  <c r="AA7" i="86" s="1"/>
  <c r="AC7" i="86" s="1"/>
  <c r="R7" i="86"/>
  <c r="K7" i="86"/>
  <c r="X7" i="86" s="1"/>
  <c r="Z7" i="86" s="1"/>
  <c r="AB6" i="86"/>
  <c r="AD6" i="86" s="1"/>
  <c r="AA6" i="86"/>
  <c r="AC6" i="86" s="1"/>
  <c r="Y6" i="86"/>
  <c r="R6" i="86"/>
  <c r="K6" i="86"/>
  <c r="X6" i="86" s="1"/>
  <c r="Z6" i="86" s="1"/>
  <c r="AB5" i="86"/>
  <c r="AD5" i="86" s="1"/>
  <c r="Y5" i="86"/>
  <c r="AA5" i="86" s="1"/>
  <c r="AC5" i="86" s="1"/>
  <c r="R5" i="86"/>
  <c r="K5" i="86"/>
  <c r="X5" i="86" s="1"/>
  <c r="Y13" i="85"/>
  <c r="R13" i="85"/>
  <c r="K13" i="85"/>
  <c r="X13" i="85" s="1"/>
  <c r="Z13" i="85" s="1"/>
  <c r="AC12" i="85"/>
  <c r="AB12" i="85"/>
  <c r="AD12" i="85" s="1"/>
  <c r="AA12" i="85"/>
  <c r="Y12" i="85"/>
  <c r="R12" i="85"/>
  <c r="K12" i="85"/>
  <c r="X12" i="85" s="1"/>
  <c r="Z12" i="85" s="1"/>
  <c r="Y11" i="85"/>
  <c r="AB11" i="85" s="1"/>
  <c r="AD11" i="85" s="1"/>
  <c r="R11" i="85"/>
  <c r="K11" i="85"/>
  <c r="X11" i="85" s="1"/>
  <c r="Z11" i="85" s="1"/>
  <c r="Y10" i="85"/>
  <c r="AB10" i="85" s="1"/>
  <c r="AD10" i="85" s="1"/>
  <c r="R10" i="85"/>
  <c r="K10" i="85"/>
  <c r="X10" i="85" s="1"/>
  <c r="Z10" i="85" s="1"/>
  <c r="Y9" i="85"/>
  <c r="R9" i="85"/>
  <c r="K9" i="85"/>
  <c r="X9" i="85" s="1"/>
  <c r="Z9" i="85" s="1"/>
  <c r="AB8" i="85"/>
  <c r="AD8" i="85" s="1"/>
  <c r="AA8" i="85"/>
  <c r="AC8" i="85" s="1"/>
  <c r="Y8" i="85"/>
  <c r="R8" i="85"/>
  <c r="K8" i="85"/>
  <c r="X8" i="85" s="1"/>
  <c r="Z8" i="85" s="1"/>
  <c r="AB7" i="85"/>
  <c r="AD7" i="85" s="1"/>
  <c r="AA7" i="85"/>
  <c r="AC7" i="85" s="1"/>
  <c r="Y7" i="85"/>
  <c r="R7" i="85"/>
  <c r="K7" i="85"/>
  <c r="X7" i="85" s="1"/>
  <c r="AB6" i="85"/>
  <c r="AD6" i="85" s="1"/>
  <c r="AA6" i="85"/>
  <c r="AC6" i="85" s="1"/>
  <c r="Z6" i="85"/>
  <c r="Y6" i="85"/>
  <c r="R6" i="85"/>
  <c r="K6" i="85"/>
  <c r="X6" i="85" s="1"/>
  <c r="AB5" i="85"/>
  <c r="AD5" i="85" s="1"/>
  <c r="Y5" i="85"/>
  <c r="AA5" i="85" s="1"/>
  <c r="AC5" i="85" s="1"/>
  <c r="R5" i="85"/>
  <c r="K5" i="85"/>
  <c r="X5" i="85" s="1"/>
  <c r="Z5" i="85" s="1"/>
  <c r="AB13" i="84"/>
  <c r="AD13" i="84" s="1"/>
  <c r="AA13" i="84"/>
  <c r="AC13" i="84" s="1"/>
  <c r="Y13" i="84"/>
  <c r="R13" i="84"/>
  <c r="K13" i="84"/>
  <c r="X13" i="84" s="1"/>
  <c r="Z13" i="84" s="1"/>
  <c r="AB12" i="84"/>
  <c r="AD12" i="84" s="1"/>
  <c r="AA12" i="84"/>
  <c r="AC12" i="84" s="1"/>
  <c r="Y12" i="84"/>
  <c r="R12" i="84"/>
  <c r="K12" i="84"/>
  <c r="X12" i="84" s="1"/>
  <c r="Z12" i="84" s="1"/>
  <c r="Y11" i="84"/>
  <c r="AB11" i="84" s="1"/>
  <c r="AD11" i="84" s="1"/>
  <c r="R11" i="84"/>
  <c r="K11" i="84"/>
  <c r="X11" i="84" s="1"/>
  <c r="Z11" i="84" s="1"/>
  <c r="AD10" i="84"/>
  <c r="AB10" i="84"/>
  <c r="Y10" i="84"/>
  <c r="AA10" i="84" s="1"/>
  <c r="AC10" i="84" s="1"/>
  <c r="R10" i="84"/>
  <c r="K10" i="84"/>
  <c r="X10" i="84" s="1"/>
  <c r="Z10" i="84" s="1"/>
  <c r="AC9" i="84"/>
  <c r="AB9" i="84"/>
  <c r="AD9" i="84" s="1"/>
  <c r="Y9" i="84"/>
  <c r="AA9" i="84" s="1"/>
  <c r="R9" i="84"/>
  <c r="K9" i="84"/>
  <c r="X9" i="84" s="1"/>
  <c r="Z9" i="84" s="1"/>
  <c r="Y8" i="84"/>
  <c r="X8" i="84"/>
  <c r="Z8" i="84" s="1"/>
  <c r="R8" i="84"/>
  <c r="K8" i="84"/>
  <c r="AB7" i="84"/>
  <c r="AD7" i="84" s="1"/>
  <c r="AA7" i="84"/>
  <c r="AC7" i="84" s="1"/>
  <c r="Y7" i="84"/>
  <c r="R7" i="84"/>
  <c r="K7" i="84"/>
  <c r="X7" i="84" s="1"/>
  <c r="Z7" i="84" s="1"/>
  <c r="Y6" i="84"/>
  <c r="AB6" i="84" s="1"/>
  <c r="AD6" i="84" s="1"/>
  <c r="R6" i="84"/>
  <c r="K6" i="84"/>
  <c r="X6" i="84" s="1"/>
  <c r="Z6" i="84" s="1"/>
  <c r="AB5" i="84"/>
  <c r="AD5" i="84" s="1"/>
  <c r="Y5" i="84"/>
  <c r="AA5" i="84" s="1"/>
  <c r="AC5" i="84" s="1"/>
  <c r="R5" i="84"/>
  <c r="K5" i="84"/>
  <c r="X5" i="84" s="1"/>
  <c r="Z5" i="84" s="1"/>
  <c r="AD13" i="83"/>
  <c r="AC13" i="83"/>
  <c r="AB13" i="83"/>
  <c r="Y13" i="83"/>
  <c r="AA13" i="83" s="1"/>
  <c r="R13" i="83"/>
  <c r="K13" i="83"/>
  <c r="X13" i="83" s="1"/>
  <c r="Z13" i="83" s="1"/>
  <c r="Y12" i="83"/>
  <c r="AB12" i="83" s="1"/>
  <c r="AD12" i="83" s="1"/>
  <c r="X12" i="83"/>
  <c r="Z12" i="83" s="1"/>
  <c r="R12" i="83"/>
  <c r="K12" i="83"/>
  <c r="AB11" i="83"/>
  <c r="AD11" i="83" s="1"/>
  <c r="AA11" i="83"/>
  <c r="AC11" i="83" s="1"/>
  <c r="Y11" i="83"/>
  <c r="R11" i="83"/>
  <c r="K11" i="83"/>
  <c r="X11" i="83" s="1"/>
  <c r="Z11" i="83" s="1"/>
  <c r="AB10" i="83"/>
  <c r="AD10" i="83" s="1"/>
  <c r="AA10" i="83"/>
  <c r="AC10" i="83" s="1"/>
  <c r="Y10" i="83"/>
  <c r="R10" i="83"/>
  <c r="K10" i="83"/>
  <c r="X10" i="83" s="1"/>
  <c r="Z10" i="83" s="1"/>
  <c r="Y9" i="83"/>
  <c r="AB9" i="83" s="1"/>
  <c r="AD9" i="83" s="1"/>
  <c r="R9" i="83"/>
  <c r="K9" i="83"/>
  <c r="X9" i="83" s="1"/>
  <c r="Z9" i="83" s="1"/>
  <c r="AD8" i="83"/>
  <c r="AB8" i="83"/>
  <c r="Y8" i="83"/>
  <c r="AA8" i="83" s="1"/>
  <c r="AC8" i="83" s="1"/>
  <c r="R8" i="83"/>
  <c r="K8" i="83"/>
  <c r="X8" i="83" s="1"/>
  <c r="Z8" i="83" s="1"/>
  <c r="AC7" i="83"/>
  <c r="AB7" i="83"/>
  <c r="AD7" i="83" s="1"/>
  <c r="Y7" i="83"/>
  <c r="AA7" i="83" s="1"/>
  <c r="R7" i="83"/>
  <c r="K7" i="83"/>
  <c r="X7" i="83" s="1"/>
  <c r="Z7" i="83" s="1"/>
  <c r="Y6" i="83"/>
  <c r="AA6" i="83" s="1"/>
  <c r="AC6" i="83" s="1"/>
  <c r="R6" i="83"/>
  <c r="K6" i="83"/>
  <c r="X6" i="83" s="1"/>
  <c r="Z6" i="83" s="1"/>
  <c r="AB5" i="83"/>
  <c r="AD5" i="83" s="1"/>
  <c r="Y5" i="83"/>
  <c r="AA5" i="83" s="1"/>
  <c r="AC5" i="83" s="1"/>
  <c r="R5" i="83"/>
  <c r="K5" i="83"/>
  <c r="X5" i="83" s="1"/>
  <c r="AD13" i="82"/>
  <c r="AB13" i="82"/>
  <c r="AA13" i="82"/>
  <c r="AC13" i="82" s="1"/>
  <c r="Z13" i="82"/>
  <c r="Y13" i="82"/>
  <c r="R13" i="82"/>
  <c r="K13" i="82"/>
  <c r="X13" i="82" s="1"/>
  <c r="Y12" i="82"/>
  <c r="AB12" i="82" s="1"/>
  <c r="AD12" i="82" s="1"/>
  <c r="X12" i="82"/>
  <c r="Z12" i="82" s="1"/>
  <c r="R12" i="82"/>
  <c r="K12" i="82"/>
  <c r="AD11" i="82"/>
  <c r="Y11" i="82"/>
  <c r="AB11" i="82" s="1"/>
  <c r="R11" i="82"/>
  <c r="K11" i="82"/>
  <c r="X11" i="82" s="1"/>
  <c r="Z11" i="82" s="1"/>
  <c r="Y10" i="82"/>
  <c r="AA10" i="82" s="1"/>
  <c r="AC10" i="82" s="1"/>
  <c r="R10" i="82"/>
  <c r="K10" i="82"/>
  <c r="X10" i="82" s="1"/>
  <c r="Z10" i="82" s="1"/>
  <c r="AB9" i="82"/>
  <c r="AD9" i="82" s="1"/>
  <c r="AA9" i="82"/>
  <c r="AC9" i="82" s="1"/>
  <c r="Y9" i="82"/>
  <c r="R9" i="82"/>
  <c r="K9" i="82"/>
  <c r="X9" i="82" s="1"/>
  <c r="Z9" i="82" s="1"/>
  <c r="AB8" i="82"/>
  <c r="AD8" i="82" s="1"/>
  <c r="AA8" i="82"/>
  <c r="AC8" i="82" s="1"/>
  <c r="Y8" i="82"/>
  <c r="R8" i="82"/>
  <c r="K8" i="82"/>
  <c r="X8" i="82" s="1"/>
  <c r="Z8" i="82" s="1"/>
  <c r="AA7" i="82"/>
  <c r="AC7" i="82" s="1"/>
  <c r="Y7" i="82"/>
  <c r="AB7" i="82" s="1"/>
  <c r="AD7" i="82" s="1"/>
  <c r="R7" i="82"/>
  <c r="K7" i="82"/>
  <c r="X7" i="82" s="1"/>
  <c r="Z7" i="82" s="1"/>
  <c r="Y6" i="82"/>
  <c r="AB6" i="82" s="1"/>
  <c r="AD6" i="82" s="1"/>
  <c r="R6" i="82"/>
  <c r="K6" i="82"/>
  <c r="X6" i="82" s="1"/>
  <c r="Z6" i="82" s="1"/>
  <c r="Y5" i="82"/>
  <c r="AB5" i="82" s="1"/>
  <c r="AD5" i="82" s="1"/>
  <c r="R5" i="82"/>
  <c r="K5" i="82"/>
  <c r="X5" i="82" s="1"/>
  <c r="Z5" i="82" s="1"/>
  <c r="AA13" i="81"/>
  <c r="AC13" i="81" s="1"/>
  <c r="Y13" i="81"/>
  <c r="AB13" i="81" s="1"/>
  <c r="AD13" i="81" s="1"/>
  <c r="R13" i="81"/>
  <c r="K13" i="81"/>
  <c r="X13" i="81" s="1"/>
  <c r="Z13" i="81" s="1"/>
  <c r="Y12" i="81"/>
  <c r="AB12" i="81" s="1"/>
  <c r="AD12" i="81" s="1"/>
  <c r="R12" i="81"/>
  <c r="K12" i="81"/>
  <c r="X12" i="81" s="1"/>
  <c r="Z12" i="81" s="1"/>
  <c r="AC11" i="81"/>
  <c r="AB11" i="81"/>
  <c r="AD11" i="81" s="1"/>
  <c r="Z11" i="81"/>
  <c r="Y11" i="81"/>
  <c r="AA11" i="81" s="1"/>
  <c r="R11" i="81"/>
  <c r="K11" i="81"/>
  <c r="X11" i="81" s="1"/>
  <c r="Y10" i="81"/>
  <c r="AA10" i="81" s="1"/>
  <c r="AC10" i="81" s="1"/>
  <c r="R10" i="81"/>
  <c r="K10" i="81"/>
  <c r="X10" i="81" s="1"/>
  <c r="Z10" i="81" s="1"/>
  <c r="AC9" i="81"/>
  <c r="AB9" i="81"/>
  <c r="AD9" i="81" s="1"/>
  <c r="AA9" i="81"/>
  <c r="Y9" i="81"/>
  <c r="X9" i="81"/>
  <c r="Z9" i="81" s="1"/>
  <c r="R9" i="81"/>
  <c r="K9" i="81"/>
  <c r="Y8" i="81"/>
  <c r="AA8" i="81" s="1"/>
  <c r="AC8" i="81" s="1"/>
  <c r="R8" i="81"/>
  <c r="K8" i="81"/>
  <c r="X8" i="81" s="1"/>
  <c r="Z8" i="81" s="1"/>
  <c r="Y7" i="81"/>
  <c r="R7" i="81"/>
  <c r="K7" i="81"/>
  <c r="X7" i="81" s="1"/>
  <c r="Z7" i="81" s="1"/>
  <c r="Y6" i="81"/>
  <c r="AB6" i="81" s="1"/>
  <c r="AD6" i="81" s="1"/>
  <c r="R6" i="81"/>
  <c r="K6" i="81"/>
  <c r="X6" i="81" s="1"/>
  <c r="Z6" i="81" s="1"/>
  <c r="Y5" i="81"/>
  <c r="AB5" i="81" s="1"/>
  <c r="AD5" i="81" s="1"/>
  <c r="R5" i="81"/>
  <c r="K5" i="81"/>
  <c r="X5" i="81" s="1"/>
  <c r="AB13" i="80"/>
  <c r="AD13" i="80" s="1"/>
  <c r="AA13" i="80"/>
  <c r="AC13" i="80" s="1"/>
  <c r="Y13" i="80"/>
  <c r="R13" i="80"/>
  <c r="K13" i="80"/>
  <c r="X13" i="80" s="1"/>
  <c r="Z13" i="80" s="1"/>
  <c r="AB12" i="80"/>
  <c r="AD12" i="80" s="1"/>
  <c r="AA12" i="80"/>
  <c r="AC12" i="80" s="1"/>
  <c r="Y12" i="80"/>
  <c r="R12" i="80"/>
  <c r="K12" i="80"/>
  <c r="X12" i="80" s="1"/>
  <c r="Z12" i="80" s="1"/>
  <c r="Y11" i="80"/>
  <c r="R11" i="80"/>
  <c r="K11" i="80"/>
  <c r="X11" i="80" s="1"/>
  <c r="Z11" i="80" s="1"/>
  <c r="AD10" i="80"/>
  <c r="AB10" i="80"/>
  <c r="Y10" i="80"/>
  <c r="AA10" i="80" s="1"/>
  <c r="AC10" i="80" s="1"/>
  <c r="R10" i="80"/>
  <c r="K10" i="80"/>
  <c r="X10" i="80" s="1"/>
  <c r="Z10" i="80" s="1"/>
  <c r="Y9" i="80"/>
  <c r="R9" i="80"/>
  <c r="K9" i="80"/>
  <c r="X9" i="80" s="1"/>
  <c r="Z9" i="80" s="1"/>
  <c r="Y8" i="80"/>
  <c r="R8" i="80"/>
  <c r="K8" i="80"/>
  <c r="X8" i="80" s="1"/>
  <c r="Z8" i="80" s="1"/>
  <c r="Y7" i="80"/>
  <c r="AA7" i="80" s="1"/>
  <c r="AC7" i="80" s="1"/>
  <c r="R7" i="80"/>
  <c r="K7" i="80"/>
  <c r="X7" i="80" s="1"/>
  <c r="Z7" i="80" s="1"/>
  <c r="Y6" i="80"/>
  <c r="AB6" i="80" s="1"/>
  <c r="AD6" i="80" s="1"/>
  <c r="R6" i="80"/>
  <c r="K6" i="80"/>
  <c r="X6" i="80" s="1"/>
  <c r="Z6" i="80" s="1"/>
  <c r="Y5" i="80"/>
  <c r="AB5" i="80" s="1"/>
  <c r="AD5" i="80" s="1"/>
  <c r="R5" i="80"/>
  <c r="K5" i="80"/>
  <c r="X5" i="80" s="1"/>
  <c r="Z5" i="80" s="1"/>
  <c r="AB13" i="79"/>
  <c r="AD13" i="79" s="1"/>
  <c r="AA13" i="79"/>
  <c r="AC13" i="79" s="1"/>
  <c r="Y13" i="79"/>
  <c r="R13" i="79"/>
  <c r="K13" i="79"/>
  <c r="X13" i="79" s="1"/>
  <c r="Z13" i="79" s="1"/>
  <c r="AA12" i="79"/>
  <c r="AC12" i="79" s="1"/>
  <c r="Y12" i="79"/>
  <c r="AB12" i="79" s="1"/>
  <c r="AD12" i="79" s="1"/>
  <c r="R12" i="79"/>
  <c r="K12" i="79"/>
  <c r="X12" i="79" s="1"/>
  <c r="Z12" i="79" s="1"/>
  <c r="AD11" i="79"/>
  <c r="AB11" i="79"/>
  <c r="Y11" i="79"/>
  <c r="AA11" i="79" s="1"/>
  <c r="AC11" i="79" s="1"/>
  <c r="R11" i="79"/>
  <c r="K11" i="79"/>
  <c r="X11" i="79" s="1"/>
  <c r="Z11" i="79" s="1"/>
  <c r="AC10" i="79"/>
  <c r="AA10" i="79"/>
  <c r="Y10" i="79"/>
  <c r="AB10" i="79" s="1"/>
  <c r="AD10" i="79" s="1"/>
  <c r="R10" i="79"/>
  <c r="K10" i="79"/>
  <c r="X10" i="79" s="1"/>
  <c r="Z10" i="79" s="1"/>
  <c r="Y9" i="79"/>
  <c r="R9" i="79"/>
  <c r="K9" i="79"/>
  <c r="X9" i="79" s="1"/>
  <c r="Z9" i="79" s="1"/>
  <c r="AB8" i="79"/>
  <c r="AD8" i="79" s="1"/>
  <c r="AA8" i="79"/>
  <c r="AC8" i="79" s="1"/>
  <c r="Y8" i="79"/>
  <c r="R8" i="79"/>
  <c r="K8" i="79"/>
  <c r="X8" i="79" s="1"/>
  <c r="Z8" i="79" s="1"/>
  <c r="Y7" i="79"/>
  <c r="AA7" i="79" s="1"/>
  <c r="AC7" i="79" s="1"/>
  <c r="R7" i="79"/>
  <c r="K7" i="79"/>
  <c r="X7" i="79" s="1"/>
  <c r="Z7" i="79" s="1"/>
  <c r="Y6" i="79"/>
  <c r="AB6" i="79" s="1"/>
  <c r="AD6" i="79" s="1"/>
  <c r="R6" i="79"/>
  <c r="K6" i="79"/>
  <c r="X6" i="79" s="1"/>
  <c r="Z6" i="79" s="1"/>
  <c r="AB5" i="79"/>
  <c r="AD5" i="79" s="1"/>
  <c r="Y5" i="79"/>
  <c r="AA5" i="79" s="1"/>
  <c r="AC5" i="79" s="1"/>
  <c r="R5" i="79"/>
  <c r="K5" i="79"/>
  <c r="X5" i="79" s="1"/>
  <c r="AB13" i="78"/>
  <c r="AD13" i="78" s="1"/>
  <c r="AA13" i="78"/>
  <c r="AC13" i="78" s="1"/>
  <c r="Y13" i="78"/>
  <c r="R13" i="78"/>
  <c r="K13" i="78"/>
  <c r="X13" i="78" s="1"/>
  <c r="Z13" i="78" s="1"/>
  <c r="Z12" i="78"/>
  <c r="Y12" i="78"/>
  <c r="R12" i="78"/>
  <c r="K12" i="78"/>
  <c r="X12" i="78" s="1"/>
  <c r="AB11" i="78"/>
  <c r="AD11" i="78" s="1"/>
  <c r="AA11" i="78"/>
  <c r="AC11" i="78" s="1"/>
  <c r="Y11" i="78"/>
  <c r="R11" i="78"/>
  <c r="K11" i="78"/>
  <c r="X11" i="78" s="1"/>
  <c r="Z11" i="78" s="1"/>
  <c r="Y10" i="78"/>
  <c r="AA10" i="78" s="1"/>
  <c r="AC10" i="78" s="1"/>
  <c r="X10" i="78"/>
  <c r="Z10" i="78" s="1"/>
  <c r="R10" i="78"/>
  <c r="K10" i="78"/>
  <c r="AD9" i="78"/>
  <c r="AB9" i="78"/>
  <c r="Y9" i="78"/>
  <c r="AA9" i="78" s="1"/>
  <c r="AC9" i="78" s="1"/>
  <c r="R9" i="78"/>
  <c r="K9" i="78"/>
  <c r="X9" i="78" s="1"/>
  <c r="Z9" i="78" s="1"/>
  <c r="Y8" i="78"/>
  <c r="R8" i="78"/>
  <c r="K8" i="78"/>
  <c r="X8" i="78" s="1"/>
  <c r="Z8" i="78" s="1"/>
  <c r="Y7" i="78"/>
  <c r="R7" i="78"/>
  <c r="K7" i="78"/>
  <c r="X7" i="78" s="1"/>
  <c r="Z7" i="78" s="1"/>
  <c r="Y6" i="78"/>
  <c r="AB6" i="78" s="1"/>
  <c r="AD6" i="78" s="1"/>
  <c r="R6" i="78"/>
  <c r="K6" i="78"/>
  <c r="X6" i="78" s="1"/>
  <c r="Z6" i="78" s="1"/>
  <c r="Y5" i="78"/>
  <c r="AB5" i="78" s="1"/>
  <c r="AD5" i="78" s="1"/>
  <c r="R5" i="78"/>
  <c r="K5" i="78"/>
  <c r="X5" i="78" s="1"/>
  <c r="AB13" i="77"/>
  <c r="AD13" i="77" s="1"/>
  <c r="AA13" i="77"/>
  <c r="AC13" i="77" s="1"/>
  <c r="Y13" i="77"/>
  <c r="R13" i="77"/>
  <c r="K13" i="77"/>
  <c r="X13" i="77" s="1"/>
  <c r="Z13" i="77" s="1"/>
  <c r="AD12" i="77"/>
  <c r="AB12" i="77"/>
  <c r="AA12" i="77"/>
  <c r="AC12" i="77" s="1"/>
  <c r="Y12" i="77"/>
  <c r="R12" i="77"/>
  <c r="K12" i="77"/>
  <c r="X12" i="77" s="1"/>
  <c r="Z12" i="77" s="1"/>
  <c r="AC11" i="77"/>
  <c r="AA11" i="77"/>
  <c r="Y11" i="77"/>
  <c r="AB11" i="77" s="1"/>
  <c r="AD11" i="77" s="1"/>
  <c r="R11" i="77"/>
  <c r="K11" i="77"/>
  <c r="X11" i="77" s="1"/>
  <c r="Z11" i="77" s="1"/>
  <c r="AD10" i="77"/>
  <c r="AB10" i="77"/>
  <c r="Y10" i="77"/>
  <c r="AA10" i="77" s="1"/>
  <c r="AC10" i="77" s="1"/>
  <c r="R10" i="77"/>
  <c r="K10" i="77"/>
  <c r="X10" i="77" s="1"/>
  <c r="Z10" i="77" s="1"/>
  <c r="AB9" i="77"/>
  <c r="AD9" i="77" s="1"/>
  <c r="AA9" i="77"/>
  <c r="AC9" i="77" s="1"/>
  <c r="Y9" i="77"/>
  <c r="R9" i="77"/>
  <c r="K9" i="77"/>
  <c r="X9" i="77" s="1"/>
  <c r="Z9" i="77" s="1"/>
  <c r="Y8" i="77"/>
  <c r="R8" i="77"/>
  <c r="K8" i="77"/>
  <c r="X8" i="77" s="1"/>
  <c r="Z8" i="77" s="1"/>
  <c r="Y7" i="77"/>
  <c r="R7" i="77"/>
  <c r="K7" i="77"/>
  <c r="X7" i="77" s="1"/>
  <c r="Z7" i="77" s="1"/>
  <c r="Z6" i="77"/>
  <c r="Y6" i="77"/>
  <c r="AB6" i="77" s="1"/>
  <c r="AD6" i="77" s="1"/>
  <c r="R6" i="77"/>
  <c r="K6" i="77"/>
  <c r="X6" i="77" s="1"/>
  <c r="Y5" i="77"/>
  <c r="AB5" i="77" s="1"/>
  <c r="AD5" i="77" s="1"/>
  <c r="R5" i="77"/>
  <c r="K5" i="77"/>
  <c r="X5" i="77" s="1"/>
  <c r="AC13" i="76"/>
  <c r="AB13" i="76"/>
  <c r="AD13" i="76" s="1"/>
  <c r="AA13" i="76"/>
  <c r="Y13" i="76"/>
  <c r="X13" i="76"/>
  <c r="Z13" i="76" s="1"/>
  <c r="R13" i="76"/>
  <c r="K13" i="76"/>
  <c r="Y12" i="76"/>
  <c r="AB12" i="76" s="1"/>
  <c r="AD12" i="76" s="1"/>
  <c r="R12" i="76"/>
  <c r="K12" i="76"/>
  <c r="X12" i="76" s="1"/>
  <c r="Z12" i="76" s="1"/>
  <c r="Y11" i="76"/>
  <c r="R11" i="76"/>
  <c r="K11" i="76"/>
  <c r="X11" i="76" s="1"/>
  <c r="Z11" i="76" s="1"/>
  <c r="AB10" i="76"/>
  <c r="AD10" i="76" s="1"/>
  <c r="AA10" i="76"/>
  <c r="AC10" i="76" s="1"/>
  <c r="Z10" i="76"/>
  <c r="Y10" i="76"/>
  <c r="R10" i="76"/>
  <c r="K10" i="76"/>
  <c r="X10" i="76" s="1"/>
  <c r="Y9" i="76"/>
  <c r="AB9" i="76" s="1"/>
  <c r="AD9" i="76" s="1"/>
  <c r="R9" i="76"/>
  <c r="K9" i="76"/>
  <c r="X9" i="76" s="1"/>
  <c r="Z9" i="76" s="1"/>
  <c r="AD8" i="76"/>
  <c r="AC8" i="76"/>
  <c r="AB8" i="76"/>
  <c r="Y8" i="76"/>
  <c r="AA8" i="76" s="1"/>
  <c r="R8" i="76"/>
  <c r="K8" i="76"/>
  <c r="X8" i="76" s="1"/>
  <c r="Z8" i="76" s="1"/>
  <c r="Y7" i="76"/>
  <c r="AB7" i="76" s="1"/>
  <c r="AD7" i="76" s="1"/>
  <c r="R7" i="76"/>
  <c r="K7" i="76"/>
  <c r="X7" i="76" s="1"/>
  <c r="Z7" i="76" s="1"/>
  <c r="Y6" i="76"/>
  <c r="AB6" i="76" s="1"/>
  <c r="AD6" i="76" s="1"/>
  <c r="R6" i="76"/>
  <c r="K6" i="76"/>
  <c r="X6" i="76" s="1"/>
  <c r="Z6" i="76" s="1"/>
  <c r="Y5" i="76"/>
  <c r="AB5" i="76" s="1"/>
  <c r="AD5" i="76" s="1"/>
  <c r="R5" i="76"/>
  <c r="K5" i="76"/>
  <c r="X5" i="76" s="1"/>
  <c r="AB13" i="75"/>
  <c r="AD13" i="75" s="1"/>
  <c r="AA13" i="75"/>
  <c r="AC13" i="75" s="1"/>
  <c r="Y13" i="75"/>
  <c r="R13" i="75"/>
  <c r="K13" i="75"/>
  <c r="X13" i="75" s="1"/>
  <c r="Z13" i="75" s="1"/>
  <c r="AB12" i="75"/>
  <c r="AD12" i="75" s="1"/>
  <c r="AA12" i="75"/>
  <c r="AC12" i="75" s="1"/>
  <c r="Y12" i="75"/>
  <c r="R12" i="75"/>
  <c r="K12" i="75"/>
  <c r="X12" i="75" s="1"/>
  <c r="Z12" i="75" s="1"/>
  <c r="AB11" i="75"/>
  <c r="AD11" i="75" s="1"/>
  <c r="AA11" i="75"/>
  <c r="AC11" i="75" s="1"/>
  <c r="Y11" i="75"/>
  <c r="R11" i="75"/>
  <c r="K11" i="75"/>
  <c r="X11" i="75" s="1"/>
  <c r="Z11" i="75" s="1"/>
  <c r="AA10" i="75"/>
  <c r="AC10" i="75" s="1"/>
  <c r="Y10" i="75"/>
  <c r="AB10" i="75" s="1"/>
  <c r="AD10" i="75" s="1"/>
  <c r="R10" i="75"/>
  <c r="K10" i="75"/>
  <c r="X10" i="75" s="1"/>
  <c r="Z10" i="75" s="1"/>
  <c r="AD9" i="75"/>
  <c r="AB9" i="75"/>
  <c r="Y9" i="75"/>
  <c r="AA9" i="75" s="1"/>
  <c r="AC9" i="75" s="1"/>
  <c r="R9" i="75"/>
  <c r="K9" i="75"/>
  <c r="X9" i="75" s="1"/>
  <c r="Z9" i="75" s="1"/>
  <c r="AB8" i="75"/>
  <c r="AD8" i="75" s="1"/>
  <c r="AA8" i="75"/>
  <c r="AC8" i="75" s="1"/>
  <c r="Y8" i="75"/>
  <c r="R8" i="75"/>
  <c r="K8" i="75"/>
  <c r="X8" i="75" s="1"/>
  <c r="Z8" i="75" s="1"/>
  <c r="Y7" i="75"/>
  <c r="R7" i="75"/>
  <c r="K7" i="75"/>
  <c r="X7" i="75" s="1"/>
  <c r="Z7" i="75" s="1"/>
  <c r="Y6" i="75"/>
  <c r="AB6" i="75" s="1"/>
  <c r="AD6" i="75" s="1"/>
  <c r="X6" i="75"/>
  <c r="Z6" i="75" s="1"/>
  <c r="R6" i="75"/>
  <c r="K6" i="75"/>
  <c r="Y5" i="75"/>
  <c r="AB5" i="75" s="1"/>
  <c r="AD5" i="75" s="1"/>
  <c r="R5" i="75"/>
  <c r="K5" i="75"/>
  <c r="X5" i="75" s="1"/>
  <c r="Z5" i="75" s="1"/>
  <c r="Y13" i="74"/>
  <c r="AA13" i="74" s="1"/>
  <c r="AC13" i="74" s="1"/>
  <c r="R13" i="74"/>
  <c r="K13" i="74"/>
  <c r="X13" i="74" s="1"/>
  <c r="Z13" i="74" s="1"/>
  <c r="AD12" i="74"/>
  <c r="AC12" i="74"/>
  <c r="AB12" i="74"/>
  <c r="AA12" i="74"/>
  <c r="Y12" i="74"/>
  <c r="R12" i="74"/>
  <c r="K12" i="74"/>
  <c r="X12" i="74" s="1"/>
  <c r="Z12" i="74" s="1"/>
  <c r="Y11" i="74"/>
  <c r="AB11" i="74" s="1"/>
  <c r="AD11" i="74" s="1"/>
  <c r="R11" i="74"/>
  <c r="K11" i="74"/>
  <c r="X11" i="74" s="1"/>
  <c r="Z11" i="74" s="1"/>
  <c r="AD10" i="74"/>
  <c r="Y10" i="74"/>
  <c r="AB10" i="74" s="1"/>
  <c r="R10" i="74"/>
  <c r="K10" i="74"/>
  <c r="X10" i="74" s="1"/>
  <c r="Z10" i="74" s="1"/>
  <c r="Y9" i="74"/>
  <c r="AB9" i="74" s="1"/>
  <c r="AD9" i="74" s="1"/>
  <c r="R9" i="74"/>
  <c r="K9" i="74"/>
  <c r="X9" i="74" s="1"/>
  <c r="Z9" i="74" s="1"/>
  <c r="AB8" i="74"/>
  <c r="AD8" i="74" s="1"/>
  <c r="AA8" i="74"/>
  <c r="AC8" i="74" s="1"/>
  <c r="Y8" i="74"/>
  <c r="R8" i="74"/>
  <c r="K8" i="74"/>
  <c r="X8" i="74" s="1"/>
  <c r="Z8" i="74" s="1"/>
  <c r="AD7" i="74"/>
  <c r="AB7" i="74"/>
  <c r="AA7" i="74"/>
  <c r="AC7" i="74" s="1"/>
  <c r="Y7" i="74"/>
  <c r="R7" i="74"/>
  <c r="K7" i="74"/>
  <c r="X7" i="74" s="1"/>
  <c r="Z7" i="74" s="1"/>
  <c r="Y6" i="74"/>
  <c r="AB6" i="74" s="1"/>
  <c r="AD6" i="74" s="1"/>
  <c r="R6" i="74"/>
  <c r="K6" i="74"/>
  <c r="X6" i="74" s="1"/>
  <c r="Z6" i="74" s="1"/>
  <c r="Y5" i="74"/>
  <c r="AB5" i="74" s="1"/>
  <c r="AD5" i="74" s="1"/>
  <c r="R5" i="74"/>
  <c r="K5" i="74"/>
  <c r="X5" i="74" s="1"/>
  <c r="AC13" i="73"/>
  <c r="AB13" i="73"/>
  <c r="AD13" i="73" s="1"/>
  <c r="AA13" i="73"/>
  <c r="Y13" i="73"/>
  <c r="R13" i="73"/>
  <c r="K13" i="73"/>
  <c r="X13" i="73" s="1"/>
  <c r="Z13" i="73" s="1"/>
  <c r="AA12" i="73"/>
  <c r="AC12" i="73" s="1"/>
  <c r="Y12" i="73"/>
  <c r="AB12" i="73" s="1"/>
  <c r="AD12" i="73" s="1"/>
  <c r="R12" i="73"/>
  <c r="K12" i="73"/>
  <c r="X12" i="73" s="1"/>
  <c r="Z12" i="73" s="1"/>
  <c r="Y11" i="73"/>
  <c r="AB11" i="73" s="1"/>
  <c r="AD11" i="73" s="1"/>
  <c r="R11" i="73"/>
  <c r="K11" i="73"/>
  <c r="X11" i="73" s="1"/>
  <c r="Z11" i="73" s="1"/>
  <c r="AB10" i="73"/>
  <c r="AD10" i="73" s="1"/>
  <c r="Y10" i="73"/>
  <c r="AA10" i="73" s="1"/>
  <c r="AC10" i="73" s="1"/>
  <c r="R10" i="73"/>
  <c r="K10" i="73"/>
  <c r="X10" i="73" s="1"/>
  <c r="Z10" i="73" s="1"/>
  <c r="AB9" i="73"/>
  <c r="AD9" i="73" s="1"/>
  <c r="AA9" i="73"/>
  <c r="AC9" i="73" s="1"/>
  <c r="Y9" i="73"/>
  <c r="R9" i="73"/>
  <c r="K9" i="73"/>
  <c r="X9" i="73" s="1"/>
  <c r="Z9" i="73" s="1"/>
  <c r="AC8" i="73"/>
  <c r="AB8" i="73"/>
  <c r="AD8" i="73" s="1"/>
  <c r="AA8" i="73"/>
  <c r="Y8" i="73"/>
  <c r="R8" i="73"/>
  <c r="K8" i="73"/>
  <c r="X8" i="73" s="1"/>
  <c r="Z8" i="73" s="1"/>
  <c r="Y7" i="73"/>
  <c r="AB7" i="73" s="1"/>
  <c r="AD7" i="73" s="1"/>
  <c r="R7" i="73"/>
  <c r="K7" i="73"/>
  <c r="X7" i="73" s="1"/>
  <c r="Z7" i="73" s="1"/>
  <c r="Y6" i="73"/>
  <c r="AB6" i="73" s="1"/>
  <c r="AD6" i="73" s="1"/>
  <c r="R6" i="73"/>
  <c r="K6" i="73"/>
  <c r="X6" i="73" s="1"/>
  <c r="Z6" i="73" s="1"/>
  <c r="AB5" i="73"/>
  <c r="AD5" i="73" s="1"/>
  <c r="Y5" i="73"/>
  <c r="AA5" i="73" s="1"/>
  <c r="AC5" i="73" s="1"/>
  <c r="R5" i="73"/>
  <c r="K5" i="73"/>
  <c r="X5" i="73" s="1"/>
  <c r="Y13" i="72"/>
  <c r="AB13" i="72" s="1"/>
  <c r="AD13" i="72" s="1"/>
  <c r="R13" i="72"/>
  <c r="K13" i="72"/>
  <c r="X13" i="72" s="1"/>
  <c r="Z13" i="72" s="1"/>
  <c r="Y12" i="72"/>
  <c r="R12" i="72"/>
  <c r="K12" i="72"/>
  <c r="X12" i="72" s="1"/>
  <c r="Z12" i="72" s="1"/>
  <c r="AA11" i="72"/>
  <c r="AC11" i="72" s="1"/>
  <c r="Y11" i="72"/>
  <c r="AB11" i="72" s="1"/>
  <c r="AD11" i="72" s="1"/>
  <c r="R11" i="72"/>
  <c r="K11" i="72"/>
  <c r="X11" i="72" s="1"/>
  <c r="Z11" i="72" s="1"/>
  <c r="Y10" i="72"/>
  <c r="AA10" i="72" s="1"/>
  <c r="AC10" i="72" s="1"/>
  <c r="R10" i="72"/>
  <c r="K10" i="72"/>
  <c r="X10" i="72" s="1"/>
  <c r="Z10" i="72" s="1"/>
  <c r="AC9" i="72"/>
  <c r="AB9" i="72"/>
  <c r="AD9" i="72" s="1"/>
  <c r="AA9" i="72"/>
  <c r="Y9" i="72"/>
  <c r="R9" i="72"/>
  <c r="K9" i="72"/>
  <c r="X9" i="72" s="1"/>
  <c r="Z9" i="72" s="1"/>
  <c r="Y8" i="72"/>
  <c r="R8" i="72"/>
  <c r="K8" i="72"/>
  <c r="X8" i="72" s="1"/>
  <c r="Z8" i="72" s="1"/>
  <c r="AD7" i="72"/>
  <c r="Y7" i="72"/>
  <c r="AB7" i="72" s="1"/>
  <c r="R7" i="72"/>
  <c r="K7" i="72"/>
  <c r="X7" i="72" s="1"/>
  <c r="Z7" i="72" s="1"/>
  <c r="Y6" i="72"/>
  <c r="AB6" i="72" s="1"/>
  <c r="AD6" i="72" s="1"/>
  <c r="R6" i="72"/>
  <c r="K6" i="72"/>
  <c r="X6" i="72" s="1"/>
  <c r="Z6" i="72" s="1"/>
  <c r="AB5" i="72"/>
  <c r="AD5" i="72" s="1"/>
  <c r="AA5" i="72"/>
  <c r="AC5" i="72" s="1"/>
  <c r="Y5" i="72"/>
  <c r="R5" i="72"/>
  <c r="K5" i="72"/>
  <c r="X5" i="72" s="1"/>
  <c r="AB13" i="71"/>
  <c r="AD13" i="71" s="1"/>
  <c r="Y13" i="71"/>
  <c r="AA13" i="71" s="1"/>
  <c r="AC13" i="71" s="1"/>
  <c r="R13" i="71"/>
  <c r="K13" i="71"/>
  <c r="X13" i="71" s="1"/>
  <c r="Z13" i="71" s="1"/>
  <c r="AC12" i="71"/>
  <c r="AB12" i="71"/>
  <c r="AD12" i="71" s="1"/>
  <c r="AA12" i="71"/>
  <c r="Y12" i="71"/>
  <c r="X12" i="71"/>
  <c r="Z12" i="71" s="1"/>
  <c r="R12" i="71"/>
  <c r="K12" i="71"/>
  <c r="Y11" i="71"/>
  <c r="AB11" i="71" s="1"/>
  <c r="AD11" i="71" s="1"/>
  <c r="R11" i="71"/>
  <c r="K11" i="71"/>
  <c r="X11" i="71" s="1"/>
  <c r="Z11" i="71" s="1"/>
  <c r="Y10" i="71"/>
  <c r="R10" i="71"/>
  <c r="K10" i="71"/>
  <c r="X10" i="71" s="1"/>
  <c r="Z10" i="71" s="1"/>
  <c r="AC9" i="71"/>
  <c r="AA9" i="71"/>
  <c r="Y9" i="71"/>
  <c r="AB9" i="71" s="1"/>
  <c r="AD9" i="71" s="1"/>
  <c r="R9" i="71"/>
  <c r="K9" i="71"/>
  <c r="X9" i="71" s="1"/>
  <c r="Z9" i="71" s="1"/>
  <c r="Y8" i="71"/>
  <c r="AA8" i="71" s="1"/>
  <c r="AC8" i="71" s="1"/>
  <c r="R8" i="71"/>
  <c r="K8" i="71"/>
  <c r="X8" i="71" s="1"/>
  <c r="Z8" i="71" s="1"/>
  <c r="AD7" i="71"/>
  <c r="AC7" i="71"/>
  <c r="AB7" i="71"/>
  <c r="AA7" i="71"/>
  <c r="Z7" i="71"/>
  <c r="Y7" i="71"/>
  <c r="R7" i="71"/>
  <c r="K7" i="71"/>
  <c r="X7" i="71" s="1"/>
  <c r="AB6" i="71"/>
  <c r="AD6" i="71" s="1"/>
  <c r="AA6" i="71"/>
  <c r="AC6" i="71" s="1"/>
  <c r="Y6" i="71"/>
  <c r="R6" i="71"/>
  <c r="K6" i="71"/>
  <c r="X6" i="71" s="1"/>
  <c r="Z6" i="71" s="1"/>
  <c r="AB5" i="71"/>
  <c r="AD5" i="71" s="1"/>
  <c r="Z5" i="71"/>
  <c r="Y5" i="71"/>
  <c r="AA5" i="71" s="1"/>
  <c r="AC5" i="71" s="1"/>
  <c r="R5" i="71"/>
  <c r="K5" i="71"/>
  <c r="X5" i="71" s="1"/>
  <c r="Y13" i="70"/>
  <c r="AB13" i="70" s="1"/>
  <c r="AD13" i="70" s="1"/>
  <c r="R13" i="70"/>
  <c r="K13" i="70"/>
  <c r="X13" i="70" s="1"/>
  <c r="Z13" i="70" s="1"/>
  <c r="AD12" i="70"/>
  <c r="AC12" i="70"/>
  <c r="AB12" i="70"/>
  <c r="Y12" i="70"/>
  <c r="AA12" i="70" s="1"/>
  <c r="R12" i="70"/>
  <c r="K12" i="70"/>
  <c r="X12" i="70" s="1"/>
  <c r="Z12" i="70" s="1"/>
  <c r="Y11" i="70"/>
  <c r="AB11" i="70" s="1"/>
  <c r="AD11" i="70" s="1"/>
  <c r="R11" i="70"/>
  <c r="K11" i="70"/>
  <c r="X11" i="70" s="1"/>
  <c r="Z11" i="70" s="1"/>
  <c r="Y10" i="70"/>
  <c r="AB10" i="70" s="1"/>
  <c r="AD10" i="70" s="1"/>
  <c r="R10" i="70"/>
  <c r="K10" i="70"/>
  <c r="X10" i="70" s="1"/>
  <c r="Z10" i="70" s="1"/>
  <c r="Y9" i="70"/>
  <c r="AB9" i="70" s="1"/>
  <c r="AD9" i="70" s="1"/>
  <c r="R9" i="70"/>
  <c r="K9" i="70"/>
  <c r="X9" i="70" s="1"/>
  <c r="Z9" i="70" s="1"/>
  <c r="Y8" i="70"/>
  <c r="AA8" i="70" s="1"/>
  <c r="AC8" i="70" s="1"/>
  <c r="R8" i="70"/>
  <c r="K8" i="70"/>
  <c r="X8" i="70" s="1"/>
  <c r="Z8" i="70" s="1"/>
  <c r="AC7" i="70"/>
  <c r="AB7" i="70"/>
  <c r="AD7" i="70" s="1"/>
  <c r="AA7" i="70"/>
  <c r="Y7" i="70"/>
  <c r="R7" i="70"/>
  <c r="K7" i="70"/>
  <c r="X7" i="70" s="1"/>
  <c r="AB6" i="70"/>
  <c r="AD6" i="70" s="1"/>
  <c r="Y6" i="70"/>
  <c r="AA6" i="70" s="1"/>
  <c r="AC6" i="70" s="1"/>
  <c r="R6" i="70"/>
  <c r="K6" i="70"/>
  <c r="X6" i="70" s="1"/>
  <c r="Z6" i="70" s="1"/>
  <c r="AB5" i="70"/>
  <c r="AD5" i="70" s="1"/>
  <c r="Y5" i="70"/>
  <c r="AA5" i="70" s="1"/>
  <c r="AC5" i="70" s="1"/>
  <c r="R5" i="70"/>
  <c r="K5" i="70"/>
  <c r="X5" i="70" s="1"/>
  <c r="Z5" i="70" s="1"/>
  <c r="Y13" i="69"/>
  <c r="AB13" i="69" s="1"/>
  <c r="AD13" i="69" s="1"/>
  <c r="R13" i="69"/>
  <c r="K13" i="69"/>
  <c r="X13" i="69" s="1"/>
  <c r="Z13" i="69" s="1"/>
  <c r="AB12" i="69"/>
  <c r="AD12" i="69" s="1"/>
  <c r="Y12" i="69"/>
  <c r="AA12" i="69" s="1"/>
  <c r="AC12" i="69" s="1"/>
  <c r="R12" i="69"/>
  <c r="K12" i="69"/>
  <c r="X12" i="69" s="1"/>
  <c r="Z12" i="69" s="1"/>
  <c r="Y11" i="69"/>
  <c r="AA11" i="69" s="1"/>
  <c r="AC11" i="69" s="1"/>
  <c r="R11" i="69"/>
  <c r="K11" i="69"/>
  <c r="X11" i="69" s="1"/>
  <c r="Z11" i="69" s="1"/>
  <c r="AC10" i="69"/>
  <c r="AB10" i="69"/>
  <c r="AD10" i="69" s="1"/>
  <c r="AA10" i="69"/>
  <c r="Y10" i="69"/>
  <c r="R10" i="69"/>
  <c r="K10" i="69"/>
  <c r="X10" i="69" s="1"/>
  <c r="Z10" i="69" s="1"/>
  <c r="Y9" i="69"/>
  <c r="AB9" i="69" s="1"/>
  <c r="AD9" i="69" s="1"/>
  <c r="R9" i="69"/>
  <c r="K9" i="69"/>
  <c r="X9" i="69" s="1"/>
  <c r="Z9" i="69" s="1"/>
  <c r="Y8" i="69"/>
  <c r="R8" i="69"/>
  <c r="K8" i="69"/>
  <c r="X8" i="69" s="1"/>
  <c r="Z8" i="69" s="1"/>
  <c r="Y7" i="69"/>
  <c r="AB7" i="69" s="1"/>
  <c r="AD7" i="69" s="1"/>
  <c r="R7" i="69"/>
  <c r="K7" i="69"/>
  <c r="X7" i="69" s="1"/>
  <c r="Z7" i="69" s="1"/>
  <c r="AB6" i="69"/>
  <c r="AD6" i="69" s="1"/>
  <c r="Y6" i="69"/>
  <c r="AA6" i="69" s="1"/>
  <c r="AC6" i="69" s="1"/>
  <c r="R6" i="69"/>
  <c r="K6" i="69"/>
  <c r="X6" i="69" s="1"/>
  <c r="Z6" i="69" s="1"/>
  <c r="AB5" i="69"/>
  <c r="AD5" i="69" s="1"/>
  <c r="AA5" i="69"/>
  <c r="AC5" i="69" s="1"/>
  <c r="Y5" i="69"/>
  <c r="R5" i="69"/>
  <c r="K5" i="69"/>
  <c r="X5" i="69" s="1"/>
  <c r="AD13" i="68"/>
  <c r="AC13" i="68"/>
  <c r="AB13" i="68"/>
  <c r="AA13" i="68"/>
  <c r="Y13" i="68"/>
  <c r="R13" i="68"/>
  <c r="K13" i="68"/>
  <c r="X13" i="68" s="1"/>
  <c r="Z13" i="68" s="1"/>
  <c r="Y12" i="68"/>
  <c r="AB12" i="68" s="1"/>
  <c r="AD12" i="68" s="1"/>
  <c r="R12" i="68"/>
  <c r="K12" i="68"/>
  <c r="X12" i="68" s="1"/>
  <c r="Z12" i="68" s="1"/>
  <c r="Y11" i="68"/>
  <c r="AB11" i="68" s="1"/>
  <c r="AD11" i="68" s="1"/>
  <c r="R11" i="68"/>
  <c r="K11" i="68"/>
  <c r="X11" i="68" s="1"/>
  <c r="Z11" i="68" s="1"/>
  <c r="Y10" i="68"/>
  <c r="AB10" i="68" s="1"/>
  <c r="AD10" i="68" s="1"/>
  <c r="R10" i="68"/>
  <c r="K10" i="68"/>
  <c r="X10" i="68" s="1"/>
  <c r="Z10" i="68" s="1"/>
  <c r="Y9" i="68"/>
  <c r="AA9" i="68" s="1"/>
  <c r="AC9" i="68" s="1"/>
  <c r="R9" i="68"/>
  <c r="K9" i="68"/>
  <c r="X9" i="68" s="1"/>
  <c r="Z9" i="68" s="1"/>
  <c r="AD8" i="68"/>
  <c r="AC8" i="68"/>
  <c r="AB8" i="68"/>
  <c r="AA8" i="68"/>
  <c r="Y8" i="68"/>
  <c r="R8" i="68"/>
  <c r="K8" i="68"/>
  <c r="X8" i="68" s="1"/>
  <c r="Z8" i="68" s="1"/>
  <c r="Y7" i="68"/>
  <c r="AA7" i="68" s="1"/>
  <c r="AC7" i="68" s="1"/>
  <c r="R7" i="68"/>
  <c r="K7" i="68"/>
  <c r="X7" i="68" s="1"/>
  <c r="Z7" i="68" s="1"/>
  <c r="Y6" i="68"/>
  <c r="AB6" i="68" s="1"/>
  <c r="AD6" i="68" s="1"/>
  <c r="R6" i="68"/>
  <c r="K6" i="68"/>
  <c r="X6" i="68" s="1"/>
  <c r="Z6" i="68" s="1"/>
  <c r="Y5" i="68"/>
  <c r="AB5" i="68" s="1"/>
  <c r="AD5" i="68" s="1"/>
  <c r="R5" i="68"/>
  <c r="K5" i="68"/>
  <c r="X5" i="68" s="1"/>
  <c r="Y13" i="67"/>
  <c r="AB13" i="67" s="1"/>
  <c r="AD13" i="67" s="1"/>
  <c r="X13" i="67"/>
  <c r="Z13" i="67" s="1"/>
  <c r="R13" i="67"/>
  <c r="K13" i="67"/>
  <c r="AB12" i="67"/>
  <c r="AD12" i="67" s="1"/>
  <c r="AA12" i="67"/>
  <c r="AC12" i="67" s="1"/>
  <c r="Y12" i="67"/>
  <c r="R12" i="67"/>
  <c r="K12" i="67"/>
  <c r="X12" i="67" s="1"/>
  <c r="Z12" i="67" s="1"/>
  <c r="AB11" i="67"/>
  <c r="AD11" i="67" s="1"/>
  <c r="AA11" i="67"/>
  <c r="AC11" i="67" s="1"/>
  <c r="Y11" i="67"/>
  <c r="R11" i="67"/>
  <c r="K11" i="67"/>
  <c r="X11" i="67" s="1"/>
  <c r="Z11" i="67" s="1"/>
  <c r="Y10" i="67"/>
  <c r="AB10" i="67" s="1"/>
  <c r="AD10" i="67" s="1"/>
  <c r="R10" i="67"/>
  <c r="K10" i="67"/>
  <c r="X10" i="67" s="1"/>
  <c r="Z10" i="67" s="1"/>
  <c r="AD9" i="67"/>
  <c r="AB9" i="67"/>
  <c r="Y9" i="67"/>
  <c r="AA9" i="67" s="1"/>
  <c r="AC9" i="67" s="1"/>
  <c r="R9" i="67"/>
  <c r="K9" i="67"/>
  <c r="X9" i="67" s="1"/>
  <c r="Z9" i="67" s="1"/>
  <c r="Y8" i="67"/>
  <c r="AB8" i="67" s="1"/>
  <c r="AD8" i="67" s="1"/>
  <c r="R8" i="67"/>
  <c r="K8" i="67"/>
  <c r="X8" i="67" s="1"/>
  <c r="Z8" i="67" s="1"/>
  <c r="AA7" i="67"/>
  <c r="AC7" i="67" s="1"/>
  <c r="Z7" i="67"/>
  <c r="Y7" i="67"/>
  <c r="AB7" i="67" s="1"/>
  <c r="AD7" i="67" s="1"/>
  <c r="R7" i="67"/>
  <c r="K7" i="67"/>
  <c r="X7" i="67" s="1"/>
  <c r="Y6" i="67"/>
  <c r="AB6" i="67" s="1"/>
  <c r="AD6" i="67" s="1"/>
  <c r="R6" i="67"/>
  <c r="K6" i="67"/>
  <c r="X6" i="67" s="1"/>
  <c r="Z6" i="67" s="1"/>
  <c r="AB5" i="67"/>
  <c r="AD5" i="67" s="1"/>
  <c r="AA5" i="67"/>
  <c r="AC5" i="67" s="1"/>
  <c r="Y5" i="67"/>
  <c r="R5" i="67"/>
  <c r="K5" i="67"/>
  <c r="X5" i="67" s="1"/>
  <c r="Z5" i="67" s="1"/>
  <c r="AA13" i="66"/>
  <c r="AC13" i="66" s="1"/>
  <c r="Y13" i="66"/>
  <c r="AB13" i="66" s="1"/>
  <c r="AD13" i="66" s="1"/>
  <c r="R13" i="66"/>
  <c r="K13" i="66"/>
  <c r="X13" i="66" s="1"/>
  <c r="Z13" i="66" s="1"/>
  <c r="Y12" i="66"/>
  <c r="R12" i="66"/>
  <c r="K12" i="66"/>
  <c r="X12" i="66" s="1"/>
  <c r="Z12" i="66" s="1"/>
  <c r="Y11" i="66"/>
  <c r="R11" i="66"/>
  <c r="K11" i="66"/>
  <c r="X11" i="66" s="1"/>
  <c r="Z11" i="66" s="1"/>
  <c r="AB10" i="66"/>
  <c r="AD10" i="66" s="1"/>
  <c r="AA10" i="66"/>
  <c r="AC10" i="66" s="1"/>
  <c r="Y10" i="66"/>
  <c r="R10" i="66"/>
  <c r="K10" i="66"/>
  <c r="X10" i="66" s="1"/>
  <c r="Z10" i="66" s="1"/>
  <c r="AB9" i="66"/>
  <c r="AD9" i="66" s="1"/>
  <c r="AA9" i="66"/>
  <c r="AC9" i="66" s="1"/>
  <c r="Y9" i="66"/>
  <c r="R9" i="66"/>
  <c r="K9" i="66"/>
  <c r="X9" i="66" s="1"/>
  <c r="Z9" i="66" s="1"/>
  <c r="Y8" i="66"/>
  <c r="AB8" i="66" s="1"/>
  <c r="AD8" i="66" s="1"/>
  <c r="X8" i="66"/>
  <c r="Z8" i="66" s="1"/>
  <c r="R8" i="66"/>
  <c r="K8" i="66"/>
  <c r="Y7" i="66"/>
  <c r="R7" i="66"/>
  <c r="K7" i="66"/>
  <c r="X7" i="66" s="1"/>
  <c r="Z7" i="66" s="1"/>
  <c r="AB6" i="66"/>
  <c r="AD6" i="66" s="1"/>
  <c r="Y6" i="66"/>
  <c r="AA6" i="66" s="1"/>
  <c r="AC6" i="66" s="1"/>
  <c r="R6" i="66"/>
  <c r="K6" i="66"/>
  <c r="X6" i="66" s="1"/>
  <c r="Z6" i="66" s="1"/>
  <c r="AB5" i="66"/>
  <c r="AD5" i="66" s="1"/>
  <c r="AA5" i="66"/>
  <c r="AC5" i="66" s="1"/>
  <c r="Y5" i="66"/>
  <c r="R5" i="66"/>
  <c r="K5" i="66"/>
  <c r="X5" i="66" s="1"/>
  <c r="AD13" i="65"/>
  <c r="AC13" i="65"/>
  <c r="AA13" i="65"/>
  <c r="Y13" i="65"/>
  <c r="AB13" i="65" s="1"/>
  <c r="R13" i="65"/>
  <c r="K13" i="65"/>
  <c r="X13" i="65" s="1"/>
  <c r="Z13" i="65" s="1"/>
  <c r="AD12" i="65"/>
  <c r="AB12" i="65"/>
  <c r="Y12" i="65"/>
  <c r="AA12" i="65" s="1"/>
  <c r="AC12" i="65" s="1"/>
  <c r="R12" i="65"/>
  <c r="K12" i="65"/>
  <c r="X12" i="65" s="1"/>
  <c r="Z12" i="65" s="1"/>
  <c r="AB11" i="65"/>
  <c r="AD11" i="65" s="1"/>
  <c r="AA11" i="65"/>
  <c r="AC11" i="65" s="1"/>
  <c r="Y11" i="65"/>
  <c r="R11" i="65"/>
  <c r="K11" i="65"/>
  <c r="X11" i="65" s="1"/>
  <c r="Z11" i="65" s="1"/>
  <c r="Y10" i="65"/>
  <c r="AB10" i="65" s="1"/>
  <c r="AD10" i="65" s="1"/>
  <c r="R10" i="65"/>
  <c r="K10" i="65"/>
  <c r="X10" i="65" s="1"/>
  <c r="Z10" i="65" s="1"/>
  <c r="AA9" i="65"/>
  <c r="AC9" i="65" s="1"/>
  <c r="Y9" i="65"/>
  <c r="AB9" i="65" s="1"/>
  <c r="AD9" i="65" s="1"/>
  <c r="R9" i="65"/>
  <c r="K9" i="65"/>
  <c r="X9" i="65" s="1"/>
  <c r="Z9" i="65" s="1"/>
  <c r="Y8" i="65"/>
  <c r="AA8" i="65" s="1"/>
  <c r="AC8" i="65" s="1"/>
  <c r="R8" i="65"/>
  <c r="K8" i="65"/>
  <c r="X8" i="65" s="1"/>
  <c r="Z8" i="65" s="1"/>
  <c r="AC7" i="65"/>
  <c r="AB7" i="65"/>
  <c r="AD7" i="65" s="1"/>
  <c r="AA7" i="65"/>
  <c r="Y7" i="65"/>
  <c r="R7" i="65"/>
  <c r="K7" i="65"/>
  <c r="X7" i="65" s="1"/>
  <c r="Z7" i="65" s="1"/>
  <c r="Y6" i="65"/>
  <c r="AB6" i="65" s="1"/>
  <c r="AD6" i="65" s="1"/>
  <c r="R6" i="65"/>
  <c r="K6" i="65"/>
  <c r="X6" i="65" s="1"/>
  <c r="Z6" i="65" s="1"/>
  <c r="Y5" i="65"/>
  <c r="AB5" i="65" s="1"/>
  <c r="AD5" i="65" s="1"/>
  <c r="R5" i="65"/>
  <c r="K5" i="65"/>
  <c r="X5" i="65" s="1"/>
  <c r="AD13" i="64"/>
  <c r="AB13" i="64"/>
  <c r="Y13" i="64"/>
  <c r="AA13" i="64" s="1"/>
  <c r="AC13" i="64" s="1"/>
  <c r="R13" i="64"/>
  <c r="K13" i="64"/>
  <c r="X13" i="64" s="1"/>
  <c r="Z13" i="64" s="1"/>
  <c r="AA12" i="64"/>
  <c r="AC12" i="64" s="1"/>
  <c r="Y12" i="64"/>
  <c r="AB12" i="64" s="1"/>
  <c r="AD12" i="64" s="1"/>
  <c r="R12" i="64"/>
  <c r="K12" i="64"/>
  <c r="X12" i="64" s="1"/>
  <c r="Z12" i="64" s="1"/>
  <c r="Y11" i="64"/>
  <c r="AB11" i="64" s="1"/>
  <c r="AD11" i="64" s="1"/>
  <c r="R11" i="64"/>
  <c r="K11" i="64"/>
  <c r="X11" i="64" s="1"/>
  <c r="Z11" i="64" s="1"/>
  <c r="Y10" i="64"/>
  <c r="AB10" i="64" s="1"/>
  <c r="AD10" i="64" s="1"/>
  <c r="R10" i="64"/>
  <c r="K10" i="64"/>
  <c r="X10" i="64" s="1"/>
  <c r="Z10" i="64" s="1"/>
  <c r="Y9" i="64"/>
  <c r="AA9" i="64" s="1"/>
  <c r="AC9" i="64" s="1"/>
  <c r="R9" i="64"/>
  <c r="K9" i="64"/>
  <c r="X9" i="64" s="1"/>
  <c r="Z9" i="64" s="1"/>
  <c r="AC8" i="64"/>
  <c r="AB8" i="64"/>
  <c r="AD8" i="64" s="1"/>
  <c r="AA8" i="64"/>
  <c r="Y8" i="64"/>
  <c r="R8" i="64"/>
  <c r="K8" i="64"/>
  <c r="X8" i="64" s="1"/>
  <c r="Z8" i="64" s="1"/>
  <c r="Y7" i="64"/>
  <c r="R7" i="64"/>
  <c r="K7" i="64"/>
  <c r="X7" i="64" s="1"/>
  <c r="Z7" i="64" s="1"/>
  <c r="AB6" i="64"/>
  <c r="AD6" i="64" s="1"/>
  <c r="Y6" i="64"/>
  <c r="AA6" i="64" s="1"/>
  <c r="AC6" i="64" s="1"/>
  <c r="R6" i="64"/>
  <c r="K6" i="64"/>
  <c r="X6" i="64" s="1"/>
  <c r="Z6" i="64" s="1"/>
  <c r="Y5" i="64"/>
  <c r="AB5" i="64" s="1"/>
  <c r="AD5" i="64" s="1"/>
  <c r="R5" i="64"/>
  <c r="K5" i="64"/>
  <c r="X5" i="64" s="1"/>
  <c r="Z5" i="64" s="1"/>
  <c r="AB13" i="63"/>
  <c r="AD13" i="63" s="1"/>
  <c r="AA13" i="63"/>
  <c r="AC13" i="63" s="1"/>
  <c r="Y13" i="63"/>
  <c r="R13" i="63"/>
  <c r="K13" i="63"/>
  <c r="X13" i="63" s="1"/>
  <c r="Z13" i="63" s="1"/>
  <c r="AB12" i="63"/>
  <c r="AD12" i="63" s="1"/>
  <c r="AA12" i="63"/>
  <c r="AC12" i="63" s="1"/>
  <c r="Y12" i="63"/>
  <c r="R12" i="63"/>
  <c r="K12" i="63"/>
  <c r="X12" i="63" s="1"/>
  <c r="Z12" i="63" s="1"/>
  <c r="AB11" i="63"/>
  <c r="AD11" i="63" s="1"/>
  <c r="AA11" i="63"/>
  <c r="AC11" i="63" s="1"/>
  <c r="Z11" i="63"/>
  <c r="Y11" i="63"/>
  <c r="R11" i="63"/>
  <c r="K11" i="63"/>
  <c r="X11" i="63" s="1"/>
  <c r="Y10" i="63"/>
  <c r="AB10" i="63" s="1"/>
  <c r="AD10" i="63" s="1"/>
  <c r="R10" i="63"/>
  <c r="K10" i="63"/>
  <c r="X10" i="63" s="1"/>
  <c r="Z10" i="63" s="1"/>
  <c r="Y9" i="63"/>
  <c r="R9" i="63"/>
  <c r="K9" i="63"/>
  <c r="X9" i="63" s="1"/>
  <c r="Z9" i="63" s="1"/>
  <c r="Y8" i="63"/>
  <c r="AB8" i="63" s="1"/>
  <c r="AD8" i="63" s="1"/>
  <c r="R8" i="63"/>
  <c r="K8" i="63"/>
  <c r="X8" i="63" s="1"/>
  <c r="Z8" i="63" s="1"/>
  <c r="AB7" i="63"/>
  <c r="AD7" i="63" s="1"/>
  <c r="AA7" i="63"/>
  <c r="AC7" i="63" s="1"/>
  <c r="Y7" i="63"/>
  <c r="R7" i="63"/>
  <c r="K7" i="63"/>
  <c r="X7" i="63" s="1"/>
  <c r="Z7" i="63" s="1"/>
  <c r="AB6" i="63"/>
  <c r="AD6" i="63" s="1"/>
  <c r="Y6" i="63"/>
  <c r="AA6" i="63" s="1"/>
  <c r="AC6" i="63" s="1"/>
  <c r="R6" i="63"/>
  <c r="K6" i="63"/>
  <c r="X6" i="63" s="1"/>
  <c r="Z6" i="63" s="1"/>
  <c r="Y5" i="63"/>
  <c r="AB5" i="63" s="1"/>
  <c r="AD5" i="63" s="1"/>
  <c r="R5" i="63"/>
  <c r="K5" i="63"/>
  <c r="X5" i="63" s="1"/>
  <c r="Z5" i="63" s="1"/>
  <c r="AD13" i="62"/>
  <c r="AC13" i="62"/>
  <c r="AA13" i="62"/>
  <c r="Y13" i="62"/>
  <c r="AB13" i="62" s="1"/>
  <c r="R13" i="62"/>
  <c r="K13" i="62"/>
  <c r="X13" i="62" s="1"/>
  <c r="Z13" i="62" s="1"/>
  <c r="AD12" i="62"/>
  <c r="AB12" i="62"/>
  <c r="Y12" i="62"/>
  <c r="AA12" i="62" s="1"/>
  <c r="AC12" i="62" s="1"/>
  <c r="R12" i="62"/>
  <c r="K12" i="62"/>
  <c r="X12" i="62" s="1"/>
  <c r="Z12" i="62" s="1"/>
  <c r="AB11" i="62"/>
  <c r="AD11" i="62" s="1"/>
  <c r="AA11" i="62"/>
  <c r="AC11" i="62" s="1"/>
  <c r="Y11" i="62"/>
  <c r="R11" i="62"/>
  <c r="K11" i="62"/>
  <c r="X11" i="62" s="1"/>
  <c r="Z11" i="62" s="1"/>
  <c r="Y10" i="62"/>
  <c r="AB10" i="62" s="1"/>
  <c r="AD10" i="62" s="1"/>
  <c r="R10" i="62"/>
  <c r="K10" i="62"/>
  <c r="X10" i="62" s="1"/>
  <c r="Z10" i="62" s="1"/>
  <c r="Y9" i="62"/>
  <c r="AB9" i="62" s="1"/>
  <c r="AD9" i="62" s="1"/>
  <c r="R9" i="62"/>
  <c r="K9" i="62"/>
  <c r="X9" i="62" s="1"/>
  <c r="Z9" i="62" s="1"/>
  <c r="Y8" i="62"/>
  <c r="AA8" i="62" s="1"/>
  <c r="AC8" i="62" s="1"/>
  <c r="R8" i="62"/>
  <c r="K8" i="62"/>
  <c r="X8" i="62" s="1"/>
  <c r="Z8" i="62" s="1"/>
  <c r="AC7" i="62"/>
  <c r="AB7" i="62"/>
  <c r="AD7" i="62" s="1"/>
  <c r="AA7" i="62"/>
  <c r="Y7" i="62"/>
  <c r="R7" i="62"/>
  <c r="K7" i="62"/>
  <c r="X7" i="62" s="1"/>
  <c r="Z7" i="62" s="1"/>
  <c r="AB6" i="62"/>
  <c r="AD6" i="62" s="1"/>
  <c r="AA6" i="62"/>
  <c r="AC6" i="62" s="1"/>
  <c r="Y6" i="62"/>
  <c r="R6" i="62"/>
  <c r="K6" i="62"/>
  <c r="X6" i="62" s="1"/>
  <c r="Z6" i="62" s="1"/>
  <c r="AB5" i="62"/>
  <c r="AD5" i="62" s="1"/>
  <c r="Y5" i="62"/>
  <c r="AA5" i="62" s="1"/>
  <c r="AC5" i="62" s="1"/>
  <c r="R5" i="62"/>
  <c r="K5" i="62"/>
  <c r="X5" i="62" s="1"/>
  <c r="Z5" i="62" s="1"/>
  <c r="AB13" i="61"/>
  <c r="AD13" i="61" s="1"/>
  <c r="AA13" i="61"/>
  <c r="AC13" i="61" s="1"/>
  <c r="Y13" i="61"/>
  <c r="R13" i="61"/>
  <c r="K13" i="61"/>
  <c r="X13" i="61" s="1"/>
  <c r="Z13" i="61" s="1"/>
  <c r="AB12" i="61"/>
  <c r="AD12" i="61" s="1"/>
  <c r="AA12" i="61"/>
  <c r="AC12" i="61" s="1"/>
  <c r="Y12" i="61"/>
  <c r="R12" i="61"/>
  <c r="K12" i="61"/>
  <c r="X12" i="61" s="1"/>
  <c r="Z12" i="61" s="1"/>
  <c r="AD11" i="61"/>
  <c r="Y11" i="61"/>
  <c r="AB11" i="61" s="1"/>
  <c r="R11" i="61"/>
  <c r="K11" i="61"/>
  <c r="X11" i="61" s="1"/>
  <c r="Z11" i="61" s="1"/>
  <c r="AD10" i="61"/>
  <c r="AB10" i="61"/>
  <c r="Y10" i="61"/>
  <c r="AA10" i="61" s="1"/>
  <c r="AC10" i="61" s="1"/>
  <c r="R10" i="61"/>
  <c r="K10" i="61"/>
  <c r="X10" i="61" s="1"/>
  <c r="Z10" i="61" s="1"/>
  <c r="Y9" i="61"/>
  <c r="AB9" i="61" s="1"/>
  <c r="AD9" i="61" s="1"/>
  <c r="X9" i="61"/>
  <c r="Z9" i="61" s="1"/>
  <c r="R9" i="61"/>
  <c r="K9" i="61"/>
  <c r="AB8" i="61"/>
  <c r="AD8" i="61" s="1"/>
  <c r="AA8" i="61"/>
  <c r="AC8" i="61" s="1"/>
  <c r="Y8" i="61"/>
  <c r="R8" i="61"/>
  <c r="K8" i="61"/>
  <c r="X8" i="61" s="1"/>
  <c r="Z8" i="61" s="1"/>
  <c r="AD7" i="61"/>
  <c r="AB7" i="61"/>
  <c r="AA7" i="61"/>
  <c r="AC7" i="61" s="1"/>
  <c r="Y7" i="61"/>
  <c r="R7" i="61"/>
  <c r="K7" i="61"/>
  <c r="X7" i="61" s="1"/>
  <c r="Z7" i="61" s="1"/>
  <c r="AB6" i="61"/>
  <c r="AD6" i="61" s="1"/>
  <c r="Y6" i="61"/>
  <c r="AA6" i="61" s="1"/>
  <c r="AC6" i="61" s="1"/>
  <c r="R6" i="61"/>
  <c r="K6" i="61"/>
  <c r="X6" i="61" s="1"/>
  <c r="Z6" i="61" s="1"/>
  <c r="AB5" i="61"/>
  <c r="AD5" i="61" s="1"/>
  <c r="Y5" i="61"/>
  <c r="AA5" i="61" s="1"/>
  <c r="AC5" i="61" s="1"/>
  <c r="R5" i="61"/>
  <c r="K5" i="61"/>
  <c r="X5" i="61" s="1"/>
  <c r="Y13" i="60"/>
  <c r="R13" i="60"/>
  <c r="K13" i="60"/>
  <c r="X13" i="60" s="1"/>
  <c r="Z13" i="60" s="1"/>
  <c r="AA12" i="60"/>
  <c r="AC12" i="60" s="1"/>
  <c r="Y12" i="60"/>
  <c r="AB12" i="60" s="1"/>
  <c r="AD12" i="60" s="1"/>
  <c r="R12" i="60"/>
  <c r="K12" i="60"/>
  <c r="X12" i="60" s="1"/>
  <c r="Z12" i="60" s="1"/>
  <c r="AB11" i="60"/>
  <c r="AD11" i="60" s="1"/>
  <c r="AA11" i="60"/>
  <c r="AC11" i="60" s="1"/>
  <c r="Y11" i="60"/>
  <c r="R11" i="60"/>
  <c r="K11" i="60"/>
  <c r="X11" i="60" s="1"/>
  <c r="Z11" i="60" s="1"/>
  <c r="AB10" i="60"/>
  <c r="AD10" i="60" s="1"/>
  <c r="AA10" i="60"/>
  <c r="AC10" i="60" s="1"/>
  <c r="Y10" i="60"/>
  <c r="R10" i="60"/>
  <c r="K10" i="60"/>
  <c r="X10" i="60" s="1"/>
  <c r="Z10" i="60" s="1"/>
  <c r="Y9" i="60"/>
  <c r="AB9" i="60" s="1"/>
  <c r="AD9" i="60" s="1"/>
  <c r="R9" i="60"/>
  <c r="K9" i="60"/>
  <c r="X9" i="60" s="1"/>
  <c r="Z9" i="60" s="1"/>
  <c r="AD8" i="60"/>
  <c r="AB8" i="60"/>
  <c r="Y8" i="60"/>
  <c r="AA8" i="60" s="1"/>
  <c r="AC8" i="60" s="1"/>
  <c r="R8" i="60"/>
  <c r="K8" i="60"/>
  <c r="X8" i="60" s="1"/>
  <c r="Z8" i="60" s="1"/>
  <c r="Y7" i="60"/>
  <c r="AB7" i="60" s="1"/>
  <c r="AD7" i="60" s="1"/>
  <c r="R7" i="60"/>
  <c r="K7" i="60"/>
  <c r="X7" i="60" s="1"/>
  <c r="Z7" i="60" s="1"/>
  <c r="AB6" i="60"/>
  <c r="AD6" i="60" s="1"/>
  <c r="Z6" i="60"/>
  <c r="Y6" i="60"/>
  <c r="AA6" i="60" s="1"/>
  <c r="AC6" i="60" s="1"/>
  <c r="R6" i="60"/>
  <c r="K6" i="60"/>
  <c r="X6" i="60" s="1"/>
  <c r="AB5" i="60"/>
  <c r="AD5" i="60" s="1"/>
  <c r="Y5" i="60"/>
  <c r="AA5" i="60" s="1"/>
  <c r="AC5" i="60" s="1"/>
  <c r="R5" i="60"/>
  <c r="K5" i="60"/>
  <c r="X5" i="60" s="1"/>
  <c r="Z5" i="60" s="1"/>
  <c r="AC13" i="59"/>
  <c r="AB13" i="59"/>
  <c r="AD13" i="59" s="1"/>
  <c r="AA13" i="59"/>
  <c r="Y13" i="59"/>
  <c r="R13" i="59"/>
  <c r="K13" i="59"/>
  <c r="X13" i="59" s="1"/>
  <c r="Z13" i="59" s="1"/>
  <c r="Y12" i="59"/>
  <c r="AB12" i="59" s="1"/>
  <c r="AD12" i="59" s="1"/>
  <c r="R12" i="59"/>
  <c r="K12" i="59"/>
  <c r="X12" i="59" s="1"/>
  <c r="Z12" i="59" s="1"/>
  <c r="Y11" i="59"/>
  <c r="R11" i="59"/>
  <c r="K11" i="59"/>
  <c r="X11" i="59" s="1"/>
  <c r="Z11" i="59" s="1"/>
  <c r="AD10" i="59"/>
  <c r="AB10" i="59"/>
  <c r="Y10" i="59"/>
  <c r="AA10" i="59" s="1"/>
  <c r="AC10" i="59" s="1"/>
  <c r="X10" i="59"/>
  <c r="Z10" i="59" s="1"/>
  <c r="R10" i="59"/>
  <c r="K10" i="59"/>
  <c r="Y9" i="59"/>
  <c r="AA9" i="59" s="1"/>
  <c r="AC9" i="59" s="1"/>
  <c r="R9" i="59"/>
  <c r="K9" i="59"/>
  <c r="X9" i="59" s="1"/>
  <c r="Z9" i="59" s="1"/>
  <c r="AD8" i="59"/>
  <c r="AC8" i="59"/>
  <c r="AB8" i="59"/>
  <c r="AA8" i="59"/>
  <c r="Y8" i="59"/>
  <c r="R8" i="59"/>
  <c r="K8" i="59"/>
  <c r="X8" i="59" s="1"/>
  <c r="Z8" i="59" s="1"/>
  <c r="Y7" i="59"/>
  <c r="AA7" i="59" s="1"/>
  <c r="AC7" i="59" s="1"/>
  <c r="R7" i="59"/>
  <c r="K7" i="59"/>
  <c r="X7" i="59" s="1"/>
  <c r="Z7" i="59" s="1"/>
  <c r="Y6" i="59"/>
  <c r="AA6" i="59" s="1"/>
  <c r="AC6" i="59" s="1"/>
  <c r="R6" i="59"/>
  <c r="K6" i="59"/>
  <c r="X6" i="59" s="1"/>
  <c r="Z6" i="59" s="1"/>
  <c r="AB5" i="59"/>
  <c r="AD5" i="59" s="1"/>
  <c r="Y5" i="59"/>
  <c r="AA5" i="59" s="1"/>
  <c r="AC5" i="59" s="1"/>
  <c r="R5" i="59"/>
  <c r="K5" i="59"/>
  <c r="X5" i="59" s="1"/>
  <c r="Y37" i="58"/>
  <c r="AB37" i="58" s="1"/>
  <c r="AD37" i="58" s="1"/>
  <c r="R37" i="58"/>
  <c r="K37" i="58"/>
  <c r="X37" i="58" s="1"/>
  <c r="Z37" i="58" s="1"/>
  <c r="AA36" i="58"/>
  <c r="AC36" i="58" s="1"/>
  <c r="Y36" i="58"/>
  <c r="AB36" i="58" s="1"/>
  <c r="AD36" i="58" s="1"/>
  <c r="R36" i="58"/>
  <c r="K36" i="58"/>
  <c r="X36" i="58" s="1"/>
  <c r="Z36" i="58" s="1"/>
  <c r="Y35" i="58"/>
  <c r="AB35" i="58" s="1"/>
  <c r="AD35" i="58" s="1"/>
  <c r="X35" i="58"/>
  <c r="Z35" i="58" s="1"/>
  <c r="R35" i="58"/>
  <c r="K35" i="58"/>
  <c r="Y34" i="58"/>
  <c r="AA34" i="58" s="1"/>
  <c r="AC34" i="58" s="1"/>
  <c r="X34" i="58"/>
  <c r="Z34" i="58" s="1"/>
  <c r="R34" i="58"/>
  <c r="K34" i="58"/>
  <c r="Y33" i="58"/>
  <c r="AB33" i="58" s="1"/>
  <c r="AD33" i="58" s="1"/>
  <c r="R33" i="58"/>
  <c r="K33" i="58"/>
  <c r="X33" i="58" s="1"/>
  <c r="Z33" i="58" s="1"/>
  <c r="Y32" i="58"/>
  <c r="AB32" i="58" s="1"/>
  <c r="AD32" i="58" s="1"/>
  <c r="R32" i="58"/>
  <c r="K32" i="58"/>
  <c r="X32" i="58" s="1"/>
  <c r="Z32" i="58" s="1"/>
  <c r="AB31" i="58"/>
  <c r="AD31" i="58" s="1"/>
  <c r="Y31" i="58"/>
  <c r="AA31" i="58" s="1"/>
  <c r="AC31" i="58" s="1"/>
  <c r="R31" i="58"/>
  <c r="K31" i="58"/>
  <c r="X31" i="58" s="1"/>
  <c r="Z31" i="58" s="1"/>
  <c r="Y30" i="58"/>
  <c r="AB30" i="58" s="1"/>
  <c r="AD30" i="58" s="1"/>
  <c r="R30" i="58"/>
  <c r="K30" i="58"/>
  <c r="X30" i="58" s="1"/>
  <c r="Z30" i="58" s="1"/>
  <c r="Y29" i="58"/>
  <c r="AA29" i="58" s="1"/>
  <c r="AC29" i="58" s="1"/>
  <c r="R29" i="58"/>
  <c r="K29" i="58"/>
  <c r="X29" i="58" s="1"/>
  <c r="Z29" i="58" s="1"/>
  <c r="AB28" i="58"/>
  <c r="AD28" i="58" s="1"/>
  <c r="Y28" i="58"/>
  <c r="AA28" i="58" s="1"/>
  <c r="AC28" i="58" s="1"/>
  <c r="R28" i="58"/>
  <c r="K28" i="58"/>
  <c r="X28" i="58" s="1"/>
  <c r="Z28" i="58" s="1"/>
  <c r="Y27" i="58"/>
  <c r="AB27" i="58" s="1"/>
  <c r="AD27" i="58" s="1"/>
  <c r="R27" i="58"/>
  <c r="K27" i="58"/>
  <c r="X27" i="58" s="1"/>
  <c r="Z27" i="58" s="1"/>
  <c r="AA26" i="58"/>
  <c r="AC26" i="58" s="1"/>
  <c r="Y26" i="58"/>
  <c r="AB26" i="58" s="1"/>
  <c r="AD26" i="58" s="1"/>
  <c r="R26" i="58"/>
  <c r="K26" i="58"/>
  <c r="X26" i="58" s="1"/>
  <c r="Z26" i="58" s="1"/>
  <c r="Y25" i="58"/>
  <c r="AB25" i="58" s="1"/>
  <c r="AD25" i="58" s="1"/>
  <c r="R25" i="58"/>
  <c r="K25" i="58"/>
  <c r="X25" i="58" s="1"/>
  <c r="Z25" i="58" s="1"/>
  <c r="Y24" i="58"/>
  <c r="AB24" i="58" s="1"/>
  <c r="AD24" i="58" s="1"/>
  <c r="R24" i="58"/>
  <c r="K24" i="58"/>
  <c r="X24" i="58" s="1"/>
  <c r="Z24" i="58" s="1"/>
  <c r="AB23" i="58"/>
  <c r="AD23" i="58" s="1"/>
  <c r="AA23" i="58"/>
  <c r="AC23" i="58" s="1"/>
  <c r="Y23" i="58"/>
  <c r="X23" i="58"/>
  <c r="Z23" i="58" s="1"/>
  <c r="R23" i="58"/>
  <c r="K23" i="58"/>
  <c r="Y22" i="58"/>
  <c r="AB22" i="58" s="1"/>
  <c r="AD22" i="58" s="1"/>
  <c r="R22" i="58"/>
  <c r="K22" i="58"/>
  <c r="X22" i="58" s="1"/>
  <c r="Z22" i="58" s="1"/>
  <c r="AA21" i="58"/>
  <c r="AC21" i="58" s="1"/>
  <c r="Y21" i="58"/>
  <c r="AB21" i="58" s="1"/>
  <c r="AD21" i="58" s="1"/>
  <c r="R21" i="58"/>
  <c r="K21" i="58"/>
  <c r="X21" i="58" s="1"/>
  <c r="Z21" i="58" s="1"/>
  <c r="Y20" i="58"/>
  <c r="AB20" i="58" s="1"/>
  <c r="AD20" i="58" s="1"/>
  <c r="R20" i="58"/>
  <c r="K20" i="58"/>
  <c r="X20" i="58" s="1"/>
  <c r="Z20" i="58" s="1"/>
  <c r="Y19" i="58"/>
  <c r="AB19" i="58" s="1"/>
  <c r="AD19" i="58" s="1"/>
  <c r="R19" i="58"/>
  <c r="K19" i="58"/>
  <c r="X19" i="58" s="1"/>
  <c r="Z19" i="58" s="1"/>
  <c r="AB18" i="58"/>
  <c r="AD18" i="58" s="1"/>
  <c r="AA18" i="58"/>
  <c r="AC18" i="58" s="1"/>
  <c r="Y18" i="58"/>
  <c r="X18" i="58"/>
  <c r="Z18" i="58" s="1"/>
  <c r="R18" i="58"/>
  <c r="K18" i="58"/>
  <c r="Y17" i="58"/>
  <c r="AB17" i="58" s="1"/>
  <c r="AD17" i="58" s="1"/>
  <c r="R17" i="58"/>
  <c r="K17" i="58"/>
  <c r="X17" i="58" s="1"/>
  <c r="Z17" i="58" s="1"/>
  <c r="AA16" i="58"/>
  <c r="AC16" i="58" s="1"/>
  <c r="Y16" i="58"/>
  <c r="AB16" i="58" s="1"/>
  <c r="AD16" i="58" s="1"/>
  <c r="R16" i="58"/>
  <c r="K16" i="58"/>
  <c r="X16" i="58" s="1"/>
  <c r="Z16" i="58" s="1"/>
  <c r="Y15" i="58"/>
  <c r="AB15" i="58" s="1"/>
  <c r="AD15" i="58" s="1"/>
  <c r="R15" i="58"/>
  <c r="K15" i="58"/>
  <c r="X15" i="58" s="1"/>
  <c r="Z15" i="58" s="1"/>
  <c r="Y14" i="58"/>
  <c r="AB14" i="58" s="1"/>
  <c r="AD14" i="58" s="1"/>
  <c r="R14" i="58"/>
  <c r="K14" i="58"/>
  <c r="X14" i="58" s="1"/>
  <c r="Z14" i="58" s="1"/>
  <c r="AB13" i="58"/>
  <c r="AD13" i="58" s="1"/>
  <c r="AA13" i="58"/>
  <c r="AC13" i="58" s="1"/>
  <c r="Z13" i="58"/>
  <c r="Y13" i="58"/>
  <c r="R13" i="58"/>
  <c r="K13" i="58"/>
  <c r="X13" i="58" s="1"/>
  <c r="Y12" i="58"/>
  <c r="AB12" i="58" s="1"/>
  <c r="AD12" i="58" s="1"/>
  <c r="R12" i="58"/>
  <c r="K12" i="58"/>
  <c r="X12" i="58" s="1"/>
  <c r="Z12" i="58" s="1"/>
  <c r="AA11" i="58"/>
  <c r="AC11" i="58" s="1"/>
  <c r="Y11" i="58"/>
  <c r="AB11" i="58" s="1"/>
  <c r="AD11" i="58" s="1"/>
  <c r="R11" i="58"/>
  <c r="K11" i="58"/>
  <c r="X11" i="58" s="1"/>
  <c r="Z11" i="58" s="1"/>
  <c r="Y10" i="58"/>
  <c r="AB10" i="58" s="1"/>
  <c r="AD10" i="58" s="1"/>
  <c r="X10" i="58"/>
  <c r="Z10" i="58" s="1"/>
  <c r="R10" i="58"/>
  <c r="K10" i="58"/>
  <c r="Y9" i="58"/>
  <c r="AA9" i="58" s="1"/>
  <c r="AC9" i="58" s="1"/>
  <c r="R9" i="58"/>
  <c r="K9" i="58"/>
  <c r="X9" i="58" s="1"/>
  <c r="Z9" i="58" s="1"/>
  <c r="AB8" i="58"/>
  <c r="AD8" i="58" s="1"/>
  <c r="Y8" i="58"/>
  <c r="AA8" i="58" s="1"/>
  <c r="AC8" i="58" s="1"/>
  <c r="R8" i="58"/>
  <c r="K8" i="58"/>
  <c r="X8" i="58" s="1"/>
  <c r="Z8" i="58" s="1"/>
  <c r="Y7" i="58"/>
  <c r="AB7" i="58" s="1"/>
  <c r="AD7" i="58" s="1"/>
  <c r="R7" i="58"/>
  <c r="K7" i="58"/>
  <c r="X7" i="58" s="1"/>
  <c r="Z7" i="58" s="1"/>
  <c r="Y6" i="58"/>
  <c r="AB6" i="58" s="1"/>
  <c r="AD6" i="58" s="1"/>
  <c r="R6" i="58"/>
  <c r="K6" i="58"/>
  <c r="X6" i="58" s="1"/>
  <c r="Z6" i="58" s="1"/>
  <c r="Z5" i="58"/>
  <c r="Y5" i="58"/>
  <c r="AB5" i="58" s="1"/>
  <c r="AD5" i="58" s="1"/>
  <c r="R5" i="58"/>
  <c r="K5" i="58"/>
  <c r="X5" i="58" s="1"/>
  <c r="Y211" i="57"/>
  <c r="AB211" i="57" s="1"/>
  <c r="AD211" i="57" s="1"/>
  <c r="X211" i="57"/>
  <c r="Z211" i="57" s="1"/>
  <c r="R211" i="57"/>
  <c r="K211" i="57"/>
  <c r="Y210" i="57"/>
  <c r="AB210" i="57" s="1"/>
  <c r="AD210" i="57" s="1"/>
  <c r="R210" i="57"/>
  <c r="K210" i="57"/>
  <c r="X210" i="57" s="1"/>
  <c r="Z210" i="57" s="1"/>
  <c r="Y209" i="57"/>
  <c r="AB209" i="57" s="1"/>
  <c r="AD209" i="57" s="1"/>
  <c r="R209" i="57"/>
  <c r="K209" i="57"/>
  <c r="X209" i="57" s="1"/>
  <c r="Z209" i="57" s="1"/>
  <c r="AB208" i="57"/>
  <c r="AD208" i="57" s="1"/>
  <c r="Y208" i="57"/>
  <c r="AA208" i="57" s="1"/>
  <c r="AC208" i="57" s="1"/>
  <c r="R208" i="57"/>
  <c r="K208" i="57"/>
  <c r="X208" i="57" s="1"/>
  <c r="Z208" i="57" s="1"/>
  <c r="Y207" i="57"/>
  <c r="AB207" i="57" s="1"/>
  <c r="AD207" i="57" s="1"/>
  <c r="R207" i="57"/>
  <c r="K207" i="57"/>
  <c r="X207" i="57" s="1"/>
  <c r="Z207" i="57" s="1"/>
  <c r="Y206" i="57"/>
  <c r="AB206" i="57" s="1"/>
  <c r="AD206" i="57" s="1"/>
  <c r="R206" i="57"/>
  <c r="K206" i="57"/>
  <c r="X206" i="57" s="1"/>
  <c r="Z206" i="57" s="1"/>
  <c r="AB205" i="57"/>
  <c r="AD205" i="57" s="1"/>
  <c r="Z205" i="57"/>
  <c r="Y205" i="57"/>
  <c r="AA205" i="57" s="1"/>
  <c r="AC205" i="57" s="1"/>
  <c r="R205" i="57"/>
  <c r="K205" i="57"/>
  <c r="X205" i="57" s="1"/>
  <c r="Y204" i="57"/>
  <c r="AB204" i="57" s="1"/>
  <c r="AD204" i="57" s="1"/>
  <c r="R204" i="57"/>
  <c r="K204" i="57"/>
  <c r="X204" i="57" s="1"/>
  <c r="Z204" i="57" s="1"/>
  <c r="AB203" i="57"/>
  <c r="AD203" i="57" s="1"/>
  <c r="Y203" i="57"/>
  <c r="AA203" i="57" s="1"/>
  <c r="AC203" i="57" s="1"/>
  <c r="R203" i="57"/>
  <c r="K203" i="57"/>
  <c r="X203" i="57" s="1"/>
  <c r="Z203" i="57" s="1"/>
  <c r="Y202" i="57"/>
  <c r="AB202" i="57" s="1"/>
  <c r="AD202" i="57" s="1"/>
  <c r="X202" i="57"/>
  <c r="Z202" i="57" s="1"/>
  <c r="R202" i="57"/>
  <c r="K202" i="57"/>
  <c r="Y201" i="57"/>
  <c r="AB201" i="57" s="1"/>
  <c r="AD201" i="57" s="1"/>
  <c r="R201" i="57"/>
  <c r="K201" i="57"/>
  <c r="X201" i="57" s="1"/>
  <c r="Z201" i="57" s="1"/>
  <c r="Y200" i="57"/>
  <c r="AB200" i="57" s="1"/>
  <c r="AD200" i="57" s="1"/>
  <c r="R200" i="57"/>
  <c r="K200" i="57"/>
  <c r="X200" i="57" s="1"/>
  <c r="Z200" i="57" s="1"/>
  <c r="Y199" i="57"/>
  <c r="AB199" i="57" s="1"/>
  <c r="AD199" i="57" s="1"/>
  <c r="R199" i="57"/>
  <c r="K199" i="57"/>
  <c r="X199" i="57" s="1"/>
  <c r="Z199" i="57" s="1"/>
  <c r="AB198" i="57"/>
  <c r="AD198" i="57" s="1"/>
  <c r="AA198" i="57"/>
  <c r="AC198" i="57" s="1"/>
  <c r="Y198" i="57"/>
  <c r="R198" i="57"/>
  <c r="K198" i="57"/>
  <c r="X198" i="57" s="1"/>
  <c r="Z198" i="57" s="1"/>
  <c r="AD197" i="57"/>
  <c r="AC197" i="57"/>
  <c r="AB197" i="57"/>
  <c r="AA197" i="57"/>
  <c r="Z197" i="57"/>
  <c r="Y197" i="57"/>
  <c r="X197" i="57"/>
  <c r="Y196" i="57"/>
  <c r="AB196" i="57" s="1"/>
  <c r="AD196" i="57" s="1"/>
  <c r="R196" i="57"/>
  <c r="K196" i="57"/>
  <c r="X196" i="57" s="1"/>
  <c r="Z196" i="57" s="1"/>
  <c r="AB195" i="57"/>
  <c r="AD195" i="57" s="1"/>
  <c r="Y195" i="57"/>
  <c r="AA195" i="57" s="1"/>
  <c r="AC195" i="57" s="1"/>
  <c r="R195" i="57"/>
  <c r="K195" i="57"/>
  <c r="X195" i="57" s="1"/>
  <c r="Z195" i="57" s="1"/>
  <c r="Y194" i="57"/>
  <c r="AA194" i="57" s="1"/>
  <c r="AC194" i="57" s="1"/>
  <c r="R194" i="57"/>
  <c r="K194" i="57"/>
  <c r="X194" i="57" s="1"/>
  <c r="Z194" i="57" s="1"/>
  <c r="AD193" i="57"/>
  <c r="AB193" i="57"/>
  <c r="Z193" i="57"/>
  <c r="Y193" i="57"/>
  <c r="AA193" i="57" s="1"/>
  <c r="AC193" i="57" s="1"/>
  <c r="R193" i="57"/>
  <c r="K193" i="57"/>
  <c r="X193" i="57" s="1"/>
  <c r="Y192" i="57"/>
  <c r="AB192" i="57" s="1"/>
  <c r="AD192" i="57" s="1"/>
  <c r="R192" i="57"/>
  <c r="K192" i="57"/>
  <c r="X192" i="57" s="1"/>
  <c r="Z192" i="57" s="1"/>
  <c r="Y191" i="57"/>
  <c r="AB191" i="57" s="1"/>
  <c r="AD191" i="57" s="1"/>
  <c r="R191" i="57"/>
  <c r="K191" i="57"/>
  <c r="X191" i="57" s="1"/>
  <c r="Z191" i="57" s="1"/>
  <c r="AB190" i="57"/>
  <c r="AD190" i="57" s="1"/>
  <c r="Y190" i="57"/>
  <c r="AA190" i="57" s="1"/>
  <c r="AC190" i="57" s="1"/>
  <c r="R190" i="57"/>
  <c r="K190" i="57"/>
  <c r="X190" i="57" s="1"/>
  <c r="Z190" i="57" s="1"/>
  <c r="Y189" i="57"/>
  <c r="AA189" i="57" s="1"/>
  <c r="AC189" i="57" s="1"/>
  <c r="X189" i="57"/>
  <c r="Z189" i="57" s="1"/>
  <c r="R189" i="57"/>
  <c r="K189" i="57"/>
  <c r="AA188" i="57"/>
  <c r="AC188" i="57" s="1"/>
  <c r="Y188" i="57"/>
  <c r="AB188" i="57" s="1"/>
  <c r="AD188" i="57" s="1"/>
  <c r="R188" i="57"/>
  <c r="K188" i="57"/>
  <c r="X188" i="57" s="1"/>
  <c r="Z188" i="57" s="1"/>
  <c r="Y187" i="57"/>
  <c r="AB187" i="57" s="1"/>
  <c r="AD187" i="57" s="1"/>
  <c r="R187" i="57"/>
  <c r="K187" i="57"/>
  <c r="X187" i="57" s="1"/>
  <c r="Z187" i="57" s="1"/>
  <c r="Z186" i="57"/>
  <c r="Y186" i="57"/>
  <c r="AB186" i="57" s="1"/>
  <c r="AD186" i="57" s="1"/>
  <c r="R186" i="57"/>
  <c r="K186" i="57"/>
  <c r="X186" i="57" s="1"/>
  <c r="AC185" i="57"/>
  <c r="AA185" i="57"/>
  <c r="Y185" i="57"/>
  <c r="AB185" i="57" s="1"/>
  <c r="AD185" i="57" s="1"/>
  <c r="R185" i="57"/>
  <c r="K185" i="57"/>
  <c r="X185" i="57" s="1"/>
  <c r="Z185" i="57" s="1"/>
  <c r="Y184" i="57"/>
  <c r="AB184" i="57" s="1"/>
  <c r="AD184" i="57" s="1"/>
  <c r="R184" i="57"/>
  <c r="K184" i="57"/>
  <c r="X184" i="57" s="1"/>
  <c r="Z184" i="57" s="1"/>
  <c r="AA183" i="57"/>
  <c r="AC183" i="57" s="1"/>
  <c r="Y183" i="57"/>
  <c r="AB183" i="57" s="1"/>
  <c r="AD183" i="57" s="1"/>
  <c r="R183" i="57"/>
  <c r="K183" i="57"/>
  <c r="X183" i="57" s="1"/>
  <c r="Z183" i="57" s="1"/>
  <c r="AB182" i="57"/>
  <c r="AD182" i="57" s="1"/>
  <c r="AA182" i="57"/>
  <c r="AC182" i="57" s="1"/>
  <c r="Z182" i="57"/>
  <c r="Y182" i="57"/>
  <c r="R182" i="57"/>
  <c r="K182" i="57"/>
  <c r="X182" i="57" s="1"/>
  <c r="Y181" i="57"/>
  <c r="AB181" i="57" s="1"/>
  <c r="AD181" i="57" s="1"/>
  <c r="R181" i="57"/>
  <c r="K181" i="57"/>
  <c r="X181" i="57" s="1"/>
  <c r="Z181" i="57" s="1"/>
  <c r="AC180" i="57"/>
  <c r="AA180" i="57"/>
  <c r="Y180" i="57"/>
  <c r="AB180" i="57" s="1"/>
  <c r="AD180" i="57" s="1"/>
  <c r="X180" i="57"/>
  <c r="Z180" i="57" s="1"/>
  <c r="R180" i="57"/>
  <c r="K180" i="57"/>
  <c r="Y179" i="57"/>
  <c r="AB179" i="57" s="1"/>
  <c r="AD179" i="57" s="1"/>
  <c r="R179" i="57"/>
  <c r="K179" i="57"/>
  <c r="X179" i="57" s="1"/>
  <c r="Z179" i="57" s="1"/>
  <c r="AB178" i="57"/>
  <c r="AD178" i="57" s="1"/>
  <c r="Y178" i="57"/>
  <c r="AA178" i="57" s="1"/>
  <c r="AC178" i="57" s="1"/>
  <c r="R178" i="57"/>
  <c r="K178" i="57"/>
  <c r="X178" i="57" s="1"/>
  <c r="Z178" i="57" s="1"/>
  <c r="AB177" i="57"/>
  <c r="AD177" i="57" s="1"/>
  <c r="AA177" i="57"/>
  <c r="AC177" i="57" s="1"/>
  <c r="Z177" i="57"/>
  <c r="Y177" i="57"/>
  <c r="R177" i="57"/>
  <c r="K177" i="57"/>
  <c r="X177" i="57" s="1"/>
  <c r="Y176" i="57"/>
  <c r="AA176" i="57" s="1"/>
  <c r="AC176" i="57" s="1"/>
  <c r="R176" i="57"/>
  <c r="K176" i="57"/>
  <c r="X176" i="57" s="1"/>
  <c r="Z176" i="57" s="1"/>
  <c r="Y175" i="57"/>
  <c r="AB175" i="57" s="1"/>
  <c r="AD175" i="57" s="1"/>
  <c r="R175" i="57"/>
  <c r="K175" i="57"/>
  <c r="X175" i="57" s="1"/>
  <c r="Z175" i="57" s="1"/>
  <c r="Z174" i="57"/>
  <c r="Y174" i="57"/>
  <c r="AB174" i="57" s="1"/>
  <c r="AD174" i="57" s="1"/>
  <c r="R174" i="57"/>
  <c r="K174" i="57"/>
  <c r="X174" i="57" s="1"/>
  <c r="Y173" i="57"/>
  <c r="AB173" i="57" s="1"/>
  <c r="AD173" i="57" s="1"/>
  <c r="X173" i="57"/>
  <c r="Z173" i="57" s="1"/>
  <c r="R173" i="57"/>
  <c r="K173" i="57"/>
  <c r="Y172" i="57"/>
  <c r="AB172" i="57" s="1"/>
  <c r="AD172" i="57" s="1"/>
  <c r="R172" i="57"/>
  <c r="K172" i="57"/>
  <c r="X172" i="57" s="1"/>
  <c r="Z172" i="57" s="1"/>
  <c r="Y171" i="57"/>
  <c r="AB171" i="57" s="1"/>
  <c r="AD171" i="57" s="1"/>
  <c r="X171" i="57"/>
  <c r="Z171" i="57" s="1"/>
  <c r="R171" i="57"/>
  <c r="K171" i="57"/>
  <c r="Z170" i="57"/>
  <c r="Y170" i="57"/>
  <c r="AB170" i="57" s="1"/>
  <c r="AD170" i="57" s="1"/>
  <c r="R170" i="57"/>
  <c r="K170" i="57"/>
  <c r="X170" i="57" s="1"/>
  <c r="AB169" i="57"/>
  <c r="AD169" i="57" s="1"/>
  <c r="Y169" i="57"/>
  <c r="AA169" i="57" s="1"/>
  <c r="AC169" i="57" s="1"/>
  <c r="R169" i="57"/>
  <c r="K169" i="57"/>
  <c r="X169" i="57" s="1"/>
  <c r="Z169" i="57" s="1"/>
  <c r="Y168" i="57"/>
  <c r="AA168" i="57" s="1"/>
  <c r="AC168" i="57" s="1"/>
  <c r="X168" i="57"/>
  <c r="Z168" i="57" s="1"/>
  <c r="R168" i="57"/>
  <c r="K168" i="57"/>
  <c r="AA167" i="57"/>
  <c r="AC167" i="57" s="1"/>
  <c r="Y167" i="57"/>
  <c r="AB167" i="57" s="1"/>
  <c r="AD167" i="57" s="1"/>
  <c r="X167" i="57"/>
  <c r="Z167" i="57" s="1"/>
  <c r="R167" i="57"/>
  <c r="K167" i="57"/>
  <c r="AB166" i="57"/>
  <c r="AD166" i="57" s="1"/>
  <c r="AA166" i="57"/>
  <c r="AC166" i="57" s="1"/>
  <c r="Y166" i="57"/>
  <c r="R166" i="57"/>
  <c r="K166" i="57"/>
  <c r="X166" i="57" s="1"/>
  <c r="Z166" i="57" s="1"/>
  <c r="Y165" i="57"/>
  <c r="AB165" i="57" s="1"/>
  <c r="AD165" i="57" s="1"/>
  <c r="X165" i="57"/>
  <c r="Z165" i="57" s="1"/>
  <c r="R165" i="57"/>
  <c r="K165" i="57"/>
  <c r="Y164" i="57"/>
  <c r="AB164" i="57" s="1"/>
  <c r="AD164" i="57" s="1"/>
  <c r="X164" i="57"/>
  <c r="Z164" i="57" s="1"/>
  <c r="R164" i="57"/>
  <c r="K164" i="57"/>
  <c r="Y163" i="57"/>
  <c r="AB163" i="57" s="1"/>
  <c r="AD163" i="57" s="1"/>
  <c r="R163" i="57"/>
  <c r="K163" i="57"/>
  <c r="X163" i="57" s="1"/>
  <c r="Z163" i="57" s="1"/>
  <c r="Y162" i="57"/>
  <c r="AB162" i="57" s="1"/>
  <c r="AD162" i="57" s="1"/>
  <c r="R162" i="57"/>
  <c r="K162" i="57"/>
  <c r="X162" i="57" s="1"/>
  <c r="Z162" i="57" s="1"/>
  <c r="AB161" i="57"/>
  <c r="AD161" i="57" s="1"/>
  <c r="Y161" i="57"/>
  <c r="AA161" i="57" s="1"/>
  <c r="AC161" i="57" s="1"/>
  <c r="X161" i="57"/>
  <c r="Z161" i="57" s="1"/>
  <c r="R161" i="57"/>
  <c r="K161" i="57"/>
  <c r="Y160" i="57"/>
  <c r="AA160" i="57" s="1"/>
  <c r="AC160" i="57" s="1"/>
  <c r="R160" i="57"/>
  <c r="K160" i="57"/>
  <c r="X160" i="57" s="1"/>
  <c r="Z160" i="57" s="1"/>
  <c r="AA159" i="57"/>
  <c r="AC159" i="57" s="1"/>
  <c r="Y159" i="57"/>
  <c r="AB159" i="57" s="1"/>
  <c r="AD159" i="57" s="1"/>
  <c r="R159" i="57"/>
  <c r="K159" i="57"/>
  <c r="X159" i="57" s="1"/>
  <c r="Z159" i="57" s="1"/>
  <c r="Y158" i="57"/>
  <c r="AB158" i="57" s="1"/>
  <c r="AD158" i="57" s="1"/>
  <c r="R158" i="57"/>
  <c r="K158" i="57"/>
  <c r="X158" i="57" s="1"/>
  <c r="Z158" i="57" s="1"/>
  <c r="Y157" i="57"/>
  <c r="AB157" i="57" s="1"/>
  <c r="AD157" i="57" s="1"/>
  <c r="R157" i="57"/>
  <c r="K157" i="57"/>
  <c r="X157" i="57" s="1"/>
  <c r="Z157" i="57" s="1"/>
  <c r="AB156" i="57"/>
  <c r="AD156" i="57" s="1"/>
  <c r="Y156" i="57"/>
  <c r="AA156" i="57" s="1"/>
  <c r="AC156" i="57" s="1"/>
  <c r="R156" i="57"/>
  <c r="K156" i="57"/>
  <c r="X156" i="57" s="1"/>
  <c r="Z156" i="57" s="1"/>
  <c r="Y155" i="57"/>
  <c r="AA155" i="57" s="1"/>
  <c r="AC155" i="57" s="1"/>
  <c r="R155" i="57"/>
  <c r="K155" i="57"/>
  <c r="X155" i="57" s="1"/>
  <c r="Z155" i="57" s="1"/>
  <c r="Y154" i="57"/>
  <c r="AB154" i="57" s="1"/>
  <c r="AD154" i="57" s="1"/>
  <c r="R154" i="57"/>
  <c r="K154" i="57"/>
  <c r="X154" i="57" s="1"/>
  <c r="Z154" i="57" s="1"/>
  <c r="Y153" i="57"/>
  <c r="AB153" i="57" s="1"/>
  <c r="AD153" i="57" s="1"/>
  <c r="R153" i="57"/>
  <c r="K153" i="57"/>
  <c r="X153" i="57" s="1"/>
  <c r="Z153" i="57" s="1"/>
  <c r="AB152" i="57"/>
  <c r="AD152" i="57" s="1"/>
  <c r="Y152" i="57"/>
  <c r="AA152" i="57" s="1"/>
  <c r="AC152" i="57" s="1"/>
  <c r="R152" i="57"/>
  <c r="K152" i="57"/>
  <c r="X152" i="57" s="1"/>
  <c r="Z152" i="57" s="1"/>
  <c r="AB151" i="57"/>
  <c r="AD151" i="57" s="1"/>
  <c r="AA151" i="57"/>
  <c r="AC151" i="57" s="1"/>
  <c r="Y151" i="57"/>
  <c r="X151" i="57"/>
  <c r="Z151" i="57" s="1"/>
  <c r="R151" i="57"/>
  <c r="K151" i="57"/>
  <c r="Y150" i="57"/>
  <c r="AA150" i="57" s="1"/>
  <c r="AC150" i="57" s="1"/>
  <c r="R150" i="57"/>
  <c r="K150" i="57"/>
  <c r="X150" i="57" s="1"/>
  <c r="Z150" i="57" s="1"/>
  <c r="Y149" i="57"/>
  <c r="AB149" i="57" s="1"/>
  <c r="AD149" i="57" s="1"/>
  <c r="R149" i="57"/>
  <c r="K149" i="57"/>
  <c r="X149" i="57" s="1"/>
  <c r="Z149" i="57" s="1"/>
  <c r="Y148" i="57"/>
  <c r="AB148" i="57" s="1"/>
  <c r="AD148" i="57" s="1"/>
  <c r="R148" i="57"/>
  <c r="K148" i="57"/>
  <c r="X148" i="57" s="1"/>
  <c r="Z148" i="57" s="1"/>
  <c r="AB147" i="57"/>
  <c r="AD147" i="57" s="1"/>
  <c r="Y147" i="57"/>
  <c r="AA147" i="57" s="1"/>
  <c r="AC147" i="57" s="1"/>
  <c r="R147" i="57"/>
  <c r="K147" i="57"/>
  <c r="X147" i="57" s="1"/>
  <c r="Z147" i="57" s="1"/>
  <c r="AB146" i="57"/>
  <c r="AD146" i="57" s="1"/>
  <c r="AA146" i="57"/>
  <c r="AC146" i="57" s="1"/>
  <c r="Z146" i="57"/>
  <c r="Y146" i="57"/>
  <c r="R146" i="57"/>
  <c r="K146" i="57"/>
  <c r="X146" i="57" s="1"/>
  <c r="Y145" i="57"/>
  <c r="AA145" i="57" s="1"/>
  <c r="AC145" i="57" s="1"/>
  <c r="R145" i="57"/>
  <c r="K145" i="57"/>
  <c r="X145" i="57" s="1"/>
  <c r="Z145" i="57" s="1"/>
  <c r="Y144" i="57"/>
  <c r="AB144" i="57" s="1"/>
  <c r="AD144" i="57" s="1"/>
  <c r="X144" i="57"/>
  <c r="Z144" i="57" s="1"/>
  <c r="R144" i="57"/>
  <c r="K144" i="57"/>
  <c r="Y143" i="57"/>
  <c r="AB143" i="57" s="1"/>
  <c r="AD143" i="57" s="1"/>
  <c r="X143" i="57"/>
  <c r="Z143" i="57" s="1"/>
  <c r="R143" i="57"/>
  <c r="K143" i="57"/>
  <c r="Y142" i="57"/>
  <c r="AB142" i="57" s="1"/>
  <c r="AD142" i="57" s="1"/>
  <c r="R142" i="57"/>
  <c r="K142" i="57"/>
  <c r="X142" i="57" s="1"/>
  <c r="Z142" i="57" s="1"/>
  <c r="AC141" i="57"/>
  <c r="AA141" i="57"/>
  <c r="Y141" i="57"/>
  <c r="AB141" i="57" s="1"/>
  <c r="AD141" i="57" s="1"/>
  <c r="R141" i="57"/>
  <c r="K141" i="57"/>
  <c r="X141" i="57" s="1"/>
  <c r="Z141" i="57" s="1"/>
  <c r="Z140" i="57"/>
  <c r="Y140" i="57"/>
  <c r="AB140" i="57" s="1"/>
  <c r="AD140" i="57" s="1"/>
  <c r="X140" i="57"/>
  <c r="R140" i="57"/>
  <c r="K140" i="57"/>
  <c r="Y139" i="57"/>
  <c r="AB139" i="57" s="1"/>
  <c r="AD139" i="57" s="1"/>
  <c r="R139" i="57"/>
  <c r="K139" i="57"/>
  <c r="X139" i="57" s="1"/>
  <c r="Z139" i="57" s="1"/>
  <c r="AB138" i="57"/>
  <c r="AD138" i="57" s="1"/>
  <c r="Z138" i="57"/>
  <c r="Y138" i="57"/>
  <c r="AA138" i="57" s="1"/>
  <c r="AC138" i="57" s="1"/>
  <c r="R138" i="57"/>
  <c r="K138" i="57"/>
  <c r="X138" i="57" s="1"/>
  <c r="Y137" i="57"/>
  <c r="AB137" i="57" s="1"/>
  <c r="AD137" i="57" s="1"/>
  <c r="R137" i="57"/>
  <c r="K137" i="57"/>
  <c r="X137" i="57" s="1"/>
  <c r="Z137" i="57" s="1"/>
  <c r="AB136" i="57"/>
  <c r="AD136" i="57" s="1"/>
  <c r="AA136" i="57"/>
  <c r="AC136" i="57" s="1"/>
  <c r="Y136" i="57"/>
  <c r="R136" i="57"/>
  <c r="K136" i="57"/>
  <c r="X136" i="57" s="1"/>
  <c r="Z136" i="57" s="1"/>
  <c r="Y135" i="57"/>
  <c r="AB135" i="57" s="1"/>
  <c r="AD135" i="57" s="1"/>
  <c r="R135" i="57"/>
  <c r="K135" i="57"/>
  <c r="X135" i="57" s="1"/>
  <c r="Z135" i="57" s="1"/>
  <c r="Y134" i="57"/>
  <c r="AB134" i="57" s="1"/>
  <c r="AD134" i="57" s="1"/>
  <c r="R134" i="57"/>
  <c r="K134" i="57"/>
  <c r="X134" i="57" s="1"/>
  <c r="Z134" i="57" s="1"/>
  <c r="AB133" i="57"/>
  <c r="AD133" i="57" s="1"/>
  <c r="Y133" i="57"/>
  <c r="AA133" i="57" s="1"/>
  <c r="AC133" i="57" s="1"/>
  <c r="R133" i="57"/>
  <c r="K133" i="57"/>
  <c r="X133" i="57" s="1"/>
  <c r="Z133" i="57" s="1"/>
  <c r="Y132" i="57"/>
  <c r="AB132" i="57" s="1"/>
  <c r="AD132" i="57" s="1"/>
  <c r="R132" i="57"/>
  <c r="K132" i="57"/>
  <c r="X132" i="57" s="1"/>
  <c r="Z132" i="57" s="1"/>
  <c r="AD131" i="57"/>
  <c r="AC131" i="57"/>
  <c r="AB131" i="57"/>
  <c r="AA131" i="57"/>
  <c r="Z131" i="57"/>
  <c r="Y131" i="57"/>
  <c r="X131" i="57"/>
  <c r="Y130" i="57"/>
  <c r="AB130" i="57" s="1"/>
  <c r="AD130" i="57" s="1"/>
  <c r="X130" i="57"/>
  <c r="Z130" i="57" s="1"/>
  <c r="R130" i="57"/>
  <c r="K130" i="57"/>
  <c r="Y129" i="57"/>
  <c r="AB129" i="57" s="1"/>
  <c r="AD129" i="57" s="1"/>
  <c r="R129" i="57"/>
  <c r="K129" i="57"/>
  <c r="X129" i="57" s="1"/>
  <c r="Z129" i="57" s="1"/>
  <c r="AB128" i="57"/>
  <c r="AD128" i="57" s="1"/>
  <c r="Y128" i="57"/>
  <c r="AA128" i="57" s="1"/>
  <c r="AC128" i="57" s="1"/>
  <c r="R128" i="57"/>
  <c r="K128" i="57"/>
  <c r="X128" i="57" s="1"/>
  <c r="Z128" i="57" s="1"/>
  <c r="Y127" i="57"/>
  <c r="R127" i="57"/>
  <c r="K127" i="57"/>
  <c r="X127" i="57" s="1"/>
  <c r="Z127" i="57" s="1"/>
  <c r="Y126" i="57"/>
  <c r="AB126" i="57" s="1"/>
  <c r="AD126" i="57" s="1"/>
  <c r="X126" i="57"/>
  <c r="Z126" i="57" s="1"/>
  <c r="R126" i="57"/>
  <c r="K126" i="57"/>
  <c r="Y125" i="57"/>
  <c r="R125" i="57"/>
  <c r="K125" i="57"/>
  <c r="X125" i="57" s="1"/>
  <c r="Z125" i="57" s="1"/>
  <c r="Y124" i="57"/>
  <c r="AB124" i="57" s="1"/>
  <c r="AD124" i="57" s="1"/>
  <c r="R124" i="57"/>
  <c r="K124" i="57"/>
  <c r="X124" i="57" s="1"/>
  <c r="Z124" i="57" s="1"/>
  <c r="AB123" i="57"/>
  <c r="AD123" i="57" s="1"/>
  <c r="Z123" i="57"/>
  <c r="Y123" i="57"/>
  <c r="AA123" i="57" s="1"/>
  <c r="AC123" i="57" s="1"/>
  <c r="R123" i="57"/>
  <c r="K123" i="57"/>
  <c r="X123" i="57" s="1"/>
  <c r="Y122" i="57"/>
  <c r="AB122" i="57" s="1"/>
  <c r="AD122" i="57" s="1"/>
  <c r="R122" i="57"/>
  <c r="K122" i="57"/>
  <c r="X122" i="57" s="1"/>
  <c r="Z122" i="57" s="1"/>
  <c r="AB121" i="57"/>
  <c r="AD121" i="57" s="1"/>
  <c r="AA121" i="57"/>
  <c r="AC121" i="57" s="1"/>
  <c r="Y121" i="57"/>
  <c r="R121" i="57"/>
  <c r="K121" i="57"/>
  <c r="X121" i="57" s="1"/>
  <c r="Z121" i="57" s="1"/>
  <c r="AD120" i="57"/>
  <c r="AC120" i="57"/>
  <c r="AB120" i="57"/>
  <c r="AA120" i="57"/>
  <c r="Z120" i="57"/>
  <c r="Y120" i="57"/>
  <c r="R120" i="57"/>
  <c r="K120" i="57"/>
  <c r="X120" i="57" s="1"/>
  <c r="Y119" i="57"/>
  <c r="R119" i="57"/>
  <c r="K119" i="57"/>
  <c r="X119" i="57" s="1"/>
  <c r="Z119" i="57" s="1"/>
  <c r="Y118" i="57"/>
  <c r="AB118" i="57" s="1"/>
  <c r="AD118" i="57" s="1"/>
  <c r="R118" i="57"/>
  <c r="K118" i="57"/>
  <c r="X118" i="57" s="1"/>
  <c r="Z118" i="57" s="1"/>
  <c r="AB117" i="57"/>
  <c r="AD117" i="57" s="1"/>
  <c r="AA117" i="57"/>
  <c r="AC117" i="57" s="1"/>
  <c r="Y117" i="57"/>
  <c r="R117" i="57"/>
  <c r="K117" i="57"/>
  <c r="X117" i="57" s="1"/>
  <c r="Z117" i="57" s="1"/>
  <c r="AB116" i="57"/>
  <c r="AD116" i="57" s="1"/>
  <c r="AA116" i="57"/>
  <c r="AC116" i="57" s="1"/>
  <c r="Y116" i="57"/>
  <c r="X116" i="57"/>
  <c r="Z116" i="57" s="1"/>
  <c r="R116" i="57"/>
  <c r="K116" i="57"/>
  <c r="AC115" i="57"/>
  <c r="AB115" i="57"/>
  <c r="AD115" i="57" s="1"/>
  <c r="AA115" i="57"/>
  <c r="Y115" i="57"/>
  <c r="R115" i="57"/>
  <c r="K115" i="57"/>
  <c r="X115" i="57" s="1"/>
  <c r="Z115" i="57" s="1"/>
  <c r="Y114" i="57"/>
  <c r="R114" i="57"/>
  <c r="K114" i="57"/>
  <c r="X114" i="57" s="1"/>
  <c r="Z114" i="57" s="1"/>
  <c r="AD113" i="57"/>
  <c r="Y113" i="57"/>
  <c r="AB113" i="57" s="1"/>
  <c r="R113" i="57"/>
  <c r="K113" i="57"/>
  <c r="X113" i="57" s="1"/>
  <c r="Z113" i="57" s="1"/>
  <c r="Z112" i="57"/>
  <c r="Y112" i="57"/>
  <c r="AB112" i="57" s="1"/>
  <c r="AD112" i="57" s="1"/>
  <c r="R112" i="57"/>
  <c r="K112" i="57"/>
  <c r="X112" i="57" s="1"/>
  <c r="Y111" i="57"/>
  <c r="AB111" i="57" s="1"/>
  <c r="AD111" i="57" s="1"/>
  <c r="R111" i="57"/>
  <c r="K111" i="57"/>
  <c r="X111" i="57" s="1"/>
  <c r="Z111" i="57" s="1"/>
  <c r="AC110" i="57"/>
  <c r="AB110" i="57"/>
  <c r="AD110" i="57" s="1"/>
  <c r="AA110" i="57"/>
  <c r="Y110" i="57"/>
  <c r="X110" i="57"/>
  <c r="Z110" i="57" s="1"/>
  <c r="R110" i="57"/>
  <c r="K110" i="57"/>
  <c r="Y109" i="57"/>
  <c r="AB109" i="57" s="1"/>
  <c r="AD109" i="57" s="1"/>
  <c r="R109" i="57"/>
  <c r="K109" i="57"/>
  <c r="X109" i="57" s="1"/>
  <c r="Z109" i="57" s="1"/>
  <c r="Y108" i="57"/>
  <c r="AB108" i="57" s="1"/>
  <c r="AD108" i="57" s="1"/>
  <c r="R108" i="57"/>
  <c r="K108" i="57"/>
  <c r="X108" i="57" s="1"/>
  <c r="Z108" i="57" s="1"/>
  <c r="Y107" i="57"/>
  <c r="AB107" i="57" s="1"/>
  <c r="AD107" i="57" s="1"/>
  <c r="R107" i="57"/>
  <c r="K107" i="57"/>
  <c r="X107" i="57" s="1"/>
  <c r="Z107" i="57" s="1"/>
  <c r="Y106" i="57"/>
  <c r="AB106" i="57" s="1"/>
  <c r="AD106" i="57" s="1"/>
  <c r="R106" i="57"/>
  <c r="K106" i="57"/>
  <c r="X106" i="57" s="1"/>
  <c r="Z106" i="57" s="1"/>
  <c r="AD105" i="57"/>
  <c r="AB105" i="57"/>
  <c r="AA105" i="57"/>
  <c r="AC105" i="57" s="1"/>
  <c r="Z105" i="57"/>
  <c r="Y105" i="57"/>
  <c r="R105" i="57"/>
  <c r="K105" i="57"/>
  <c r="X105" i="57" s="1"/>
  <c r="Y104" i="57"/>
  <c r="R104" i="57"/>
  <c r="K104" i="57"/>
  <c r="X104" i="57" s="1"/>
  <c r="Z104" i="57" s="1"/>
  <c r="AD103" i="57"/>
  <c r="Y103" i="57"/>
  <c r="AB103" i="57" s="1"/>
  <c r="R103" i="57"/>
  <c r="K103" i="57"/>
  <c r="X103" i="57" s="1"/>
  <c r="Z103" i="57" s="1"/>
  <c r="Y102" i="57"/>
  <c r="AB102" i="57" s="1"/>
  <c r="AD102" i="57" s="1"/>
  <c r="X102" i="57"/>
  <c r="Z102" i="57" s="1"/>
  <c r="R102" i="57"/>
  <c r="K102" i="57"/>
  <c r="Y101" i="57"/>
  <c r="AB101" i="57" s="1"/>
  <c r="AD101" i="57" s="1"/>
  <c r="X101" i="57"/>
  <c r="Z101" i="57" s="1"/>
  <c r="R101" i="57"/>
  <c r="K101" i="57"/>
  <c r="Y100" i="57"/>
  <c r="AB100" i="57" s="1"/>
  <c r="AD100" i="57" s="1"/>
  <c r="R100" i="57"/>
  <c r="K100" i="57"/>
  <c r="X100" i="57" s="1"/>
  <c r="Z100" i="57" s="1"/>
  <c r="AB99" i="57"/>
  <c r="AD99" i="57" s="1"/>
  <c r="AA99" i="57"/>
  <c r="AC99" i="57" s="1"/>
  <c r="Y99" i="57"/>
  <c r="R99" i="57"/>
  <c r="K99" i="57"/>
  <c r="X99" i="57" s="1"/>
  <c r="Z99" i="57" s="1"/>
  <c r="AB98" i="57"/>
  <c r="AD98" i="57" s="1"/>
  <c r="AA98" i="57"/>
  <c r="AC98" i="57" s="1"/>
  <c r="Y98" i="57"/>
  <c r="X98" i="57"/>
  <c r="Z98" i="57" s="1"/>
  <c r="R98" i="57"/>
  <c r="K98" i="57"/>
  <c r="AC97" i="57"/>
  <c r="AB97" i="57"/>
  <c r="AD97" i="57" s="1"/>
  <c r="AA97" i="57"/>
  <c r="Y97" i="57"/>
  <c r="R97" i="57"/>
  <c r="K97" i="57"/>
  <c r="X97" i="57" s="1"/>
  <c r="Z97" i="57" s="1"/>
  <c r="Y96" i="57"/>
  <c r="R96" i="57"/>
  <c r="K96" i="57"/>
  <c r="X96" i="57" s="1"/>
  <c r="Z96" i="57" s="1"/>
  <c r="Y95" i="57"/>
  <c r="AB95" i="57" s="1"/>
  <c r="AD95" i="57" s="1"/>
  <c r="R95" i="57"/>
  <c r="K95" i="57"/>
  <c r="X95" i="57" s="1"/>
  <c r="Z95" i="57" s="1"/>
  <c r="Y94" i="57"/>
  <c r="AB94" i="57" s="1"/>
  <c r="AD94" i="57" s="1"/>
  <c r="X94" i="57"/>
  <c r="Z94" i="57" s="1"/>
  <c r="R94" i="57"/>
  <c r="K94" i="57"/>
  <c r="Y93" i="57"/>
  <c r="AB93" i="57" s="1"/>
  <c r="AD93" i="57" s="1"/>
  <c r="R93" i="57"/>
  <c r="K93" i="57"/>
  <c r="X93" i="57" s="1"/>
  <c r="Z93" i="57" s="1"/>
  <c r="AC92" i="57"/>
  <c r="AB92" i="57"/>
  <c r="AD92" i="57" s="1"/>
  <c r="AA92" i="57"/>
  <c r="Y92" i="57"/>
  <c r="R92" i="57"/>
  <c r="K92" i="57"/>
  <c r="X92" i="57" s="1"/>
  <c r="Z92" i="57" s="1"/>
  <c r="Y91" i="57"/>
  <c r="R91" i="57"/>
  <c r="K91" i="57"/>
  <c r="X91" i="57" s="1"/>
  <c r="Z91" i="57" s="1"/>
  <c r="Y90" i="57"/>
  <c r="AB90" i="57" s="1"/>
  <c r="AD90" i="57" s="1"/>
  <c r="R90" i="57"/>
  <c r="K90" i="57"/>
  <c r="X90" i="57" s="1"/>
  <c r="Z90" i="57" s="1"/>
  <c r="Y89" i="57"/>
  <c r="AB89" i="57" s="1"/>
  <c r="AD89" i="57" s="1"/>
  <c r="R89" i="57"/>
  <c r="K89" i="57"/>
  <c r="X89" i="57" s="1"/>
  <c r="Z89" i="57" s="1"/>
  <c r="AB88" i="57"/>
  <c r="AD88" i="57" s="1"/>
  <c r="AA88" i="57"/>
  <c r="AC88" i="57" s="1"/>
  <c r="Y88" i="57"/>
  <c r="R88" i="57"/>
  <c r="K88" i="57"/>
  <c r="X88" i="57" s="1"/>
  <c r="Z88" i="57" s="1"/>
  <c r="AD87" i="57"/>
  <c r="Y87" i="57"/>
  <c r="AB87" i="57" s="1"/>
  <c r="R87" i="57"/>
  <c r="K87" i="57"/>
  <c r="X87" i="57" s="1"/>
  <c r="Z87" i="57" s="1"/>
  <c r="Y86" i="57"/>
  <c r="AB86" i="57" s="1"/>
  <c r="AD86" i="57" s="1"/>
  <c r="X86" i="57"/>
  <c r="Z86" i="57" s="1"/>
  <c r="R86" i="57"/>
  <c r="K86" i="57"/>
  <c r="Y85" i="57"/>
  <c r="AB85" i="57" s="1"/>
  <c r="AD85" i="57" s="1"/>
  <c r="R85" i="57"/>
  <c r="K85" i="57"/>
  <c r="X85" i="57" s="1"/>
  <c r="Z85" i="57" s="1"/>
  <c r="AB84" i="57"/>
  <c r="AD84" i="57" s="1"/>
  <c r="AA84" i="57"/>
  <c r="AC84" i="57" s="1"/>
  <c r="Y84" i="57"/>
  <c r="R84" i="57"/>
  <c r="K84" i="57"/>
  <c r="X84" i="57" s="1"/>
  <c r="Z84" i="57" s="1"/>
  <c r="Z83" i="57"/>
  <c r="Y83" i="57"/>
  <c r="AB83" i="57" s="1"/>
  <c r="AD83" i="57" s="1"/>
  <c r="R83" i="57"/>
  <c r="K83" i="57"/>
  <c r="X83" i="57" s="1"/>
  <c r="AD82" i="57"/>
  <c r="AB82" i="57"/>
  <c r="AA82" i="57"/>
  <c r="AC82" i="57" s="1"/>
  <c r="Y82" i="57"/>
  <c r="X82" i="57"/>
  <c r="Z82" i="57" s="1"/>
  <c r="R82" i="57"/>
  <c r="K82" i="57"/>
  <c r="Y81" i="57"/>
  <c r="AB81" i="57" s="1"/>
  <c r="AD81" i="57" s="1"/>
  <c r="R81" i="57"/>
  <c r="K81" i="57"/>
  <c r="X81" i="57" s="1"/>
  <c r="Z81" i="57" s="1"/>
  <c r="AD80" i="57"/>
  <c r="Y80" i="57"/>
  <c r="AB80" i="57" s="1"/>
  <c r="R80" i="57"/>
  <c r="K80" i="57"/>
  <c r="X80" i="57" s="1"/>
  <c r="Z80" i="57" s="1"/>
  <c r="Z79" i="57"/>
  <c r="Y79" i="57"/>
  <c r="AB79" i="57" s="1"/>
  <c r="AD79" i="57" s="1"/>
  <c r="R79" i="57"/>
  <c r="K79" i="57"/>
  <c r="X79" i="57" s="1"/>
  <c r="Z78" i="57"/>
  <c r="Y78" i="57"/>
  <c r="R78" i="57"/>
  <c r="K78" i="57"/>
  <c r="X78" i="57" s="1"/>
  <c r="AD77" i="57"/>
  <c r="Y77" i="57"/>
  <c r="AB77" i="57" s="1"/>
  <c r="R77" i="57"/>
  <c r="K77" i="57"/>
  <c r="X77" i="57" s="1"/>
  <c r="Z77" i="57" s="1"/>
  <c r="Y76" i="57"/>
  <c r="AB76" i="57" s="1"/>
  <c r="AD76" i="57" s="1"/>
  <c r="R76" i="57"/>
  <c r="K76" i="57"/>
  <c r="X76" i="57" s="1"/>
  <c r="Z76" i="57" s="1"/>
  <c r="AB75" i="57"/>
  <c r="AD75" i="57" s="1"/>
  <c r="AA75" i="57"/>
  <c r="AC75" i="57" s="1"/>
  <c r="Y75" i="57"/>
  <c r="R75" i="57"/>
  <c r="K75" i="57"/>
  <c r="X75" i="57" s="1"/>
  <c r="Z75" i="57" s="1"/>
  <c r="Y74" i="57"/>
  <c r="AB74" i="57" s="1"/>
  <c r="AD74" i="57" s="1"/>
  <c r="R74" i="57"/>
  <c r="K74" i="57"/>
  <c r="X74" i="57" s="1"/>
  <c r="Z74" i="57" s="1"/>
  <c r="Y73" i="57"/>
  <c r="AB73" i="57" s="1"/>
  <c r="AD73" i="57" s="1"/>
  <c r="R73" i="57"/>
  <c r="K73" i="57"/>
  <c r="X73" i="57" s="1"/>
  <c r="Z73" i="57" s="1"/>
  <c r="AC72" i="57"/>
  <c r="AB72" i="57"/>
  <c r="AD72" i="57" s="1"/>
  <c r="AA72" i="57"/>
  <c r="Y72" i="57"/>
  <c r="R72" i="57"/>
  <c r="K72" i="57"/>
  <c r="X72" i="57" s="1"/>
  <c r="Z72" i="57" s="1"/>
  <c r="AA71" i="57"/>
  <c r="AC71" i="57" s="1"/>
  <c r="Z71" i="57"/>
  <c r="Y71" i="57"/>
  <c r="AB71" i="57" s="1"/>
  <c r="AD71" i="57" s="1"/>
  <c r="R71" i="57"/>
  <c r="K71" i="57"/>
  <c r="X71" i="57" s="1"/>
  <c r="AB70" i="57"/>
  <c r="AD70" i="57" s="1"/>
  <c r="AA70" i="57"/>
  <c r="AC70" i="57" s="1"/>
  <c r="Y70" i="57"/>
  <c r="X70" i="57"/>
  <c r="Z70" i="57" s="1"/>
  <c r="R70" i="57"/>
  <c r="K70" i="57"/>
  <c r="AC69" i="57"/>
  <c r="AB69" i="57"/>
  <c r="AD69" i="57" s="1"/>
  <c r="AA69" i="57"/>
  <c r="Y69" i="57"/>
  <c r="R69" i="57"/>
  <c r="K69" i="57"/>
  <c r="X69" i="57" s="1"/>
  <c r="Z69" i="57" s="1"/>
  <c r="Y68" i="57"/>
  <c r="X68" i="57"/>
  <c r="Z68" i="57" s="1"/>
  <c r="R68" i="57"/>
  <c r="K68" i="57"/>
  <c r="AA67" i="57"/>
  <c r="AC67" i="57" s="1"/>
  <c r="Z67" i="57"/>
  <c r="Y67" i="57"/>
  <c r="AB67" i="57" s="1"/>
  <c r="AD67" i="57" s="1"/>
  <c r="R67" i="57"/>
  <c r="K67" i="57"/>
  <c r="X67" i="57" s="1"/>
  <c r="Y66" i="57"/>
  <c r="AB66" i="57" s="1"/>
  <c r="AD66" i="57" s="1"/>
  <c r="X66" i="57"/>
  <c r="Z66" i="57" s="1"/>
  <c r="R66" i="57"/>
  <c r="K66" i="57"/>
  <c r="Z65" i="57"/>
  <c r="Y65" i="57"/>
  <c r="R65" i="57"/>
  <c r="K65" i="57"/>
  <c r="X65" i="57" s="1"/>
  <c r="Y64" i="57"/>
  <c r="AB64" i="57" s="1"/>
  <c r="AD64" i="57" s="1"/>
  <c r="R64" i="57"/>
  <c r="K64" i="57"/>
  <c r="X64" i="57" s="1"/>
  <c r="Z64" i="57" s="1"/>
  <c r="Y63" i="57"/>
  <c r="AB63" i="57" s="1"/>
  <c r="AD63" i="57" s="1"/>
  <c r="R63" i="57"/>
  <c r="K63" i="57"/>
  <c r="X63" i="57" s="1"/>
  <c r="Z63" i="57" s="1"/>
  <c r="Y62" i="57"/>
  <c r="AB62" i="57" s="1"/>
  <c r="AD62" i="57" s="1"/>
  <c r="R62" i="57"/>
  <c r="K62" i="57"/>
  <c r="X62" i="57" s="1"/>
  <c r="Z62" i="57" s="1"/>
  <c r="AB61" i="57"/>
  <c r="AD61" i="57" s="1"/>
  <c r="AA61" i="57"/>
  <c r="AC61" i="57" s="1"/>
  <c r="Z61" i="57"/>
  <c r="Y61" i="57"/>
  <c r="R61" i="57"/>
  <c r="K61" i="57"/>
  <c r="X61" i="57" s="1"/>
  <c r="AA60" i="57"/>
  <c r="AC60" i="57" s="1"/>
  <c r="Y60" i="57"/>
  <c r="AB60" i="57" s="1"/>
  <c r="AD60" i="57" s="1"/>
  <c r="R60" i="57"/>
  <c r="K60" i="57"/>
  <c r="X60" i="57" s="1"/>
  <c r="Z60" i="57" s="1"/>
  <c r="AD59" i="57"/>
  <c r="Y59" i="57"/>
  <c r="AB59" i="57" s="1"/>
  <c r="R59" i="57"/>
  <c r="K59" i="57"/>
  <c r="X59" i="57" s="1"/>
  <c r="Z59" i="57" s="1"/>
  <c r="Y58" i="57"/>
  <c r="R58" i="57"/>
  <c r="K58" i="57"/>
  <c r="X58" i="57" s="1"/>
  <c r="Z58" i="57" s="1"/>
  <c r="Y57" i="57"/>
  <c r="AB57" i="57" s="1"/>
  <c r="AD57" i="57" s="1"/>
  <c r="R57" i="57"/>
  <c r="K57" i="57"/>
  <c r="X57" i="57" s="1"/>
  <c r="Z57" i="57" s="1"/>
  <c r="AB56" i="57"/>
  <c r="AD56" i="57" s="1"/>
  <c r="AA56" i="57"/>
  <c r="AC56" i="57" s="1"/>
  <c r="Y56" i="57"/>
  <c r="R56" i="57"/>
  <c r="K56" i="57"/>
  <c r="X56" i="57" s="1"/>
  <c r="Z56" i="57" s="1"/>
  <c r="Z55" i="57"/>
  <c r="Y55" i="57"/>
  <c r="R55" i="57"/>
  <c r="K55" i="57"/>
  <c r="X55" i="57" s="1"/>
  <c r="AD54" i="57"/>
  <c r="Y54" i="57"/>
  <c r="AB54" i="57" s="1"/>
  <c r="R54" i="57"/>
  <c r="K54" i="57"/>
  <c r="X54" i="57" s="1"/>
  <c r="Z54" i="57" s="1"/>
  <c r="Y53" i="57"/>
  <c r="X53" i="57"/>
  <c r="Z53" i="57" s="1"/>
  <c r="R53" i="57"/>
  <c r="K53" i="57"/>
  <c r="Y52" i="57"/>
  <c r="AB52" i="57" s="1"/>
  <c r="AD52" i="57" s="1"/>
  <c r="R52" i="57"/>
  <c r="K52" i="57"/>
  <c r="X52" i="57" s="1"/>
  <c r="Z52" i="57" s="1"/>
  <c r="AC51" i="57"/>
  <c r="AB51" i="57"/>
  <c r="AD51" i="57" s="1"/>
  <c r="AA51" i="57"/>
  <c r="Y51" i="57"/>
  <c r="R51" i="57"/>
  <c r="K51" i="57"/>
  <c r="X51" i="57" s="1"/>
  <c r="Z51" i="57" s="1"/>
  <c r="AA50" i="57"/>
  <c r="AC50" i="57" s="1"/>
  <c r="Y50" i="57"/>
  <c r="AB50" i="57" s="1"/>
  <c r="AD50" i="57" s="1"/>
  <c r="R50" i="57"/>
  <c r="K50" i="57"/>
  <c r="X50" i="57" s="1"/>
  <c r="Z50" i="57" s="1"/>
  <c r="Y49" i="57"/>
  <c r="AB49" i="57" s="1"/>
  <c r="AD49" i="57" s="1"/>
  <c r="R49" i="57"/>
  <c r="K49" i="57"/>
  <c r="X49" i="57" s="1"/>
  <c r="Z49" i="57" s="1"/>
  <c r="AB48" i="57"/>
  <c r="AD48" i="57" s="1"/>
  <c r="AA48" i="57"/>
  <c r="AC48" i="57" s="1"/>
  <c r="Z48" i="57"/>
  <c r="Y48" i="57"/>
  <c r="R48" i="57"/>
  <c r="K48" i="57"/>
  <c r="X48" i="57" s="1"/>
  <c r="Y47" i="57"/>
  <c r="AB47" i="57" s="1"/>
  <c r="AD47" i="57" s="1"/>
  <c r="R47" i="57"/>
  <c r="K47" i="57"/>
  <c r="X47" i="57" s="1"/>
  <c r="Z47" i="57" s="1"/>
  <c r="AC46" i="57"/>
  <c r="AB46" i="57"/>
  <c r="AD46" i="57" s="1"/>
  <c r="AA46" i="57"/>
  <c r="Y46" i="57"/>
  <c r="R46" i="57"/>
  <c r="K46" i="57"/>
  <c r="X46" i="57" s="1"/>
  <c r="Z46" i="57" s="1"/>
  <c r="Y45" i="57"/>
  <c r="AB45" i="57" s="1"/>
  <c r="AD45" i="57" s="1"/>
  <c r="R45" i="57"/>
  <c r="K45" i="57"/>
  <c r="X45" i="57" s="1"/>
  <c r="Z45" i="57" s="1"/>
  <c r="AA44" i="57"/>
  <c r="AC44" i="57" s="1"/>
  <c r="Z44" i="57"/>
  <c r="Y44" i="57"/>
  <c r="AB44" i="57" s="1"/>
  <c r="AD44" i="57" s="1"/>
  <c r="R44" i="57"/>
  <c r="K44" i="57"/>
  <c r="X44" i="57" s="1"/>
  <c r="Y43" i="57"/>
  <c r="AB43" i="57" s="1"/>
  <c r="AD43" i="57" s="1"/>
  <c r="R43" i="57"/>
  <c r="K43" i="57"/>
  <c r="X43" i="57" s="1"/>
  <c r="Z43" i="57" s="1"/>
  <c r="Y42" i="57"/>
  <c r="AB42" i="57" s="1"/>
  <c r="AD42" i="57" s="1"/>
  <c r="X42" i="57"/>
  <c r="Z42" i="57" s="1"/>
  <c r="R42" i="57"/>
  <c r="K42" i="57"/>
  <c r="AD41" i="57"/>
  <c r="Y41" i="57"/>
  <c r="AB41" i="57" s="1"/>
  <c r="R41" i="57"/>
  <c r="K41" i="57"/>
  <c r="X41" i="57" s="1"/>
  <c r="Z41" i="57" s="1"/>
  <c r="Y40" i="57"/>
  <c r="AB40" i="57" s="1"/>
  <c r="AD40" i="57" s="1"/>
  <c r="R40" i="57"/>
  <c r="K40" i="57"/>
  <c r="X40" i="57" s="1"/>
  <c r="Z40" i="57" s="1"/>
  <c r="AB39" i="57"/>
  <c r="AD39" i="57" s="1"/>
  <c r="AA39" i="57"/>
  <c r="AC39" i="57" s="1"/>
  <c r="Y39" i="57"/>
  <c r="R39" i="57"/>
  <c r="K39" i="57"/>
  <c r="X39" i="57" s="1"/>
  <c r="Z39" i="57" s="1"/>
  <c r="Y38" i="57"/>
  <c r="AB38" i="57" s="1"/>
  <c r="AD38" i="57" s="1"/>
  <c r="R38" i="57"/>
  <c r="K38" i="57"/>
  <c r="X38" i="57" s="1"/>
  <c r="Z38" i="57" s="1"/>
  <c r="Y37" i="57"/>
  <c r="AB37" i="57" s="1"/>
  <c r="AD37" i="57" s="1"/>
  <c r="R37" i="57"/>
  <c r="K37" i="57"/>
  <c r="X37" i="57" s="1"/>
  <c r="Z37" i="57" s="1"/>
  <c r="AD36" i="57"/>
  <c r="AC36" i="57"/>
  <c r="AB36" i="57"/>
  <c r="AA36" i="57"/>
  <c r="Y36" i="57"/>
  <c r="R36" i="57"/>
  <c r="K36" i="57"/>
  <c r="X36" i="57" s="1"/>
  <c r="Z36" i="57" s="1"/>
  <c r="Z35" i="57"/>
  <c r="Y35" i="57"/>
  <c r="AB35" i="57" s="1"/>
  <c r="AD35" i="57" s="1"/>
  <c r="R35" i="57"/>
  <c r="K35" i="57"/>
  <c r="X35" i="57" s="1"/>
  <c r="AB34" i="57"/>
  <c r="AD34" i="57" s="1"/>
  <c r="AA34" i="57"/>
  <c r="AC34" i="57" s="1"/>
  <c r="Y34" i="57"/>
  <c r="X34" i="57"/>
  <c r="Z34" i="57" s="1"/>
  <c r="R34" i="57"/>
  <c r="K34" i="57"/>
  <c r="AB33" i="57"/>
  <c r="AD33" i="57" s="1"/>
  <c r="AA33" i="57"/>
  <c r="AC33" i="57" s="1"/>
  <c r="Y33" i="57"/>
  <c r="X33" i="57"/>
  <c r="Z33" i="57" s="1"/>
  <c r="R33" i="57"/>
  <c r="K33" i="57"/>
  <c r="Y32" i="57"/>
  <c r="AB32" i="57" s="1"/>
  <c r="AD32" i="57" s="1"/>
  <c r="R32" i="57"/>
  <c r="K32" i="57"/>
  <c r="X32" i="57" s="1"/>
  <c r="Z32" i="57" s="1"/>
  <c r="Y31" i="57"/>
  <c r="AB31" i="57" s="1"/>
  <c r="AD31" i="57" s="1"/>
  <c r="R31" i="57"/>
  <c r="K31" i="57"/>
  <c r="X31" i="57" s="1"/>
  <c r="Z31" i="57" s="1"/>
  <c r="AC30" i="57"/>
  <c r="AB30" i="57"/>
  <c r="AD30" i="57" s="1"/>
  <c r="AA30" i="57"/>
  <c r="Y30" i="57"/>
  <c r="R30" i="57"/>
  <c r="K30" i="57"/>
  <c r="X30" i="57" s="1"/>
  <c r="Z30" i="57" s="1"/>
  <c r="Y29" i="57"/>
  <c r="AB29" i="57" s="1"/>
  <c r="AD29" i="57" s="1"/>
  <c r="R29" i="57"/>
  <c r="K29" i="57"/>
  <c r="X29" i="57" s="1"/>
  <c r="Z29" i="57" s="1"/>
  <c r="AB28" i="57"/>
  <c r="AD28" i="57" s="1"/>
  <c r="AA28" i="57"/>
  <c r="AC28" i="57" s="1"/>
  <c r="Z28" i="57"/>
  <c r="Y28" i="57"/>
  <c r="R28" i="57"/>
  <c r="K28" i="57"/>
  <c r="X28" i="57" s="1"/>
  <c r="AA27" i="57"/>
  <c r="AC27" i="57" s="1"/>
  <c r="Y27" i="57"/>
  <c r="AB27" i="57" s="1"/>
  <c r="AD27" i="57" s="1"/>
  <c r="R27" i="57"/>
  <c r="K27" i="57"/>
  <c r="X27" i="57" s="1"/>
  <c r="Z27" i="57" s="1"/>
  <c r="Y26" i="57"/>
  <c r="AB26" i="57" s="1"/>
  <c r="AD26" i="57" s="1"/>
  <c r="X26" i="57"/>
  <c r="Z26" i="57" s="1"/>
  <c r="R26" i="57"/>
  <c r="K26" i="57"/>
  <c r="AD25" i="57"/>
  <c r="AB25" i="57"/>
  <c r="AA25" i="57"/>
  <c r="AC25" i="57" s="1"/>
  <c r="Y25" i="57"/>
  <c r="X25" i="57"/>
  <c r="Z25" i="57" s="1"/>
  <c r="R25" i="57"/>
  <c r="K25" i="57"/>
  <c r="Y24" i="57"/>
  <c r="R24" i="57"/>
  <c r="K24" i="57"/>
  <c r="X24" i="57" s="1"/>
  <c r="Z24" i="57" s="1"/>
  <c r="AD23" i="57"/>
  <c r="Y23" i="57"/>
  <c r="AB23" i="57" s="1"/>
  <c r="R23" i="57"/>
  <c r="K23" i="57"/>
  <c r="X23" i="57" s="1"/>
  <c r="Z23" i="57" s="1"/>
  <c r="Z22" i="57"/>
  <c r="Y22" i="57"/>
  <c r="AB22" i="57" s="1"/>
  <c r="AD22" i="57" s="1"/>
  <c r="X22" i="57"/>
  <c r="R22" i="57"/>
  <c r="K22" i="57"/>
  <c r="Y21" i="57"/>
  <c r="AB21" i="57" s="1"/>
  <c r="AD21" i="57" s="1"/>
  <c r="R21" i="57"/>
  <c r="K21" i="57"/>
  <c r="X21" i="57" s="1"/>
  <c r="Z21" i="57" s="1"/>
  <c r="AD20" i="57"/>
  <c r="AC20" i="57"/>
  <c r="AB20" i="57"/>
  <c r="AA20" i="57"/>
  <c r="Y20" i="57"/>
  <c r="R20" i="57"/>
  <c r="K20" i="57"/>
  <c r="X20" i="57" s="1"/>
  <c r="Z20" i="57" s="1"/>
  <c r="Y19" i="57"/>
  <c r="R19" i="57"/>
  <c r="K19" i="57"/>
  <c r="X19" i="57" s="1"/>
  <c r="Z19" i="57" s="1"/>
  <c r="Y18" i="57"/>
  <c r="AB18" i="57" s="1"/>
  <c r="AD18" i="57" s="1"/>
  <c r="R18" i="57"/>
  <c r="K18" i="57"/>
  <c r="X18" i="57" s="1"/>
  <c r="Z18" i="57" s="1"/>
  <c r="Y17" i="57"/>
  <c r="AB17" i="57" s="1"/>
  <c r="AD17" i="57" s="1"/>
  <c r="R17" i="57"/>
  <c r="K17" i="57"/>
  <c r="X17" i="57" s="1"/>
  <c r="Z17" i="57" s="1"/>
  <c r="Z16" i="57"/>
  <c r="Y16" i="57"/>
  <c r="AB16" i="57" s="1"/>
  <c r="AD16" i="57" s="1"/>
  <c r="X16" i="57"/>
  <c r="R16" i="57"/>
  <c r="K16" i="57"/>
  <c r="Y15" i="57"/>
  <c r="AB15" i="57" s="1"/>
  <c r="AD15" i="57" s="1"/>
  <c r="R15" i="57"/>
  <c r="K15" i="57"/>
  <c r="X15" i="57" s="1"/>
  <c r="Z15" i="57" s="1"/>
  <c r="AA14" i="57"/>
  <c r="AC14" i="57" s="1"/>
  <c r="Y14" i="57"/>
  <c r="AB14" i="57" s="1"/>
  <c r="AD14" i="57" s="1"/>
  <c r="R14" i="57"/>
  <c r="K14" i="57"/>
  <c r="X14" i="57" s="1"/>
  <c r="Z14" i="57" s="1"/>
  <c r="AB13" i="57"/>
  <c r="AD13" i="57" s="1"/>
  <c r="AA13" i="57"/>
  <c r="AC13" i="57" s="1"/>
  <c r="Y13" i="57"/>
  <c r="R13" i="57"/>
  <c r="K13" i="57"/>
  <c r="X13" i="57" s="1"/>
  <c r="Z13" i="57" s="1"/>
  <c r="AA12" i="57"/>
  <c r="AC12" i="57" s="1"/>
  <c r="Y12" i="57"/>
  <c r="AB12" i="57" s="1"/>
  <c r="AD12" i="57" s="1"/>
  <c r="R12" i="57"/>
  <c r="K12" i="57"/>
  <c r="X12" i="57" s="1"/>
  <c r="Z12" i="57" s="1"/>
  <c r="Y11" i="57"/>
  <c r="AB11" i="57" s="1"/>
  <c r="AD11" i="57" s="1"/>
  <c r="R11" i="57"/>
  <c r="K11" i="57"/>
  <c r="X11" i="57" s="1"/>
  <c r="Z11" i="57" s="1"/>
  <c r="AC10" i="57"/>
  <c r="AB10" i="57"/>
  <c r="AD10" i="57" s="1"/>
  <c r="AA10" i="57"/>
  <c r="Y10" i="57"/>
  <c r="R10" i="57"/>
  <c r="K10" i="57"/>
  <c r="X10" i="57" s="1"/>
  <c r="Z10" i="57" s="1"/>
  <c r="AA9" i="57"/>
  <c r="AC9" i="57" s="1"/>
  <c r="Y9" i="57"/>
  <c r="AB9" i="57" s="1"/>
  <c r="AD9" i="57" s="1"/>
  <c r="R9" i="57"/>
  <c r="K9" i="57"/>
  <c r="X9" i="57" s="1"/>
  <c r="Z9" i="57" s="1"/>
  <c r="Y8" i="57"/>
  <c r="AB8" i="57" s="1"/>
  <c r="AD8" i="57" s="1"/>
  <c r="R8" i="57"/>
  <c r="K8" i="57"/>
  <c r="X8" i="57" s="1"/>
  <c r="Z8" i="57" s="1"/>
  <c r="Y7" i="57"/>
  <c r="AB7" i="57" s="1"/>
  <c r="AD7" i="57" s="1"/>
  <c r="R7" i="57"/>
  <c r="K7" i="57"/>
  <c r="X7" i="57" s="1"/>
  <c r="Z7" i="57" s="1"/>
  <c r="Y6" i="57"/>
  <c r="AB6" i="57" s="1"/>
  <c r="AD6" i="57" s="1"/>
  <c r="X6" i="57"/>
  <c r="Z6" i="57" s="1"/>
  <c r="R6" i="57"/>
  <c r="K6" i="57"/>
  <c r="AD5" i="57"/>
  <c r="AC5" i="57"/>
  <c r="AB5" i="57"/>
  <c r="AA5" i="57"/>
  <c r="Z5" i="57"/>
  <c r="Y5" i="57"/>
  <c r="X5" i="57"/>
  <c r="Y37" i="56"/>
  <c r="AB37" i="56" s="1"/>
  <c r="AD37" i="56" s="1"/>
  <c r="R37" i="56"/>
  <c r="K37" i="56"/>
  <c r="X37" i="56" s="1"/>
  <c r="Z37" i="56" s="1"/>
  <c r="Y36" i="56"/>
  <c r="AB36" i="56" s="1"/>
  <c r="AD36" i="56" s="1"/>
  <c r="R36" i="56"/>
  <c r="K36" i="56"/>
  <c r="X36" i="56" s="1"/>
  <c r="Z36" i="56" s="1"/>
  <c r="Y35" i="56"/>
  <c r="AB35" i="56" s="1"/>
  <c r="AD35" i="56" s="1"/>
  <c r="R35" i="56"/>
  <c r="K35" i="56"/>
  <c r="X35" i="56" s="1"/>
  <c r="Z35" i="56" s="1"/>
  <c r="Y34" i="56"/>
  <c r="AB34" i="56" s="1"/>
  <c r="AD34" i="56" s="1"/>
  <c r="R34" i="56"/>
  <c r="K34" i="56"/>
  <c r="X34" i="56" s="1"/>
  <c r="Z34" i="56" s="1"/>
  <c r="AB33" i="56"/>
  <c r="AD33" i="56" s="1"/>
  <c r="AA33" i="56"/>
  <c r="AC33" i="56" s="1"/>
  <c r="Y33" i="56"/>
  <c r="R33" i="56"/>
  <c r="K33" i="56"/>
  <c r="X33" i="56" s="1"/>
  <c r="Z33" i="56" s="1"/>
  <c r="Y32" i="56"/>
  <c r="AB32" i="56" s="1"/>
  <c r="AD32" i="56" s="1"/>
  <c r="R32" i="56"/>
  <c r="K32" i="56"/>
  <c r="X32" i="56" s="1"/>
  <c r="Z32" i="56" s="1"/>
  <c r="AD31" i="56"/>
  <c r="AC31" i="56"/>
  <c r="AB31" i="56"/>
  <c r="AA31" i="56"/>
  <c r="Y31" i="56"/>
  <c r="R31" i="56"/>
  <c r="K31" i="56"/>
  <c r="X31" i="56" s="1"/>
  <c r="Z31" i="56" s="1"/>
  <c r="Z30" i="56"/>
  <c r="Y30" i="56"/>
  <c r="AA30" i="56" s="1"/>
  <c r="AC30" i="56" s="1"/>
  <c r="R30" i="56"/>
  <c r="K30" i="56"/>
  <c r="X30" i="56" s="1"/>
  <c r="Y29" i="56"/>
  <c r="AB29" i="56" s="1"/>
  <c r="AD29" i="56" s="1"/>
  <c r="R29" i="56"/>
  <c r="K29" i="56"/>
  <c r="X29" i="56" s="1"/>
  <c r="Z29" i="56" s="1"/>
  <c r="AB28" i="56"/>
  <c r="AD28" i="56" s="1"/>
  <c r="AA28" i="56"/>
  <c r="AC28" i="56" s="1"/>
  <c r="Y28" i="56"/>
  <c r="R28" i="56"/>
  <c r="K28" i="56"/>
  <c r="X28" i="56" s="1"/>
  <c r="Z28" i="56" s="1"/>
  <c r="Y27" i="56"/>
  <c r="AB27" i="56" s="1"/>
  <c r="AD27" i="56" s="1"/>
  <c r="R27" i="56"/>
  <c r="K27" i="56"/>
  <c r="X27" i="56" s="1"/>
  <c r="Z27" i="56" s="1"/>
  <c r="AD26" i="56"/>
  <c r="AC26" i="56"/>
  <c r="AB26" i="56"/>
  <c r="AA26" i="56"/>
  <c r="Y26" i="56"/>
  <c r="R26" i="56"/>
  <c r="K26" i="56"/>
  <c r="X26" i="56" s="1"/>
  <c r="Z26" i="56" s="1"/>
  <c r="Y25" i="56"/>
  <c r="AA25" i="56" s="1"/>
  <c r="AC25" i="56" s="1"/>
  <c r="R25" i="56"/>
  <c r="K25" i="56"/>
  <c r="X25" i="56" s="1"/>
  <c r="Z25" i="56" s="1"/>
  <c r="AA24" i="56"/>
  <c r="AC24" i="56" s="1"/>
  <c r="Y24" i="56"/>
  <c r="AB24" i="56" s="1"/>
  <c r="AD24" i="56" s="1"/>
  <c r="R24" i="56"/>
  <c r="K24" i="56"/>
  <c r="X24" i="56" s="1"/>
  <c r="Z24" i="56" s="1"/>
  <c r="Y23" i="56"/>
  <c r="AB23" i="56" s="1"/>
  <c r="AD23" i="56" s="1"/>
  <c r="R23" i="56"/>
  <c r="K23" i="56"/>
  <c r="X23" i="56" s="1"/>
  <c r="Z23" i="56" s="1"/>
  <c r="AA22" i="56"/>
  <c r="AC22" i="56" s="1"/>
  <c r="Y22" i="56"/>
  <c r="AB22" i="56" s="1"/>
  <c r="AD22" i="56" s="1"/>
  <c r="R22" i="56"/>
  <c r="K22" i="56"/>
  <c r="X22" i="56" s="1"/>
  <c r="Z22" i="56" s="1"/>
  <c r="AB21" i="56"/>
  <c r="AD21" i="56" s="1"/>
  <c r="Y21" i="56"/>
  <c r="AA21" i="56" s="1"/>
  <c r="AC21" i="56" s="1"/>
  <c r="X21" i="56"/>
  <c r="Z21" i="56" s="1"/>
  <c r="R21" i="56"/>
  <c r="K21" i="56"/>
  <c r="Y20" i="56"/>
  <c r="AA20" i="56" s="1"/>
  <c r="AC20" i="56" s="1"/>
  <c r="R20" i="56"/>
  <c r="K20" i="56"/>
  <c r="X20" i="56" s="1"/>
  <c r="Z20" i="56" s="1"/>
  <c r="AA19" i="56"/>
  <c r="AC19" i="56" s="1"/>
  <c r="Y19" i="56"/>
  <c r="AB19" i="56" s="1"/>
  <c r="AD19" i="56" s="1"/>
  <c r="R19" i="56"/>
  <c r="K19" i="56"/>
  <c r="X19" i="56" s="1"/>
  <c r="Z19" i="56" s="1"/>
  <c r="Y18" i="56"/>
  <c r="AB18" i="56" s="1"/>
  <c r="AD18" i="56" s="1"/>
  <c r="R18" i="56"/>
  <c r="K18" i="56"/>
  <c r="X18" i="56" s="1"/>
  <c r="Z18" i="56" s="1"/>
  <c r="AA17" i="56"/>
  <c r="AC17" i="56" s="1"/>
  <c r="Y17" i="56"/>
  <c r="AB17" i="56" s="1"/>
  <c r="AD17" i="56" s="1"/>
  <c r="X17" i="56"/>
  <c r="Z17" i="56" s="1"/>
  <c r="R17" i="56"/>
  <c r="K17" i="56"/>
  <c r="AC16" i="56"/>
  <c r="AA16" i="56"/>
  <c r="Y16" i="56"/>
  <c r="AB16" i="56" s="1"/>
  <c r="AD16" i="56" s="1"/>
  <c r="R16" i="56"/>
  <c r="K16" i="56"/>
  <c r="X16" i="56" s="1"/>
  <c r="Z16" i="56" s="1"/>
  <c r="Y15" i="56"/>
  <c r="AA15" i="56" s="1"/>
  <c r="AC15" i="56" s="1"/>
  <c r="R15" i="56"/>
  <c r="K15" i="56"/>
  <c r="X15" i="56" s="1"/>
  <c r="Z15" i="56" s="1"/>
  <c r="AA14" i="56"/>
  <c r="AC14" i="56" s="1"/>
  <c r="Y14" i="56"/>
  <c r="AB14" i="56" s="1"/>
  <c r="AD14" i="56" s="1"/>
  <c r="R14" i="56"/>
  <c r="K14" i="56"/>
  <c r="X14" i="56" s="1"/>
  <c r="Z14" i="56" s="1"/>
  <c r="Y13" i="56"/>
  <c r="AB13" i="56" s="1"/>
  <c r="AD13" i="56" s="1"/>
  <c r="R13" i="56"/>
  <c r="K13" i="56"/>
  <c r="X13" i="56" s="1"/>
  <c r="Z13" i="56" s="1"/>
  <c r="AA12" i="56"/>
  <c r="AC12" i="56" s="1"/>
  <c r="Y12" i="56"/>
  <c r="AB12" i="56" s="1"/>
  <c r="AD12" i="56" s="1"/>
  <c r="R12" i="56"/>
  <c r="K12" i="56"/>
  <c r="X12" i="56" s="1"/>
  <c r="Z12" i="56" s="1"/>
  <c r="AB11" i="56"/>
  <c r="AD11" i="56" s="1"/>
  <c r="Y11" i="56"/>
  <c r="AA11" i="56" s="1"/>
  <c r="AC11" i="56" s="1"/>
  <c r="R11" i="56"/>
  <c r="K11" i="56"/>
  <c r="X11" i="56" s="1"/>
  <c r="Z11" i="56" s="1"/>
  <c r="Y10" i="56"/>
  <c r="AB10" i="56" s="1"/>
  <c r="AD10" i="56" s="1"/>
  <c r="R10" i="56"/>
  <c r="K10" i="56"/>
  <c r="X10" i="56" s="1"/>
  <c r="Z10" i="56" s="1"/>
  <c r="Y9" i="56"/>
  <c r="AB9" i="56" s="1"/>
  <c r="AD9" i="56" s="1"/>
  <c r="R9" i="56"/>
  <c r="K9" i="56"/>
  <c r="X9" i="56" s="1"/>
  <c r="Z9" i="56" s="1"/>
  <c r="Y8" i="56"/>
  <c r="AA8" i="56" s="1"/>
  <c r="AC8" i="56" s="1"/>
  <c r="R8" i="56"/>
  <c r="K8" i="56"/>
  <c r="X8" i="56" s="1"/>
  <c r="Z8" i="56" s="1"/>
  <c r="Y7" i="56"/>
  <c r="AB7" i="56" s="1"/>
  <c r="AD7" i="56" s="1"/>
  <c r="X7" i="56"/>
  <c r="Z7" i="56" s="1"/>
  <c r="R7" i="56"/>
  <c r="K7" i="56"/>
  <c r="AB6" i="56"/>
  <c r="AD6" i="56" s="1"/>
  <c r="Y6" i="56"/>
  <c r="AA6" i="56" s="1"/>
  <c r="AC6" i="56" s="1"/>
  <c r="R6" i="56"/>
  <c r="K6" i="56"/>
  <c r="X6" i="56" s="1"/>
  <c r="Z6" i="56" s="1"/>
  <c r="Y5" i="56"/>
  <c r="AB5" i="56" s="1"/>
  <c r="AD5" i="56" s="1"/>
  <c r="R5" i="56"/>
  <c r="K5" i="56"/>
  <c r="X5" i="56" s="1"/>
  <c r="AB33" i="55"/>
  <c r="AD33" i="55" s="1"/>
  <c r="AA33" i="55"/>
  <c r="AC33" i="55" s="1"/>
  <c r="Y33" i="55"/>
  <c r="R33" i="55"/>
  <c r="K33" i="55"/>
  <c r="X33" i="55" s="1"/>
  <c r="Z33" i="55" s="1"/>
  <c r="Y32" i="55"/>
  <c r="AB32" i="55" s="1"/>
  <c r="AD32" i="55" s="1"/>
  <c r="R32" i="55"/>
  <c r="K32" i="55"/>
  <c r="X32" i="55" s="1"/>
  <c r="Z32" i="55" s="1"/>
  <c r="Y31" i="55"/>
  <c r="AB31" i="55" s="1"/>
  <c r="AD31" i="55" s="1"/>
  <c r="R31" i="55"/>
  <c r="K31" i="55"/>
  <c r="X31" i="55" s="1"/>
  <c r="Z31" i="55" s="1"/>
  <c r="AB30" i="55"/>
  <c r="AD30" i="55" s="1"/>
  <c r="Y30" i="55"/>
  <c r="AA30" i="55" s="1"/>
  <c r="AC30" i="55" s="1"/>
  <c r="R30" i="55"/>
  <c r="K30" i="55"/>
  <c r="X30" i="55" s="1"/>
  <c r="Z30" i="55" s="1"/>
  <c r="Y29" i="55"/>
  <c r="AB29" i="55" s="1"/>
  <c r="AD29" i="55" s="1"/>
  <c r="R29" i="55"/>
  <c r="K29" i="55"/>
  <c r="X29" i="55" s="1"/>
  <c r="Z29" i="55" s="1"/>
  <c r="Y28" i="55"/>
  <c r="AB28" i="55" s="1"/>
  <c r="AD28" i="55" s="1"/>
  <c r="R28" i="55"/>
  <c r="K28" i="55"/>
  <c r="X28" i="55" s="1"/>
  <c r="Z28" i="55" s="1"/>
  <c r="Y27" i="55"/>
  <c r="AB27" i="55" s="1"/>
  <c r="AD27" i="55" s="1"/>
  <c r="R27" i="55"/>
  <c r="K27" i="55"/>
  <c r="X27" i="55" s="1"/>
  <c r="Z27" i="55" s="1"/>
  <c r="Y26" i="55"/>
  <c r="AB26" i="55" s="1"/>
  <c r="AD26" i="55" s="1"/>
  <c r="R26" i="55"/>
  <c r="K26" i="55"/>
  <c r="X26" i="55" s="1"/>
  <c r="Z26" i="55" s="1"/>
  <c r="AB25" i="55"/>
  <c r="AD25" i="55" s="1"/>
  <c r="AA25" i="55"/>
  <c r="AC25" i="55" s="1"/>
  <c r="Y25" i="55"/>
  <c r="R25" i="55"/>
  <c r="K25" i="55"/>
  <c r="X25" i="55" s="1"/>
  <c r="Z25" i="55" s="1"/>
  <c r="Y24" i="55"/>
  <c r="AB24" i="55" s="1"/>
  <c r="AD24" i="55" s="1"/>
  <c r="R24" i="55"/>
  <c r="K24" i="55"/>
  <c r="X24" i="55" s="1"/>
  <c r="Z24" i="55" s="1"/>
  <c r="Y23" i="55"/>
  <c r="AB23" i="55" s="1"/>
  <c r="AD23" i="55" s="1"/>
  <c r="R23" i="55"/>
  <c r="K23" i="55"/>
  <c r="X23" i="55" s="1"/>
  <c r="Z23" i="55" s="1"/>
  <c r="Y22" i="55"/>
  <c r="AB22" i="55" s="1"/>
  <c r="AD22" i="55" s="1"/>
  <c r="R22" i="55"/>
  <c r="K22" i="55"/>
  <c r="X22" i="55" s="1"/>
  <c r="Z22" i="55" s="1"/>
  <c r="AB21" i="55"/>
  <c r="AD21" i="55" s="1"/>
  <c r="AA21" i="55"/>
  <c r="AC21" i="55" s="1"/>
  <c r="Y21" i="55"/>
  <c r="R21" i="55"/>
  <c r="K21" i="55"/>
  <c r="X21" i="55" s="1"/>
  <c r="Z21" i="55" s="1"/>
  <c r="Y20" i="55"/>
  <c r="AB20" i="55" s="1"/>
  <c r="AD20" i="55" s="1"/>
  <c r="R20" i="55"/>
  <c r="K20" i="55"/>
  <c r="X20" i="55" s="1"/>
  <c r="Z20" i="55" s="1"/>
  <c r="Y19" i="55"/>
  <c r="AB19" i="55" s="1"/>
  <c r="AD19" i="55" s="1"/>
  <c r="R19" i="55"/>
  <c r="K19" i="55"/>
  <c r="X19" i="55" s="1"/>
  <c r="Z19" i="55" s="1"/>
  <c r="AB18" i="55"/>
  <c r="AD18" i="55" s="1"/>
  <c r="Y18" i="55"/>
  <c r="AA18" i="55" s="1"/>
  <c r="AC18" i="55" s="1"/>
  <c r="R18" i="55"/>
  <c r="K18" i="55"/>
  <c r="X18" i="55" s="1"/>
  <c r="Z18" i="55" s="1"/>
  <c r="Y17" i="55"/>
  <c r="AB17" i="55" s="1"/>
  <c r="AD17" i="55" s="1"/>
  <c r="R17" i="55"/>
  <c r="K17" i="55"/>
  <c r="X17" i="55" s="1"/>
  <c r="Z17" i="55" s="1"/>
  <c r="Y16" i="55"/>
  <c r="AB16" i="55" s="1"/>
  <c r="AD16" i="55" s="1"/>
  <c r="R16" i="55"/>
  <c r="K16" i="55"/>
  <c r="X16" i="55" s="1"/>
  <c r="Z16" i="55" s="1"/>
  <c r="Y15" i="55"/>
  <c r="AB15" i="55" s="1"/>
  <c r="AD15" i="55" s="1"/>
  <c r="R15" i="55"/>
  <c r="K15" i="55"/>
  <c r="X15" i="55" s="1"/>
  <c r="Z15" i="55" s="1"/>
  <c r="Y14" i="55"/>
  <c r="AB14" i="55" s="1"/>
  <c r="AD14" i="55" s="1"/>
  <c r="R14" i="55"/>
  <c r="K14" i="55"/>
  <c r="X14" i="55" s="1"/>
  <c r="Z14" i="55" s="1"/>
  <c r="AB13" i="55"/>
  <c r="AD13" i="55" s="1"/>
  <c r="AA13" i="55"/>
  <c r="AC13" i="55" s="1"/>
  <c r="Y13" i="55"/>
  <c r="R13" i="55"/>
  <c r="K13" i="55"/>
  <c r="X13" i="55" s="1"/>
  <c r="Z13" i="55" s="1"/>
  <c r="Y12" i="55"/>
  <c r="AB12" i="55" s="1"/>
  <c r="AD12" i="55" s="1"/>
  <c r="R12" i="55"/>
  <c r="K12" i="55"/>
  <c r="X12" i="55" s="1"/>
  <c r="Z12" i="55" s="1"/>
  <c r="Y11" i="55"/>
  <c r="AB11" i="55" s="1"/>
  <c r="AD11" i="55" s="1"/>
  <c r="R11" i="55"/>
  <c r="K11" i="55"/>
  <c r="X11" i="55" s="1"/>
  <c r="Z11" i="55" s="1"/>
  <c r="Y10" i="55"/>
  <c r="AB10" i="55" s="1"/>
  <c r="AD10" i="55" s="1"/>
  <c r="X10" i="55"/>
  <c r="Z10" i="55" s="1"/>
  <c r="R10" i="55"/>
  <c r="K10" i="55"/>
  <c r="Y9" i="55"/>
  <c r="AB9" i="55" s="1"/>
  <c r="AD9" i="55" s="1"/>
  <c r="R9" i="55"/>
  <c r="K9" i="55"/>
  <c r="X9" i="55" s="1"/>
  <c r="Z9" i="55" s="1"/>
  <c r="AB8" i="55"/>
  <c r="AD8" i="55" s="1"/>
  <c r="AA8" i="55"/>
  <c r="AC8" i="55" s="1"/>
  <c r="Y8" i="55"/>
  <c r="R8" i="55"/>
  <c r="K8" i="55"/>
  <c r="X8" i="55" s="1"/>
  <c r="Z8" i="55" s="1"/>
  <c r="AB7" i="55"/>
  <c r="AD7" i="55" s="1"/>
  <c r="Y7" i="55"/>
  <c r="AA7" i="55" s="1"/>
  <c r="AC7" i="55" s="1"/>
  <c r="R7" i="55"/>
  <c r="K7" i="55"/>
  <c r="X7" i="55" s="1"/>
  <c r="Z7" i="55" s="1"/>
  <c r="Y6" i="55"/>
  <c r="AB6" i="55" s="1"/>
  <c r="AD6" i="55" s="1"/>
  <c r="R6" i="55"/>
  <c r="K6" i="55"/>
  <c r="X6" i="55" s="1"/>
  <c r="Z6" i="55" s="1"/>
  <c r="Y5" i="55"/>
  <c r="AB5" i="55" s="1"/>
  <c r="AD5" i="55" s="1"/>
  <c r="R5" i="55"/>
  <c r="K5" i="55"/>
  <c r="X5" i="55" s="1"/>
  <c r="Z5" i="55" s="1"/>
  <c r="AB57" i="54"/>
  <c r="AD57" i="54" s="1"/>
  <c r="AA57" i="54"/>
  <c r="AC57" i="54" s="1"/>
  <c r="Y57" i="54"/>
  <c r="R57" i="54"/>
  <c r="K57" i="54"/>
  <c r="X57" i="54" s="1"/>
  <c r="Z57" i="54" s="1"/>
  <c r="Y56" i="54"/>
  <c r="R56" i="54"/>
  <c r="K56" i="54"/>
  <c r="X56" i="54" s="1"/>
  <c r="Z56" i="54" s="1"/>
  <c r="Y55" i="54"/>
  <c r="AB55" i="54" s="1"/>
  <c r="AD55" i="54" s="1"/>
  <c r="R55" i="54"/>
  <c r="K55" i="54"/>
  <c r="X55" i="54" s="1"/>
  <c r="Z55" i="54" s="1"/>
  <c r="AC54" i="54"/>
  <c r="AB54" i="54"/>
  <c r="AD54" i="54" s="1"/>
  <c r="Y54" i="54"/>
  <c r="AA54" i="54" s="1"/>
  <c r="X54" i="54"/>
  <c r="Z54" i="54" s="1"/>
  <c r="R54" i="54"/>
  <c r="K54" i="54"/>
  <c r="Y53" i="54"/>
  <c r="AA53" i="54" s="1"/>
  <c r="AC53" i="54" s="1"/>
  <c r="R53" i="54"/>
  <c r="K53" i="54"/>
  <c r="X53" i="54" s="1"/>
  <c r="Z53" i="54" s="1"/>
  <c r="AB52" i="54"/>
  <c r="AD52" i="54" s="1"/>
  <c r="AA52" i="54"/>
  <c r="AC52" i="54" s="1"/>
  <c r="Y52" i="54"/>
  <c r="X52" i="54"/>
  <c r="Z52" i="54" s="1"/>
  <c r="R52" i="54"/>
  <c r="K52" i="54"/>
  <c r="AB51" i="54"/>
  <c r="AD51" i="54" s="1"/>
  <c r="AA51" i="54"/>
  <c r="AC51" i="54" s="1"/>
  <c r="Y51" i="54"/>
  <c r="R51" i="54"/>
  <c r="K51" i="54"/>
  <c r="X51" i="54" s="1"/>
  <c r="Z51" i="54" s="1"/>
  <c r="Y50" i="54"/>
  <c r="AB50" i="54" s="1"/>
  <c r="AD50" i="54" s="1"/>
  <c r="X50" i="54"/>
  <c r="Z50" i="54" s="1"/>
  <c r="R50" i="54"/>
  <c r="K50" i="54"/>
  <c r="AD49" i="54"/>
  <c r="Y49" i="54"/>
  <c r="AB49" i="54" s="1"/>
  <c r="X49" i="54"/>
  <c r="Z49" i="54" s="1"/>
  <c r="R49" i="54"/>
  <c r="K49" i="54"/>
  <c r="Y48" i="54"/>
  <c r="AB48" i="54" s="1"/>
  <c r="AD48" i="54" s="1"/>
  <c r="R48" i="54"/>
  <c r="K48" i="54"/>
  <c r="X48" i="54" s="1"/>
  <c r="Z48" i="54" s="1"/>
  <c r="Y47" i="54"/>
  <c r="AB47" i="54" s="1"/>
  <c r="AD47" i="54" s="1"/>
  <c r="X47" i="54"/>
  <c r="Z47" i="54" s="1"/>
  <c r="R47" i="54"/>
  <c r="K47" i="54"/>
  <c r="AD46" i="54"/>
  <c r="Y46" i="54"/>
  <c r="AB46" i="54" s="1"/>
  <c r="X46" i="54"/>
  <c r="Z46" i="54" s="1"/>
  <c r="R46" i="54"/>
  <c r="K46" i="54"/>
  <c r="Y45" i="54"/>
  <c r="X45" i="54"/>
  <c r="Z45" i="54" s="1"/>
  <c r="R45" i="54"/>
  <c r="K45" i="54"/>
  <c r="Y44" i="54"/>
  <c r="AB44" i="54" s="1"/>
  <c r="AD44" i="54" s="1"/>
  <c r="R44" i="54"/>
  <c r="K44" i="54"/>
  <c r="X44" i="54" s="1"/>
  <c r="Z44" i="54" s="1"/>
  <c r="AC43" i="54"/>
  <c r="AB43" i="54"/>
  <c r="AD43" i="54" s="1"/>
  <c r="Y43" i="54"/>
  <c r="AA43" i="54" s="1"/>
  <c r="X43" i="54"/>
  <c r="Z43" i="54" s="1"/>
  <c r="R43" i="54"/>
  <c r="K43" i="54"/>
  <c r="Y42" i="54"/>
  <c r="AA42" i="54" s="1"/>
  <c r="AC42" i="54" s="1"/>
  <c r="X42" i="54"/>
  <c r="Z42" i="54" s="1"/>
  <c r="R42" i="54"/>
  <c r="K42" i="54"/>
  <c r="AB41" i="54"/>
  <c r="AD41" i="54" s="1"/>
  <c r="Y41" i="54"/>
  <c r="AA41" i="54" s="1"/>
  <c r="AC41" i="54" s="1"/>
  <c r="R41" i="54"/>
  <c r="K41" i="54"/>
  <c r="X41" i="54" s="1"/>
  <c r="Z41" i="54" s="1"/>
  <c r="AB40" i="54"/>
  <c r="AD40" i="54" s="1"/>
  <c r="AA40" i="54"/>
  <c r="AC40" i="54" s="1"/>
  <c r="Y40" i="54"/>
  <c r="R40" i="54"/>
  <c r="K40" i="54"/>
  <c r="X40" i="54" s="1"/>
  <c r="Z40" i="54" s="1"/>
  <c r="Y39" i="54"/>
  <c r="AB39" i="54" s="1"/>
  <c r="AD39" i="54" s="1"/>
  <c r="R39" i="54"/>
  <c r="K39" i="54"/>
  <c r="X39" i="54" s="1"/>
  <c r="Z39" i="54" s="1"/>
  <c r="AD38" i="54"/>
  <c r="Y38" i="54"/>
  <c r="AB38" i="54" s="1"/>
  <c r="X38" i="54"/>
  <c r="Z38" i="54" s="1"/>
  <c r="R38" i="54"/>
  <c r="K38" i="54"/>
  <c r="Y37" i="54"/>
  <c r="R37" i="54"/>
  <c r="K37" i="54"/>
  <c r="X37" i="54" s="1"/>
  <c r="Z37" i="54" s="1"/>
  <c r="AB36" i="54"/>
  <c r="AD36" i="54" s="1"/>
  <c r="Y36" i="54"/>
  <c r="AA36" i="54" s="1"/>
  <c r="AC36" i="54" s="1"/>
  <c r="R36" i="54"/>
  <c r="K36" i="54"/>
  <c r="X36" i="54" s="1"/>
  <c r="Z36" i="54" s="1"/>
  <c r="AB35" i="54"/>
  <c r="AD35" i="54" s="1"/>
  <c r="AA35" i="54"/>
  <c r="AC35" i="54" s="1"/>
  <c r="Y35" i="54"/>
  <c r="R35" i="54"/>
  <c r="K35" i="54"/>
  <c r="X35" i="54" s="1"/>
  <c r="Z35" i="54" s="1"/>
  <c r="Y34" i="54"/>
  <c r="AB34" i="54" s="1"/>
  <c r="AD34" i="54" s="1"/>
  <c r="R34" i="54"/>
  <c r="K34" i="54"/>
  <c r="X34" i="54" s="1"/>
  <c r="Z34" i="54" s="1"/>
  <c r="Y33" i="54"/>
  <c r="AB33" i="54" s="1"/>
  <c r="AD33" i="54" s="1"/>
  <c r="R33" i="54"/>
  <c r="K33" i="54"/>
  <c r="X33" i="54" s="1"/>
  <c r="Z33" i="54" s="1"/>
  <c r="Y32" i="54"/>
  <c r="AA32" i="54" s="1"/>
  <c r="AC32" i="54" s="1"/>
  <c r="X32" i="54"/>
  <c r="Z32" i="54" s="1"/>
  <c r="R32" i="54"/>
  <c r="K32" i="54"/>
  <c r="AB31" i="54"/>
  <c r="AD31" i="54" s="1"/>
  <c r="Y31" i="54"/>
  <c r="AA31" i="54" s="1"/>
  <c r="AC31" i="54" s="1"/>
  <c r="R31" i="54"/>
  <c r="K31" i="54"/>
  <c r="X31" i="54" s="1"/>
  <c r="Z31" i="54" s="1"/>
  <c r="AB30" i="54"/>
  <c r="AD30" i="54" s="1"/>
  <c r="AA30" i="54"/>
  <c r="AC30" i="54" s="1"/>
  <c r="Y30" i="54"/>
  <c r="X30" i="54"/>
  <c r="Z30" i="54" s="1"/>
  <c r="R30" i="54"/>
  <c r="K30" i="54"/>
  <c r="Y29" i="54"/>
  <c r="AB29" i="54" s="1"/>
  <c r="AD29" i="54" s="1"/>
  <c r="R29" i="54"/>
  <c r="K29" i="54"/>
  <c r="X29" i="54" s="1"/>
  <c r="Z29" i="54" s="1"/>
  <c r="Y28" i="54"/>
  <c r="AB28" i="54" s="1"/>
  <c r="AD28" i="54" s="1"/>
  <c r="R28" i="54"/>
  <c r="K28" i="54"/>
  <c r="X28" i="54" s="1"/>
  <c r="Z28" i="54" s="1"/>
  <c r="Y27" i="54"/>
  <c r="R27" i="54"/>
  <c r="K27" i="54"/>
  <c r="X27" i="54" s="1"/>
  <c r="Z27" i="54" s="1"/>
  <c r="AB26" i="54"/>
  <c r="AD26" i="54" s="1"/>
  <c r="Y26" i="54"/>
  <c r="AA26" i="54" s="1"/>
  <c r="AC26" i="54" s="1"/>
  <c r="R26" i="54"/>
  <c r="K26" i="54"/>
  <c r="X26" i="54" s="1"/>
  <c r="Z26" i="54" s="1"/>
  <c r="AB25" i="54"/>
  <c r="AD25" i="54" s="1"/>
  <c r="AA25" i="54"/>
  <c r="AC25" i="54" s="1"/>
  <c r="Y25" i="54"/>
  <c r="R25" i="54"/>
  <c r="K25" i="54"/>
  <c r="X25" i="54" s="1"/>
  <c r="Z25" i="54" s="1"/>
  <c r="Y24" i="54"/>
  <c r="AB24" i="54" s="1"/>
  <c r="AD24" i="54" s="1"/>
  <c r="R24" i="54"/>
  <c r="K24" i="54"/>
  <c r="X24" i="54" s="1"/>
  <c r="Z24" i="54" s="1"/>
  <c r="AD23" i="54"/>
  <c r="Y23" i="54"/>
  <c r="AB23" i="54" s="1"/>
  <c r="X23" i="54"/>
  <c r="Z23" i="54" s="1"/>
  <c r="R23" i="54"/>
  <c r="K23" i="54"/>
  <c r="Y22" i="54"/>
  <c r="R22" i="54"/>
  <c r="K22" i="54"/>
  <c r="X22" i="54" s="1"/>
  <c r="Z22" i="54" s="1"/>
  <c r="AB21" i="54"/>
  <c r="AD21" i="54" s="1"/>
  <c r="Y21" i="54"/>
  <c r="AA21" i="54" s="1"/>
  <c r="AC21" i="54" s="1"/>
  <c r="R21" i="54"/>
  <c r="K21" i="54"/>
  <c r="X21" i="54" s="1"/>
  <c r="Z21" i="54" s="1"/>
  <c r="AB20" i="54"/>
  <c r="AD20" i="54" s="1"/>
  <c r="AA20" i="54"/>
  <c r="AC20" i="54" s="1"/>
  <c r="Z20" i="54"/>
  <c r="Y20" i="54"/>
  <c r="R20" i="54"/>
  <c r="K20" i="54"/>
  <c r="X20" i="54" s="1"/>
  <c r="Y19" i="54"/>
  <c r="AB19" i="54" s="1"/>
  <c r="AD19" i="54" s="1"/>
  <c r="R19" i="54"/>
  <c r="K19" i="54"/>
  <c r="X19" i="54" s="1"/>
  <c r="Z19" i="54" s="1"/>
  <c r="AD18" i="54"/>
  <c r="AB18" i="54"/>
  <c r="AA18" i="54"/>
  <c r="AC18" i="54" s="1"/>
  <c r="Z18" i="54"/>
  <c r="Y18" i="54"/>
  <c r="R18" i="54"/>
  <c r="K18" i="54"/>
  <c r="X18" i="54" s="1"/>
  <c r="Y17" i="54"/>
  <c r="AB17" i="54" s="1"/>
  <c r="AD17" i="54" s="1"/>
  <c r="R17" i="54"/>
  <c r="K17" i="54"/>
  <c r="X17" i="54" s="1"/>
  <c r="Z17" i="54" s="1"/>
  <c r="Y16" i="54"/>
  <c r="AB16" i="54" s="1"/>
  <c r="AD16" i="54" s="1"/>
  <c r="R16" i="54"/>
  <c r="K16" i="54"/>
  <c r="X16" i="54" s="1"/>
  <c r="Z16" i="54" s="1"/>
  <c r="AC15" i="54"/>
  <c r="AB15" i="54"/>
  <c r="AD15" i="54" s="1"/>
  <c r="AA15" i="54"/>
  <c r="Y15" i="54"/>
  <c r="R15" i="54"/>
  <c r="K15" i="54"/>
  <c r="X15" i="54" s="1"/>
  <c r="Z15" i="54" s="1"/>
  <c r="Z14" i="54"/>
  <c r="Y14" i="54"/>
  <c r="AB14" i="54" s="1"/>
  <c r="AD14" i="54" s="1"/>
  <c r="R14" i="54"/>
  <c r="K14" i="54"/>
  <c r="X14" i="54" s="1"/>
  <c r="AB13" i="54"/>
  <c r="AD13" i="54" s="1"/>
  <c r="AA13" i="54"/>
  <c r="AC13" i="54" s="1"/>
  <c r="Y13" i="54"/>
  <c r="R13" i="54"/>
  <c r="K13" i="54"/>
  <c r="X13" i="54" s="1"/>
  <c r="Z13" i="54" s="1"/>
  <c r="Y12" i="54"/>
  <c r="AB12" i="54" s="1"/>
  <c r="AD12" i="54" s="1"/>
  <c r="X12" i="54"/>
  <c r="Z12" i="54" s="1"/>
  <c r="R12" i="54"/>
  <c r="K12" i="54"/>
  <c r="Y11" i="54"/>
  <c r="AB11" i="54" s="1"/>
  <c r="AD11" i="54" s="1"/>
  <c r="R11" i="54"/>
  <c r="K11" i="54"/>
  <c r="X11" i="54" s="1"/>
  <c r="Z11" i="54" s="1"/>
  <c r="AD10" i="54"/>
  <c r="Y10" i="54"/>
  <c r="AB10" i="54" s="1"/>
  <c r="X10" i="54"/>
  <c r="Z10" i="54" s="1"/>
  <c r="R10" i="54"/>
  <c r="K10" i="54"/>
  <c r="Y9" i="54"/>
  <c r="X9" i="54"/>
  <c r="Z9" i="54" s="1"/>
  <c r="R9" i="54"/>
  <c r="K9" i="54"/>
  <c r="Y8" i="54"/>
  <c r="AB8" i="54" s="1"/>
  <c r="AD8" i="54" s="1"/>
  <c r="R8" i="54"/>
  <c r="K8" i="54"/>
  <c r="X8" i="54" s="1"/>
  <c r="Z8" i="54" s="1"/>
  <c r="AB7" i="54"/>
  <c r="AD7" i="54" s="1"/>
  <c r="Y7" i="54"/>
  <c r="AA7" i="54" s="1"/>
  <c r="AC7" i="54" s="1"/>
  <c r="R7" i="54"/>
  <c r="K7" i="54"/>
  <c r="X7" i="54" s="1"/>
  <c r="Z7" i="54" s="1"/>
  <c r="Y6" i="54"/>
  <c r="AB6" i="54" s="1"/>
  <c r="AD6" i="54" s="1"/>
  <c r="R6" i="54"/>
  <c r="K6" i="54"/>
  <c r="X6" i="54" s="1"/>
  <c r="Z6" i="54" s="1"/>
  <c r="AA5" i="54"/>
  <c r="AC5" i="54" s="1"/>
  <c r="Y5" i="54"/>
  <c r="AB5" i="54" s="1"/>
  <c r="AD5" i="54" s="1"/>
  <c r="R5" i="54"/>
  <c r="K5" i="54"/>
  <c r="X5" i="54" s="1"/>
  <c r="Y5" i="53"/>
  <c r="Y8" i="53" s="1"/>
  <c r="D52" i="116" s="1"/>
  <c r="R5" i="53"/>
  <c r="K5" i="53"/>
  <c r="X5" i="53" s="1"/>
  <c r="X8" i="53" s="1"/>
  <c r="C52" i="116" s="1"/>
  <c r="AB8" i="52"/>
  <c r="AD8" i="52" s="1"/>
  <c r="Y8" i="52"/>
  <c r="AA8" i="52" s="1"/>
  <c r="AC8" i="52" s="1"/>
  <c r="R8" i="52"/>
  <c r="K8" i="52"/>
  <c r="X8" i="52" s="1"/>
  <c r="Z8" i="52" s="1"/>
  <c r="Y7" i="52"/>
  <c r="AB7" i="52" s="1"/>
  <c r="AD7" i="52" s="1"/>
  <c r="R7" i="52"/>
  <c r="K7" i="52"/>
  <c r="X7" i="52" s="1"/>
  <c r="Z7" i="52" s="1"/>
  <c r="Y6" i="52"/>
  <c r="AB6" i="52" s="1"/>
  <c r="AD6" i="52" s="1"/>
  <c r="R6" i="52"/>
  <c r="K6" i="52"/>
  <c r="X6" i="52" s="1"/>
  <c r="Z6" i="52" s="1"/>
  <c r="Y5" i="52"/>
  <c r="AB5" i="52" s="1"/>
  <c r="AD5" i="52" s="1"/>
  <c r="X5" i="52"/>
  <c r="R5" i="52"/>
  <c r="K5" i="52"/>
  <c r="AD6" i="51"/>
  <c r="AC6" i="51"/>
  <c r="AB6" i="51"/>
  <c r="AA6" i="51"/>
  <c r="Z6" i="51"/>
  <c r="Y6" i="51"/>
  <c r="X6" i="51"/>
  <c r="Y5" i="51"/>
  <c r="AB5" i="51" s="1"/>
  <c r="R5" i="51"/>
  <c r="K5" i="51"/>
  <c r="X5" i="51" s="1"/>
  <c r="Y8" i="50"/>
  <c r="AB8" i="50" s="1"/>
  <c r="AD8" i="50" s="1"/>
  <c r="R8" i="50"/>
  <c r="K8" i="50"/>
  <c r="X8" i="50" s="1"/>
  <c r="Z8" i="50" s="1"/>
  <c r="Y7" i="50"/>
  <c r="AB7" i="50" s="1"/>
  <c r="AD7" i="50" s="1"/>
  <c r="R7" i="50"/>
  <c r="K7" i="50"/>
  <c r="X7" i="50" s="1"/>
  <c r="Z7" i="50" s="1"/>
  <c r="Y6" i="50"/>
  <c r="AB6" i="50" s="1"/>
  <c r="AD6" i="50" s="1"/>
  <c r="R6" i="50"/>
  <c r="K6" i="50"/>
  <c r="X6" i="50" s="1"/>
  <c r="Z6" i="50" s="1"/>
  <c r="Y5" i="50"/>
  <c r="AB5" i="50" s="1"/>
  <c r="AD5" i="50" s="1"/>
  <c r="R5" i="50"/>
  <c r="K5" i="50"/>
  <c r="X5" i="50" s="1"/>
  <c r="Z5" i="50" s="1"/>
  <c r="Y7" i="49"/>
  <c r="AB7" i="49" s="1"/>
  <c r="AD7" i="49" s="1"/>
  <c r="X7" i="49"/>
  <c r="Z7" i="49" s="1"/>
  <c r="R7" i="49"/>
  <c r="K7" i="49"/>
  <c r="Y6" i="49"/>
  <c r="AB6" i="49" s="1"/>
  <c r="AD6" i="49" s="1"/>
  <c r="R6" i="49"/>
  <c r="K6" i="49"/>
  <c r="X6" i="49" s="1"/>
  <c r="Z6" i="49" s="1"/>
  <c r="Y5" i="49"/>
  <c r="AA5" i="49" s="1"/>
  <c r="AC5" i="49" s="1"/>
  <c r="R5" i="49"/>
  <c r="K5" i="49"/>
  <c r="X5" i="49" s="1"/>
  <c r="Y8" i="48"/>
  <c r="AA8" i="48" s="1"/>
  <c r="AC8" i="48" s="1"/>
  <c r="R8" i="48"/>
  <c r="K8" i="48"/>
  <c r="X8" i="48" s="1"/>
  <c r="Z8" i="48" s="1"/>
  <c r="Y7" i="48"/>
  <c r="AB7" i="48" s="1"/>
  <c r="AD7" i="48" s="1"/>
  <c r="R7" i="48"/>
  <c r="K7" i="48"/>
  <c r="X7" i="48" s="1"/>
  <c r="Z7" i="48" s="1"/>
  <c r="AA6" i="48"/>
  <c r="AC6" i="48" s="1"/>
  <c r="Y6" i="48"/>
  <c r="AB6" i="48" s="1"/>
  <c r="AD6" i="48" s="1"/>
  <c r="R6" i="48"/>
  <c r="K6" i="48"/>
  <c r="X6" i="48" s="1"/>
  <c r="Z6" i="48" s="1"/>
  <c r="AB5" i="48"/>
  <c r="Y5" i="48"/>
  <c r="AA5" i="48" s="1"/>
  <c r="AC5" i="48" s="1"/>
  <c r="R5" i="48"/>
  <c r="K5" i="48"/>
  <c r="X5" i="48" s="1"/>
  <c r="Z5" i="48" s="1"/>
  <c r="AA8" i="47"/>
  <c r="AC8" i="47" s="1"/>
  <c r="Y8" i="47"/>
  <c r="AB8" i="47" s="1"/>
  <c r="AD8" i="47" s="1"/>
  <c r="R8" i="47"/>
  <c r="K8" i="47"/>
  <c r="X8" i="47" s="1"/>
  <c r="Z8" i="47" s="1"/>
  <c r="Y7" i="47"/>
  <c r="AB7" i="47" s="1"/>
  <c r="AD7" i="47" s="1"/>
  <c r="R7" i="47"/>
  <c r="K7" i="47"/>
  <c r="X7" i="47" s="1"/>
  <c r="Z7" i="47" s="1"/>
  <c r="Y6" i="47"/>
  <c r="AB6" i="47" s="1"/>
  <c r="AD6" i="47" s="1"/>
  <c r="R6" i="47"/>
  <c r="K6" i="47"/>
  <c r="X6" i="47" s="1"/>
  <c r="Z6" i="47" s="1"/>
  <c r="Y5" i="47"/>
  <c r="AB5" i="47" s="1"/>
  <c r="AD5" i="47" s="1"/>
  <c r="R5" i="47"/>
  <c r="K5" i="47"/>
  <c r="X5" i="47" s="1"/>
  <c r="AB8" i="46"/>
  <c r="AD8" i="46" s="1"/>
  <c r="AA8" i="46"/>
  <c r="AC8" i="46" s="1"/>
  <c r="Y8" i="46"/>
  <c r="R8" i="46"/>
  <c r="K8" i="46"/>
  <c r="X8" i="46" s="1"/>
  <c r="Z8" i="46" s="1"/>
  <c r="Z7" i="46"/>
  <c r="Y7" i="46"/>
  <c r="AB7" i="46" s="1"/>
  <c r="AD7" i="46" s="1"/>
  <c r="R7" i="46"/>
  <c r="K7" i="46"/>
  <c r="X7" i="46" s="1"/>
  <c r="Y6" i="46"/>
  <c r="AB6" i="46" s="1"/>
  <c r="AD6" i="46" s="1"/>
  <c r="R6" i="46"/>
  <c r="K6" i="46"/>
  <c r="X6" i="46" s="1"/>
  <c r="Z6" i="46" s="1"/>
  <c r="Y5" i="46"/>
  <c r="AB5" i="46" s="1"/>
  <c r="AD5" i="46" s="1"/>
  <c r="R5" i="46"/>
  <c r="K5" i="46"/>
  <c r="X5" i="46" s="1"/>
  <c r="Z5" i="46" s="1"/>
  <c r="AB8" i="45"/>
  <c r="AD8" i="45" s="1"/>
  <c r="AA8" i="45"/>
  <c r="AC8" i="45" s="1"/>
  <c r="Y8" i="45"/>
  <c r="R8" i="45"/>
  <c r="K8" i="45"/>
  <c r="X8" i="45" s="1"/>
  <c r="Z8" i="45" s="1"/>
  <c r="AB7" i="45"/>
  <c r="AD7" i="45" s="1"/>
  <c r="AA7" i="45"/>
  <c r="AC7" i="45" s="1"/>
  <c r="Y7" i="45"/>
  <c r="R7" i="45"/>
  <c r="K7" i="45"/>
  <c r="X7" i="45" s="1"/>
  <c r="Z7" i="45" s="1"/>
  <c r="Y6" i="45"/>
  <c r="AB6" i="45" s="1"/>
  <c r="AD6" i="45" s="1"/>
  <c r="R6" i="45"/>
  <c r="K6" i="45"/>
  <c r="X6" i="45" s="1"/>
  <c r="Z6" i="45" s="1"/>
  <c r="Y5" i="45"/>
  <c r="AB5" i="45" s="1"/>
  <c r="AD5" i="45" s="1"/>
  <c r="R5" i="45"/>
  <c r="K5" i="45"/>
  <c r="X5" i="45" s="1"/>
  <c r="Z5" i="45" s="1"/>
  <c r="Y10" i="44"/>
  <c r="AB10" i="44" s="1"/>
  <c r="AD10" i="44" s="1"/>
  <c r="R10" i="44"/>
  <c r="K10" i="44"/>
  <c r="X10" i="44" s="1"/>
  <c r="Z10" i="44" s="1"/>
  <c r="AA9" i="44"/>
  <c r="AC9" i="44" s="1"/>
  <c r="Y9" i="44"/>
  <c r="AB9" i="44" s="1"/>
  <c r="AD9" i="44" s="1"/>
  <c r="R9" i="44"/>
  <c r="K9" i="44"/>
  <c r="X9" i="44" s="1"/>
  <c r="Z9" i="44" s="1"/>
  <c r="Y8" i="44"/>
  <c r="AB8" i="44" s="1"/>
  <c r="AD8" i="44" s="1"/>
  <c r="R8" i="44"/>
  <c r="K8" i="44"/>
  <c r="X8" i="44" s="1"/>
  <c r="Z8" i="44" s="1"/>
  <c r="AC7" i="44"/>
  <c r="AA7" i="44"/>
  <c r="Y7" i="44"/>
  <c r="AB7" i="44" s="1"/>
  <c r="AD7" i="44" s="1"/>
  <c r="R7" i="44"/>
  <c r="K7" i="44"/>
  <c r="X7" i="44" s="1"/>
  <c r="Z7" i="44" s="1"/>
  <c r="AB6" i="44"/>
  <c r="AD6" i="44" s="1"/>
  <c r="Y6" i="44"/>
  <c r="AA6" i="44" s="1"/>
  <c r="AC6" i="44" s="1"/>
  <c r="R6" i="44"/>
  <c r="K6" i="44"/>
  <c r="X6" i="44" s="1"/>
  <c r="Z6" i="44" s="1"/>
  <c r="Y5" i="44"/>
  <c r="AB5" i="44" s="1"/>
  <c r="AD5" i="44" s="1"/>
  <c r="R5" i="44"/>
  <c r="K5" i="44"/>
  <c r="X5" i="44" s="1"/>
  <c r="Z5" i="44" s="1"/>
  <c r="AD9" i="43"/>
  <c r="AB9" i="43"/>
  <c r="Y9" i="43"/>
  <c r="AA9" i="43" s="1"/>
  <c r="AC9" i="43" s="1"/>
  <c r="R9" i="43"/>
  <c r="K9" i="43"/>
  <c r="X9" i="43" s="1"/>
  <c r="Z9" i="43" s="1"/>
  <c r="Y8" i="43"/>
  <c r="AB8" i="43" s="1"/>
  <c r="AD8" i="43" s="1"/>
  <c r="R8" i="43"/>
  <c r="K8" i="43"/>
  <c r="X8" i="43" s="1"/>
  <c r="Z8" i="43" s="1"/>
  <c r="Y7" i="43"/>
  <c r="AB7" i="43" s="1"/>
  <c r="AD7" i="43" s="1"/>
  <c r="R7" i="43"/>
  <c r="K7" i="43"/>
  <c r="X7" i="43" s="1"/>
  <c r="Z7" i="43" s="1"/>
  <c r="AB6" i="43"/>
  <c r="AD6" i="43" s="1"/>
  <c r="AA6" i="43"/>
  <c r="AC6" i="43" s="1"/>
  <c r="Y6" i="43"/>
  <c r="X6" i="43"/>
  <c r="Z6" i="43" s="1"/>
  <c r="R6" i="43"/>
  <c r="K6" i="43"/>
  <c r="Y5" i="43"/>
  <c r="AB5" i="43" s="1"/>
  <c r="AD5" i="43" s="1"/>
  <c r="R5" i="43"/>
  <c r="K5" i="43"/>
  <c r="X5" i="43" s="1"/>
  <c r="Z5" i="43" s="1"/>
  <c r="Z12" i="43" s="1"/>
  <c r="F42" i="116" s="1"/>
  <c r="AD9" i="42"/>
  <c r="AB9" i="42"/>
  <c r="AA9" i="42"/>
  <c r="AC9" i="42" s="1"/>
  <c r="Y9" i="42"/>
  <c r="R9" i="42"/>
  <c r="K9" i="42"/>
  <c r="X9" i="42" s="1"/>
  <c r="Z9" i="42" s="1"/>
  <c r="Y8" i="42"/>
  <c r="AB8" i="42" s="1"/>
  <c r="AD8" i="42" s="1"/>
  <c r="R8" i="42"/>
  <c r="K8" i="42"/>
  <c r="X8" i="42" s="1"/>
  <c r="Z8" i="42" s="1"/>
  <c r="Y7" i="42"/>
  <c r="AB7" i="42" s="1"/>
  <c r="AD7" i="42" s="1"/>
  <c r="X7" i="42"/>
  <c r="Z7" i="42" s="1"/>
  <c r="R7" i="42"/>
  <c r="K7" i="42"/>
  <c r="AB6" i="42"/>
  <c r="AD6" i="42" s="1"/>
  <c r="Y6" i="42"/>
  <c r="AA6" i="42" s="1"/>
  <c r="AC6" i="42" s="1"/>
  <c r="R6" i="42"/>
  <c r="K6" i="42"/>
  <c r="X6" i="42" s="1"/>
  <c r="Z6" i="42" s="1"/>
  <c r="AB5" i="42"/>
  <c r="AD5" i="42" s="1"/>
  <c r="AA5" i="42"/>
  <c r="AC5" i="42" s="1"/>
  <c r="Y5" i="42"/>
  <c r="R5" i="42"/>
  <c r="K5" i="42"/>
  <c r="X5" i="42" s="1"/>
  <c r="Z5" i="42" s="1"/>
  <c r="Y12" i="41"/>
  <c r="AB12" i="41" s="1"/>
  <c r="AD12" i="41" s="1"/>
  <c r="R12" i="41"/>
  <c r="K12" i="41"/>
  <c r="X12" i="41" s="1"/>
  <c r="Z12" i="41" s="1"/>
  <c r="Y11" i="41"/>
  <c r="AA11" i="41" s="1"/>
  <c r="AC11" i="41" s="1"/>
  <c r="R11" i="41"/>
  <c r="K11" i="41"/>
  <c r="X11" i="41" s="1"/>
  <c r="Z11" i="41" s="1"/>
  <c r="AB10" i="41"/>
  <c r="AD10" i="41" s="1"/>
  <c r="AA10" i="41"/>
  <c r="AC10" i="41" s="1"/>
  <c r="Y10" i="41"/>
  <c r="R10" i="41"/>
  <c r="K10" i="41"/>
  <c r="X10" i="41" s="1"/>
  <c r="Z10" i="41" s="1"/>
  <c r="Y9" i="41"/>
  <c r="AB9" i="41" s="1"/>
  <c r="AD9" i="41" s="1"/>
  <c r="R9" i="41"/>
  <c r="K9" i="41"/>
  <c r="X9" i="41" s="1"/>
  <c r="Z9" i="41" s="1"/>
  <c r="Y8" i="41"/>
  <c r="AA8" i="41" s="1"/>
  <c r="AC8" i="41" s="1"/>
  <c r="R8" i="41"/>
  <c r="K8" i="41"/>
  <c r="X8" i="41" s="1"/>
  <c r="Z8" i="41" s="1"/>
  <c r="AB7" i="41"/>
  <c r="AD7" i="41" s="1"/>
  <c r="Y7" i="41"/>
  <c r="AA7" i="41" s="1"/>
  <c r="AC7" i="41" s="1"/>
  <c r="R7" i="41"/>
  <c r="K7" i="41"/>
  <c r="X7" i="41" s="1"/>
  <c r="Z7" i="41" s="1"/>
  <c r="Y6" i="41"/>
  <c r="AB6" i="41" s="1"/>
  <c r="AD6" i="41" s="1"/>
  <c r="R6" i="41"/>
  <c r="K6" i="41"/>
  <c r="X6" i="41" s="1"/>
  <c r="Z6" i="41" s="1"/>
  <c r="AA5" i="41"/>
  <c r="AC5" i="41" s="1"/>
  <c r="Y5" i="41"/>
  <c r="AB5" i="41" s="1"/>
  <c r="AD5" i="41" s="1"/>
  <c r="R5" i="41"/>
  <c r="K5" i="41"/>
  <c r="X5" i="41" s="1"/>
  <c r="Y8" i="40"/>
  <c r="AB8" i="40" s="1"/>
  <c r="AD8" i="40" s="1"/>
  <c r="R8" i="40"/>
  <c r="K8" i="40"/>
  <c r="X8" i="40" s="1"/>
  <c r="Z8" i="40" s="1"/>
  <c r="AA7" i="40"/>
  <c r="AC7" i="40" s="1"/>
  <c r="Y7" i="40"/>
  <c r="AB7" i="40" s="1"/>
  <c r="AD7" i="40" s="1"/>
  <c r="X7" i="40"/>
  <c r="Z7" i="40" s="1"/>
  <c r="R7" i="40"/>
  <c r="K7" i="40"/>
  <c r="Y6" i="40"/>
  <c r="AB6" i="40" s="1"/>
  <c r="AD6" i="40" s="1"/>
  <c r="R6" i="40"/>
  <c r="K6" i="40"/>
  <c r="X6" i="40" s="1"/>
  <c r="Y5" i="40"/>
  <c r="AB5" i="40" s="1"/>
  <c r="AD5" i="40" s="1"/>
  <c r="R5" i="40"/>
  <c r="K5" i="40"/>
  <c r="X5" i="40" s="1"/>
  <c r="Z5" i="40" s="1"/>
  <c r="AC7" i="39"/>
  <c r="AB7" i="39"/>
  <c r="AD7" i="39" s="1"/>
  <c r="AA7" i="39"/>
  <c r="Y7" i="39"/>
  <c r="R7" i="39"/>
  <c r="K7" i="39"/>
  <c r="X7" i="39" s="1"/>
  <c r="Z7" i="39" s="1"/>
  <c r="Y6" i="39"/>
  <c r="AB6" i="39" s="1"/>
  <c r="AD6" i="39" s="1"/>
  <c r="R6" i="39"/>
  <c r="K6" i="39"/>
  <c r="X6" i="39" s="1"/>
  <c r="Z6" i="39" s="1"/>
  <c r="Y5" i="39"/>
  <c r="AA5" i="39" s="1"/>
  <c r="AC5" i="39" s="1"/>
  <c r="R5" i="39"/>
  <c r="K5" i="39"/>
  <c r="X5" i="39" s="1"/>
  <c r="AB8" i="38"/>
  <c r="AD8" i="38" s="1"/>
  <c r="Y8" i="38"/>
  <c r="AA8" i="38" s="1"/>
  <c r="AC8" i="38" s="1"/>
  <c r="R8" i="38"/>
  <c r="K8" i="38"/>
  <c r="X8" i="38" s="1"/>
  <c r="Z8" i="38" s="1"/>
  <c r="Y7" i="38"/>
  <c r="AB7" i="38" s="1"/>
  <c r="AD7" i="38" s="1"/>
  <c r="R7" i="38"/>
  <c r="K7" i="38"/>
  <c r="X7" i="38" s="1"/>
  <c r="Z7" i="38" s="1"/>
  <c r="Y6" i="38"/>
  <c r="AB6" i="38" s="1"/>
  <c r="AD6" i="38" s="1"/>
  <c r="R6" i="38"/>
  <c r="K6" i="38"/>
  <c r="X6" i="38" s="1"/>
  <c r="Z6" i="38" s="1"/>
  <c r="Y5" i="38"/>
  <c r="AB5" i="38" s="1"/>
  <c r="AD5" i="38" s="1"/>
  <c r="X5" i="38"/>
  <c r="R5" i="38"/>
  <c r="K5" i="38"/>
  <c r="Y13" i="37"/>
  <c r="AB13" i="37" s="1"/>
  <c r="AD13" i="37" s="1"/>
  <c r="X13" i="37"/>
  <c r="Z13" i="37" s="1"/>
  <c r="R13" i="37"/>
  <c r="K13" i="37"/>
  <c r="AD12" i="37"/>
  <c r="AB12" i="37"/>
  <c r="Y12" i="37"/>
  <c r="AA12" i="37" s="1"/>
  <c r="AC12" i="37" s="1"/>
  <c r="R12" i="37"/>
  <c r="K12" i="37"/>
  <c r="X12" i="37" s="1"/>
  <c r="Z12" i="37" s="1"/>
  <c r="Y11" i="37"/>
  <c r="AB11" i="37" s="1"/>
  <c r="AD11" i="37" s="1"/>
  <c r="R11" i="37"/>
  <c r="K11" i="37"/>
  <c r="X11" i="37" s="1"/>
  <c r="Z11" i="37" s="1"/>
  <c r="Y10" i="37"/>
  <c r="AA10" i="37" s="1"/>
  <c r="AC10" i="37" s="1"/>
  <c r="R10" i="37"/>
  <c r="K10" i="37"/>
  <c r="X10" i="37" s="1"/>
  <c r="Z10" i="37" s="1"/>
  <c r="AB9" i="37"/>
  <c r="AD9" i="37" s="1"/>
  <c r="AA9" i="37"/>
  <c r="AC9" i="37" s="1"/>
  <c r="Y9" i="37"/>
  <c r="R9" i="37"/>
  <c r="K9" i="37"/>
  <c r="X9" i="37" s="1"/>
  <c r="Z9" i="37" s="1"/>
  <c r="Y8" i="37"/>
  <c r="AB8" i="37" s="1"/>
  <c r="AD8" i="37" s="1"/>
  <c r="R8" i="37"/>
  <c r="K8" i="37"/>
  <c r="X8" i="37" s="1"/>
  <c r="Z8" i="37" s="1"/>
  <c r="AD7" i="37"/>
  <c r="AC7" i="37"/>
  <c r="AB7" i="37"/>
  <c r="AA7" i="37"/>
  <c r="Y7" i="37"/>
  <c r="X7" i="37"/>
  <c r="Z7" i="37" s="1"/>
  <c r="R7" i="37"/>
  <c r="K7" i="37"/>
  <c r="Y6" i="37"/>
  <c r="AB6" i="37" s="1"/>
  <c r="AD6" i="37" s="1"/>
  <c r="X6" i="37"/>
  <c r="Z6" i="37" s="1"/>
  <c r="R6" i="37"/>
  <c r="K6" i="37"/>
  <c r="AD5" i="37"/>
  <c r="AC5" i="37"/>
  <c r="AB5" i="37"/>
  <c r="AA5" i="37"/>
  <c r="Y5" i="37"/>
  <c r="R5" i="37"/>
  <c r="K5" i="37"/>
  <c r="X5" i="37" s="1"/>
  <c r="Y8" i="36"/>
  <c r="AB8" i="36" s="1"/>
  <c r="AD8" i="36" s="1"/>
  <c r="X8" i="36"/>
  <c r="Z8" i="36" s="1"/>
  <c r="R8" i="36"/>
  <c r="Y7" i="36"/>
  <c r="AB7" i="36" s="1"/>
  <c r="AD7" i="36" s="1"/>
  <c r="R7" i="36"/>
  <c r="K7" i="36"/>
  <c r="X7" i="36" s="1"/>
  <c r="Z7" i="36" s="1"/>
  <c r="AC6" i="36"/>
  <c r="AB6" i="36"/>
  <c r="AD6" i="36" s="1"/>
  <c r="AA6" i="36"/>
  <c r="Y6" i="36"/>
  <c r="R6" i="36"/>
  <c r="K6" i="36"/>
  <c r="X6" i="36" s="1"/>
  <c r="Z6" i="36" s="1"/>
  <c r="Y5" i="36"/>
  <c r="AB5" i="36" s="1"/>
  <c r="AD5" i="36" s="1"/>
  <c r="R5" i="36"/>
  <c r="K5" i="36"/>
  <c r="X5" i="36" s="1"/>
  <c r="Z5" i="36" s="1"/>
  <c r="Y7" i="35"/>
  <c r="AB7" i="35" s="1"/>
  <c r="AD7" i="35" s="1"/>
  <c r="X7" i="35"/>
  <c r="Z7" i="35" s="1"/>
  <c r="R7" i="35"/>
  <c r="K7" i="35"/>
  <c r="AA6" i="35"/>
  <c r="AC6" i="35" s="1"/>
  <c r="Y6" i="35"/>
  <c r="AB6" i="35" s="1"/>
  <c r="AD6" i="35" s="1"/>
  <c r="R6" i="35"/>
  <c r="K6" i="35"/>
  <c r="X6" i="35" s="1"/>
  <c r="Z6" i="35" s="1"/>
  <c r="Y5" i="35"/>
  <c r="AB5" i="35" s="1"/>
  <c r="AD5" i="35" s="1"/>
  <c r="R5" i="35"/>
  <c r="K5" i="35"/>
  <c r="X5" i="35" s="1"/>
  <c r="Z5" i="35" s="1"/>
  <c r="Y11" i="34"/>
  <c r="AB11" i="34" s="1"/>
  <c r="AD11" i="34" s="1"/>
  <c r="R11" i="34"/>
  <c r="K11" i="34"/>
  <c r="X11" i="34" s="1"/>
  <c r="Z11" i="34" s="1"/>
  <c r="AB10" i="34"/>
  <c r="AD10" i="34" s="1"/>
  <c r="AA10" i="34"/>
  <c r="AC10" i="34" s="1"/>
  <c r="Y10" i="34"/>
  <c r="R10" i="34"/>
  <c r="K10" i="34"/>
  <c r="X10" i="34" s="1"/>
  <c r="Z10" i="34" s="1"/>
  <c r="Y9" i="34"/>
  <c r="AB9" i="34" s="1"/>
  <c r="AD9" i="34" s="1"/>
  <c r="R9" i="34"/>
  <c r="K9" i="34"/>
  <c r="X9" i="34" s="1"/>
  <c r="Z9" i="34" s="1"/>
  <c r="AD8" i="34"/>
  <c r="AC8" i="34"/>
  <c r="AB8" i="34"/>
  <c r="AA8" i="34"/>
  <c r="Y8" i="34"/>
  <c r="R8" i="34"/>
  <c r="K8" i="34"/>
  <c r="X8" i="34" s="1"/>
  <c r="Z8" i="34" s="1"/>
  <c r="Y7" i="34"/>
  <c r="AB7" i="34" s="1"/>
  <c r="AD7" i="34" s="1"/>
  <c r="R7" i="34"/>
  <c r="K7" i="34"/>
  <c r="X7" i="34" s="1"/>
  <c r="Z7" i="34" s="1"/>
  <c r="AA6" i="34"/>
  <c r="AC6" i="34" s="1"/>
  <c r="Y6" i="34"/>
  <c r="AB6" i="34" s="1"/>
  <c r="AD6" i="34" s="1"/>
  <c r="R6" i="34"/>
  <c r="K6" i="34"/>
  <c r="X6" i="34" s="1"/>
  <c r="Z6" i="34" s="1"/>
  <c r="Y5" i="34"/>
  <c r="AB5" i="34" s="1"/>
  <c r="AD5" i="34" s="1"/>
  <c r="R5" i="34"/>
  <c r="K5" i="34"/>
  <c r="X5" i="34" s="1"/>
  <c r="Z5" i="34" s="1"/>
  <c r="Y20" i="33"/>
  <c r="AB20" i="33" s="1"/>
  <c r="AD20" i="33" s="1"/>
  <c r="R20" i="33"/>
  <c r="K20" i="33"/>
  <c r="X20" i="33" s="1"/>
  <c r="Z20" i="33" s="1"/>
  <c r="AD19" i="33"/>
  <c r="AB19" i="33"/>
  <c r="Y19" i="33"/>
  <c r="AA19" i="33" s="1"/>
  <c r="AC19" i="33" s="1"/>
  <c r="R19" i="33"/>
  <c r="K19" i="33"/>
  <c r="X19" i="33" s="1"/>
  <c r="Z19" i="33" s="1"/>
  <c r="Y18" i="33"/>
  <c r="AA18" i="33" s="1"/>
  <c r="AC18" i="33" s="1"/>
  <c r="R18" i="33"/>
  <c r="K18" i="33"/>
  <c r="X18" i="33" s="1"/>
  <c r="Z18" i="33" s="1"/>
  <c r="Y17" i="33"/>
  <c r="AB17" i="33" s="1"/>
  <c r="AD17" i="33" s="1"/>
  <c r="R17" i="33"/>
  <c r="K17" i="33"/>
  <c r="X17" i="33" s="1"/>
  <c r="Z17" i="33" s="1"/>
  <c r="Y16" i="33"/>
  <c r="AB16" i="33" s="1"/>
  <c r="AD16" i="33" s="1"/>
  <c r="R16" i="33"/>
  <c r="K16" i="33"/>
  <c r="X16" i="33" s="1"/>
  <c r="Z16" i="33" s="1"/>
  <c r="Y15" i="33"/>
  <c r="AA15" i="33" s="1"/>
  <c r="AC15" i="33" s="1"/>
  <c r="R15" i="33"/>
  <c r="K15" i="33"/>
  <c r="X15" i="33" s="1"/>
  <c r="Z15" i="33" s="1"/>
  <c r="AC14" i="33"/>
  <c r="AB14" i="33"/>
  <c r="AD14" i="33" s="1"/>
  <c r="AA14" i="33"/>
  <c r="Y14" i="33"/>
  <c r="R14" i="33"/>
  <c r="K14" i="33"/>
  <c r="X14" i="33" s="1"/>
  <c r="Z14" i="33" s="1"/>
  <c r="Y13" i="33"/>
  <c r="AB13" i="33" s="1"/>
  <c r="AD13" i="33" s="1"/>
  <c r="R13" i="33"/>
  <c r="K13" i="33"/>
  <c r="X13" i="33" s="1"/>
  <c r="Z13" i="33" s="1"/>
  <c r="Y12" i="33"/>
  <c r="AB12" i="33" s="1"/>
  <c r="AD12" i="33" s="1"/>
  <c r="R12" i="33"/>
  <c r="K12" i="33"/>
  <c r="X12" i="33" s="1"/>
  <c r="Z12" i="33" s="1"/>
  <c r="Y11" i="33"/>
  <c r="AB11" i="33" s="1"/>
  <c r="AD11" i="33" s="1"/>
  <c r="R11" i="33"/>
  <c r="K11" i="33"/>
  <c r="X11" i="33" s="1"/>
  <c r="Z11" i="33" s="1"/>
  <c r="Y10" i="33"/>
  <c r="AB10" i="33" s="1"/>
  <c r="AD10" i="33" s="1"/>
  <c r="R10" i="33"/>
  <c r="K10" i="33"/>
  <c r="X10" i="33" s="1"/>
  <c r="Z10" i="33" s="1"/>
  <c r="AB9" i="33"/>
  <c r="AD9" i="33" s="1"/>
  <c r="AA9" i="33"/>
  <c r="AC9" i="33" s="1"/>
  <c r="Y9" i="33"/>
  <c r="R9" i="33"/>
  <c r="K9" i="33"/>
  <c r="X9" i="33" s="1"/>
  <c r="Z9" i="33" s="1"/>
  <c r="Y8" i="33"/>
  <c r="AB8" i="33" s="1"/>
  <c r="AD8" i="33" s="1"/>
  <c r="R8" i="33"/>
  <c r="K8" i="33"/>
  <c r="X8" i="33" s="1"/>
  <c r="Z8" i="33" s="1"/>
  <c r="AD7" i="33"/>
  <c r="AB7" i="33"/>
  <c r="Y7" i="33"/>
  <c r="AA7" i="33" s="1"/>
  <c r="AC7" i="33" s="1"/>
  <c r="R7" i="33"/>
  <c r="K7" i="33"/>
  <c r="X7" i="33" s="1"/>
  <c r="Z7" i="33" s="1"/>
  <c r="Y6" i="33"/>
  <c r="AB6" i="33" s="1"/>
  <c r="AD6" i="33" s="1"/>
  <c r="R6" i="33"/>
  <c r="K6" i="33"/>
  <c r="X6" i="33" s="1"/>
  <c r="Z6" i="33" s="1"/>
  <c r="Y5" i="33"/>
  <c r="AB5" i="33" s="1"/>
  <c r="AD5" i="33" s="1"/>
  <c r="R5" i="33"/>
  <c r="K5" i="33"/>
  <c r="X5" i="33" s="1"/>
  <c r="Z5" i="33" s="1"/>
  <c r="Y14" i="32"/>
  <c r="AA14" i="32" s="1"/>
  <c r="AC14" i="32" s="1"/>
  <c r="R14" i="32"/>
  <c r="K14" i="32"/>
  <c r="X14" i="32" s="1"/>
  <c r="Z14" i="32" s="1"/>
  <c r="Y13" i="32"/>
  <c r="AB13" i="32" s="1"/>
  <c r="AD13" i="32" s="1"/>
  <c r="R13" i="32"/>
  <c r="K13" i="32"/>
  <c r="X13" i="32" s="1"/>
  <c r="Z13" i="32" s="1"/>
  <c r="AB12" i="32"/>
  <c r="AD12" i="32" s="1"/>
  <c r="Y12" i="32"/>
  <c r="AA12" i="32" s="1"/>
  <c r="AC12" i="32" s="1"/>
  <c r="R12" i="32"/>
  <c r="K12" i="32"/>
  <c r="X12" i="32" s="1"/>
  <c r="Z12" i="32" s="1"/>
  <c r="Y11" i="32"/>
  <c r="AB11" i="32" s="1"/>
  <c r="AD11" i="32" s="1"/>
  <c r="R11" i="32"/>
  <c r="K11" i="32"/>
  <c r="X11" i="32" s="1"/>
  <c r="Z11" i="32" s="1"/>
  <c r="AD10" i="32"/>
  <c r="AB10" i="32"/>
  <c r="Y10" i="32"/>
  <c r="AA10" i="32" s="1"/>
  <c r="AC10" i="32" s="1"/>
  <c r="R10" i="32"/>
  <c r="K10" i="32"/>
  <c r="X10" i="32" s="1"/>
  <c r="Z10" i="32" s="1"/>
  <c r="Y9" i="32"/>
  <c r="AB9" i="32" s="1"/>
  <c r="AD9" i="32" s="1"/>
  <c r="R9" i="32"/>
  <c r="K9" i="32"/>
  <c r="X9" i="32" s="1"/>
  <c r="Z9" i="32" s="1"/>
  <c r="Y8" i="32"/>
  <c r="AB8" i="32" s="1"/>
  <c r="AD8" i="32" s="1"/>
  <c r="R8" i="32"/>
  <c r="K8" i="32"/>
  <c r="X8" i="32" s="1"/>
  <c r="Z8" i="32" s="1"/>
  <c r="AB7" i="32"/>
  <c r="AD7" i="32" s="1"/>
  <c r="AA7" i="32"/>
  <c r="AC7" i="32" s="1"/>
  <c r="Y7" i="32"/>
  <c r="R7" i="32"/>
  <c r="K7" i="32"/>
  <c r="X7" i="32" s="1"/>
  <c r="Z7" i="32" s="1"/>
  <c r="Y6" i="32"/>
  <c r="AB6" i="32" s="1"/>
  <c r="AD6" i="32" s="1"/>
  <c r="R6" i="32"/>
  <c r="K6" i="32"/>
  <c r="X6" i="32" s="1"/>
  <c r="Z6" i="32" s="1"/>
  <c r="Y5" i="32"/>
  <c r="AB5" i="32" s="1"/>
  <c r="AD5" i="32" s="1"/>
  <c r="R5" i="32"/>
  <c r="K5" i="32"/>
  <c r="X5" i="32" s="1"/>
  <c r="Y87" i="31"/>
  <c r="AB87" i="31" s="1"/>
  <c r="AD87" i="31" s="1"/>
  <c r="R87" i="31"/>
  <c r="K87" i="31"/>
  <c r="X87" i="31" s="1"/>
  <c r="Z87" i="31" s="1"/>
  <c r="AB86" i="31"/>
  <c r="AD86" i="31" s="1"/>
  <c r="AA86" i="31"/>
  <c r="AC86" i="31" s="1"/>
  <c r="Y86" i="31"/>
  <c r="R86" i="31"/>
  <c r="K86" i="31"/>
  <c r="X86" i="31" s="1"/>
  <c r="Z86" i="31" s="1"/>
  <c r="Y85" i="31"/>
  <c r="AB85" i="31" s="1"/>
  <c r="AD85" i="31" s="1"/>
  <c r="X85" i="31"/>
  <c r="Z85" i="31" s="1"/>
  <c r="R85" i="31"/>
  <c r="K85" i="31"/>
  <c r="Y84" i="31"/>
  <c r="AB84" i="31" s="1"/>
  <c r="AD84" i="31" s="1"/>
  <c r="R84" i="31"/>
  <c r="K84" i="31"/>
  <c r="X84" i="31" s="1"/>
  <c r="Z84" i="31" s="1"/>
  <c r="Y83" i="31"/>
  <c r="AB83" i="31" s="1"/>
  <c r="AD83" i="31" s="1"/>
  <c r="R83" i="31"/>
  <c r="K83" i="31"/>
  <c r="X83" i="31" s="1"/>
  <c r="Z83" i="31" s="1"/>
  <c r="Y82" i="31"/>
  <c r="AB82" i="31" s="1"/>
  <c r="AD82" i="31" s="1"/>
  <c r="R82" i="31"/>
  <c r="K82" i="31"/>
  <c r="X82" i="31" s="1"/>
  <c r="Z82" i="31" s="1"/>
  <c r="AB81" i="31"/>
  <c r="AD81" i="31" s="1"/>
  <c r="AA81" i="31"/>
  <c r="AC81" i="31" s="1"/>
  <c r="Y81" i="31"/>
  <c r="R81" i="31"/>
  <c r="K81" i="31"/>
  <c r="X81" i="31" s="1"/>
  <c r="Z81" i="31" s="1"/>
  <c r="Y80" i="31"/>
  <c r="AB80" i="31" s="1"/>
  <c r="AD80" i="31" s="1"/>
  <c r="R80" i="31"/>
  <c r="K80" i="31"/>
  <c r="X80" i="31" s="1"/>
  <c r="Z80" i="31" s="1"/>
  <c r="Y79" i="31"/>
  <c r="AB79" i="31" s="1"/>
  <c r="AD79" i="31" s="1"/>
  <c r="R79" i="31"/>
  <c r="K79" i="31"/>
  <c r="X79" i="31" s="1"/>
  <c r="Z79" i="31" s="1"/>
  <c r="AB78" i="31"/>
  <c r="AD78" i="31" s="1"/>
  <c r="Y78" i="31"/>
  <c r="AA78" i="31" s="1"/>
  <c r="AC78" i="31" s="1"/>
  <c r="R78" i="31"/>
  <c r="K78" i="31"/>
  <c r="X78" i="31" s="1"/>
  <c r="Z78" i="31" s="1"/>
  <c r="Y77" i="31"/>
  <c r="AB77" i="31" s="1"/>
  <c r="AD77" i="31" s="1"/>
  <c r="R77" i="31"/>
  <c r="K77" i="31"/>
  <c r="X77" i="31" s="1"/>
  <c r="Z77" i="31" s="1"/>
  <c r="Y76" i="31"/>
  <c r="AB76" i="31" s="1"/>
  <c r="AD76" i="31" s="1"/>
  <c r="R76" i="31"/>
  <c r="K76" i="31"/>
  <c r="X76" i="31" s="1"/>
  <c r="Z76" i="31" s="1"/>
  <c r="Z75" i="31"/>
  <c r="Y75" i="31"/>
  <c r="AB75" i="31" s="1"/>
  <c r="AD75" i="31" s="1"/>
  <c r="R75" i="31"/>
  <c r="K75" i="31"/>
  <c r="X75" i="31" s="1"/>
  <c r="Y74" i="31"/>
  <c r="AB74" i="31" s="1"/>
  <c r="AD74" i="31" s="1"/>
  <c r="R74" i="31"/>
  <c r="K74" i="31"/>
  <c r="X74" i="31" s="1"/>
  <c r="Z74" i="31" s="1"/>
  <c r="AB73" i="31"/>
  <c r="AD73" i="31" s="1"/>
  <c r="Y73" i="31"/>
  <c r="AA73" i="31" s="1"/>
  <c r="AC73" i="31" s="1"/>
  <c r="R73" i="31"/>
  <c r="K73" i="31"/>
  <c r="X73" i="31" s="1"/>
  <c r="Z73" i="31" s="1"/>
  <c r="Y72" i="31"/>
  <c r="AB72" i="31" s="1"/>
  <c r="AD72" i="31" s="1"/>
  <c r="R72" i="31"/>
  <c r="K72" i="31"/>
  <c r="X72" i="31" s="1"/>
  <c r="Z72" i="31" s="1"/>
  <c r="AD71" i="31"/>
  <c r="AC71" i="31"/>
  <c r="AB71" i="31"/>
  <c r="AA71" i="31"/>
  <c r="Z71" i="31"/>
  <c r="Y71" i="31"/>
  <c r="X71" i="31"/>
  <c r="Y70" i="31"/>
  <c r="AB70" i="31" s="1"/>
  <c r="AD70" i="31" s="1"/>
  <c r="R70" i="31"/>
  <c r="K70" i="31"/>
  <c r="X70" i="31" s="1"/>
  <c r="Z70" i="31" s="1"/>
  <c r="AB69" i="31"/>
  <c r="AD69" i="31" s="1"/>
  <c r="AA69" i="31"/>
  <c r="AC69" i="31" s="1"/>
  <c r="Y69" i="31"/>
  <c r="R69" i="31"/>
  <c r="K69" i="31"/>
  <c r="X69" i="31" s="1"/>
  <c r="Z69" i="31" s="1"/>
  <c r="AB68" i="31"/>
  <c r="AD68" i="31" s="1"/>
  <c r="AA68" i="31"/>
  <c r="AC68" i="31" s="1"/>
  <c r="Y68" i="31"/>
  <c r="R68" i="31"/>
  <c r="K68" i="31"/>
  <c r="X68" i="31" s="1"/>
  <c r="Z68" i="31" s="1"/>
  <c r="Y67" i="31"/>
  <c r="AB67" i="31" s="1"/>
  <c r="AD67" i="31" s="1"/>
  <c r="R67" i="31"/>
  <c r="K67" i="31"/>
  <c r="X67" i="31" s="1"/>
  <c r="Z67" i="31" s="1"/>
  <c r="AD66" i="31"/>
  <c r="AC66" i="31"/>
  <c r="AB66" i="31"/>
  <c r="AA66" i="31"/>
  <c r="Z66" i="31"/>
  <c r="Y66" i="31"/>
  <c r="X66" i="31"/>
  <c r="Y65" i="31"/>
  <c r="AA65" i="31" s="1"/>
  <c r="AC65" i="31" s="1"/>
  <c r="X65" i="31"/>
  <c r="Z65" i="31" s="1"/>
  <c r="R65" i="31"/>
  <c r="K65" i="31"/>
  <c r="AD64" i="31"/>
  <c r="AC64" i="31"/>
  <c r="AB64" i="31"/>
  <c r="AA64" i="31"/>
  <c r="Z64" i="31"/>
  <c r="Y64" i="31"/>
  <c r="X64" i="31"/>
  <c r="AB63" i="31"/>
  <c r="AD63" i="31" s="1"/>
  <c r="AA63" i="31"/>
  <c r="AC63" i="31" s="1"/>
  <c r="Y63" i="31"/>
  <c r="R63" i="31"/>
  <c r="K63" i="31"/>
  <c r="X63" i="31" s="1"/>
  <c r="Z63" i="31" s="1"/>
  <c r="Y62" i="31"/>
  <c r="AB62" i="31" s="1"/>
  <c r="AD62" i="31" s="1"/>
  <c r="R62" i="31"/>
  <c r="K62" i="31"/>
  <c r="X62" i="31" s="1"/>
  <c r="Z62" i="31" s="1"/>
  <c r="Z61" i="31"/>
  <c r="Y61" i="31"/>
  <c r="AB61" i="31" s="1"/>
  <c r="AD61" i="31" s="1"/>
  <c r="R61" i="31"/>
  <c r="K61" i="31"/>
  <c r="X61" i="31" s="1"/>
  <c r="Y60" i="31"/>
  <c r="AB60" i="31" s="1"/>
  <c r="AD60" i="31" s="1"/>
  <c r="R60" i="31"/>
  <c r="K60" i="31"/>
  <c r="X60" i="31" s="1"/>
  <c r="Z60" i="31" s="1"/>
  <c r="Y59" i="31"/>
  <c r="AB59" i="31" s="1"/>
  <c r="AD59" i="31" s="1"/>
  <c r="R59" i="31"/>
  <c r="K59" i="31"/>
  <c r="X59" i="31" s="1"/>
  <c r="Z59" i="31" s="1"/>
  <c r="AB58" i="31"/>
  <c r="AD58" i="31" s="1"/>
  <c r="AA58" i="31"/>
  <c r="AC58" i="31" s="1"/>
  <c r="Y58" i="31"/>
  <c r="X58" i="31"/>
  <c r="Z58" i="31" s="1"/>
  <c r="R58" i="31"/>
  <c r="K58" i="31"/>
  <c r="Z57" i="31"/>
  <c r="Y57" i="31"/>
  <c r="AA57" i="31" s="1"/>
  <c r="AC57" i="31" s="1"/>
  <c r="R57" i="31"/>
  <c r="K57" i="31"/>
  <c r="X57" i="31" s="1"/>
  <c r="AD56" i="31"/>
  <c r="AB56" i="31"/>
  <c r="AA56" i="31"/>
  <c r="AC56" i="31" s="1"/>
  <c r="Y56" i="31"/>
  <c r="R56" i="31"/>
  <c r="K56" i="31"/>
  <c r="X56" i="31" s="1"/>
  <c r="Z56" i="31" s="1"/>
  <c r="Y55" i="31"/>
  <c r="AB55" i="31" s="1"/>
  <c r="AD55" i="31" s="1"/>
  <c r="R55" i="31"/>
  <c r="K55" i="31"/>
  <c r="X55" i="31" s="1"/>
  <c r="Z55" i="31" s="1"/>
  <c r="AD54" i="31"/>
  <c r="AC54" i="31"/>
  <c r="AB54" i="31"/>
  <c r="AA54" i="31"/>
  <c r="Z54" i="31"/>
  <c r="Y54" i="31"/>
  <c r="X54" i="31"/>
  <c r="AC53" i="31"/>
  <c r="AB53" i="31"/>
  <c r="AD53" i="31" s="1"/>
  <c r="AA53" i="31"/>
  <c r="Y53" i="31"/>
  <c r="X53" i="31"/>
  <c r="Z53" i="31" s="1"/>
  <c r="R53" i="31"/>
  <c r="K53" i="31"/>
  <c r="Y52" i="31"/>
  <c r="AB52" i="31" s="1"/>
  <c r="AD52" i="31" s="1"/>
  <c r="R52" i="31"/>
  <c r="K52" i="31"/>
  <c r="X52" i="31" s="1"/>
  <c r="Z52" i="31" s="1"/>
  <c r="Z51" i="31"/>
  <c r="Y51" i="31"/>
  <c r="AB51" i="31" s="1"/>
  <c r="AD51" i="31" s="1"/>
  <c r="R51" i="31"/>
  <c r="K51" i="31"/>
  <c r="X51" i="31" s="1"/>
  <c r="AB50" i="31"/>
  <c r="AD50" i="31" s="1"/>
  <c r="AA50" i="31"/>
  <c r="AC50" i="31" s="1"/>
  <c r="Y50" i="31"/>
  <c r="R50" i="31"/>
  <c r="K50" i="31"/>
  <c r="X50" i="31" s="1"/>
  <c r="Z50" i="31" s="1"/>
  <c r="Y49" i="31"/>
  <c r="AA49" i="31" s="1"/>
  <c r="AC49" i="31" s="1"/>
  <c r="X49" i="31"/>
  <c r="Z49" i="31" s="1"/>
  <c r="R49" i="31"/>
  <c r="K49" i="31"/>
  <c r="Z48" i="31"/>
  <c r="Y48" i="31"/>
  <c r="AB48" i="31" s="1"/>
  <c r="AD48" i="31" s="1"/>
  <c r="R48" i="31"/>
  <c r="K48" i="31"/>
  <c r="X48" i="31" s="1"/>
  <c r="Y47" i="31"/>
  <c r="AB47" i="31" s="1"/>
  <c r="AD47" i="31" s="1"/>
  <c r="R47" i="31"/>
  <c r="K47" i="31"/>
  <c r="X47" i="31" s="1"/>
  <c r="Z47" i="31" s="1"/>
  <c r="Y46" i="31"/>
  <c r="AB46" i="31" s="1"/>
  <c r="AD46" i="31" s="1"/>
  <c r="R46" i="31"/>
  <c r="K46" i="31"/>
  <c r="X46" i="31" s="1"/>
  <c r="Z46" i="31" s="1"/>
  <c r="AB45" i="31"/>
  <c r="AD45" i="31" s="1"/>
  <c r="Z45" i="31"/>
  <c r="Y45" i="31"/>
  <c r="AA45" i="31" s="1"/>
  <c r="AC45" i="31" s="1"/>
  <c r="R45" i="31"/>
  <c r="K45" i="31"/>
  <c r="X45" i="31" s="1"/>
  <c r="AD44" i="31"/>
  <c r="AC44" i="31"/>
  <c r="AB44" i="31"/>
  <c r="AA44" i="31"/>
  <c r="Z44" i="31"/>
  <c r="Y44" i="31"/>
  <c r="X44" i="31"/>
  <c r="AC43" i="31"/>
  <c r="AB43" i="31"/>
  <c r="AD43" i="31" s="1"/>
  <c r="AA43" i="31"/>
  <c r="Y43" i="31"/>
  <c r="R43" i="31"/>
  <c r="K43" i="31"/>
  <c r="X43" i="31" s="1"/>
  <c r="Z43" i="31" s="1"/>
  <c r="AB42" i="31"/>
  <c r="AD42" i="31" s="1"/>
  <c r="AA42" i="31"/>
  <c r="AC42" i="31" s="1"/>
  <c r="Z42" i="31"/>
  <c r="Y42" i="31"/>
  <c r="R42" i="31"/>
  <c r="K42" i="31"/>
  <c r="X42" i="31" s="1"/>
  <c r="Z41" i="31"/>
  <c r="Y41" i="31"/>
  <c r="AB41" i="31" s="1"/>
  <c r="AD41" i="31" s="1"/>
  <c r="X41" i="31"/>
  <c r="R41" i="31"/>
  <c r="K41" i="31"/>
  <c r="AD40" i="31"/>
  <c r="AC40" i="31"/>
  <c r="AB40" i="31"/>
  <c r="AA40" i="31"/>
  <c r="Y40" i="31"/>
  <c r="R40" i="31"/>
  <c r="K40" i="31"/>
  <c r="X40" i="31" s="1"/>
  <c r="Z40" i="31" s="1"/>
  <c r="Y39" i="31"/>
  <c r="AB39" i="31" s="1"/>
  <c r="AD39" i="31" s="1"/>
  <c r="R39" i="31"/>
  <c r="K39" i="31"/>
  <c r="X39" i="31" s="1"/>
  <c r="Z39" i="31" s="1"/>
  <c r="Y38" i="31"/>
  <c r="AB38" i="31" s="1"/>
  <c r="AD38" i="31" s="1"/>
  <c r="X38" i="31"/>
  <c r="Z38" i="31" s="1"/>
  <c r="R38" i="31"/>
  <c r="K38" i="31"/>
  <c r="AD37" i="31"/>
  <c r="AC37" i="31"/>
  <c r="AB37" i="31"/>
  <c r="AA37" i="31"/>
  <c r="Y37" i="31"/>
  <c r="R37" i="31"/>
  <c r="K37" i="31"/>
  <c r="X37" i="31" s="1"/>
  <c r="Z37" i="31" s="1"/>
  <c r="Y36" i="31"/>
  <c r="AB36" i="31" s="1"/>
  <c r="AD36" i="31" s="1"/>
  <c r="R36" i="31"/>
  <c r="K36" i="31"/>
  <c r="X36" i="31" s="1"/>
  <c r="Z36" i="31" s="1"/>
  <c r="AD35" i="31"/>
  <c r="AC35" i="31"/>
  <c r="AB35" i="31"/>
  <c r="AA35" i="31"/>
  <c r="Y35" i="31"/>
  <c r="R35" i="31"/>
  <c r="K35" i="31"/>
  <c r="X35" i="31" s="1"/>
  <c r="Z35" i="31" s="1"/>
  <c r="Y34" i="31"/>
  <c r="AB34" i="31" s="1"/>
  <c r="AD34" i="31" s="1"/>
  <c r="X34" i="31"/>
  <c r="Z34" i="31" s="1"/>
  <c r="R34" i="31"/>
  <c r="K34" i="31"/>
  <c r="Y33" i="31"/>
  <c r="AB33" i="31" s="1"/>
  <c r="AD33" i="31" s="1"/>
  <c r="R33" i="31"/>
  <c r="K33" i="31"/>
  <c r="X33" i="31" s="1"/>
  <c r="Z33" i="31" s="1"/>
  <c r="AD32" i="31"/>
  <c r="AC32" i="31"/>
  <c r="AB32" i="31"/>
  <c r="AA32" i="31"/>
  <c r="Y32" i="31"/>
  <c r="R32" i="31"/>
  <c r="K32" i="31"/>
  <c r="X32" i="31" s="1"/>
  <c r="Z32" i="31" s="1"/>
  <c r="Y31" i="31"/>
  <c r="AB31" i="31" s="1"/>
  <c r="AD31" i="31" s="1"/>
  <c r="R31" i="31"/>
  <c r="K31" i="31"/>
  <c r="X31" i="31" s="1"/>
  <c r="Z31" i="31" s="1"/>
  <c r="AD30" i="31"/>
  <c r="AC30" i="31"/>
  <c r="AB30" i="31"/>
  <c r="AA30" i="31"/>
  <c r="Y30" i="31"/>
  <c r="R30" i="31"/>
  <c r="K30" i="31"/>
  <c r="X30" i="31" s="1"/>
  <c r="Z30" i="31" s="1"/>
  <c r="Y29" i="31"/>
  <c r="AB29" i="31" s="1"/>
  <c r="AD29" i="31" s="1"/>
  <c r="R29" i="31"/>
  <c r="K29" i="31"/>
  <c r="X29" i="31" s="1"/>
  <c r="Z29" i="31" s="1"/>
  <c r="Y28" i="31"/>
  <c r="AB28" i="31" s="1"/>
  <c r="AD28" i="31" s="1"/>
  <c r="X28" i="31"/>
  <c r="Z28" i="31" s="1"/>
  <c r="R28" i="31"/>
  <c r="K28" i="31"/>
  <c r="Y27" i="31"/>
  <c r="AB27" i="31" s="1"/>
  <c r="AD27" i="31" s="1"/>
  <c r="R27" i="31"/>
  <c r="K27" i="31"/>
  <c r="X27" i="31" s="1"/>
  <c r="Z27" i="31" s="1"/>
  <c r="AD26" i="31"/>
  <c r="AC26" i="31"/>
  <c r="AB26" i="31"/>
  <c r="AA26" i="31"/>
  <c r="Z26" i="31"/>
  <c r="Y26" i="31"/>
  <c r="X26" i="31"/>
  <c r="Y25" i="31"/>
  <c r="AB25" i="31" s="1"/>
  <c r="AD25" i="31" s="1"/>
  <c r="X25" i="31"/>
  <c r="Z25" i="31" s="1"/>
  <c r="R25" i="31"/>
  <c r="K25" i="31"/>
  <c r="AB24" i="31"/>
  <c r="AD24" i="31" s="1"/>
  <c r="AA24" i="31"/>
  <c r="AC24" i="31" s="1"/>
  <c r="Y24" i="31"/>
  <c r="R24" i="31"/>
  <c r="K24" i="31"/>
  <c r="X24" i="31" s="1"/>
  <c r="Z24" i="31" s="1"/>
  <c r="Y23" i="31"/>
  <c r="AB23" i="31" s="1"/>
  <c r="AD23" i="31" s="1"/>
  <c r="R23" i="31"/>
  <c r="K23" i="31"/>
  <c r="X23" i="31" s="1"/>
  <c r="Z23" i="31" s="1"/>
  <c r="AC22" i="31"/>
  <c r="AA22" i="31"/>
  <c r="Y22" i="31"/>
  <c r="AB22" i="31" s="1"/>
  <c r="AD22" i="31" s="1"/>
  <c r="R22" i="31"/>
  <c r="K22" i="31"/>
  <c r="X22" i="31" s="1"/>
  <c r="Z22" i="31" s="1"/>
  <c r="Y21" i="31"/>
  <c r="AB21" i="31" s="1"/>
  <c r="AD21" i="31" s="1"/>
  <c r="R21" i="31"/>
  <c r="K21" i="31"/>
  <c r="X21" i="31" s="1"/>
  <c r="Z21" i="31" s="1"/>
  <c r="Y20" i="31"/>
  <c r="AB20" i="31" s="1"/>
  <c r="AD20" i="31" s="1"/>
  <c r="R20" i="31"/>
  <c r="K20" i="31"/>
  <c r="X20" i="31" s="1"/>
  <c r="Z20" i="31" s="1"/>
  <c r="Y19" i="31"/>
  <c r="AB19" i="31" s="1"/>
  <c r="AD19" i="31" s="1"/>
  <c r="R19" i="31"/>
  <c r="K19" i="31"/>
  <c r="X19" i="31" s="1"/>
  <c r="Z19" i="31" s="1"/>
  <c r="Y18" i="31"/>
  <c r="AB18" i="31" s="1"/>
  <c r="AD18" i="31" s="1"/>
  <c r="R18" i="31"/>
  <c r="K18" i="31"/>
  <c r="X18" i="31" s="1"/>
  <c r="Z18" i="31" s="1"/>
  <c r="AB17" i="31"/>
  <c r="AD17" i="31" s="1"/>
  <c r="Y17" i="31"/>
  <c r="AA17" i="31" s="1"/>
  <c r="AC17" i="31" s="1"/>
  <c r="R17" i="31"/>
  <c r="K17" i="31"/>
  <c r="X17" i="31" s="1"/>
  <c r="Z17" i="31" s="1"/>
  <c r="Y16" i="31"/>
  <c r="AB16" i="31" s="1"/>
  <c r="AD16" i="31" s="1"/>
  <c r="R16" i="31"/>
  <c r="K16" i="31"/>
  <c r="X16" i="31" s="1"/>
  <c r="Z16" i="31" s="1"/>
  <c r="AD15" i="31"/>
  <c r="AB15" i="31"/>
  <c r="AA15" i="31"/>
  <c r="AC15" i="31" s="1"/>
  <c r="Y15" i="31"/>
  <c r="R15" i="31"/>
  <c r="K15" i="31"/>
  <c r="X15" i="31" s="1"/>
  <c r="Z15" i="31" s="1"/>
  <c r="Y14" i="31"/>
  <c r="AB14" i="31" s="1"/>
  <c r="AD14" i="31" s="1"/>
  <c r="R14" i="31"/>
  <c r="K14" i="31"/>
  <c r="X14" i="31" s="1"/>
  <c r="Z14" i="31" s="1"/>
  <c r="Y13" i="31"/>
  <c r="AB13" i="31" s="1"/>
  <c r="AD13" i="31" s="1"/>
  <c r="R13" i="31"/>
  <c r="K13" i="31"/>
  <c r="X13" i="31" s="1"/>
  <c r="Z13" i="31" s="1"/>
  <c r="AB12" i="31"/>
  <c r="AD12" i="31" s="1"/>
  <c r="AA12" i="31"/>
  <c r="AC12" i="31" s="1"/>
  <c r="Y12" i="31"/>
  <c r="R12" i="31"/>
  <c r="K12" i="31"/>
  <c r="X12" i="31" s="1"/>
  <c r="Z12" i="31" s="1"/>
  <c r="Y11" i="31"/>
  <c r="AB11" i="31" s="1"/>
  <c r="AD11" i="31" s="1"/>
  <c r="R11" i="31"/>
  <c r="K11" i="31"/>
  <c r="X11" i="31" s="1"/>
  <c r="Z11" i="31" s="1"/>
  <c r="AC10" i="31"/>
  <c r="AA10" i="31"/>
  <c r="Y10" i="31"/>
  <c r="AB10" i="31" s="1"/>
  <c r="AD10" i="31" s="1"/>
  <c r="X10" i="31"/>
  <c r="Z10" i="31" s="1"/>
  <c r="R10" i="31"/>
  <c r="K10" i="31"/>
  <c r="Y9" i="31"/>
  <c r="AB9" i="31" s="1"/>
  <c r="AD9" i="31" s="1"/>
  <c r="R9" i="31"/>
  <c r="K9" i="31"/>
  <c r="X9" i="31" s="1"/>
  <c r="Z9" i="31" s="1"/>
  <c r="Y8" i="31"/>
  <c r="AB8" i="31" s="1"/>
  <c r="AD8" i="31" s="1"/>
  <c r="R8" i="31"/>
  <c r="K8" i="31"/>
  <c r="X8" i="31" s="1"/>
  <c r="Z8" i="31" s="1"/>
  <c r="AB7" i="31"/>
  <c r="AD7" i="31" s="1"/>
  <c r="AA7" i="31"/>
  <c r="AC7" i="31" s="1"/>
  <c r="Y7" i="31"/>
  <c r="R7" i="31"/>
  <c r="K7" i="31"/>
  <c r="X7" i="31" s="1"/>
  <c r="Z7" i="31" s="1"/>
  <c r="Y6" i="31"/>
  <c r="AB6" i="31" s="1"/>
  <c r="AD6" i="31" s="1"/>
  <c r="R6" i="31"/>
  <c r="K6" i="31"/>
  <c r="X6" i="31" s="1"/>
  <c r="Z6" i="31" s="1"/>
  <c r="AD5" i="31"/>
  <c r="AC5" i="31"/>
  <c r="AB5" i="31"/>
  <c r="AA5" i="31"/>
  <c r="Z5" i="31"/>
  <c r="Y5" i="31"/>
  <c r="X5" i="31"/>
  <c r="Y29" i="30"/>
  <c r="AB29" i="30" s="1"/>
  <c r="AD29" i="30" s="1"/>
  <c r="R29" i="30"/>
  <c r="K29" i="30"/>
  <c r="X29" i="30" s="1"/>
  <c r="Z29" i="30" s="1"/>
  <c r="AB28" i="30"/>
  <c r="AD28" i="30" s="1"/>
  <c r="AA28" i="30"/>
  <c r="AC28" i="30" s="1"/>
  <c r="Y28" i="30"/>
  <c r="R28" i="30"/>
  <c r="K28" i="30"/>
  <c r="X28" i="30" s="1"/>
  <c r="Z28" i="30" s="1"/>
  <c r="Y27" i="30"/>
  <c r="AB27" i="30" s="1"/>
  <c r="AD27" i="30" s="1"/>
  <c r="R27" i="30"/>
  <c r="K27" i="30"/>
  <c r="X27" i="30" s="1"/>
  <c r="Z27" i="30" s="1"/>
  <c r="Y26" i="30"/>
  <c r="AB26" i="30" s="1"/>
  <c r="AD26" i="30" s="1"/>
  <c r="R26" i="30"/>
  <c r="K26" i="30"/>
  <c r="X26" i="30" s="1"/>
  <c r="Z26" i="30" s="1"/>
  <c r="AB25" i="30"/>
  <c r="AD25" i="30" s="1"/>
  <c r="Y25" i="30"/>
  <c r="AA25" i="30" s="1"/>
  <c r="AC25" i="30" s="1"/>
  <c r="R25" i="30"/>
  <c r="K25" i="30"/>
  <c r="X25" i="30" s="1"/>
  <c r="Z25" i="30" s="1"/>
  <c r="Y24" i="30"/>
  <c r="AA24" i="30" s="1"/>
  <c r="AC24" i="30" s="1"/>
  <c r="R24" i="30"/>
  <c r="K24" i="30"/>
  <c r="X24" i="30" s="1"/>
  <c r="Z24" i="30" s="1"/>
  <c r="Y23" i="30"/>
  <c r="AB23" i="30" s="1"/>
  <c r="AD23" i="30" s="1"/>
  <c r="R23" i="30"/>
  <c r="K23" i="30"/>
  <c r="X23" i="30" s="1"/>
  <c r="Z23" i="30" s="1"/>
  <c r="Y22" i="30"/>
  <c r="AA22" i="30" s="1"/>
  <c r="AC22" i="30" s="1"/>
  <c r="R22" i="30"/>
  <c r="K22" i="30"/>
  <c r="X22" i="30" s="1"/>
  <c r="Z22" i="30" s="1"/>
  <c r="AB21" i="30"/>
  <c r="AD21" i="30" s="1"/>
  <c r="Y21" i="30"/>
  <c r="AA21" i="30" s="1"/>
  <c r="AC21" i="30" s="1"/>
  <c r="R21" i="30"/>
  <c r="K21" i="30"/>
  <c r="X21" i="30" s="1"/>
  <c r="Z21" i="30" s="1"/>
  <c r="AB20" i="30"/>
  <c r="AD20" i="30" s="1"/>
  <c r="AA20" i="30"/>
  <c r="AC20" i="30" s="1"/>
  <c r="Y20" i="30"/>
  <c r="X20" i="30"/>
  <c r="Z20" i="30" s="1"/>
  <c r="R20" i="30"/>
  <c r="K20" i="30"/>
  <c r="Y19" i="30"/>
  <c r="AB19" i="30" s="1"/>
  <c r="AD19" i="30" s="1"/>
  <c r="R19" i="30"/>
  <c r="K19" i="30"/>
  <c r="X19" i="30" s="1"/>
  <c r="Z19" i="30" s="1"/>
  <c r="Y18" i="30"/>
  <c r="AB18" i="30" s="1"/>
  <c r="AD18" i="30" s="1"/>
  <c r="R18" i="30"/>
  <c r="K18" i="30"/>
  <c r="X18" i="30" s="1"/>
  <c r="Z18" i="30" s="1"/>
  <c r="Y17" i="30"/>
  <c r="AA17" i="30" s="1"/>
  <c r="AC17" i="30" s="1"/>
  <c r="R17" i="30"/>
  <c r="K17" i="30"/>
  <c r="X17" i="30" s="1"/>
  <c r="Z17" i="30" s="1"/>
  <c r="AB16" i="30"/>
  <c r="AD16" i="30" s="1"/>
  <c r="Y16" i="30"/>
  <c r="AA16" i="30" s="1"/>
  <c r="AC16" i="30" s="1"/>
  <c r="R16" i="30"/>
  <c r="K16" i="30"/>
  <c r="X16" i="30" s="1"/>
  <c r="Z16" i="30" s="1"/>
  <c r="AB15" i="30"/>
  <c r="AD15" i="30" s="1"/>
  <c r="AA15" i="30"/>
  <c r="AC15" i="30" s="1"/>
  <c r="Y15" i="30"/>
  <c r="X15" i="30"/>
  <c r="Z15" i="30" s="1"/>
  <c r="R15" i="30"/>
  <c r="K15" i="30"/>
  <c r="Y14" i="30"/>
  <c r="AA14" i="30" s="1"/>
  <c r="AC14" i="30" s="1"/>
  <c r="R14" i="30"/>
  <c r="K14" i="30"/>
  <c r="X14" i="30" s="1"/>
  <c r="Z14" i="30" s="1"/>
  <c r="Y13" i="30"/>
  <c r="AB13" i="30" s="1"/>
  <c r="AD13" i="30" s="1"/>
  <c r="R13" i="30"/>
  <c r="K13" i="30"/>
  <c r="X13" i="30" s="1"/>
  <c r="Z13" i="30" s="1"/>
  <c r="Y12" i="30"/>
  <c r="AA12" i="30" s="1"/>
  <c r="AC12" i="30" s="1"/>
  <c r="X12" i="30"/>
  <c r="Z12" i="30" s="1"/>
  <c r="R12" i="30"/>
  <c r="K12" i="30"/>
  <c r="Y11" i="30"/>
  <c r="AB11" i="30" s="1"/>
  <c r="AD11" i="30" s="1"/>
  <c r="R11" i="30"/>
  <c r="K11" i="30"/>
  <c r="X11" i="30" s="1"/>
  <c r="Z11" i="30" s="1"/>
  <c r="AB10" i="30"/>
  <c r="AD10" i="30" s="1"/>
  <c r="Y10" i="30"/>
  <c r="AA10" i="30" s="1"/>
  <c r="AC10" i="30" s="1"/>
  <c r="R10" i="30"/>
  <c r="K10" i="30"/>
  <c r="X10" i="30" s="1"/>
  <c r="Z10" i="30" s="1"/>
  <c r="Y9" i="30"/>
  <c r="AA9" i="30" s="1"/>
  <c r="AC9" i="30" s="1"/>
  <c r="R9" i="30"/>
  <c r="K9" i="30"/>
  <c r="X9" i="30" s="1"/>
  <c r="Z9" i="30" s="1"/>
  <c r="Y8" i="30"/>
  <c r="AB8" i="30" s="1"/>
  <c r="AD8" i="30" s="1"/>
  <c r="X8" i="30"/>
  <c r="Z8" i="30" s="1"/>
  <c r="R8" i="30"/>
  <c r="K8" i="30"/>
  <c r="Y7" i="30"/>
  <c r="AB7" i="30" s="1"/>
  <c r="AD7" i="30" s="1"/>
  <c r="R7" i="30"/>
  <c r="K7" i="30"/>
  <c r="X7" i="30" s="1"/>
  <c r="Z7" i="30" s="1"/>
  <c r="Y6" i="30"/>
  <c r="AB6" i="30" s="1"/>
  <c r="AD6" i="30" s="1"/>
  <c r="R6" i="30"/>
  <c r="K6" i="30"/>
  <c r="X6" i="30" s="1"/>
  <c r="Z6" i="30" s="1"/>
  <c r="AB5" i="30"/>
  <c r="AD5" i="30" s="1"/>
  <c r="Y5" i="30"/>
  <c r="AA5" i="30" s="1"/>
  <c r="AC5" i="30" s="1"/>
  <c r="R5" i="30"/>
  <c r="K5" i="30"/>
  <c r="X5" i="30" s="1"/>
  <c r="Y31" i="29"/>
  <c r="AB31" i="29" s="1"/>
  <c r="AD31" i="29" s="1"/>
  <c r="R31" i="29"/>
  <c r="K31" i="29"/>
  <c r="X31" i="29" s="1"/>
  <c r="Z31" i="29" s="1"/>
  <c r="Y30" i="29"/>
  <c r="AB30" i="29" s="1"/>
  <c r="AD30" i="29" s="1"/>
  <c r="R30" i="29"/>
  <c r="K30" i="29"/>
  <c r="X30" i="29" s="1"/>
  <c r="Z30" i="29" s="1"/>
  <c r="Y29" i="29"/>
  <c r="AB29" i="29" s="1"/>
  <c r="AD29" i="29" s="1"/>
  <c r="R29" i="29"/>
  <c r="K29" i="29"/>
  <c r="X29" i="29" s="1"/>
  <c r="Z29" i="29" s="1"/>
  <c r="Y28" i="29"/>
  <c r="AB28" i="29" s="1"/>
  <c r="AD28" i="29" s="1"/>
  <c r="R28" i="29"/>
  <c r="K28" i="29"/>
  <c r="X28" i="29" s="1"/>
  <c r="Z28" i="29" s="1"/>
  <c r="AB27" i="29"/>
  <c r="AD27" i="29" s="1"/>
  <c r="AA27" i="29"/>
  <c r="AC27" i="29" s="1"/>
  <c r="Y27" i="29"/>
  <c r="R27" i="29"/>
  <c r="K27" i="29"/>
  <c r="X27" i="29" s="1"/>
  <c r="Z27" i="29" s="1"/>
  <c r="Y26" i="29"/>
  <c r="AB26" i="29" s="1"/>
  <c r="AD26" i="29" s="1"/>
  <c r="R26" i="29"/>
  <c r="K26" i="29"/>
  <c r="X26" i="29" s="1"/>
  <c r="Z26" i="29" s="1"/>
  <c r="AD25" i="29"/>
  <c r="AB25" i="29"/>
  <c r="Y25" i="29"/>
  <c r="AA25" i="29" s="1"/>
  <c r="AC25" i="29" s="1"/>
  <c r="R25" i="29"/>
  <c r="K25" i="29"/>
  <c r="X25" i="29" s="1"/>
  <c r="Z25" i="29" s="1"/>
  <c r="Y24" i="29"/>
  <c r="AA24" i="29" s="1"/>
  <c r="AC24" i="29" s="1"/>
  <c r="R24" i="29"/>
  <c r="K24" i="29"/>
  <c r="X24" i="29" s="1"/>
  <c r="Z24" i="29" s="1"/>
  <c r="AD23" i="29"/>
  <c r="AB23" i="29"/>
  <c r="AA23" i="29"/>
  <c r="AC23" i="29" s="1"/>
  <c r="Y23" i="29"/>
  <c r="R23" i="29"/>
  <c r="K23" i="29"/>
  <c r="X23" i="29" s="1"/>
  <c r="Z23" i="29" s="1"/>
  <c r="Y22" i="29"/>
  <c r="AB22" i="29" s="1"/>
  <c r="AD22" i="29" s="1"/>
  <c r="R22" i="29"/>
  <c r="K22" i="29"/>
  <c r="X22" i="29" s="1"/>
  <c r="Z22" i="29" s="1"/>
  <c r="Y21" i="29"/>
  <c r="AB21" i="29" s="1"/>
  <c r="AD21" i="29" s="1"/>
  <c r="R21" i="29"/>
  <c r="K21" i="29"/>
  <c r="X21" i="29" s="1"/>
  <c r="Z21" i="29" s="1"/>
  <c r="AC20" i="29"/>
  <c r="AB20" i="29"/>
  <c r="AD20" i="29" s="1"/>
  <c r="AA20" i="29"/>
  <c r="Y20" i="29"/>
  <c r="R20" i="29"/>
  <c r="K20" i="29"/>
  <c r="X20" i="29" s="1"/>
  <c r="Z20" i="29" s="1"/>
  <c r="Y19" i="29"/>
  <c r="AB19" i="29" s="1"/>
  <c r="AD19" i="29" s="1"/>
  <c r="R19" i="29"/>
  <c r="K19" i="29"/>
  <c r="X19" i="29" s="1"/>
  <c r="Z19" i="29" s="1"/>
  <c r="Y18" i="29"/>
  <c r="AB18" i="29" s="1"/>
  <c r="AD18" i="29" s="1"/>
  <c r="R18" i="29"/>
  <c r="K18" i="29"/>
  <c r="X18" i="29" s="1"/>
  <c r="Z18" i="29" s="1"/>
  <c r="Y17" i="29"/>
  <c r="AB17" i="29" s="1"/>
  <c r="AD17" i="29" s="1"/>
  <c r="R17" i="29"/>
  <c r="K17" i="29"/>
  <c r="X17" i="29" s="1"/>
  <c r="Z17" i="29" s="1"/>
  <c r="Y16" i="29"/>
  <c r="AB16" i="29" s="1"/>
  <c r="AD16" i="29" s="1"/>
  <c r="R16" i="29"/>
  <c r="K16" i="29"/>
  <c r="X16" i="29" s="1"/>
  <c r="Z16" i="29" s="1"/>
  <c r="AB15" i="29"/>
  <c r="AD15" i="29" s="1"/>
  <c r="AA15" i="29"/>
  <c r="AC15" i="29" s="1"/>
  <c r="Y15" i="29"/>
  <c r="R15" i="29"/>
  <c r="K15" i="29"/>
  <c r="X15" i="29" s="1"/>
  <c r="Z15" i="29" s="1"/>
  <c r="Y14" i="29"/>
  <c r="AB14" i="29" s="1"/>
  <c r="AD14" i="29" s="1"/>
  <c r="R14" i="29"/>
  <c r="K14" i="29"/>
  <c r="X14" i="29" s="1"/>
  <c r="Z14" i="29" s="1"/>
  <c r="AD13" i="29"/>
  <c r="AB13" i="29"/>
  <c r="Y13" i="29"/>
  <c r="AA13" i="29" s="1"/>
  <c r="AC13" i="29" s="1"/>
  <c r="R13" i="29"/>
  <c r="K13" i="29"/>
  <c r="X13" i="29" s="1"/>
  <c r="Z13" i="29" s="1"/>
  <c r="Y12" i="29"/>
  <c r="AB12" i="29" s="1"/>
  <c r="AD12" i="29" s="1"/>
  <c r="R12" i="29"/>
  <c r="K12" i="29"/>
  <c r="X12" i="29" s="1"/>
  <c r="Z12" i="29" s="1"/>
  <c r="AD11" i="29"/>
  <c r="AB11" i="29"/>
  <c r="AA11" i="29"/>
  <c r="AC11" i="29" s="1"/>
  <c r="Y11" i="29"/>
  <c r="R11" i="29"/>
  <c r="K11" i="29"/>
  <c r="X11" i="29" s="1"/>
  <c r="Z11" i="29" s="1"/>
  <c r="Y10" i="29"/>
  <c r="AB10" i="29" s="1"/>
  <c r="AD10" i="29" s="1"/>
  <c r="R10" i="29"/>
  <c r="K10" i="29"/>
  <c r="X10" i="29" s="1"/>
  <c r="Z10" i="29" s="1"/>
  <c r="Y9" i="29"/>
  <c r="AB9" i="29" s="1"/>
  <c r="AD9" i="29" s="1"/>
  <c r="R9" i="29"/>
  <c r="K9" i="29"/>
  <c r="X9" i="29" s="1"/>
  <c r="Z9" i="29" s="1"/>
  <c r="AB8" i="29"/>
  <c r="AD8" i="29" s="1"/>
  <c r="Y8" i="29"/>
  <c r="AA8" i="29" s="1"/>
  <c r="AC8" i="29" s="1"/>
  <c r="R8" i="29"/>
  <c r="K8" i="29"/>
  <c r="X8" i="29" s="1"/>
  <c r="Z8" i="29" s="1"/>
  <c r="Y7" i="29"/>
  <c r="AB7" i="29" s="1"/>
  <c r="AD7" i="29" s="1"/>
  <c r="R7" i="29"/>
  <c r="K7" i="29"/>
  <c r="X7" i="29" s="1"/>
  <c r="Z7" i="29" s="1"/>
  <c r="Y6" i="29"/>
  <c r="AB6" i="29" s="1"/>
  <c r="AD6" i="29" s="1"/>
  <c r="X6" i="29"/>
  <c r="Z6" i="29" s="1"/>
  <c r="R6" i="29"/>
  <c r="K6" i="29"/>
  <c r="Y5" i="29"/>
  <c r="AB5" i="29" s="1"/>
  <c r="AD5" i="29" s="1"/>
  <c r="R5" i="29"/>
  <c r="K5" i="29"/>
  <c r="X5" i="29" s="1"/>
  <c r="Z5" i="29" s="1"/>
  <c r="Y45" i="28"/>
  <c r="AB45" i="28" s="1"/>
  <c r="AD45" i="28" s="1"/>
  <c r="R45" i="28"/>
  <c r="K45" i="28"/>
  <c r="X45" i="28" s="1"/>
  <c r="Z45" i="28" s="1"/>
  <c r="AB44" i="28"/>
  <c r="AD44" i="28" s="1"/>
  <c r="Y44" i="28"/>
  <c r="AA44" i="28" s="1"/>
  <c r="AC44" i="28" s="1"/>
  <c r="X44" i="28"/>
  <c r="Z44" i="28" s="1"/>
  <c r="R44" i="28"/>
  <c r="K44" i="28"/>
  <c r="Y43" i="28"/>
  <c r="AB43" i="28" s="1"/>
  <c r="AD43" i="28" s="1"/>
  <c r="R43" i="28"/>
  <c r="K43" i="28"/>
  <c r="X43" i="28" s="1"/>
  <c r="Z43" i="28" s="1"/>
  <c r="AC42" i="28"/>
  <c r="AB42" i="28"/>
  <c r="AD42" i="28" s="1"/>
  <c r="AA42" i="28"/>
  <c r="Y42" i="28"/>
  <c r="R42" i="28"/>
  <c r="K42" i="28"/>
  <c r="X42" i="28" s="1"/>
  <c r="Z42" i="28" s="1"/>
  <c r="Y41" i="28"/>
  <c r="R41" i="28"/>
  <c r="K41" i="28"/>
  <c r="X41" i="28" s="1"/>
  <c r="Z41" i="28" s="1"/>
  <c r="Y40" i="28"/>
  <c r="AB40" i="28" s="1"/>
  <c r="AD40" i="28" s="1"/>
  <c r="R40" i="28"/>
  <c r="K40" i="28"/>
  <c r="X40" i="28" s="1"/>
  <c r="Z40" i="28" s="1"/>
  <c r="AB39" i="28"/>
  <c r="AD39" i="28" s="1"/>
  <c r="Y39" i="28"/>
  <c r="AA39" i="28" s="1"/>
  <c r="AC39" i="28" s="1"/>
  <c r="R39" i="28"/>
  <c r="K39" i="28"/>
  <c r="X39" i="28" s="1"/>
  <c r="Z39" i="28" s="1"/>
  <c r="Y38" i="28"/>
  <c r="AB38" i="28" s="1"/>
  <c r="AD38" i="28" s="1"/>
  <c r="R38" i="28"/>
  <c r="K38" i="28"/>
  <c r="X38" i="28" s="1"/>
  <c r="Z38" i="28" s="1"/>
  <c r="AD37" i="28"/>
  <c r="AB37" i="28"/>
  <c r="Y37" i="28"/>
  <c r="AA37" i="28" s="1"/>
  <c r="AC37" i="28" s="1"/>
  <c r="R37" i="28"/>
  <c r="K37" i="28"/>
  <c r="X37" i="28" s="1"/>
  <c r="Z37" i="28" s="1"/>
  <c r="Y36" i="28"/>
  <c r="AB36" i="28" s="1"/>
  <c r="AD36" i="28" s="1"/>
  <c r="R36" i="28"/>
  <c r="K36" i="28"/>
  <c r="X36" i="28" s="1"/>
  <c r="Z36" i="28" s="1"/>
  <c r="Y35" i="28"/>
  <c r="AB35" i="28" s="1"/>
  <c r="AD35" i="28" s="1"/>
  <c r="R35" i="28"/>
  <c r="K35" i="28"/>
  <c r="X35" i="28" s="1"/>
  <c r="Z35" i="28" s="1"/>
  <c r="AB34" i="28"/>
  <c r="AD34" i="28" s="1"/>
  <c r="AA34" i="28"/>
  <c r="AC34" i="28" s="1"/>
  <c r="Y34" i="28"/>
  <c r="X34" i="28"/>
  <c r="Z34" i="28" s="1"/>
  <c r="R34" i="28"/>
  <c r="K34" i="28"/>
  <c r="Y33" i="28"/>
  <c r="AB33" i="28" s="1"/>
  <c r="AD33" i="28" s="1"/>
  <c r="R33" i="28"/>
  <c r="K33" i="28"/>
  <c r="X33" i="28" s="1"/>
  <c r="Z33" i="28" s="1"/>
  <c r="AD32" i="28"/>
  <c r="AB32" i="28"/>
  <c r="Y32" i="28"/>
  <c r="AA32" i="28" s="1"/>
  <c r="AC32" i="28" s="1"/>
  <c r="R32" i="28"/>
  <c r="K32" i="28"/>
  <c r="X32" i="28" s="1"/>
  <c r="Z32" i="28" s="1"/>
  <c r="Y31" i="28"/>
  <c r="AB31" i="28" s="1"/>
  <c r="AD31" i="28" s="1"/>
  <c r="R31" i="28"/>
  <c r="K31" i="28"/>
  <c r="X31" i="28" s="1"/>
  <c r="Z31" i="28" s="1"/>
  <c r="Y30" i="28"/>
  <c r="AB30" i="28" s="1"/>
  <c r="AD30" i="28" s="1"/>
  <c r="R30" i="28"/>
  <c r="K30" i="28"/>
  <c r="X30" i="28" s="1"/>
  <c r="Z30" i="28" s="1"/>
  <c r="AB29" i="28"/>
  <c r="AD29" i="28" s="1"/>
  <c r="AA29" i="28"/>
  <c r="AC29" i="28" s="1"/>
  <c r="Z29" i="28"/>
  <c r="Y29" i="28"/>
  <c r="R29" i="28"/>
  <c r="K29" i="28"/>
  <c r="X29" i="28" s="1"/>
  <c r="Y28" i="28"/>
  <c r="AB28" i="28" s="1"/>
  <c r="AD28" i="28" s="1"/>
  <c r="R28" i="28"/>
  <c r="K28" i="28"/>
  <c r="X28" i="28" s="1"/>
  <c r="Z28" i="28" s="1"/>
  <c r="AD27" i="28"/>
  <c r="AB27" i="28"/>
  <c r="Y27" i="28"/>
  <c r="AA27" i="28" s="1"/>
  <c r="AC27" i="28" s="1"/>
  <c r="R27" i="28"/>
  <c r="K27" i="28"/>
  <c r="X27" i="28" s="1"/>
  <c r="Z27" i="28" s="1"/>
  <c r="Y26" i="28"/>
  <c r="AB26" i="28" s="1"/>
  <c r="AD26" i="28" s="1"/>
  <c r="R26" i="28"/>
  <c r="K26" i="28"/>
  <c r="X26" i="28" s="1"/>
  <c r="Z26" i="28" s="1"/>
  <c r="Y25" i="28"/>
  <c r="AB25" i="28" s="1"/>
  <c r="AD25" i="28" s="1"/>
  <c r="R25" i="28"/>
  <c r="K25" i="28"/>
  <c r="X25" i="28" s="1"/>
  <c r="Z25" i="28" s="1"/>
  <c r="AB24" i="28"/>
  <c r="AD24" i="28" s="1"/>
  <c r="AA24" i="28"/>
  <c r="AC24" i="28" s="1"/>
  <c r="Y24" i="28"/>
  <c r="R24" i="28"/>
  <c r="K24" i="28"/>
  <c r="X24" i="28" s="1"/>
  <c r="Z24" i="28" s="1"/>
  <c r="Y23" i="28"/>
  <c r="AB23" i="28" s="1"/>
  <c r="AD23" i="28" s="1"/>
  <c r="R23" i="28"/>
  <c r="K23" i="28"/>
  <c r="X23" i="28" s="1"/>
  <c r="Z23" i="28" s="1"/>
  <c r="AC22" i="28"/>
  <c r="AA22" i="28"/>
  <c r="Y22" i="28"/>
  <c r="AB22" i="28" s="1"/>
  <c r="AD22" i="28" s="1"/>
  <c r="R22" i="28"/>
  <c r="K22" i="28"/>
  <c r="X22" i="28" s="1"/>
  <c r="Z22" i="28" s="1"/>
  <c r="Y21" i="28"/>
  <c r="AB21" i="28" s="1"/>
  <c r="AD21" i="28" s="1"/>
  <c r="R21" i="28"/>
  <c r="K21" i="28"/>
  <c r="X21" i="28" s="1"/>
  <c r="Z21" i="28" s="1"/>
  <c r="AC20" i="28"/>
  <c r="AB20" i="28"/>
  <c r="AD20" i="28" s="1"/>
  <c r="AA20" i="28"/>
  <c r="Y20" i="28"/>
  <c r="R20" i="28"/>
  <c r="K20" i="28"/>
  <c r="X20" i="28" s="1"/>
  <c r="Z20" i="28" s="1"/>
  <c r="AB19" i="28"/>
  <c r="AD19" i="28" s="1"/>
  <c r="AA19" i="28"/>
  <c r="AC19" i="28" s="1"/>
  <c r="Z19" i="28"/>
  <c r="Y19" i="28"/>
  <c r="X19" i="28"/>
  <c r="R19" i="28"/>
  <c r="K19" i="28"/>
  <c r="Y18" i="28"/>
  <c r="AB18" i="28" s="1"/>
  <c r="AD18" i="28" s="1"/>
  <c r="R18" i="28"/>
  <c r="K18" i="28"/>
  <c r="X18" i="28" s="1"/>
  <c r="Z18" i="28" s="1"/>
  <c r="AD17" i="28"/>
  <c r="AB17" i="28"/>
  <c r="Y17" i="28"/>
  <c r="AA17" i="28" s="1"/>
  <c r="AC17" i="28" s="1"/>
  <c r="R17" i="28"/>
  <c r="K17" i="28"/>
  <c r="X17" i="28" s="1"/>
  <c r="Z17" i="28" s="1"/>
  <c r="Y16" i="28"/>
  <c r="AB16" i="28" s="1"/>
  <c r="AD16" i="28" s="1"/>
  <c r="X16" i="28"/>
  <c r="Z16" i="28" s="1"/>
  <c r="R16" i="28"/>
  <c r="K16" i="28"/>
  <c r="Y15" i="28"/>
  <c r="AB15" i="28" s="1"/>
  <c r="AD15" i="28" s="1"/>
  <c r="R15" i="28"/>
  <c r="K15" i="28"/>
  <c r="X15" i="28" s="1"/>
  <c r="Z15" i="28" s="1"/>
  <c r="AB14" i="28"/>
  <c r="AD14" i="28" s="1"/>
  <c r="Y14" i="28"/>
  <c r="AA14" i="28" s="1"/>
  <c r="AC14" i="28" s="1"/>
  <c r="R14" i="28"/>
  <c r="K14" i="28"/>
  <c r="X14" i="28" s="1"/>
  <c r="Z14" i="28" s="1"/>
  <c r="Y13" i="28"/>
  <c r="AB13" i="28" s="1"/>
  <c r="AD13" i="28" s="1"/>
  <c r="R13" i="28"/>
  <c r="K13" i="28"/>
  <c r="X13" i="28" s="1"/>
  <c r="Z13" i="28" s="1"/>
  <c r="AD12" i="28"/>
  <c r="AB12" i="28"/>
  <c r="Y12" i="28"/>
  <c r="AA12" i="28" s="1"/>
  <c r="AC12" i="28" s="1"/>
  <c r="R12" i="28"/>
  <c r="K12" i="28"/>
  <c r="X12" i="28" s="1"/>
  <c r="Z12" i="28" s="1"/>
  <c r="Y11" i="28"/>
  <c r="R11" i="28"/>
  <c r="K11" i="28"/>
  <c r="X11" i="28" s="1"/>
  <c r="Z11" i="28" s="1"/>
  <c r="Y10" i="28"/>
  <c r="AB10" i="28" s="1"/>
  <c r="AD10" i="28" s="1"/>
  <c r="R10" i="28"/>
  <c r="K10" i="28"/>
  <c r="X10" i="28" s="1"/>
  <c r="Z10" i="28" s="1"/>
  <c r="AB9" i="28"/>
  <c r="AD9" i="28" s="1"/>
  <c r="AA9" i="28"/>
  <c r="AC9" i="28" s="1"/>
  <c r="Y9" i="28"/>
  <c r="R9" i="28"/>
  <c r="K9" i="28"/>
  <c r="X9" i="28" s="1"/>
  <c r="Z9" i="28" s="1"/>
  <c r="Y8" i="28"/>
  <c r="AB8" i="28" s="1"/>
  <c r="AD8" i="28" s="1"/>
  <c r="R8" i="28"/>
  <c r="K8" i="28"/>
  <c r="X8" i="28" s="1"/>
  <c r="Z8" i="28" s="1"/>
  <c r="Y7" i="28"/>
  <c r="AB7" i="28" s="1"/>
  <c r="AD7" i="28" s="1"/>
  <c r="R7" i="28"/>
  <c r="K7" i="28"/>
  <c r="X7" i="28" s="1"/>
  <c r="Z7" i="28" s="1"/>
  <c r="Y6" i="28"/>
  <c r="AB6" i="28" s="1"/>
  <c r="AD6" i="28" s="1"/>
  <c r="R6" i="28"/>
  <c r="K6" i="28"/>
  <c r="X6" i="28" s="1"/>
  <c r="Z6" i="28" s="1"/>
  <c r="Y5" i="28"/>
  <c r="AB5" i="28" s="1"/>
  <c r="AD5" i="28" s="1"/>
  <c r="R5" i="28"/>
  <c r="K5" i="28"/>
  <c r="X5" i="28" s="1"/>
  <c r="Z5" i="28" s="1"/>
  <c r="Y72" i="27"/>
  <c r="AB72" i="27" s="1"/>
  <c r="AD72" i="27" s="1"/>
  <c r="R72" i="27"/>
  <c r="K72" i="27"/>
  <c r="X72" i="27" s="1"/>
  <c r="Z72" i="27" s="1"/>
  <c r="Y71" i="27"/>
  <c r="AB71" i="27" s="1"/>
  <c r="AD71" i="27" s="1"/>
  <c r="R71" i="27"/>
  <c r="K71" i="27"/>
  <c r="X71" i="27" s="1"/>
  <c r="Z71" i="27" s="1"/>
  <c r="AB70" i="27"/>
  <c r="AD70" i="27" s="1"/>
  <c r="Y70" i="27"/>
  <c r="AA70" i="27" s="1"/>
  <c r="AC70" i="27" s="1"/>
  <c r="R70" i="27"/>
  <c r="K70" i="27"/>
  <c r="X70" i="27" s="1"/>
  <c r="Z70" i="27" s="1"/>
  <c r="Y69" i="27"/>
  <c r="AB69" i="27" s="1"/>
  <c r="AD69" i="27" s="1"/>
  <c r="R69" i="27"/>
  <c r="K69" i="27"/>
  <c r="X69" i="27" s="1"/>
  <c r="Z69" i="27" s="1"/>
  <c r="Y68" i="27"/>
  <c r="AB68" i="27" s="1"/>
  <c r="AD68" i="27" s="1"/>
  <c r="R68" i="27"/>
  <c r="K68" i="27"/>
  <c r="X68" i="27" s="1"/>
  <c r="Z68" i="27" s="1"/>
  <c r="Y67" i="27"/>
  <c r="AA67" i="27" s="1"/>
  <c r="AC67" i="27" s="1"/>
  <c r="R67" i="27"/>
  <c r="K67" i="27"/>
  <c r="X67" i="27" s="1"/>
  <c r="Z67" i="27" s="1"/>
  <c r="AB66" i="27"/>
  <c r="AD66" i="27" s="1"/>
  <c r="Y66" i="27"/>
  <c r="AA66" i="27" s="1"/>
  <c r="AC66" i="27" s="1"/>
  <c r="R66" i="27"/>
  <c r="K66" i="27"/>
  <c r="X66" i="27" s="1"/>
  <c r="Z66" i="27" s="1"/>
  <c r="AB65" i="27"/>
  <c r="AD65" i="27" s="1"/>
  <c r="AA65" i="27"/>
  <c r="AC65" i="27" s="1"/>
  <c r="Y65" i="27"/>
  <c r="R65" i="27"/>
  <c r="K65" i="27"/>
  <c r="X65" i="27" s="1"/>
  <c r="Z65" i="27" s="1"/>
  <c r="Y64" i="27"/>
  <c r="AB64" i="27" s="1"/>
  <c r="AD64" i="27" s="1"/>
  <c r="R64" i="27"/>
  <c r="K64" i="27"/>
  <c r="X64" i="27" s="1"/>
  <c r="Z64" i="27" s="1"/>
  <c r="Y63" i="27"/>
  <c r="AB63" i="27" s="1"/>
  <c r="AD63" i="27" s="1"/>
  <c r="R63" i="27"/>
  <c r="K63" i="27"/>
  <c r="X63" i="27" s="1"/>
  <c r="Z63" i="27" s="1"/>
  <c r="Y62" i="27"/>
  <c r="AB62" i="27" s="1"/>
  <c r="AD62" i="27" s="1"/>
  <c r="R62" i="27"/>
  <c r="K62" i="27"/>
  <c r="X62" i="27" s="1"/>
  <c r="Z62" i="27" s="1"/>
  <c r="AA61" i="27"/>
  <c r="AC61" i="27" s="1"/>
  <c r="Y61" i="27"/>
  <c r="AB61" i="27" s="1"/>
  <c r="AD61" i="27" s="1"/>
  <c r="R61" i="27"/>
  <c r="K61" i="27"/>
  <c r="X61" i="27" s="1"/>
  <c r="Z61" i="27" s="1"/>
  <c r="Y60" i="27"/>
  <c r="AB60" i="27" s="1"/>
  <c r="AD60" i="27" s="1"/>
  <c r="R60" i="27"/>
  <c r="K60" i="27"/>
  <c r="X60" i="27" s="1"/>
  <c r="Z60" i="27" s="1"/>
  <c r="Y59" i="27"/>
  <c r="AB59" i="27" s="1"/>
  <c r="AD59" i="27" s="1"/>
  <c r="R59" i="27"/>
  <c r="K59" i="27"/>
  <c r="X59" i="27" s="1"/>
  <c r="Z59" i="27" s="1"/>
  <c r="AB58" i="27"/>
  <c r="AD58" i="27" s="1"/>
  <c r="Y58" i="27"/>
  <c r="AA58" i="27" s="1"/>
  <c r="AC58" i="27" s="1"/>
  <c r="R58" i="27"/>
  <c r="K58" i="27"/>
  <c r="X58" i="27" s="1"/>
  <c r="Z58" i="27" s="1"/>
  <c r="Y57" i="27"/>
  <c r="AB57" i="27" s="1"/>
  <c r="AD57" i="27" s="1"/>
  <c r="R57" i="27"/>
  <c r="K57" i="27"/>
  <c r="X57" i="27" s="1"/>
  <c r="Z57" i="27" s="1"/>
  <c r="Y56" i="27"/>
  <c r="AB56" i="27" s="1"/>
  <c r="AD56" i="27" s="1"/>
  <c r="X56" i="27"/>
  <c r="Z56" i="27" s="1"/>
  <c r="R56" i="27"/>
  <c r="K56" i="27"/>
  <c r="Y55" i="27"/>
  <c r="AA55" i="27" s="1"/>
  <c r="AC55" i="27" s="1"/>
  <c r="R55" i="27"/>
  <c r="K55" i="27"/>
  <c r="X55" i="27" s="1"/>
  <c r="Z55" i="27" s="1"/>
  <c r="Y54" i="27"/>
  <c r="AB54" i="27" s="1"/>
  <c r="AD54" i="27" s="1"/>
  <c r="R54" i="27"/>
  <c r="K54" i="27"/>
  <c r="X54" i="27" s="1"/>
  <c r="Z54" i="27" s="1"/>
  <c r="AB53" i="27"/>
  <c r="AD53" i="27" s="1"/>
  <c r="Y53" i="27"/>
  <c r="AA53" i="27" s="1"/>
  <c r="AC53" i="27" s="1"/>
  <c r="X53" i="27"/>
  <c r="Z53" i="27" s="1"/>
  <c r="R53" i="27"/>
  <c r="K53" i="27"/>
  <c r="Y52" i="27"/>
  <c r="AB52" i="27" s="1"/>
  <c r="AD52" i="27" s="1"/>
  <c r="R52" i="27"/>
  <c r="K52" i="27"/>
  <c r="X52" i="27" s="1"/>
  <c r="Z52" i="27" s="1"/>
  <c r="AA51" i="27"/>
  <c r="AC51" i="27" s="1"/>
  <c r="Y51" i="27"/>
  <c r="AB51" i="27" s="1"/>
  <c r="AD51" i="27" s="1"/>
  <c r="R51" i="27"/>
  <c r="K51" i="27"/>
  <c r="X51" i="27" s="1"/>
  <c r="Z51" i="27" s="1"/>
  <c r="AB50" i="27"/>
  <c r="AD50" i="27" s="1"/>
  <c r="AA50" i="27"/>
  <c r="AC50" i="27" s="1"/>
  <c r="Z50" i="27"/>
  <c r="Y50" i="27"/>
  <c r="R50" i="27"/>
  <c r="K50" i="27"/>
  <c r="X50" i="27" s="1"/>
  <c r="Y49" i="27"/>
  <c r="AB49" i="27" s="1"/>
  <c r="AD49" i="27" s="1"/>
  <c r="R49" i="27"/>
  <c r="K49" i="27"/>
  <c r="X49" i="27" s="1"/>
  <c r="Z49" i="27" s="1"/>
  <c r="Y48" i="27"/>
  <c r="AB48" i="27" s="1"/>
  <c r="AD48" i="27" s="1"/>
  <c r="R48" i="27"/>
  <c r="K48" i="27"/>
  <c r="X48" i="27" s="1"/>
  <c r="Z48" i="27" s="1"/>
  <c r="Y47" i="27"/>
  <c r="AB47" i="27" s="1"/>
  <c r="AD47" i="27" s="1"/>
  <c r="R47" i="27"/>
  <c r="K47" i="27"/>
  <c r="X47" i="27" s="1"/>
  <c r="Z47" i="27" s="1"/>
  <c r="AA46" i="27"/>
  <c r="AC46" i="27" s="1"/>
  <c r="Z46" i="27"/>
  <c r="Y46" i="27"/>
  <c r="AB46" i="27" s="1"/>
  <c r="AD46" i="27" s="1"/>
  <c r="R46" i="27"/>
  <c r="K46" i="27"/>
  <c r="X46" i="27" s="1"/>
  <c r="AB45" i="27"/>
  <c r="AD45" i="27" s="1"/>
  <c r="AA45" i="27"/>
  <c r="AC45" i="27" s="1"/>
  <c r="Y45" i="27"/>
  <c r="R45" i="27"/>
  <c r="K45" i="27"/>
  <c r="X45" i="27" s="1"/>
  <c r="Z45" i="27" s="1"/>
  <c r="Y44" i="27"/>
  <c r="AB44" i="27" s="1"/>
  <c r="AD44" i="27" s="1"/>
  <c r="R44" i="27"/>
  <c r="K44" i="27"/>
  <c r="X44" i="27" s="1"/>
  <c r="Z44" i="27" s="1"/>
  <c r="Y43" i="27"/>
  <c r="AB43" i="27" s="1"/>
  <c r="AD43" i="27" s="1"/>
  <c r="X43" i="27"/>
  <c r="Z43" i="27" s="1"/>
  <c r="R43" i="27"/>
  <c r="K43" i="27"/>
  <c r="Y42" i="27"/>
  <c r="AA42" i="27" s="1"/>
  <c r="AC42" i="27" s="1"/>
  <c r="R42" i="27"/>
  <c r="K42" i="27"/>
  <c r="X42" i="27" s="1"/>
  <c r="Z42" i="27" s="1"/>
  <c r="AB41" i="27"/>
  <c r="AD41" i="27" s="1"/>
  <c r="Y41" i="27"/>
  <c r="AA41" i="27" s="1"/>
  <c r="AC41" i="27" s="1"/>
  <c r="R41" i="27"/>
  <c r="K41" i="27"/>
  <c r="X41" i="27" s="1"/>
  <c r="Z41" i="27" s="1"/>
  <c r="AB40" i="27"/>
  <c r="AD40" i="27" s="1"/>
  <c r="AA40" i="27"/>
  <c r="AC40" i="27" s="1"/>
  <c r="Y40" i="27"/>
  <c r="R40" i="27"/>
  <c r="K40" i="27"/>
  <c r="X40" i="27" s="1"/>
  <c r="Z40" i="27" s="1"/>
  <c r="Y39" i="27"/>
  <c r="AB39" i="27" s="1"/>
  <c r="AD39" i="27" s="1"/>
  <c r="R39" i="27"/>
  <c r="K39" i="27"/>
  <c r="X39" i="27" s="1"/>
  <c r="Z39" i="27" s="1"/>
  <c r="Y38" i="27"/>
  <c r="AB38" i="27" s="1"/>
  <c r="AD38" i="27" s="1"/>
  <c r="R38" i="27"/>
  <c r="K38" i="27"/>
  <c r="X38" i="27" s="1"/>
  <c r="Z38" i="27" s="1"/>
  <c r="Y37" i="27"/>
  <c r="AB37" i="27" s="1"/>
  <c r="AD37" i="27" s="1"/>
  <c r="R37" i="27"/>
  <c r="K37" i="27"/>
  <c r="X37" i="27" s="1"/>
  <c r="Z37" i="27" s="1"/>
  <c r="AB36" i="27"/>
  <c r="AD36" i="27" s="1"/>
  <c r="AA36" i="27"/>
  <c r="AC36" i="27" s="1"/>
  <c r="Y36" i="27"/>
  <c r="R36" i="27"/>
  <c r="K36" i="27"/>
  <c r="X36" i="27" s="1"/>
  <c r="Z36" i="27" s="1"/>
  <c r="Y35" i="27"/>
  <c r="AB35" i="27" s="1"/>
  <c r="AD35" i="27" s="1"/>
  <c r="X35" i="27"/>
  <c r="Z35" i="27" s="1"/>
  <c r="R35" i="27"/>
  <c r="K35" i="27"/>
  <c r="Y34" i="27"/>
  <c r="AB34" i="27" s="1"/>
  <c r="AD34" i="27" s="1"/>
  <c r="R34" i="27"/>
  <c r="K34" i="27"/>
  <c r="X34" i="27" s="1"/>
  <c r="Z34" i="27" s="1"/>
  <c r="Y33" i="27"/>
  <c r="AB33" i="27" s="1"/>
  <c r="AD33" i="27" s="1"/>
  <c r="R33" i="27"/>
  <c r="K33" i="27"/>
  <c r="X33" i="27" s="1"/>
  <c r="Z33" i="27" s="1"/>
  <c r="Y32" i="27"/>
  <c r="AB32" i="27" s="1"/>
  <c r="AD32" i="27" s="1"/>
  <c r="R32" i="27"/>
  <c r="K32" i="27"/>
  <c r="X32" i="27" s="1"/>
  <c r="Z32" i="27" s="1"/>
  <c r="AB31" i="27"/>
  <c r="AD31" i="27" s="1"/>
  <c r="AA31" i="27"/>
  <c r="AC31" i="27" s="1"/>
  <c r="Y31" i="27"/>
  <c r="R31" i="27"/>
  <c r="K31" i="27"/>
  <c r="X31" i="27" s="1"/>
  <c r="Z31" i="27" s="1"/>
  <c r="Y30" i="27"/>
  <c r="AB30" i="27" s="1"/>
  <c r="AD30" i="27" s="1"/>
  <c r="R30" i="27"/>
  <c r="K30" i="27"/>
  <c r="X30" i="27" s="1"/>
  <c r="Z30" i="27" s="1"/>
  <c r="Y29" i="27"/>
  <c r="AB29" i="27" s="1"/>
  <c r="AD29" i="27" s="1"/>
  <c r="X29" i="27"/>
  <c r="Z29" i="27" s="1"/>
  <c r="R29" i="27"/>
  <c r="K29" i="27"/>
  <c r="Y28" i="27"/>
  <c r="AB28" i="27" s="1"/>
  <c r="AD28" i="27" s="1"/>
  <c r="R28" i="27"/>
  <c r="K28" i="27"/>
  <c r="X28" i="27" s="1"/>
  <c r="Z28" i="27" s="1"/>
  <c r="AD27" i="27"/>
  <c r="AC27" i="27"/>
  <c r="AB27" i="27"/>
  <c r="AA27" i="27"/>
  <c r="Z27" i="27"/>
  <c r="Y27" i="27"/>
  <c r="X27" i="27"/>
  <c r="AD26" i="27"/>
  <c r="AB26" i="27"/>
  <c r="AA26" i="27"/>
  <c r="AC26" i="27" s="1"/>
  <c r="Y26" i="27"/>
  <c r="X26" i="27"/>
  <c r="Z26" i="27" s="1"/>
  <c r="R26" i="27"/>
  <c r="K26" i="27"/>
  <c r="AB25" i="27"/>
  <c r="AD25" i="27" s="1"/>
  <c r="AA25" i="27"/>
  <c r="AC25" i="27" s="1"/>
  <c r="Y25" i="27"/>
  <c r="R25" i="27"/>
  <c r="K25" i="27"/>
  <c r="X25" i="27" s="1"/>
  <c r="Z25" i="27" s="1"/>
  <c r="Y24" i="27"/>
  <c r="AB24" i="27" s="1"/>
  <c r="AD24" i="27" s="1"/>
  <c r="X24" i="27"/>
  <c r="Z24" i="27" s="1"/>
  <c r="R24" i="27"/>
  <c r="K24" i="27"/>
  <c r="Y23" i="27"/>
  <c r="AB23" i="27" s="1"/>
  <c r="AD23" i="27" s="1"/>
  <c r="R23" i="27"/>
  <c r="K23" i="27"/>
  <c r="X23" i="27" s="1"/>
  <c r="Z23" i="27" s="1"/>
  <c r="Y22" i="27"/>
  <c r="AB22" i="27" s="1"/>
  <c r="AD22" i="27" s="1"/>
  <c r="R22" i="27"/>
  <c r="K22" i="27"/>
  <c r="X22" i="27" s="1"/>
  <c r="Z22" i="27" s="1"/>
  <c r="Y21" i="27"/>
  <c r="AB21" i="27" s="1"/>
  <c r="AD21" i="27" s="1"/>
  <c r="X21" i="27"/>
  <c r="Z21" i="27" s="1"/>
  <c r="R21" i="27"/>
  <c r="K21" i="27"/>
  <c r="AC20" i="27"/>
  <c r="AB20" i="27"/>
  <c r="AD20" i="27" s="1"/>
  <c r="AA20" i="27"/>
  <c r="Y20" i="27"/>
  <c r="X20" i="27"/>
  <c r="Z20" i="27" s="1"/>
  <c r="R20" i="27"/>
  <c r="K20" i="27"/>
  <c r="Y19" i="27"/>
  <c r="AB19" i="27" s="1"/>
  <c r="AD19" i="27" s="1"/>
  <c r="R19" i="27"/>
  <c r="K19" i="27"/>
  <c r="X19" i="27" s="1"/>
  <c r="Z19" i="27" s="1"/>
  <c r="Z18" i="27"/>
  <c r="Y18" i="27"/>
  <c r="AB18" i="27" s="1"/>
  <c r="AD18" i="27" s="1"/>
  <c r="X18" i="27"/>
  <c r="R18" i="27"/>
  <c r="K18" i="27"/>
  <c r="AC17" i="27"/>
  <c r="AB17" i="27"/>
  <c r="AD17" i="27" s="1"/>
  <c r="AA17" i="27"/>
  <c r="Y17" i="27"/>
  <c r="R17" i="27"/>
  <c r="K17" i="27"/>
  <c r="X17" i="27" s="1"/>
  <c r="Z17" i="27" s="1"/>
  <c r="Y16" i="27"/>
  <c r="AB16" i="27" s="1"/>
  <c r="AD16" i="27" s="1"/>
  <c r="R16" i="27"/>
  <c r="K16" i="27"/>
  <c r="X16" i="27" s="1"/>
  <c r="Z16" i="27" s="1"/>
  <c r="AD15" i="27"/>
  <c r="AB15" i="27"/>
  <c r="Y15" i="27"/>
  <c r="AA15" i="27" s="1"/>
  <c r="AC15" i="27" s="1"/>
  <c r="R15" i="27"/>
  <c r="K15" i="27"/>
  <c r="X15" i="27" s="1"/>
  <c r="Z15" i="27" s="1"/>
  <c r="Y14" i="27"/>
  <c r="AB14" i="27" s="1"/>
  <c r="AD14" i="27" s="1"/>
  <c r="X14" i="27"/>
  <c r="Z14" i="27" s="1"/>
  <c r="R14" i="27"/>
  <c r="K14" i="27"/>
  <c r="Y13" i="27"/>
  <c r="AB13" i="27" s="1"/>
  <c r="AD13" i="27" s="1"/>
  <c r="X13" i="27"/>
  <c r="Z13" i="27" s="1"/>
  <c r="R13" i="27"/>
  <c r="K13" i="27"/>
  <c r="AD12" i="27"/>
  <c r="AC12" i="27"/>
  <c r="AB12" i="27"/>
  <c r="AA12" i="27"/>
  <c r="Y12" i="27"/>
  <c r="R12" i="27"/>
  <c r="K12" i="27"/>
  <c r="X12" i="27" s="1"/>
  <c r="Z12" i="27" s="1"/>
  <c r="Y11" i="27"/>
  <c r="AB11" i="27" s="1"/>
  <c r="AD11" i="27" s="1"/>
  <c r="R11" i="27"/>
  <c r="K11" i="27"/>
  <c r="X11" i="27" s="1"/>
  <c r="Z11" i="27" s="1"/>
  <c r="AD10" i="27"/>
  <c r="AC10" i="27"/>
  <c r="AB10" i="27"/>
  <c r="AA10" i="27"/>
  <c r="Y10" i="27"/>
  <c r="X10" i="27"/>
  <c r="Z10" i="27" s="1"/>
  <c r="R10" i="27"/>
  <c r="K10" i="27"/>
  <c r="AB9" i="27"/>
  <c r="AD9" i="27" s="1"/>
  <c r="AA9" i="27"/>
  <c r="AC9" i="27" s="1"/>
  <c r="Y9" i="27"/>
  <c r="R9" i="27"/>
  <c r="K9" i="27"/>
  <c r="X9" i="27" s="1"/>
  <c r="AB8" i="27"/>
  <c r="AD8" i="27" s="1"/>
  <c r="Y8" i="27"/>
  <c r="AA8" i="27" s="1"/>
  <c r="AC8" i="27" s="1"/>
  <c r="R8" i="27"/>
  <c r="K8" i="27"/>
  <c r="X8" i="27" s="1"/>
  <c r="Z8" i="27" s="1"/>
  <c r="Z7" i="27"/>
  <c r="Y7" i="27"/>
  <c r="AB7" i="27" s="1"/>
  <c r="AD7" i="27" s="1"/>
  <c r="R7" i="27"/>
  <c r="K7" i="27"/>
  <c r="X7" i="27" s="1"/>
  <c r="Y6" i="27"/>
  <c r="AB6" i="27" s="1"/>
  <c r="AD6" i="27" s="1"/>
  <c r="X6" i="27"/>
  <c r="Z6" i="27" s="1"/>
  <c r="R6" i="27"/>
  <c r="K6" i="27"/>
  <c r="AD5" i="27"/>
  <c r="AC5" i="27"/>
  <c r="AB5" i="27"/>
  <c r="AA5" i="27"/>
  <c r="Z5" i="27"/>
  <c r="Y5" i="27"/>
  <c r="X5" i="27"/>
  <c r="AD86" i="26"/>
  <c r="AB86" i="26"/>
  <c r="Y86" i="26"/>
  <c r="AA86" i="26" s="1"/>
  <c r="AC86" i="26" s="1"/>
  <c r="X86" i="26"/>
  <c r="Z86" i="26" s="1"/>
  <c r="R86" i="26"/>
  <c r="K86" i="26"/>
  <c r="Z85" i="26"/>
  <c r="Y85" i="26"/>
  <c r="AB85" i="26" s="1"/>
  <c r="AD85" i="26" s="1"/>
  <c r="R85" i="26"/>
  <c r="K85" i="26"/>
  <c r="X85" i="26" s="1"/>
  <c r="Y84" i="26"/>
  <c r="AA84" i="26" s="1"/>
  <c r="AC84" i="26" s="1"/>
  <c r="R84" i="26"/>
  <c r="K84" i="26"/>
  <c r="X84" i="26" s="1"/>
  <c r="Z84" i="26" s="1"/>
  <c r="AC83" i="26"/>
  <c r="AB83" i="26"/>
  <c r="AD83" i="26" s="1"/>
  <c r="AA83" i="26"/>
  <c r="Y83" i="26"/>
  <c r="R83" i="26"/>
  <c r="K83" i="26"/>
  <c r="X83" i="26" s="1"/>
  <c r="Z83" i="26" s="1"/>
  <c r="Y82" i="26"/>
  <c r="AA82" i="26" s="1"/>
  <c r="AC82" i="26" s="1"/>
  <c r="R82" i="26"/>
  <c r="K82" i="26"/>
  <c r="X82" i="26" s="1"/>
  <c r="Z82" i="26" s="1"/>
  <c r="AD81" i="26"/>
  <c r="AC81" i="26"/>
  <c r="AB81" i="26"/>
  <c r="AA81" i="26"/>
  <c r="Y81" i="26"/>
  <c r="R81" i="26"/>
  <c r="K81" i="26"/>
  <c r="X81" i="26" s="1"/>
  <c r="Z81" i="26" s="1"/>
  <c r="Y80" i="26"/>
  <c r="AB80" i="26" s="1"/>
  <c r="AD80" i="26" s="1"/>
  <c r="R80" i="26"/>
  <c r="K80" i="26"/>
  <c r="X80" i="26" s="1"/>
  <c r="Z80" i="26" s="1"/>
  <c r="Y79" i="26"/>
  <c r="AB79" i="26" s="1"/>
  <c r="AD79" i="26" s="1"/>
  <c r="R79" i="26"/>
  <c r="K79" i="26"/>
  <c r="X79" i="26" s="1"/>
  <c r="Z79" i="26" s="1"/>
  <c r="AB78" i="26"/>
  <c r="AD78" i="26" s="1"/>
  <c r="AA78" i="26"/>
  <c r="AC78" i="26" s="1"/>
  <c r="Y78" i="26"/>
  <c r="R78" i="26"/>
  <c r="K78" i="26"/>
  <c r="X78" i="26" s="1"/>
  <c r="Z78" i="26" s="1"/>
  <c r="Y77" i="26"/>
  <c r="AB77" i="26" s="1"/>
  <c r="AD77" i="26" s="1"/>
  <c r="R77" i="26"/>
  <c r="K77" i="26"/>
  <c r="X77" i="26" s="1"/>
  <c r="Z77" i="26" s="1"/>
  <c r="AD76" i="26"/>
  <c r="AB76" i="26"/>
  <c r="Y76" i="26"/>
  <c r="AA76" i="26" s="1"/>
  <c r="AC76" i="26" s="1"/>
  <c r="R76" i="26"/>
  <c r="K76" i="26"/>
  <c r="X76" i="26" s="1"/>
  <c r="Z76" i="26" s="1"/>
  <c r="Y75" i="26"/>
  <c r="AA75" i="26" s="1"/>
  <c r="AC75" i="26" s="1"/>
  <c r="R75" i="26"/>
  <c r="K75" i="26"/>
  <c r="X75" i="26" s="1"/>
  <c r="Z75" i="26" s="1"/>
  <c r="Y74" i="26"/>
  <c r="AB74" i="26" s="1"/>
  <c r="AD74" i="26" s="1"/>
  <c r="R74" i="26"/>
  <c r="K74" i="26"/>
  <c r="X74" i="26" s="1"/>
  <c r="Z74" i="26" s="1"/>
  <c r="Y73" i="26"/>
  <c r="AB73" i="26" s="1"/>
  <c r="AD73" i="26" s="1"/>
  <c r="R73" i="26"/>
  <c r="K73" i="26"/>
  <c r="X73" i="26" s="1"/>
  <c r="Z73" i="26" s="1"/>
  <c r="Z72" i="26"/>
  <c r="Y72" i="26"/>
  <c r="AA72" i="26" s="1"/>
  <c r="AC72" i="26" s="1"/>
  <c r="X72" i="26"/>
  <c r="R72" i="26"/>
  <c r="K72" i="26"/>
  <c r="AD71" i="26"/>
  <c r="AC71" i="26"/>
  <c r="AB71" i="26"/>
  <c r="AA71" i="26"/>
  <c r="Y71" i="26"/>
  <c r="R71" i="26"/>
  <c r="K71" i="26"/>
  <c r="X71" i="26" s="1"/>
  <c r="Z71" i="26" s="1"/>
  <c r="Y70" i="26"/>
  <c r="AA70" i="26" s="1"/>
  <c r="AC70" i="26" s="1"/>
  <c r="R70" i="26"/>
  <c r="K70" i="26"/>
  <c r="X70" i="26" s="1"/>
  <c r="Z70" i="26" s="1"/>
  <c r="Y69" i="26"/>
  <c r="AB69" i="26" s="1"/>
  <c r="AD69" i="26" s="1"/>
  <c r="R69" i="26"/>
  <c r="K69" i="26"/>
  <c r="X69" i="26" s="1"/>
  <c r="Z69" i="26" s="1"/>
  <c r="AB68" i="26"/>
  <c r="AD68" i="26" s="1"/>
  <c r="AA68" i="26"/>
  <c r="AC68" i="26" s="1"/>
  <c r="Y68" i="26"/>
  <c r="R68" i="26"/>
  <c r="K68" i="26"/>
  <c r="X68" i="26" s="1"/>
  <c r="Z68" i="26" s="1"/>
  <c r="Y67" i="26"/>
  <c r="AA67" i="26" s="1"/>
  <c r="AC67" i="26" s="1"/>
  <c r="R67" i="26"/>
  <c r="K67" i="26"/>
  <c r="X67" i="26" s="1"/>
  <c r="Z67" i="26" s="1"/>
  <c r="AD66" i="26"/>
  <c r="AB66" i="26"/>
  <c r="Y66" i="26"/>
  <c r="AA66" i="26" s="1"/>
  <c r="AC66" i="26" s="1"/>
  <c r="R66" i="26"/>
  <c r="K66" i="26"/>
  <c r="X66" i="26" s="1"/>
  <c r="Z66" i="26" s="1"/>
  <c r="Y65" i="26"/>
  <c r="AB65" i="26" s="1"/>
  <c r="AD65" i="26" s="1"/>
  <c r="R65" i="26"/>
  <c r="K65" i="26"/>
  <c r="X65" i="26" s="1"/>
  <c r="Z65" i="26" s="1"/>
  <c r="Y64" i="26"/>
  <c r="AB64" i="26" s="1"/>
  <c r="AD64" i="26" s="1"/>
  <c r="R64" i="26"/>
  <c r="K64" i="26"/>
  <c r="X64" i="26" s="1"/>
  <c r="Z64" i="26" s="1"/>
  <c r="Y63" i="26"/>
  <c r="AB63" i="26" s="1"/>
  <c r="AD63" i="26" s="1"/>
  <c r="R63" i="26"/>
  <c r="K63" i="26"/>
  <c r="X63" i="26" s="1"/>
  <c r="Z63" i="26" s="1"/>
  <c r="Y62" i="26"/>
  <c r="AA62" i="26" s="1"/>
  <c r="AC62" i="26" s="1"/>
  <c r="X62" i="26"/>
  <c r="Z62" i="26" s="1"/>
  <c r="R62" i="26"/>
  <c r="K62" i="26"/>
  <c r="AD61" i="26"/>
  <c r="AB61" i="26"/>
  <c r="Y61" i="26"/>
  <c r="AA61" i="26" s="1"/>
  <c r="AC61" i="26" s="1"/>
  <c r="R61" i="26"/>
  <c r="K61" i="26"/>
  <c r="X61" i="26" s="1"/>
  <c r="Z61" i="26" s="1"/>
  <c r="Y60" i="26"/>
  <c r="AB60" i="26" s="1"/>
  <c r="AD60" i="26" s="1"/>
  <c r="R60" i="26"/>
  <c r="K60" i="26"/>
  <c r="X60" i="26" s="1"/>
  <c r="Z60" i="26" s="1"/>
  <c r="Z59" i="26"/>
  <c r="Y59" i="26"/>
  <c r="AB59" i="26" s="1"/>
  <c r="AD59" i="26" s="1"/>
  <c r="R59" i="26"/>
  <c r="K59" i="26"/>
  <c r="X59" i="26" s="1"/>
  <c r="AB58" i="26"/>
  <c r="AD58" i="26" s="1"/>
  <c r="AA58" i="26"/>
  <c r="AC58" i="26" s="1"/>
  <c r="Y58" i="26"/>
  <c r="X58" i="26"/>
  <c r="Z58" i="26" s="1"/>
  <c r="R58" i="26"/>
  <c r="K58" i="26"/>
  <c r="Y57" i="26"/>
  <c r="AB57" i="26" s="1"/>
  <c r="AD57" i="26" s="1"/>
  <c r="R57" i="26"/>
  <c r="K57" i="26"/>
  <c r="X57" i="26" s="1"/>
  <c r="Z57" i="26" s="1"/>
  <c r="AD56" i="26"/>
  <c r="AC56" i="26"/>
  <c r="AB56" i="26"/>
  <c r="AA56" i="26"/>
  <c r="Y56" i="26"/>
  <c r="X56" i="26"/>
  <c r="Z56" i="26" s="1"/>
  <c r="R56" i="26"/>
  <c r="K56" i="26"/>
  <c r="Y55" i="26"/>
  <c r="AB55" i="26" s="1"/>
  <c r="AD55" i="26" s="1"/>
  <c r="R55" i="26"/>
  <c r="K55" i="26"/>
  <c r="X55" i="26" s="1"/>
  <c r="Z55" i="26" s="1"/>
  <c r="Y54" i="26"/>
  <c r="AA54" i="26" s="1"/>
  <c r="AC54" i="26" s="1"/>
  <c r="R54" i="26"/>
  <c r="K54" i="26"/>
  <c r="X54" i="26" s="1"/>
  <c r="Z54" i="26" s="1"/>
  <c r="AC53" i="26"/>
  <c r="AB53" i="26"/>
  <c r="AD53" i="26" s="1"/>
  <c r="AA53" i="26"/>
  <c r="Y53" i="26"/>
  <c r="R53" i="26"/>
  <c r="K53" i="26"/>
  <c r="X53" i="26" s="1"/>
  <c r="Z53" i="26" s="1"/>
  <c r="Y52" i="26"/>
  <c r="AB52" i="26" s="1"/>
  <c r="AD52" i="26" s="1"/>
  <c r="R52" i="26"/>
  <c r="K52" i="26"/>
  <c r="X52" i="26" s="1"/>
  <c r="Z52" i="26" s="1"/>
  <c r="AD51" i="26"/>
  <c r="AC51" i="26"/>
  <c r="AB51" i="26"/>
  <c r="AA51" i="26"/>
  <c r="Y51" i="26"/>
  <c r="R51" i="26"/>
  <c r="K51" i="26"/>
  <c r="X51" i="26" s="1"/>
  <c r="Z51" i="26" s="1"/>
  <c r="Y50" i="26"/>
  <c r="AB50" i="26" s="1"/>
  <c r="AD50" i="26" s="1"/>
  <c r="R50" i="26"/>
  <c r="K50" i="26"/>
  <c r="X50" i="26" s="1"/>
  <c r="Z50" i="26" s="1"/>
  <c r="Y49" i="26"/>
  <c r="AB49" i="26" s="1"/>
  <c r="AD49" i="26" s="1"/>
  <c r="R49" i="26"/>
  <c r="K49" i="26"/>
  <c r="X49" i="26" s="1"/>
  <c r="Z49" i="26" s="1"/>
  <c r="AB48" i="26"/>
  <c r="AD48" i="26" s="1"/>
  <c r="AA48" i="26"/>
  <c r="AC48" i="26" s="1"/>
  <c r="Y48" i="26"/>
  <c r="R48" i="26"/>
  <c r="K48" i="26"/>
  <c r="X48" i="26" s="1"/>
  <c r="Z48" i="26" s="1"/>
  <c r="Z47" i="26"/>
  <c r="Y47" i="26"/>
  <c r="AA47" i="26" s="1"/>
  <c r="AC47" i="26" s="1"/>
  <c r="R47" i="26"/>
  <c r="K47" i="26"/>
  <c r="X47" i="26" s="1"/>
  <c r="AD46" i="26"/>
  <c r="AC46" i="26"/>
  <c r="AB46" i="26"/>
  <c r="AA46" i="26"/>
  <c r="Y46" i="26"/>
  <c r="X46" i="26"/>
  <c r="Z46" i="26" s="1"/>
  <c r="R46" i="26"/>
  <c r="K46" i="26"/>
  <c r="Y45" i="26"/>
  <c r="AB45" i="26" s="1"/>
  <c r="AD45" i="26" s="1"/>
  <c r="R45" i="26"/>
  <c r="K45" i="26"/>
  <c r="X45" i="26" s="1"/>
  <c r="Z45" i="26" s="1"/>
  <c r="Y44" i="26"/>
  <c r="AA44" i="26" s="1"/>
  <c r="AC44" i="26" s="1"/>
  <c r="R44" i="26"/>
  <c r="K44" i="26"/>
  <c r="X44" i="26" s="1"/>
  <c r="Z44" i="26" s="1"/>
  <c r="AC43" i="26"/>
  <c r="AB43" i="26"/>
  <c r="AD43" i="26" s="1"/>
  <c r="AA43" i="26"/>
  <c r="Y43" i="26"/>
  <c r="R43" i="26"/>
  <c r="K43" i="26"/>
  <c r="X43" i="26" s="1"/>
  <c r="Z43" i="26" s="1"/>
  <c r="Y42" i="26"/>
  <c r="AA42" i="26" s="1"/>
  <c r="AC42" i="26" s="1"/>
  <c r="X42" i="26"/>
  <c r="Z42" i="26" s="1"/>
  <c r="R42" i="26"/>
  <c r="K42" i="26"/>
  <c r="Y41" i="26"/>
  <c r="AB41" i="26" s="1"/>
  <c r="AD41" i="26" s="1"/>
  <c r="R41" i="26"/>
  <c r="K41" i="26"/>
  <c r="X41" i="26" s="1"/>
  <c r="Z41" i="26" s="1"/>
  <c r="Y40" i="26"/>
  <c r="AB40" i="26" s="1"/>
  <c r="AD40" i="26" s="1"/>
  <c r="R40" i="26"/>
  <c r="K40" i="26"/>
  <c r="X40" i="26" s="1"/>
  <c r="Z40" i="26" s="1"/>
  <c r="Y39" i="26"/>
  <c r="AA39" i="26" s="1"/>
  <c r="AC39" i="26" s="1"/>
  <c r="R39" i="26"/>
  <c r="K39" i="26"/>
  <c r="X39" i="26" s="1"/>
  <c r="Z39" i="26" s="1"/>
  <c r="AC38" i="26"/>
  <c r="AB38" i="26"/>
  <c r="AD38" i="26" s="1"/>
  <c r="AA38" i="26"/>
  <c r="Y38" i="26"/>
  <c r="R38" i="26"/>
  <c r="K38" i="26"/>
  <c r="X38" i="26" s="1"/>
  <c r="Z38" i="26" s="1"/>
  <c r="Y37" i="26"/>
  <c r="AB37" i="26" s="1"/>
  <c r="AD37" i="26" s="1"/>
  <c r="R37" i="26"/>
  <c r="K37" i="26"/>
  <c r="X37" i="26" s="1"/>
  <c r="Z37" i="26" s="1"/>
  <c r="Z36" i="26"/>
  <c r="Y36" i="26"/>
  <c r="AB36" i="26" s="1"/>
  <c r="AD36" i="26" s="1"/>
  <c r="R36" i="26"/>
  <c r="K36" i="26"/>
  <c r="X36" i="26" s="1"/>
  <c r="Y35" i="26"/>
  <c r="AB35" i="26" s="1"/>
  <c r="AD35" i="26" s="1"/>
  <c r="R35" i="26"/>
  <c r="K35" i="26"/>
  <c r="X35" i="26" s="1"/>
  <c r="Z35" i="26" s="1"/>
  <c r="Y34" i="26"/>
  <c r="AA34" i="26" s="1"/>
  <c r="AC34" i="26" s="1"/>
  <c r="R34" i="26"/>
  <c r="K34" i="26"/>
  <c r="X34" i="26" s="1"/>
  <c r="Z34" i="26" s="1"/>
  <c r="AC33" i="26"/>
  <c r="AB33" i="26"/>
  <c r="AD33" i="26" s="1"/>
  <c r="AA33" i="26"/>
  <c r="Z33" i="26"/>
  <c r="Y33" i="26"/>
  <c r="R33" i="26"/>
  <c r="K33" i="26"/>
  <c r="X33" i="26" s="1"/>
  <c r="Y32" i="26"/>
  <c r="AB32" i="26" s="1"/>
  <c r="AD32" i="26" s="1"/>
  <c r="R32" i="26"/>
  <c r="K32" i="26"/>
  <c r="X32" i="26" s="1"/>
  <c r="Z32" i="26" s="1"/>
  <c r="Y31" i="26"/>
  <c r="AB31" i="26" s="1"/>
  <c r="AD31" i="26" s="1"/>
  <c r="R31" i="26"/>
  <c r="K31" i="26"/>
  <c r="X31" i="26" s="1"/>
  <c r="Z31" i="26" s="1"/>
  <c r="Y30" i="26"/>
  <c r="AB30" i="26" s="1"/>
  <c r="AD30" i="26" s="1"/>
  <c r="X30" i="26"/>
  <c r="Z30" i="26" s="1"/>
  <c r="R30" i="26"/>
  <c r="K30" i="26"/>
  <c r="Y29" i="26"/>
  <c r="AA29" i="26" s="1"/>
  <c r="AC29" i="26" s="1"/>
  <c r="R29" i="26"/>
  <c r="K29" i="26"/>
  <c r="X29" i="26" s="1"/>
  <c r="Z29" i="26" s="1"/>
  <c r="AD28" i="26"/>
  <c r="AB28" i="26"/>
  <c r="Y28" i="26"/>
  <c r="AA28" i="26" s="1"/>
  <c r="AC28" i="26" s="1"/>
  <c r="X28" i="26"/>
  <c r="Z28" i="26" s="1"/>
  <c r="R28" i="26"/>
  <c r="K28" i="26"/>
  <c r="Y27" i="26"/>
  <c r="AB27" i="26" s="1"/>
  <c r="AD27" i="26" s="1"/>
  <c r="R27" i="26"/>
  <c r="K27" i="26"/>
  <c r="X27" i="26" s="1"/>
  <c r="Z27" i="26" s="1"/>
  <c r="Y26" i="26"/>
  <c r="AB26" i="26" s="1"/>
  <c r="AD26" i="26" s="1"/>
  <c r="R26" i="26"/>
  <c r="K26" i="26"/>
  <c r="X26" i="26" s="1"/>
  <c r="Z26" i="26" s="1"/>
  <c r="AB25" i="26"/>
  <c r="AD25" i="26" s="1"/>
  <c r="AA25" i="26"/>
  <c r="AC25" i="26" s="1"/>
  <c r="Z25" i="26"/>
  <c r="Y25" i="26"/>
  <c r="X25" i="26"/>
  <c r="R25" i="26"/>
  <c r="K25" i="26"/>
  <c r="Y24" i="26"/>
  <c r="AA24" i="26" s="1"/>
  <c r="AC24" i="26" s="1"/>
  <c r="R24" i="26"/>
  <c r="K24" i="26"/>
  <c r="X24" i="26" s="1"/>
  <c r="Z24" i="26" s="1"/>
  <c r="Y23" i="26"/>
  <c r="AB23" i="26" s="1"/>
  <c r="AD23" i="26" s="1"/>
  <c r="R23" i="26"/>
  <c r="K23" i="26"/>
  <c r="X23" i="26" s="1"/>
  <c r="Z23" i="26" s="1"/>
  <c r="Y22" i="26"/>
  <c r="AA22" i="26" s="1"/>
  <c r="AC22" i="26" s="1"/>
  <c r="X22" i="26"/>
  <c r="Z22" i="26" s="1"/>
  <c r="R22" i="26"/>
  <c r="K22" i="26"/>
  <c r="Y21" i="26"/>
  <c r="AB21" i="26" s="1"/>
  <c r="AD21" i="26" s="1"/>
  <c r="X21" i="26"/>
  <c r="Z21" i="26" s="1"/>
  <c r="R21" i="26"/>
  <c r="K21" i="26"/>
  <c r="AD20" i="26"/>
  <c r="AC20" i="26"/>
  <c r="AB20" i="26"/>
  <c r="AA20" i="26"/>
  <c r="Y20" i="26"/>
  <c r="R20" i="26"/>
  <c r="K20" i="26"/>
  <c r="X20" i="26" s="1"/>
  <c r="Z20" i="26" s="1"/>
  <c r="Y19" i="26"/>
  <c r="AB19" i="26" s="1"/>
  <c r="AD19" i="26" s="1"/>
  <c r="R19" i="26"/>
  <c r="K19" i="26"/>
  <c r="X19" i="26" s="1"/>
  <c r="Z19" i="26" s="1"/>
  <c r="Y18" i="26"/>
  <c r="AB18" i="26" s="1"/>
  <c r="AD18" i="26" s="1"/>
  <c r="R18" i="26"/>
  <c r="K18" i="26"/>
  <c r="X18" i="26" s="1"/>
  <c r="Z18" i="26" s="1"/>
  <c r="AB17" i="26"/>
  <c r="AD17" i="26" s="1"/>
  <c r="AA17" i="26"/>
  <c r="AC17" i="26" s="1"/>
  <c r="Y17" i="26"/>
  <c r="R17" i="26"/>
  <c r="K17" i="26"/>
  <c r="X17" i="26" s="1"/>
  <c r="Z17" i="26" s="1"/>
  <c r="Y16" i="26"/>
  <c r="AB16" i="26" s="1"/>
  <c r="AD16" i="26" s="1"/>
  <c r="R16" i="26"/>
  <c r="K16" i="26"/>
  <c r="X16" i="26" s="1"/>
  <c r="Z16" i="26" s="1"/>
  <c r="AD15" i="26"/>
  <c r="AB15" i="26"/>
  <c r="Y15" i="26"/>
  <c r="AA15" i="26" s="1"/>
  <c r="AC15" i="26" s="1"/>
  <c r="R15" i="26"/>
  <c r="K15" i="26"/>
  <c r="X15" i="26" s="1"/>
  <c r="Z15" i="26" s="1"/>
  <c r="Y14" i="26"/>
  <c r="AB14" i="26" s="1"/>
  <c r="AD14" i="26" s="1"/>
  <c r="R14" i="26"/>
  <c r="K14" i="26"/>
  <c r="X14" i="26" s="1"/>
  <c r="Z14" i="26" s="1"/>
  <c r="Y13" i="26"/>
  <c r="AB13" i="26" s="1"/>
  <c r="AD13" i="26" s="1"/>
  <c r="R13" i="26"/>
  <c r="K13" i="26"/>
  <c r="X13" i="26" s="1"/>
  <c r="Z13" i="26" s="1"/>
  <c r="Y12" i="26"/>
  <c r="AB12" i="26" s="1"/>
  <c r="AD12" i="26" s="1"/>
  <c r="X12" i="26"/>
  <c r="Z12" i="26" s="1"/>
  <c r="R12" i="26"/>
  <c r="K12" i="26"/>
  <c r="Y11" i="26"/>
  <c r="AB11" i="26" s="1"/>
  <c r="AD11" i="26" s="1"/>
  <c r="R11" i="26"/>
  <c r="K11" i="26"/>
  <c r="X11" i="26" s="1"/>
  <c r="Z11" i="26" s="1"/>
  <c r="AD10" i="26"/>
  <c r="AB10" i="26"/>
  <c r="Y10" i="26"/>
  <c r="AA10" i="26" s="1"/>
  <c r="AC10" i="26" s="1"/>
  <c r="R10" i="26"/>
  <c r="K10" i="26"/>
  <c r="X10" i="26" s="1"/>
  <c r="Z10" i="26" s="1"/>
  <c r="Z9" i="26"/>
  <c r="Y9" i="26"/>
  <c r="AA9" i="26" s="1"/>
  <c r="AC9" i="26" s="1"/>
  <c r="R9" i="26"/>
  <c r="K9" i="26"/>
  <c r="X9" i="26" s="1"/>
  <c r="Y8" i="26"/>
  <c r="AB8" i="26" s="1"/>
  <c r="AD8" i="26" s="1"/>
  <c r="R8" i="26"/>
  <c r="K8" i="26"/>
  <c r="X8" i="26" s="1"/>
  <c r="Z8" i="26" s="1"/>
  <c r="AB7" i="26"/>
  <c r="AD7" i="26" s="1"/>
  <c r="AA7" i="26"/>
  <c r="AC7" i="26" s="1"/>
  <c r="Y7" i="26"/>
  <c r="R7" i="26"/>
  <c r="K7" i="26"/>
  <c r="X7" i="26" s="1"/>
  <c r="Z7" i="26" s="1"/>
  <c r="Y6" i="26"/>
  <c r="AB6" i="26" s="1"/>
  <c r="AD6" i="26" s="1"/>
  <c r="X6" i="26"/>
  <c r="Z6" i="26" s="1"/>
  <c r="R6" i="26"/>
  <c r="K6" i="26"/>
  <c r="Y5" i="26"/>
  <c r="AB5" i="26" s="1"/>
  <c r="AD5" i="26" s="1"/>
  <c r="R5" i="26"/>
  <c r="K5" i="26"/>
  <c r="X5" i="26" s="1"/>
  <c r="Z5" i="26" s="1"/>
  <c r="Z41" i="25"/>
  <c r="Y41" i="25"/>
  <c r="AB41" i="25" s="1"/>
  <c r="AD41" i="25" s="1"/>
  <c r="R41" i="25"/>
  <c r="K41" i="25"/>
  <c r="X41" i="25" s="1"/>
  <c r="Y40" i="25"/>
  <c r="AB40" i="25" s="1"/>
  <c r="AD40" i="25" s="1"/>
  <c r="R40" i="25"/>
  <c r="K40" i="25"/>
  <c r="X40" i="25" s="1"/>
  <c r="Z40" i="25" s="1"/>
  <c r="AC39" i="25"/>
  <c r="AB39" i="25"/>
  <c r="AD39" i="25" s="1"/>
  <c r="AA39" i="25"/>
  <c r="Y39" i="25"/>
  <c r="R39" i="25"/>
  <c r="K39" i="25"/>
  <c r="X39" i="25" s="1"/>
  <c r="Z39" i="25" s="1"/>
  <c r="Y38" i="25"/>
  <c r="AA38" i="25" s="1"/>
  <c r="AC38" i="25" s="1"/>
  <c r="X38" i="25"/>
  <c r="Z38" i="25" s="1"/>
  <c r="R38" i="25"/>
  <c r="K38" i="25"/>
  <c r="Y37" i="25"/>
  <c r="AB37" i="25" s="1"/>
  <c r="AD37" i="25" s="1"/>
  <c r="R37" i="25"/>
  <c r="K37" i="25"/>
  <c r="X37" i="25" s="1"/>
  <c r="Z37" i="25" s="1"/>
  <c r="Y36" i="25"/>
  <c r="AA36" i="25" s="1"/>
  <c r="AC36" i="25" s="1"/>
  <c r="R36" i="25"/>
  <c r="K36" i="25"/>
  <c r="X36" i="25" s="1"/>
  <c r="Z36" i="25" s="1"/>
  <c r="Y35" i="25"/>
  <c r="AB35" i="25" s="1"/>
  <c r="AD35" i="25" s="1"/>
  <c r="R35" i="25"/>
  <c r="K35" i="25"/>
  <c r="X35" i="25" s="1"/>
  <c r="Z35" i="25" s="1"/>
  <c r="AC34" i="25"/>
  <c r="AB34" i="25"/>
  <c r="AD34" i="25" s="1"/>
  <c r="AA34" i="25"/>
  <c r="Y34" i="25"/>
  <c r="R34" i="25"/>
  <c r="K34" i="25"/>
  <c r="X34" i="25" s="1"/>
  <c r="Z34" i="25" s="1"/>
  <c r="Y33" i="25"/>
  <c r="AA33" i="25" s="1"/>
  <c r="AC33" i="25" s="1"/>
  <c r="R33" i="25"/>
  <c r="K33" i="25"/>
  <c r="X33" i="25" s="1"/>
  <c r="Z33" i="25" s="1"/>
  <c r="AD32" i="25"/>
  <c r="AC32" i="25"/>
  <c r="AB32" i="25"/>
  <c r="AA32" i="25"/>
  <c r="Y32" i="25"/>
  <c r="R32" i="25"/>
  <c r="K32" i="25"/>
  <c r="X32" i="25" s="1"/>
  <c r="Z32" i="25" s="1"/>
  <c r="Y31" i="25"/>
  <c r="AA31" i="25" s="1"/>
  <c r="AC31" i="25" s="1"/>
  <c r="R31" i="25"/>
  <c r="K31" i="25"/>
  <c r="X31" i="25" s="1"/>
  <c r="Z31" i="25" s="1"/>
  <c r="Y30" i="25"/>
  <c r="AB30" i="25" s="1"/>
  <c r="AD30" i="25" s="1"/>
  <c r="R30" i="25"/>
  <c r="K30" i="25"/>
  <c r="X30" i="25" s="1"/>
  <c r="Z30" i="25" s="1"/>
  <c r="AB29" i="25"/>
  <c r="AD29" i="25" s="1"/>
  <c r="AA29" i="25"/>
  <c r="AC29" i="25" s="1"/>
  <c r="Y29" i="25"/>
  <c r="R29" i="25"/>
  <c r="K29" i="25"/>
  <c r="X29" i="25" s="1"/>
  <c r="Z29" i="25" s="1"/>
  <c r="Y28" i="25"/>
  <c r="AB28" i="25" s="1"/>
  <c r="AD28" i="25" s="1"/>
  <c r="X28" i="25"/>
  <c r="Z28" i="25" s="1"/>
  <c r="R28" i="25"/>
  <c r="K28" i="25"/>
  <c r="AD27" i="25"/>
  <c r="AC27" i="25"/>
  <c r="AB27" i="25"/>
  <c r="AA27" i="25"/>
  <c r="Y27" i="25"/>
  <c r="R27" i="25"/>
  <c r="K27" i="25"/>
  <c r="X27" i="25" s="1"/>
  <c r="Z27" i="25" s="1"/>
  <c r="Y26" i="25"/>
  <c r="AB26" i="25" s="1"/>
  <c r="AD26" i="25" s="1"/>
  <c r="R26" i="25"/>
  <c r="K26" i="25"/>
  <c r="X26" i="25" s="1"/>
  <c r="Z26" i="25" s="1"/>
  <c r="Y25" i="25"/>
  <c r="AB25" i="25" s="1"/>
  <c r="AD25" i="25" s="1"/>
  <c r="R25" i="25"/>
  <c r="K25" i="25"/>
  <c r="X25" i="25" s="1"/>
  <c r="Z25" i="25" s="1"/>
  <c r="AB24" i="25"/>
  <c r="AD24" i="25" s="1"/>
  <c r="AA24" i="25"/>
  <c r="AC24" i="25" s="1"/>
  <c r="Y24" i="25"/>
  <c r="R24" i="25"/>
  <c r="K24" i="25"/>
  <c r="X24" i="25" s="1"/>
  <c r="Z24" i="25" s="1"/>
  <c r="Y23" i="25"/>
  <c r="AB23" i="25" s="1"/>
  <c r="AD23" i="25" s="1"/>
  <c r="R23" i="25"/>
  <c r="K23" i="25"/>
  <c r="X23" i="25" s="1"/>
  <c r="Z23" i="25" s="1"/>
  <c r="AD22" i="25"/>
  <c r="AC22" i="25"/>
  <c r="AB22" i="25"/>
  <c r="AA22" i="25"/>
  <c r="Y22" i="25"/>
  <c r="R22" i="25"/>
  <c r="K22" i="25"/>
  <c r="X22" i="25" s="1"/>
  <c r="Z22" i="25" s="1"/>
  <c r="Y21" i="25"/>
  <c r="AB21" i="25" s="1"/>
  <c r="AD21" i="25" s="1"/>
  <c r="R21" i="25"/>
  <c r="K21" i="25"/>
  <c r="X21" i="25" s="1"/>
  <c r="Z21" i="25" s="1"/>
  <c r="Y20" i="25"/>
  <c r="AB20" i="25" s="1"/>
  <c r="AD20" i="25" s="1"/>
  <c r="R20" i="25"/>
  <c r="K20" i="25"/>
  <c r="X20" i="25" s="1"/>
  <c r="Z20" i="25" s="1"/>
  <c r="Y19" i="25"/>
  <c r="AA19" i="25" s="1"/>
  <c r="AC19" i="25" s="1"/>
  <c r="R19" i="25"/>
  <c r="K19" i="25"/>
  <c r="X19" i="25" s="1"/>
  <c r="Z19" i="25" s="1"/>
  <c r="Y18" i="25"/>
  <c r="AB18" i="25" s="1"/>
  <c r="AD18" i="25" s="1"/>
  <c r="R18" i="25"/>
  <c r="K18" i="25"/>
  <c r="X18" i="25" s="1"/>
  <c r="Z18" i="25" s="1"/>
  <c r="AC17" i="25"/>
  <c r="AB17" i="25"/>
  <c r="AD17" i="25" s="1"/>
  <c r="AA17" i="25"/>
  <c r="Y17" i="25"/>
  <c r="R17" i="25"/>
  <c r="K17" i="25"/>
  <c r="X17" i="25" s="1"/>
  <c r="Z17" i="25" s="1"/>
  <c r="Y16" i="25"/>
  <c r="AA16" i="25" s="1"/>
  <c r="AC16" i="25" s="1"/>
  <c r="R16" i="25"/>
  <c r="K16" i="25"/>
  <c r="X16" i="25" s="1"/>
  <c r="Z16" i="25" s="1"/>
  <c r="AD15" i="25"/>
  <c r="AC15" i="25"/>
  <c r="AB15" i="25"/>
  <c r="AA15" i="25"/>
  <c r="Y15" i="25"/>
  <c r="R15" i="25"/>
  <c r="K15" i="25"/>
  <c r="X15" i="25" s="1"/>
  <c r="Z15" i="25" s="1"/>
  <c r="Y14" i="25"/>
  <c r="AB14" i="25" s="1"/>
  <c r="AD14" i="25" s="1"/>
  <c r="R14" i="25"/>
  <c r="K14" i="25"/>
  <c r="X14" i="25" s="1"/>
  <c r="Z14" i="25" s="1"/>
  <c r="Z13" i="25"/>
  <c r="Y13" i="25"/>
  <c r="AB13" i="25" s="1"/>
  <c r="AD13" i="25" s="1"/>
  <c r="R13" i="25"/>
  <c r="K13" i="25"/>
  <c r="X13" i="25" s="1"/>
  <c r="AC12" i="25"/>
  <c r="AB12" i="25"/>
  <c r="AD12" i="25" s="1"/>
  <c r="AA12" i="25"/>
  <c r="Y12" i="25"/>
  <c r="R12" i="25"/>
  <c r="K12" i="25"/>
  <c r="X12" i="25" s="1"/>
  <c r="Z12" i="25" s="1"/>
  <c r="Y11" i="25"/>
  <c r="AA11" i="25" s="1"/>
  <c r="AC11" i="25" s="1"/>
  <c r="R11" i="25"/>
  <c r="K11" i="25"/>
  <c r="X11" i="25" s="1"/>
  <c r="Z11" i="25" s="1"/>
  <c r="AD10" i="25"/>
  <c r="AC10" i="25"/>
  <c r="AB10" i="25"/>
  <c r="AA10" i="25"/>
  <c r="Y10" i="25"/>
  <c r="R10" i="25"/>
  <c r="K10" i="25"/>
  <c r="X10" i="25" s="1"/>
  <c r="Z10" i="25" s="1"/>
  <c r="Y9" i="25"/>
  <c r="AA9" i="25" s="1"/>
  <c r="AC9" i="25" s="1"/>
  <c r="R9" i="25"/>
  <c r="K9" i="25"/>
  <c r="X9" i="25" s="1"/>
  <c r="Z9" i="25" s="1"/>
  <c r="Y8" i="25"/>
  <c r="AB8" i="25" s="1"/>
  <c r="AD8" i="25" s="1"/>
  <c r="R8" i="25"/>
  <c r="K8" i="25"/>
  <c r="X8" i="25" s="1"/>
  <c r="Z8" i="25" s="1"/>
  <c r="AB7" i="25"/>
  <c r="AD7" i="25" s="1"/>
  <c r="AA7" i="25"/>
  <c r="AC7" i="25" s="1"/>
  <c r="Y7" i="25"/>
  <c r="R7" i="25"/>
  <c r="K7" i="25"/>
  <c r="X7" i="25" s="1"/>
  <c r="Z7" i="25" s="1"/>
  <c r="Y6" i="25"/>
  <c r="AB6" i="25" s="1"/>
  <c r="AD6" i="25" s="1"/>
  <c r="R6" i="25"/>
  <c r="K6" i="25"/>
  <c r="X6" i="25" s="1"/>
  <c r="Z6" i="25" s="1"/>
  <c r="AD5" i="25"/>
  <c r="AC5" i="25"/>
  <c r="AB5" i="25"/>
  <c r="AA5" i="25"/>
  <c r="Y5" i="25"/>
  <c r="R5" i="25"/>
  <c r="K5" i="25"/>
  <c r="X5" i="25" s="1"/>
  <c r="Y50" i="24"/>
  <c r="AB50" i="24" s="1"/>
  <c r="AD50" i="24" s="1"/>
  <c r="R50" i="24"/>
  <c r="K50" i="24"/>
  <c r="X50" i="24" s="1"/>
  <c r="Z50" i="24" s="1"/>
  <c r="AB49" i="24"/>
  <c r="AD49" i="24" s="1"/>
  <c r="AA49" i="24"/>
  <c r="AC49" i="24" s="1"/>
  <c r="Y49" i="24"/>
  <c r="R49" i="24"/>
  <c r="K49" i="24"/>
  <c r="X49" i="24" s="1"/>
  <c r="Z49" i="24" s="1"/>
  <c r="Y48" i="24"/>
  <c r="AA48" i="24" s="1"/>
  <c r="AC48" i="24" s="1"/>
  <c r="X48" i="24"/>
  <c r="Z48" i="24" s="1"/>
  <c r="R48" i="24"/>
  <c r="K48" i="24"/>
  <c r="Y47" i="24"/>
  <c r="AB47" i="24" s="1"/>
  <c r="AD47" i="24" s="1"/>
  <c r="R47" i="24"/>
  <c r="K47" i="24"/>
  <c r="X47" i="24" s="1"/>
  <c r="Z47" i="24" s="1"/>
  <c r="Y46" i="24"/>
  <c r="AB46" i="24" s="1"/>
  <c r="AD46" i="24" s="1"/>
  <c r="R46" i="24"/>
  <c r="K46" i="24"/>
  <c r="X46" i="24" s="1"/>
  <c r="Z46" i="24" s="1"/>
  <c r="Y45" i="24"/>
  <c r="AB45" i="24" s="1"/>
  <c r="AD45" i="24" s="1"/>
  <c r="R45" i="24"/>
  <c r="K45" i="24"/>
  <c r="X45" i="24" s="1"/>
  <c r="Z45" i="24" s="1"/>
  <c r="AB44" i="24"/>
  <c r="AD44" i="24" s="1"/>
  <c r="AA44" i="24"/>
  <c r="AC44" i="24" s="1"/>
  <c r="Y44" i="24"/>
  <c r="R44" i="24"/>
  <c r="K44" i="24"/>
  <c r="X44" i="24" s="1"/>
  <c r="Z44" i="24" s="1"/>
  <c r="Y43" i="24"/>
  <c r="AB43" i="24" s="1"/>
  <c r="AD43" i="24" s="1"/>
  <c r="R43" i="24"/>
  <c r="K43" i="24"/>
  <c r="X43" i="24" s="1"/>
  <c r="Z43" i="24" s="1"/>
  <c r="Y42" i="24"/>
  <c r="AB42" i="24" s="1"/>
  <c r="AD42" i="24" s="1"/>
  <c r="R42" i="24"/>
  <c r="K42" i="24"/>
  <c r="X42" i="24" s="1"/>
  <c r="Z42" i="24" s="1"/>
  <c r="AB41" i="24"/>
  <c r="AD41" i="24" s="1"/>
  <c r="Y41" i="24"/>
  <c r="AA41" i="24" s="1"/>
  <c r="AC41" i="24" s="1"/>
  <c r="R41" i="24"/>
  <c r="K41" i="24"/>
  <c r="X41" i="24" s="1"/>
  <c r="Z41" i="24" s="1"/>
  <c r="Y40" i="24"/>
  <c r="AB40" i="24" s="1"/>
  <c r="AD40" i="24" s="1"/>
  <c r="R40" i="24"/>
  <c r="K40" i="24"/>
  <c r="X40" i="24" s="1"/>
  <c r="Z40" i="24" s="1"/>
  <c r="Y39" i="24"/>
  <c r="AB39" i="24" s="1"/>
  <c r="AD39" i="24" s="1"/>
  <c r="R39" i="24"/>
  <c r="K39" i="24"/>
  <c r="X39" i="24" s="1"/>
  <c r="Z39" i="24" s="1"/>
  <c r="Y38" i="24"/>
  <c r="AB38" i="24" s="1"/>
  <c r="AD38" i="24" s="1"/>
  <c r="X38" i="24"/>
  <c r="Z38" i="24" s="1"/>
  <c r="R38" i="24"/>
  <c r="K38" i="24"/>
  <c r="Y37" i="24"/>
  <c r="AB37" i="24" s="1"/>
  <c r="AD37" i="24" s="1"/>
  <c r="X37" i="24"/>
  <c r="Z37" i="24" s="1"/>
  <c r="R37" i="24"/>
  <c r="K37" i="24"/>
  <c r="Y36" i="24"/>
  <c r="AB36" i="24" s="1"/>
  <c r="AD36" i="24" s="1"/>
  <c r="X36" i="24"/>
  <c r="Z36" i="24" s="1"/>
  <c r="R36" i="24"/>
  <c r="K36" i="24"/>
  <c r="Z35" i="24"/>
  <c r="Y35" i="24"/>
  <c r="AB35" i="24" s="1"/>
  <c r="AD35" i="24" s="1"/>
  <c r="R35" i="24"/>
  <c r="K35" i="24"/>
  <c r="X35" i="24" s="1"/>
  <c r="Y34" i="24"/>
  <c r="AB34" i="24" s="1"/>
  <c r="AD34" i="24" s="1"/>
  <c r="R34" i="24"/>
  <c r="K34" i="24"/>
  <c r="X34" i="24" s="1"/>
  <c r="Z34" i="24" s="1"/>
  <c r="AB33" i="24"/>
  <c r="AD33" i="24" s="1"/>
  <c r="Y33" i="24"/>
  <c r="AA33" i="24" s="1"/>
  <c r="AC33" i="24" s="1"/>
  <c r="R33" i="24"/>
  <c r="K33" i="24"/>
  <c r="X33" i="24" s="1"/>
  <c r="Z33" i="24" s="1"/>
  <c r="Y32" i="24"/>
  <c r="AB32" i="24" s="1"/>
  <c r="AD32" i="24" s="1"/>
  <c r="R32" i="24"/>
  <c r="K32" i="24"/>
  <c r="X32" i="24" s="1"/>
  <c r="Z32" i="24" s="1"/>
  <c r="Y31" i="24"/>
  <c r="AB31" i="24" s="1"/>
  <c r="AD31" i="24" s="1"/>
  <c r="R31" i="24"/>
  <c r="K31" i="24"/>
  <c r="X31" i="24" s="1"/>
  <c r="Z31" i="24" s="1"/>
  <c r="Y30" i="24"/>
  <c r="AB30" i="24" s="1"/>
  <c r="AD30" i="24" s="1"/>
  <c r="R30" i="24"/>
  <c r="K30" i="24"/>
  <c r="X30" i="24" s="1"/>
  <c r="Z30" i="24" s="1"/>
  <c r="AB29" i="24"/>
  <c r="AD29" i="24" s="1"/>
  <c r="Y29" i="24"/>
  <c r="AA29" i="24" s="1"/>
  <c r="AC29" i="24" s="1"/>
  <c r="R29" i="24"/>
  <c r="K29" i="24"/>
  <c r="X29" i="24" s="1"/>
  <c r="Z29" i="24" s="1"/>
  <c r="AB28" i="24"/>
  <c r="AD28" i="24" s="1"/>
  <c r="AA28" i="24"/>
  <c r="AC28" i="24" s="1"/>
  <c r="Y28" i="24"/>
  <c r="X28" i="24"/>
  <c r="Z28" i="24" s="1"/>
  <c r="R28" i="24"/>
  <c r="K28" i="24"/>
  <c r="Y27" i="24"/>
  <c r="AB27" i="24" s="1"/>
  <c r="AD27" i="24" s="1"/>
  <c r="R27" i="24"/>
  <c r="K27" i="24"/>
  <c r="X27" i="24" s="1"/>
  <c r="Z27" i="24" s="1"/>
  <c r="Y26" i="24"/>
  <c r="AB26" i="24" s="1"/>
  <c r="AD26" i="24" s="1"/>
  <c r="R26" i="24"/>
  <c r="K26" i="24"/>
  <c r="X26" i="24" s="1"/>
  <c r="Z26" i="24" s="1"/>
  <c r="Y25" i="24"/>
  <c r="AB25" i="24" s="1"/>
  <c r="AD25" i="24" s="1"/>
  <c r="R25" i="24"/>
  <c r="K25" i="24"/>
  <c r="X25" i="24" s="1"/>
  <c r="Z25" i="24" s="1"/>
  <c r="AB24" i="24"/>
  <c r="AD24" i="24" s="1"/>
  <c r="Y24" i="24"/>
  <c r="AA24" i="24" s="1"/>
  <c r="AC24" i="24" s="1"/>
  <c r="X24" i="24"/>
  <c r="Z24" i="24" s="1"/>
  <c r="R24" i="24"/>
  <c r="K24" i="24"/>
  <c r="AB23" i="24"/>
  <c r="AD23" i="24" s="1"/>
  <c r="Y23" i="24"/>
  <c r="AA23" i="24" s="1"/>
  <c r="AC23" i="24" s="1"/>
  <c r="R23" i="24"/>
  <c r="K23" i="24"/>
  <c r="X23" i="24" s="1"/>
  <c r="Z23" i="24" s="1"/>
  <c r="Y22" i="24"/>
  <c r="AB22" i="24" s="1"/>
  <c r="AD22" i="24" s="1"/>
  <c r="R22" i="24"/>
  <c r="K22" i="24"/>
  <c r="X22" i="24" s="1"/>
  <c r="Z22" i="24" s="1"/>
  <c r="Y21" i="24"/>
  <c r="AB21" i="24" s="1"/>
  <c r="AD21" i="24" s="1"/>
  <c r="R21" i="24"/>
  <c r="K21" i="24"/>
  <c r="X21" i="24" s="1"/>
  <c r="Z21" i="24" s="1"/>
  <c r="Y20" i="24"/>
  <c r="AB20" i="24" s="1"/>
  <c r="AD20" i="24" s="1"/>
  <c r="R20" i="24"/>
  <c r="K20" i="24"/>
  <c r="X20" i="24" s="1"/>
  <c r="Z20" i="24" s="1"/>
  <c r="AB19" i="24"/>
  <c r="AD19" i="24" s="1"/>
  <c r="Y19" i="24"/>
  <c r="AA19" i="24" s="1"/>
  <c r="AC19" i="24" s="1"/>
  <c r="R19" i="24"/>
  <c r="K19" i="24"/>
  <c r="X19" i="24" s="1"/>
  <c r="Z19" i="24" s="1"/>
  <c r="AB18" i="24"/>
  <c r="AD18" i="24" s="1"/>
  <c r="AA18" i="24"/>
  <c r="AC18" i="24" s="1"/>
  <c r="Y18" i="24"/>
  <c r="R18" i="24"/>
  <c r="K18" i="24"/>
  <c r="X18" i="24" s="1"/>
  <c r="Z18" i="24" s="1"/>
  <c r="Y17" i="24"/>
  <c r="AB17" i="24" s="1"/>
  <c r="AD17" i="24" s="1"/>
  <c r="R17" i="24"/>
  <c r="K17" i="24"/>
  <c r="X17" i="24" s="1"/>
  <c r="Z17" i="24" s="1"/>
  <c r="Y16" i="24"/>
  <c r="AB16" i="24" s="1"/>
  <c r="AD16" i="24" s="1"/>
  <c r="X16" i="24"/>
  <c r="Z16" i="24" s="1"/>
  <c r="R16" i="24"/>
  <c r="K16" i="24"/>
  <c r="Y15" i="24"/>
  <c r="AB15" i="24" s="1"/>
  <c r="AD15" i="24" s="1"/>
  <c r="R15" i="24"/>
  <c r="K15" i="24"/>
  <c r="X15" i="24" s="1"/>
  <c r="Z15" i="24" s="1"/>
  <c r="AB14" i="24"/>
  <c r="AD14" i="24" s="1"/>
  <c r="Y14" i="24"/>
  <c r="AA14" i="24" s="1"/>
  <c r="AC14" i="24" s="1"/>
  <c r="R14" i="24"/>
  <c r="K14" i="24"/>
  <c r="X14" i="24" s="1"/>
  <c r="Z14" i="24" s="1"/>
  <c r="AB13" i="24"/>
  <c r="AD13" i="24" s="1"/>
  <c r="AA13" i="24"/>
  <c r="AC13" i="24" s="1"/>
  <c r="Y13" i="24"/>
  <c r="R13" i="24"/>
  <c r="K13" i="24"/>
  <c r="X13" i="24" s="1"/>
  <c r="Z13" i="24" s="1"/>
  <c r="Y12" i="24"/>
  <c r="AB12" i="24" s="1"/>
  <c r="AD12" i="24" s="1"/>
  <c r="X12" i="24"/>
  <c r="Z12" i="24" s="1"/>
  <c r="R12" i="24"/>
  <c r="K12" i="24"/>
  <c r="Y11" i="24"/>
  <c r="AB11" i="24" s="1"/>
  <c r="AD11" i="24" s="1"/>
  <c r="R11" i="24"/>
  <c r="K11" i="24"/>
  <c r="X11" i="24" s="1"/>
  <c r="Z11" i="24" s="1"/>
  <c r="Y10" i="24"/>
  <c r="AB10" i="24" s="1"/>
  <c r="AD10" i="24" s="1"/>
  <c r="R10" i="24"/>
  <c r="K10" i="24"/>
  <c r="X10" i="24" s="1"/>
  <c r="Z10" i="24" s="1"/>
  <c r="AB9" i="24"/>
  <c r="AD9" i="24" s="1"/>
  <c r="Y9" i="24"/>
  <c r="AA9" i="24" s="1"/>
  <c r="AC9" i="24" s="1"/>
  <c r="X9" i="24"/>
  <c r="Z9" i="24" s="1"/>
  <c r="R9" i="24"/>
  <c r="K9" i="24"/>
  <c r="AB8" i="24"/>
  <c r="AD8" i="24" s="1"/>
  <c r="Y8" i="24"/>
  <c r="AA8" i="24" s="1"/>
  <c r="AC8" i="24" s="1"/>
  <c r="R8" i="24"/>
  <c r="K8" i="24"/>
  <c r="X8" i="24" s="1"/>
  <c r="Z8" i="24" s="1"/>
  <c r="Y7" i="24"/>
  <c r="AA7" i="24" s="1"/>
  <c r="AC7" i="24" s="1"/>
  <c r="R7" i="24"/>
  <c r="K7" i="24"/>
  <c r="X7" i="24" s="1"/>
  <c r="Z7" i="24" s="1"/>
  <c r="Y6" i="24"/>
  <c r="AB6" i="24" s="1"/>
  <c r="AD6" i="24" s="1"/>
  <c r="R6" i="24"/>
  <c r="K6" i="24"/>
  <c r="X6" i="24" s="1"/>
  <c r="Z6" i="24" s="1"/>
  <c r="Y5" i="24"/>
  <c r="AA5" i="24" s="1"/>
  <c r="AC5" i="24" s="1"/>
  <c r="R5" i="24"/>
  <c r="K5" i="24"/>
  <c r="X5" i="24" s="1"/>
  <c r="Z5" i="24" s="1"/>
  <c r="AB55" i="23"/>
  <c r="AD55" i="23" s="1"/>
  <c r="Y55" i="23"/>
  <c r="AA55" i="23" s="1"/>
  <c r="AC55" i="23" s="1"/>
  <c r="R55" i="23"/>
  <c r="K55" i="23"/>
  <c r="X55" i="23" s="1"/>
  <c r="Z55" i="23" s="1"/>
  <c r="AB54" i="23"/>
  <c r="AD54" i="23" s="1"/>
  <c r="AA54" i="23"/>
  <c r="AC54" i="23" s="1"/>
  <c r="Y54" i="23"/>
  <c r="X54" i="23"/>
  <c r="Z54" i="23" s="1"/>
  <c r="R54" i="23"/>
  <c r="K54" i="23"/>
  <c r="Y53" i="23"/>
  <c r="AB53" i="23" s="1"/>
  <c r="AD53" i="23" s="1"/>
  <c r="R53" i="23"/>
  <c r="K53" i="23"/>
  <c r="X53" i="23" s="1"/>
  <c r="Z53" i="23" s="1"/>
  <c r="Y52" i="23"/>
  <c r="AB52" i="23" s="1"/>
  <c r="AD52" i="23" s="1"/>
  <c r="X52" i="23"/>
  <c r="Z52" i="23" s="1"/>
  <c r="R52" i="23"/>
  <c r="K52" i="23"/>
  <c r="Y51" i="23"/>
  <c r="AB51" i="23" s="1"/>
  <c r="AD51" i="23" s="1"/>
  <c r="X51" i="23"/>
  <c r="Z51" i="23" s="1"/>
  <c r="R51" i="23"/>
  <c r="K51" i="23"/>
  <c r="Y50" i="23"/>
  <c r="AB50" i="23" s="1"/>
  <c r="AD50" i="23" s="1"/>
  <c r="R50" i="23"/>
  <c r="K50" i="23"/>
  <c r="X50" i="23" s="1"/>
  <c r="Z50" i="23" s="1"/>
  <c r="AD49" i="23"/>
  <c r="AB49" i="23"/>
  <c r="Y49" i="23"/>
  <c r="AA49" i="23" s="1"/>
  <c r="AC49" i="23" s="1"/>
  <c r="R49" i="23"/>
  <c r="K49" i="23"/>
  <c r="X49" i="23" s="1"/>
  <c r="Z49" i="23" s="1"/>
  <c r="Y48" i="23"/>
  <c r="AA48" i="23" s="1"/>
  <c r="AC48" i="23" s="1"/>
  <c r="X48" i="23"/>
  <c r="Z48" i="23" s="1"/>
  <c r="R48" i="23"/>
  <c r="K48" i="23"/>
  <c r="AB47" i="23"/>
  <c r="AD47" i="23" s="1"/>
  <c r="Y47" i="23"/>
  <c r="AA47" i="23" s="1"/>
  <c r="AC47" i="23" s="1"/>
  <c r="R47" i="23"/>
  <c r="K47" i="23"/>
  <c r="X47" i="23" s="1"/>
  <c r="Z47" i="23" s="1"/>
  <c r="AB46" i="23"/>
  <c r="AD46" i="23" s="1"/>
  <c r="AA46" i="23"/>
  <c r="AC46" i="23" s="1"/>
  <c r="Y46" i="23"/>
  <c r="R46" i="23"/>
  <c r="K46" i="23"/>
  <c r="X46" i="23" s="1"/>
  <c r="Z46" i="23" s="1"/>
  <c r="Y45" i="23"/>
  <c r="AB45" i="23" s="1"/>
  <c r="AD45" i="23" s="1"/>
  <c r="R45" i="23"/>
  <c r="K45" i="23"/>
  <c r="X45" i="23" s="1"/>
  <c r="Z45" i="23" s="1"/>
  <c r="AD44" i="23"/>
  <c r="AB44" i="23"/>
  <c r="Y44" i="23"/>
  <c r="AA44" i="23" s="1"/>
  <c r="AC44" i="23" s="1"/>
  <c r="R44" i="23"/>
  <c r="K44" i="23"/>
  <c r="X44" i="23" s="1"/>
  <c r="Z44" i="23" s="1"/>
  <c r="Y43" i="23"/>
  <c r="AB43" i="23" s="1"/>
  <c r="AD43" i="23" s="1"/>
  <c r="R43" i="23"/>
  <c r="K43" i="23"/>
  <c r="X43" i="23" s="1"/>
  <c r="Z43" i="23" s="1"/>
  <c r="AD42" i="23"/>
  <c r="AB42" i="23"/>
  <c r="AA42" i="23"/>
  <c r="AC42" i="23" s="1"/>
  <c r="Y42" i="23"/>
  <c r="R42" i="23"/>
  <c r="K42" i="23"/>
  <c r="X42" i="23" s="1"/>
  <c r="Z42" i="23" s="1"/>
  <c r="AB41" i="23"/>
  <c r="AD41" i="23" s="1"/>
  <c r="AA41" i="23"/>
  <c r="AC41" i="23" s="1"/>
  <c r="Z41" i="23"/>
  <c r="Y41" i="23"/>
  <c r="R41" i="23"/>
  <c r="K41" i="23"/>
  <c r="X41" i="23" s="1"/>
  <c r="Y40" i="23"/>
  <c r="AB40" i="23" s="1"/>
  <c r="AD40" i="23" s="1"/>
  <c r="R40" i="23"/>
  <c r="K40" i="23"/>
  <c r="X40" i="23" s="1"/>
  <c r="Z40" i="23" s="1"/>
  <c r="AD39" i="23"/>
  <c r="AB39" i="23"/>
  <c r="Y39" i="23"/>
  <c r="AA39" i="23" s="1"/>
  <c r="AC39" i="23" s="1"/>
  <c r="R39" i="23"/>
  <c r="K39" i="23"/>
  <c r="X39" i="23" s="1"/>
  <c r="Z39" i="23" s="1"/>
  <c r="Y38" i="23"/>
  <c r="AA38" i="23" s="1"/>
  <c r="AC38" i="23" s="1"/>
  <c r="R38" i="23"/>
  <c r="K38" i="23"/>
  <c r="X38" i="23" s="1"/>
  <c r="Z38" i="23" s="1"/>
  <c r="AD37" i="23"/>
  <c r="AB37" i="23"/>
  <c r="AA37" i="23"/>
  <c r="AC37" i="23" s="1"/>
  <c r="Y37" i="23"/>
  <c r="R37" i="23"/>
  <c r="K37" i="23"/>
  <c r="X37" i="23" s="1"/>
  <c r="Z37" i="23" s="1"/>
  <c r="Y36" i="23"/>
  <c r="AA36" i="23" s="1"/>
  <c r="AC36" i="23" s="1"/>
  <c r="X36" i="23"/>
  <c r="Z36" i="23" s="1"/>
  <c r="R36" i="23"/>
  <c r="K36" i="23"/>
  <c r="Y35" i="23"/>
  <c r="AB35" i="23" s="1"/>
  <c r="AD35" i="23" s="1"/>
  <c r="R35" i="23"/>
  <c r="K35" i="23"/>
  <c r="X35" i="23" s="1"/>
  <c r="Z35" i="23" s="1"/>
  <c r="AD34" i="23"/>
  <c r="AB34" i="23"/>
  <c r="Y34" i="23"/>
  <c r="AA34" i="23" s="1"/>
  <c r="AC34" i="23" s="1"/>
  <c r="R34" i="23"/>
  <c r="K34" i="23"/>
  <c r="X34" i="23" s="1"/>
  <c r="Z34" i="23" s="1"/>
  <c r="Y33" i="23"/>
  <c r="AA33" i="23" s="1"/>
  <c r="AC33" i="23" s="1"/>
  <c r="R33" i="23"/>
  <c r="K33" i="23"/>
  <c r="X33" i="23" s="1"/>
  <c r="Z33" i="23" s="1"/>
  <c r="AD32" i="23"/>
  <c r="AB32" i="23"/>
  <c r="AA32" i="23"/>
  <c r="AC32" i="23" s="1"/>
  <c r="Y32" i="23"/>
  <c r="R32" i="23"/>
  <c r="K32" i="23"/>
  <c r="X32" i="23" s="1"/>
  <c r="Z32" i="23" s="1"/>
  <c r="Y31" i="23"/>
  <c r="AA31" i="23" s="1"/>
  <c r="AC31" i="23" s="1"/>
  <c r="R31" i="23"/>
  <c r="K31" i="23"/>
  <c r="X31" i="23" s="1"/>
  <c r="Z31" i="23" s="1"/>
  <c r="Y30" i="23"/>
  <c r="AB30" i="23" s="1"/>
  <c r="AD30" i="23" s="1"/>
  <c r="R30" i="23"/>
  <c r="K30" i="23"/>
  <c r="X30" i="23" s="1"/>
  <c r="Z30" i="23" s="1"/>
  <c r="AC29" i="23"/>
  <c r="AB29" i="23"/>
  <c r="AD29" i="23" s="1"/>
  <c r="AA29" i="23"/>
  <c r="Y29" i="23"/>
  <c r="R29" i="23"/>
  <c r="K29" i="23"/>
  <c r="X29" i="23" s="1"/>
  <c r="Z29" i="23" s="1"/>
  <c r="Y28" i="23"/>
  <c r="AB28" i="23" s="1"/>
  <c r="AD28" i="23" s="1"/>
  <c r="R28" i="23"/>
  <c r="K28" i="23"/>
  <c r="X28" i="23" s="1"/>
  <c r="Z28" i="23" s="1"/>
  <c r="Y27" i="23"/>
  <c r="AB27" i="23" s="1"/>
  <c r="AD27" i="23" s="1"/>
  <c r="R27" i="23"/>
  <c r="K27" i="23"/>
  <c r="X27" i="23" s="1"/>
  <c r="Z27" i="23" s="1"/>
  <c r="Y26" i="23"/>
  <c r="AB26" i="23" s="1"/>
  <c r="AD26" i="23" s="1"/>
  <c r="R26" i="23"/>
  <c r="K26" i="23"/>
  <c r="X26" i="23" s="1"/>
  <c r="Z26" i="23" s="1"/>
  <c r="AB25" i="23"/>
  <c r="AD25" i="23" s="1"/>
  <c r="Y25" i="23"/>
  <c r="AA25" i="23" s="1"/>
  <c r="AC25" i="23" s="1"/>
  <c r="R25" i="23"/>
  <c r="K25" i="23"/>
  <c r="X25" i="23" s="1"/>
  <c r="Z25" i="23" s="1"/>
  <c r="AB24" i="23"/>
  <c r="AD24" i="23" s="1"/>
  <c r="AA24" i="23"/>
  <c r="AC24" i="23" s="1"/>
  <c r="Y24" i="23"/>
  <c r="R24" i="23"/>
  <c r="K24" i="23"/>
  <c r="X24" i="23" s="1"/>
  <c r="Z24" i="23" s="1"/>
  <c r="Y23" i="23"/>
  <c r="AB23" i="23" s="1"/>
  <c r="AD23" i="23" s="1"/>
  <c r="R23" i="23"/>
  <c r="K23" i="23"/>
  <c r="X23" i="23" s="1"/>
  <c r="Z23" i="23" s="1"/>
  <c r="AD22" i="23"/>
  <c r="AB22" i="23"/>
  <c r="Y22" i="23"/>
  <c r="AA22" i="23" s="1"/>
  <c r="AC22" i="23" s="1"/>
  <c r="R22" i="23"/>
  <c r="K22" i="23"/>
  <c r="X22" i="23" s="1"/>
  <c r="Z22" i="23" s="1"/>
  <c r="Y21" i="23"/>
  <c r="AA21" i="23" s="1"/>
  <c r="AC21" i="23" s="1"/>
  <c r="R21" i="23"/>
  <c r="K21" i="23"/>
  <c r="X21" i="23" s="1"/>
  <c r="Z21" i="23" s="1"/>
  <c r="AD20" i="23"/>
  <c r="AB20" i="23"/>
  <c r="AA20" i="23"/>
  <c r="AC20" i="23" s="1"/>
  <c r="Y20" i="23"/>
  <c r="R20" i="23"/>
  <c r="K20" i="23"/>
  <c r="X20" i="23" s="1"/>
  <c r="Z20" i="23" s="1"/>
  <c r="Y19" i="23"/>
  <c r="AB19" i="23" s="1"/>
  <c r="AD19" i="23" s="1"/>
  <c r="R19" i="23"/>
  <c r="K19" i="23"/>
  <c r="X19" i="23" s="1"/>
  <c r="Z19" i="23" s="1"/>
  <c r="Y18" i="23"/>
  <c r="AB18" i="23" s="1"/>
  <c r="AD18" i="23" s="1"/>
  <c r="R18" i="23"/>
  <c r="K18" i="23"/>
  <c r="X18" i="23" s="1"/>
  <c r="Z18" i="23" s="1"/>
  <c r="AC17" i="23"/>
  <c r="AB17" i="23"/>
  <c r="AD17" i="23" s="1"/>
  <c r="AA17" i="23"/>
  <c r="Y17" i="23"/>
  <c r="R17" i="23"/>
  <c r="K17" i="23"/>
  <c r="X17" i="23" s="1"/>
  <c r="Z17" i="23" s="1"/>
  <c r="Y16" i="23"/>
  <c r="AB16" i="23" s="1"/>
  <c r="AD16" i="23" s="1"/>
  <c r="R16" i="23"/>
  <c r="K16" i="23"/>
  <c r="X16" i="23" s="1"/>
  <c r="Z16" i="23" s="1"/>
  <c r="Y15" i="23"/>
  <c r="AB15" i="23" s="1"/>
  <c r="AD15" i="23" s="1"/>
  <c r="R15" i="23"/>
  <c r="K15" i="23"/>
  <c r="X15" i="23" s="1"/>
  <c r="Z15" i="23" s="1"/>
  <c r="Y14" i="23"/>
  <c r="AB14" i="23" s="1"/>
  <c r="AD14" i="23" s="1"/>
  <c r="R14" i="23"/>
  <c r="K14" i="23"/>
  <c r="X14" i="23" s="1"/>
  <c r="Z14" i="23" s="1"/>
  <c r="AB13" i="23"/>
  <c r="AD13" i="23" s="1"/>
  <c r="Y13" i="23"/>
  <c r="AA13" i="23" s="1"/>
  <c r="AC13" i="23" s="1"/>
  <c r="R13" i="23"/>
  <c r="K13" i="23"/>
  <c r="X13" i="23" s="1"/>
  <c r="Z13" i="23" s="1"/>
  <c r="AB12" i="23"/>
  <c r="AD12" i="23" s="1"/>
  <c r="AA12" i="23"/>
  <c r="AC12" i="23" s="1"/>
  <c r="Y12" i="23"/>
  <c r="R12" i="23"/>
  <c r="K12" i="23"/>
  <c r="X12" i="23" s="1"/>
  <c r="Z12" i="23" s="1"/>
  <c r="Y11" i="23"/>
  <c r="AB11" i="23" s="1"/>
  <c r="AD11" i="23" s="1"/>
  <c r="X11" i="23"/>
  <c r="Z11" i="23" s="1"/>
  <c r="R11" i="23"/>
  <c r="K11" i="23"/>
  <c r="Y10" i="23"/>
  <c r="AB10" i="23" s="1"/>
  <c r="AD10" i="23" s="1"/>
  <c r="R10" i="23"/>
  <c r="K10" i="23"/>
  <c r="X10" i="23" s="1"/>
  <c r="Z10" i="23" s="1"/>
  <c r="Y9" i="23"/>
  <c r="AA9" i="23" s="1"/>
  <c r="AC9" i="23" s="1"/>
  <c r="R9" i="23"/>
  <c r="K9" i="23"/>
  <c r="X9" i="23" s="1"/>
  <c r="Z9" i="23" s="1"/>
  <c r="AB8" i="23"/>
  <c r="AD8" i="23" s="1"/>
  <c r="Y8" i="23"/>
  <c r="AA8" i="23" s="1"/>
  <c r="AC8" i="23" s="1"/>
  <c r="R8" i="23"/>
  <c r="K8" i="23"/>
  <c r="X8" i="23" s="1"/>
  <c r="Z8" i="23" s="1"/>
  <c r="AB7" i="23"/>
  <c r="AD7" i="23" s="1"/>
  <c r="AA7" i="23"/>
  <c r="AC7" i="23" s="1"/>
  <c r="Y7" i="23"/>
  <c r="R7" i="23"/>
  <c r="K7" i="23"/>
  <c r="X7" i="23" s="1"/>
  <c r="Z7" i="23" s="1"/>
  <c r="Y6" i="23"/>
  <c r="AB6" i="23" s="1"/>
  <c r="AD6" i="23" s="1"/>
  <c r="R6" i="23"/>
  <c r="K6" i="23"/>
  <c r="X6" i="23" s="1"/>
  <c r="Z6" i="23" s="1"/>
  <c r="Y5" i="23"/>
  <c r="AB5" i="23" s="1"/>
  <c r="AD5" i="23" s="1"/>
  <c r="R5" i="23"/>
  <c r="K5" i="23"/>
  <c r="X5" i="23" s="1"/>
  <c r="Y37" i="22"/>
  <c r="AB37" i="22" s="1"/>
  <c r="AD37" i="22" s="1"/>
  <c r="R37" i="22"/>
  <c r="K37" i="22"/>
  <c r="X37" i="22" s="1"/>
  <c r="Z37" i="22" s="1"/>
  <c r="Y36" i="22"/>
  <c r="AB36" i="22" s="1"/>
  <c r="AD36" i="22" s="1"/>
  <c r="R36" i="22"/>
  <c r="K36" i="22"/>
  <c r="X36" i="22" s="1"/>
  <c r="Z36" i="22" s="1"/>
  <c r="AB35" i="22"/>
  <c r="AD35" i="22" s="1"/>
  <c r="AA35" i="22"/>
  <c r="AC35" i="22" s="1"/>
  <c r="Y35" i="22"/>
  <c r="R35" i="22"/>
  <c r="K35" i="22"/>
  <c r="X35" i="22" s="1"/>
  <c r="Z35" i="22" s="1"/>
  <c r="Y34" i="22"/>
  <c r="AB34" i="22" s="1"/>
  <c r="AD34" i="22" s="1"/>
  <c r="R34" i="22"/>
  <c r="K34" i="22"/>
  <c r="X34" i="22" s="1"/>
  <c r="Z34" i="22" s="1"/>
  <c r="AD33" i="22"/>
  <c r="AB33" i="22"/>
  <c r="Y33" i="22"/>
  <c r="AA33" i="22" s="1"/>
  <c r="AC33" i="22" s="1"/>
  <c r="R33" i="22"/>
  <c r="K33" i="22"/>
  <c r="X33" i="22" s="1"/>
  <c r="Z33" i="22" s="1"/>
  <c r="Y32" i="22"/>
  <c r="AA32" i="22" s="1"/>
  <c r="AC32" i="22" s="1"/>
  <c r="R32" i="22"/>
  <c r="K32" i="22"/>
  <c r="X32" i="22" s="1"/>
  <c r="Z32" i="22" s="1"/>
  <c r="AD31" i="22"/>
  <c r="AB31" i="22"/>
  <c r="AA31" i="22"/>
  <c r="AC31" i="22" s="1"/>
  <c r="Y31" i="22"/>
  <c r="R31" i="22"/>
  <c r="K31" i="22"/>
  <c r="X31" i="22" s="1"/>
  <c r="Z31" i="22" s="1"/>
  <c r="Y30" i="22"/>
  <c r="AB30" i="22" s="1"/>
  <c r="AD30" i="22" s="1"/>
  <c r="R30" i="22"/>
  <c r="K30" i="22"/>
  <c r="X30" i="22" s="1"/>
  <c r="Z30" i="22" s="1"/>
  <c r="AA29" i="22"/>
  <c r="AC29" i="22" s="1"/>
  <c r="Y29" i="22"/>
  <c r="AB29" i="22" s="1"/>
  <c r="AD29" i="22" s="1"/>
  <c r="R29" i="22"/>
  <c r="K29" i="22"/>
  <c r="X29" i="22" s="1"/>
  <c r="Z29" i="22" s="1"/>
  <c r="AC28" i="22"/>
  <c r="AB28" i="22"/>
  <c r="AD28" i="22" s="1"/>
  <c r="AA28" i="22"/>
  <c r="Y28" i="22"/>
  <c r="R28" i="22"/>
  <c r="K28" i="22"/>
  <c r="X28" i="22" s="1"/>
  <c r="Z28" i="22" s="1"/>
  <c r="Y27" i="22"/>
  <c r="AB27" i="22" s="1"/>
  <c r="AD27" i="22" s="1"/>
  <c r="R27" i="22"/>
  <c r="K27" i="22"/>
  <c r="X27" i="22" s="1"/>
  <c r="Z27" i="22" s="1"/>
  <c r="Y26" i="22"/>
  <c r="AB26" i="22" s="1"/>
  <c r="AD26" i="22" s="1"/>
  <c r="R26" i="22"/>
  <c r="K26" i="22"/>
  <c r="X26" i="22" s="1"/>
  <c r="Z26" i="22" s="1"/>
  <c r="Y25" i="22"/>
  <c r="AB25" i="22" s="1"/>
  <c r="AD25" i="22" s="1"/>
  <c r="R25" i="22"/>
  <c r="K25" i="22"/>
  <c r="X25" i="22" s="1"/>
  <c r="Z25" i="22" s="1"/>
  <c r="Y24" i="22"/>
  <c r="AB24" i="22" s="1"/>
  <c r="AD24" i="22" s="1"/>
  <c r="R24" i="22"/>
  <c r="K24" i="22"/>
  <c r="X24" i="22" s="1"/>
  <c r="Z24" i="22" s="1"/>
  <c r="AB23" i="22"/>
  <c r="AD23" i="22" s="1"/>
  <c r="AA23" i="22"/>
  <c r="AC23" i="22" s="1"/>
  <c r="Y23" i="22"/>
  <c r="R23" i="22"/>
  <c r="K23" i="22"/>
  <c r="X23" i="22" s="1"/>
  <c r="Z23" i="22" s="1"/>
  <c r="Y22" i="22"/>
  <c r="AB22" i="22" s="1"/>
  <c r="AD22" i="22" s="1"/>
  <c r="R22" i="22"/>
  <c r="K22" i="22"/>
  <c r="X22" i="22" s="1"/>
  <c r="Z22" i="22" s="1"/>
  <c r="AD21" i="22"/>
  <c r="AB21" i="22"/>
  <c r="Y21" i="22"/>
  <c r="AA21" i="22" s="1"/>
  <c r="AC21" i="22" s="1"/>
  <c r="R21" i="22"/>
  <c r="K21" i="22"/>
  <c r="X21" i="22" s="1"/>
  <c r="Z21" i="22" s="1"/>
  <c r="Y20" i="22"/>
  <c r="AA20" i="22" s="1"/>
  <c r="AC20" i="22" s="1"/>
  <c r="R20" i="22"/>
  <c r="K20" i="22"/>
  <c r="X20" i="22" s="1"/>
  <c r="Z20" i="22" s="1"/>
  <c r="AD19" i="22"/>
  <c r="AB19" i="22"/>
  <c r="AA19" i="22"/>
  <c r="AC19" i="22" s="1"/>
  <c r="Y19" i="22"/>
  <c r="R19" i="22"/>
  <c r="K19" i="22"/>
  <c r="X19" i="22" s="1"/>
  <c r="Z19" i="22" s="1"/>
  <c r="Y18" i="22"/>
  <c r="AA18" i="22" s="1"/>
  <c r="AC18" i="22" s="1"/>
  <c r="R18" i="22"/>
  <c r="K18" i="22"/>
  <c r="X18" i="22" s="1"/>
  <c r="Z18" i="22" s="1"/>
  <c r="AA17" i="22"/>
  <c r="AC17" i="22" s="1"/>
  <c r="Y17" i="22"/>
  <c r="AB17" i="22" s="1"/>
  <c r="AD17" i="22" s="1"/>
  <c r="X17" i="22"/>
  <c r="Z17" i="22" s="1"/>
  <c r="R17" i="22"/>
  <c r="K17" i="22"/>
  <c r="AD16" i="22"/>
  <c r="AB16" i="22"/>
  <c r="Y16" i="22"/>
  <c r="AA16" i="22" s="1"/>
  <c r="AC16" i="22" s="1"/>
  <c r="R16" i="22"/>
  <c r="K16" i="22"/>
  <c r="X16" i="22" s="1"/>
  <c r="Z16" i="22" s="1"/>
  <c r="Y15" i="22"/>
  <c r="AA15" i="22" s="1"/>
  <c r="AC15" i="22" s="1"/>
  <c r="R15" i="22"/>
  <c r="K15" i="22"/>
  <c r="X15" i="22" s="1"/>
  <c r="Z15" i="22" s="1"/>
  <c r="AD14" i="22"/>
  <c r="AB14" i="22"/>
  <c r="AA14" i="22"/>
  <c r="AC14" i="22" s="1"/>
  <c r="Y14" i="22"/>
  <c r="R14" i="22"/>
  <c r="K14" i="22"/>
  <c r="X14" i="22" s="1"/>
  <c r="Z14" i="22" s="1"/>
  <c r="Y13" i="22"/>
  <c r="AA13" i="22" s="1"/>
  <c r="AC13" i="22" s="1"/>
  <c r="R13" i="22"/>
  <c r="K13" i="22"/>
  <c r="X13" i="22" s="1"/>
  <c r="Z13" i="22" s="1"/>
  <c r="AA12" i="22"/>
  <c r="AC12" i="22" s="1"/>
  <c r="Y12" i="22"/>
  <c r="AB12" i="22" s="1"/>
  <c r="AD12" i="22" s="1"/>
  <c r="R12" i="22"/>
  <c r="K12" i="22"/>
  <c r="X12" i="22" s="1"/>
  <c r="Z12" i="22" s="1"/>
  <c r="AC11" i="22"/>
  <c r="AB11" i="22"/>
  <c r="AD11" i="22" s="1"/>
  <c r="AA11" i="22"/>
  <c r="Z11" i="22"/>
  <c r="Y11" i="22"/>
  <c r="R11" i="22"/>
  <c r="K11" i="22"/>
  <c r="X11" i="22" s="1"/>
  <c r="Y10" i="22"/>
  <c r="AA10" i="22" s="1"/>
  <c r="AC10" i="22" s="1"/>
  <c r="R10" i="22"/>
  <c r="K10" i="22"/>
  <c r="X10" i="22" s="1"/>
  <c r="Z10" i="22" s="1"/>
  <c r="AD9" i="22"/>
  <c r="AB9" i="22"/>
  <c r="AA9" i="22"/>
  <c r="AC9" i="22" s="1"/>
  <c r="Y9" i="22"/>
  <c r="R9" i="22"/>
  <c r="K9" i="22"/>
  <c r="X9" i="22" s="1"/>
  <c r="Z9" i="22" s="1"/>
  <c r="Y8" i="22"/>
  <c r="AB8" i="22" s="1"/>
  <c r="AD8" i="22" s="1"/>
  <c r="R8" i="22"/>
  <c r="K8" i="22"/>
  <c r="X8" i="22" s="1"/>
  <c r="Z8" i="22" s="1"/>
  <c r="AA7" i="22"/>
  <c r="AC7" i="22" s="1"/>
  <c r="Y7" i="22"/>
  <c r="AB7" i="22" s="1"/>
  <c r="AD7" i="22" s="1"/>
  <c r="R7" i="22"/>
  <c r="K7" i="22"/>
  <c r="X7" i="22" s="1"/>
  <c r="Z7" i="22" s="1"/>
  <c r="AC6" i="22"/>
  <c r="AB6" i="22"/>
  <c r="AD6" i="22" s="1"/>
  <c r="AA6" i="22"/>
  <c r="Y6" i="22"/>
  <c r="R6" i="22"/>
  <c r="K6" i="22"/>
  <c r="X6" i="22" s="1"/>
  <c r="Y5" i="22"/>
  <c r="AB5" i="22" s="1"/>
  <c r="AD5" i="22" s="1"/>
  <c r="R5" i="22"/>
  <c r="K5" i="22"/>
  <c r="X5" i="22" s="1"/>
  <c r="Z5" i="22" s="1"/>
  <c r="R30" i="21"/>
  <c r="T30" i="21" s="1"/>
  <c r="K30" i="21"/>
  <c r="X30" i="21" s="1"/>
  <c r="Z30" i="21" s="1"/>
  <c r="R29" i="21"/>
  <c r="T29" i="21" s="1"/>
  <c r="K29" i="21"/>
  <c r="X29" i="21" s="1"/>
  <c r="Z29" i="21" s="1"/>
  <c r="R28" i="21"/>
  <c r="T28" i="21" s="1"/>
  <c r="K28" i="21"/>
  <c r="X28" i="21" s="1"/>
  <c r="Z28" i="21" s="1"/>
  <c r="R27" i="21"/>
  <c r="T27" i="21" s="1"/>
  <c r="K27" i="21"/>
  <c r="X27" i="21" s="1"/>
  <c r="Z27" i="21" s="1"/>
  <c r="R26" i="21"/>
  <c r="Y26" i="21" s="1"/>
  <c r="K26" i="21"/>
  <c r="X26" i="21" s="1"/>
  <c r="Z26" i="21" s="1"/>
  <c r="R25" i="21"/>
  <c r="T25" i="21" s="1"/>
  <c r="K25" i="21"/>
  <c r="X25" i="21" s="1"/>
  <c r="Z25" i="21" s="1"/>
  <c r="R24" i="21"/>
  <c r="T24" i="21" s="1"/>
  <c r="K24" i="21"/>
  <c r="X24" i="21" s="1"/>
  <c r="Z24" i="21" s="1"/>
  <c r="R23" i="21"/>
  <c r="Y23" i="21" s="1"/>
  <c r="K23" i="21"/>
  <c r="X23" i="21" s="1"/>
  <c r="Z23" i="21" s="1"/>
  <c r="R22" i="21"/>
  <c r="Y22" i="21" s="1"/>
  <c r="AA22" i="21" s="1"/>
  <c r="K22" i="21"/>
  <c r="X22" i="21" s="1"/>
  <c r="R21" i="21"/>
  <c r="T21" i="21" s="1"/>
  <c r="K21" i="21"/>
  <c r="X21" i="21" s="1"/>
  <c r="Z21" i="21" s="1"/>
  <c r="R20" i="21"/>
  <c r="Y20" i="21" s="1"/>
  <c r="AA20" i="21" s="1"/>
  <c r="K20" i="21"/>
  <c r="X20" i="21" s="1"/>
  <c r="Z20" i="21" s="1"/>
  <c r="R19" i="21"/>
  <c r="Y19" i="21" s="1"/>
  <c r="K19" i="21"/>
  <c r="X19" i="21" s="1"/>
  <c r="Z19" i="21" s="1"/>
  <c r="R18" i="21"/>
  <c r="T18" i="21" s="1"/>
  <c r="K18" i="21"/>
  <c r="X18" i="21" s="1"/>
  <c r="Z18" i="21" s="1"/>
  <c r="R17" i="21"/>
  <c r="Y17" i="21" s="1"/>
  <c r="AA17" i="21" s="1"/>
  <c r="K17" i="21"/>
  <c r="X17" i="21" s="1"/>
  <c r="Z17" i="21" s="1"/>
  <c r="R16" i="21"/>
  <c r="T16" i="21" s="1"/>
  <c r="K16" i="21"/>
  <c r="X16" i="21" s="1"/>
  <c r="Z16" i="21" s="1"/>
  <c r="R15" i="21"/>
  <c r="T15" i="21" s="1"/>
  <c r="K15" i="21"/>
  <c r="X15" i="21" s="1"/>
  <c r="Z15" i="21" s="1"/>
  <c r="Y14" i="21"/>
  <c r="AB14" i="21" s="1"/>
  <c r="AD14" i="21" s="1"/>
  <c r="R14" i="21"/>
  <c r="T14" i="21" s="1"/>
  <c r="K14" i="21"/>
  <c r="X14" i="21" s="1"/>
  <c r="Z14" i="21" s="1"/>
  <c r="R13" i="21"/>
  <c r="T13" i="21" s="1"/>
  <c r="K13" i="21"/>
  <c r="X13" i="21" s="1"/>
  <c r="Z13" i="21" s="1"/>
  <c r="R12" i="21"/>
  <c r="T12" i="21" s="1"/>
  <c r="K12" i="21"/>
  <c r="X12" i="21" s="1"/>
  <c r="Z12" i="21" s="1"/>
  <c r="R11" i="21"/>
  <c r="Y11" i="21" s="1"/>
  <c r="AA11" i="21" s="1"/>
  <c r="K11" i="21"/>
  <c r="X11" i="21" s="1"/>
  <c r="Z11" i="21" s="1"/>
  <c r="R10" i="21"/>
  <c r="Y10" i="21" s="1"/>
  <c r="K10" i="21"/>
  <c r="X10" i="21" s="1"/>
  <c r="Z10" i="21" s="1"/>
  <c r="R9" i="21"/>
  <c r="Y9" i="21" s="1"/>
  <c r="AA9" i="21" s="1"/>
  <c r="K9" i="21"/>
  <c r="X9" i="21" s="1"/>
  <c r="Z9" i="21" s="1"/>
  <c r="R8" i="21"/>
  <c r="T8" i="21" s="1"/>
  <c r="K8" i="21"/>
  <c r="X8" i="21" s="1"/>
  <c r="Z8" i="21" s="1"/>
  <c r="R7" i="21"/>
  <c r="Y7" i="21" s="1"/>
  <c r="AB7" i="21" s="1"/>
  <c r="AD7" i="21" s="1"/>
  <c r="K7" i="21"/>
  <c r="X7" i="21" s="1"/>
  <c r="Z7" i="21" s="1"/>
  <c r="R6" i="21"/>
  <c r="Y6" i="21" s="1"/>
  <c r="AA6" i="21" s="1"/>
  <c r="K6" i="21"/>
  <c r="X6" i="21" s="1"/>
  <c r="Z6" i="21" s="1"/>
  <c r="R5" i="21"/>
  <c r="T5" i="21" s="1"/>
  <c r="K5" i="21"/>
  <c r="X5" i="21" s="1"/>
  <c r="Y57" i="20"/>
  <c r="AB57" i="20" s="1"/>
  <c r="AD57" i="20" s="1"/>
  <c r="R57" i="20"/>
  <c r="K57" i="20"/>
  <c r="X57" i="20" s="1"/>
  <c r="Z57" i="20" s="1"/>
  <c r="AB56" i="20"/>
  <c r="AD56" i="20" s="1"/>
  <c r="Y56" i="20"/>
  <c r="AA56" i="20" s="1"/>
  <c r="AC56" i="20" s="1"/>
  <c r="R56" i="20"/>
  <c r="K56" i="20"/>
  <c r="X56" i="20" s="1"/>
  <c r="Z56" i="20" s="1"/>
  <c r="Y55" i="20"/>
  <c r="AB55" i="20" s="1"/>
  <c r="AD55" i="20" s="1"/>
  <c r="R55" i="20"/>
  <c r="K55" i="20"/>
  <c r="X55" i="20" s="1"/>
  <c r="Z55" i="20" s="1"/>
  <c r="Y54" i="20"/>
  <c r="AB54" i="20" s="1"/>
  <c r="AD54" i="20" s="1"/>
  <c r="R54" i="20"/>
  <c r="K54" i="20"/>
  <c r="X54" i="20" s="1"/>
  <c r="Z54" i="20" s="1"/>
  <c r="AB53" i="20"/>
  <c r="AD53" i="20" s="1"/>
  <c r="Y53" i="20"/>
  <c r="AA53" i="20" s="1"/>
  <c r="AC53" i="20" s="1"/>
  <c r="X53" i="20"/>
  <c r="Z53" i="20" s="1"/>
  <c r="R53" i="20"/>
  <c r="K53" i="20"/>
  <c r="Y52" i="20"/>
  <c r="AB52" i="20" s="1"/>
  <c r="AD52" i="20" s="1"/>
  <c r="R52" i="20"/>
  <c r="K52" i="20"/>
  <c r="X52" i="20" s="1"/>
  <c r="Z52" i="20" s="1"/>
  <c r="AB51" i="20"/>
  <c r="AD51" i="20" s="1"/>
  <c r="Y51" i="20"/>
  <c r="AA51" i="20" s="1"/>
  <c r="AC51" i="20" s="1"/>
  <c r="R51" i="20"/>
  <c r="K51" i="20"/>
  <c r="X51" i="20" s="1"/>
  <c r="Z51" i="20" s="1"/>
  <c r="Y50" i="20"/>
  <c r="AB50" i="20" s="1"/>
  <c r="AD50" i="20" s="1"/>
  <c r="R50" i="20"/>
  <c r="K50" i="20"/>
  <c r="X50" i="20" s="1"/>
  <c r="Z50" i="20" s="1"/>
  <c r="Y49" i="20"/>
  <c r="AB49" i="20" s="1"/>
  <c r="AD49" i="20" s="1"/>
  <c r="R49" i="20"/>
  <c r="K49" i="20"/>
  <c r="X49" i="20" s="1"/>
  <c r="Z49" i="20" s="1"/>
  <c r="AB48" i="20"/>
  <c r="AD48" i="20" s="1"/>
  <c r="Y48" i="20"/>
  <c r="AA48" i="20" s="1"/>
  <c r="AC48" i="20" s="1"/>
  <c r="R48" i="20"/>
  <c r="K48" i="20"/>
  <c r="X48" i="20" s="1"/>
  <c r="Z48" i="20" s="1"/>
  <c r="AC47" i="20"/>
  <c r="AB47" i="20"/>
  <c r="AD47" i="20" s="1"/>
  <c r="AA47" i="20"/>
  <c r="Y47" i="20"/>
  <c r="R47" i="20"/>
  <c r="K47" i="20"/>
  <c r="X47" i="20" s="1"/>
  <c r="Z47" i="20" s="1"/>
  <c r="AD46" i="20"/>
  <c r="AB46" i="20"/>
  <c r="AA46" i="20"/>
  <c r="AC46" i="20" s="1"/>
  <c r="Y46" i="20"/>
  <c r="R46" i="20"/>
  <c r="K46" i="20"/>
  <c r="X46" i="20" s="1"/>
  <c r="Z46" i="20" s="1"/>
  <c r="Y45" i="20"/>
  <c r="AB45" i="20" s="1"/>
  <c r="AD45" i="20" s="1"/>
  <c r="X45" i="20"/>
  <c r="Z45" i="20" s="1"/>
  <c r="R45" i="20"/>
  <c r="K45" i="20"/>
  <c r="Y44" i="20"/>
  <c r="AA44" i="20" s="1"/>
  <c r="AC44" i="20" s="1"/>
  <c r="R44" i="20"/>
  <c r="K44" i="20"/>
  <c r="X44" i="20" s="1"/>
  <c r="Z44" i="20" s="1"/>
  <c r="AB43" i="20"/>
  <c r="AD43" i="20" s="1"/>
  <c r="Y43" i="20"/>
  <c r="AA43" i="20" s="1"/>
  <c r="AC43" i="20" s="1"/>
  <c r="R43" i="20"/>
  <c r="K43" i="20"/>
  <c r="X43" i="20" s="1"/>
  <c r="Z43" i="20" s="1"/>
  <c r="AC42" i="20"/>
  <c r="AB42" i="20"/>
  <c r="AD42" i="20" s="1"/>
  <c r="AA42" i="20"/>
  <c r="Y42" i="20"/>
  <c r="R42" i="20"/>
  <c r="K42" i="20"/>
  <c r="X42" i="20" s="1"/>
  <c r="Z42" i="20" s="1"/>
  <c r="AD41" i="20"/>
  <c r="AB41" i="20"/>
  <c r="AA41" i="20"/>
  <c r="AC41" i="20" s="1"/>
  <c r="Y41" i="20"/>
  <c r="R41" i="20"/>
  <c r="K41" i="20"/>
  <c r="X41" i="20" s="1"/>
  <c r="Z41" i="20" s="1"/>
  <c r="Y40" i="20"/>
  <c r="AB40" i="20" s="1"/>
  <c r="AD40" i="20" s="1"/>
  <c r="R40" i="20"/>
  <c r="K40" i="20"/>
  <c r="X40" i="20" s="1"/>
  <c r="Z40" i="20" s="1"/>
  <c r="Y39" i="20"/>
  <c r="AB39" i="20" s="1"/>
  <c r="AD39" i="20" s="1"/>
  <c r="R39" i="20"/>
  <c r="K39" i="20"/>
  <c r="X39" i="20" s="1"/>
  <c r="Z39" i="20" s="1"/>
  <c r="AB38" i="20"/>
  <c r="AD38" i="20" s="1"/>
  <c r="AA38" i="20"/>
  <c r="AC38" i="20" s="1"/>
  <c r="Y38" i="20"/>
  <c r="R38" i="20"/>
  <c r="K38" i="20"/>
  <c r="X38" i="20" s="1"/>
  <c r="Z38" i="20" s="1"/>
  <c r="AB37" i="20"/>
  <c r="AD37" i="20" s="1"/>
  <c r="AA37" i="20"/>
  <c r="AC37" i="20" s="1"/>
  <c r="Y37" i="20"/>
  <c r="R37" i="20"/>
  <c r="K37" i="20"/>
  <c r="X37" i="20" s="1"/>
  <c r="Z37" i="20" s="1"/>
  <c r="Y36" i="20"/>
  <c r="AB36" i="20" s="1"/>
  <c r="AD36" i="20" s="1"/>
  <c r="R36" i="20"/>
  <c r="K36" i="20"/>
  <c r="X36" i="20" s="1"/>
  <c r="Z36" i="20" s="1"/>
  <c r="Y35" i="20"/>
  <c r="AB35" i="20" s="1"/>
  <c r="AD35" i="20" s="1"/>
  <c r="R35" i="20"/>
  <c r="K35" i="20"/>
  <c r="X35" i="20" s="1"/>
  <c r="Z35" i="20" s="1"/>
  <c r="AB34" i="20"/>
  <c r="AD34" i="20" s="1"/>
  <c r="Y34" i="20"/>
  <c r="AA34" i="20" s="1"/>
  <c r="AC34" i="20" s="1"/>
  <c r="R34" i="20"/>
  <c r="K34" i="20"/>
  <c r="X34" i="20" s="1"/>
  <c r="Z34" i="20" s="1"/>
  <c r="Y33" i="20"/>
  <c r="AB33" i="20" s="1"/>
  <c r="AD33" i="20" s="1"/>
  <c r="X33" i="20"/>
  <c r="Z33" i="20" s="1"/>
  <c r="R33" i="20"/>
  <c r="K33" i="20"/>
  <c r="AB32" i="20"/>
  <c r="AD32" i="20" s="1"/>
  <c r="AA32" i="20"/>
  <c r="AC32" i="20" s="1"/>
  <c r="Y32" i="20"/>
  <c r="X32" i="20"/>
  <c r="Z32" i="20" s="1"/>
  <c r="R32" i="20"/>
  <c r="K32" i="20"/>
  <c r="AD31" i="20"/>
  <c r="AB31" i="20"/>
  <c r="AA31" i="20"/>
  <c r="AC31" i="20" s="1"/>
  <c r="Y31" i="20"/>
  <c r="R31" i="20"/>
  <c r="K31" i="20"/>
  <c r="X31" i="20" s="1"/>
  <c r="Z31" i="20" s="1"/>
  <c r="Y30" i="20"/>
  <c r="AB30" i="20" s="1"/>
  <c r="AD30" i="20" s="1"/>
  <c r="R30" i="20"/>
  <c r="K30" i="20"/>
  <c r="X30" i="20" s="1"/>
  <c r="Z30" i="20" s="1"/>
  <c r="Y29" i="20"/>
  <c r="AB29" i="20" s="1"/>
  <c r="AD29" i="20" s="1"/>
  <c r="R29" i="20"/>
  <c r="K29" i="20"/>
  <c r="X29" i="20" s="1"/>
  <c r="Z29" i="20" s="1"/>
  <c r="AB28" i="20"/>
  <c r="AD28" i="20" s="1"/>
  <c r="AA28" i="20"/>
  <c r="AC28" i="20" s="1"/>
  <c r="Y28" i="20"/>
  <c r="R28" i="20"/>
  <c r="K28" i="20"/>
  <c r="X28" i="20" s="1"/>
  <c r="Z28" i="20" s="1"/>
  <c r="AB27" i="20"/>
  <c r="AD27" i="20" s="1"/>
  <c r="AA27" i="20"/>
  <c r="AC27" i="20" s="1"/>
  <c r="Y27" i="20"/>
  <c r="R27" i="20"/>
  <c r="K27" i="20"/>
  <c r="X27" i="20" s="1"/>
  <c r="Z27" i="20" s="1"/>
  <c r="Y26" i="20"/>
  <c r="AB26" i="20" s="1"/>
  <c r="AD26" i="20" s="1"/>
  <c r="R26" i="20"/>
  <c r="K26" i="20"/>
  <c r="X26" i="20" s="1"/>
  <c r="Z26" i="20" s="1"/>
  <c r="Y25" i="20"/>
  <c r="AB25" i="20" s="1"/>
  <c r="AD25" i="20" s="1"/>
  <c r="X25" i="20"/>
  <c r="Z25" i="20" s="1"/>
  <c r="R25" i="20"/>
  <c r="K25" i="20"/>
  <c r="Y24" i="20"/>
  <c r="AB24" i="20" s="1"/>
  <c r="AD24" i="20" s="1"/>
  <c r="R24" i="20"/>
  <c r="K24" i="20"/>
  <c r="X24" i="20" s="1"/>
  <c r="Z24" i="20" s="1"/>
  <c r="AB23" i="20"/>
  <c r="AD23" i="20" s="1"/>
  <c r="AA23" i="20"/>
  <c r="AC23" i="20" s="1"/>
  <c r="Y23" i="20"/>
  <c r="R23" i="20"/>
  <c r="K23" i="20"/>
  <c r="X23" i="20" s="1"/>
  <c r="Z23" i="20" s="1"/>
  <c r="AB22" i="20"/>
  <c r="AD22" i="20" s="1"/>
  <c r="AA22" i="20"/>
  <c r="AC22" i="20" s="1"/>
  <c r="Y22" i="20"/>
  <c r="R22" i="20"/>
  <c r="K22" i="20"/>
  <c r="X22" i="20" s="1"/>
  <c r="Z22" i="20" s="1"/>
  <c r="Y21" i="20"/>
  <c r="AB21" i="20" s="1"/>
  <c r="AD21" i="20" s="1"/>
  <c r="R21" i="20"/>
  <c r="K21" i="20"/>
  <c r="X21" i="20" s="1"/>
  <c r="Z21" i="20" s="1"/>
  <c r="Y20" i="20"/>
  <c r="AB20" i="20" s="1"/>
  <c r="AD20" i="20" s="1"/>
  <c r="X20" i="20"/>
  <c r="Z20" i="20" s="1"/>
  <c r="R20" i="20"/>
  <c r="K20" i="20"/>
  <c r="Y19" i="20"/>
  <c r="AB19" i="20" s="1"/>
  <c r="AD19" i="20" s="1"/>
  <c r="R19" i="20"/>
  <c r="K19" i="20"/>
  <c r="X19" i="20" s="1"/>
  <c r="Z19" i="20" s="1"/>
  <c r="AB18" i="20"/>
  <c r="AD18" i="20" s="1"/>
  <c r="AA18" i="20"/>
  <c r="AC18" i="20" s="1"/>
  <c r="Y18" i="20"/>
  <c r="R18" i="20"/>
  <c r="K18" i="20"/>
  <c r="X18" i="20" s="1"/>
  <c r="Z18" i="20" s="1"/>
  <c r="AB17" i="20"/>
  <c r="AD17" i="20" s="1"/>
  <c r="AA17" i="20"/>
  <c r="AC17" i="20" s="1"/>
  <c r="Y17" i="20"/>
  <c r="R17" i="20"/>
  <c r="K17" i="20"/>
  <c r="X17" i="20" s="1"/>
  <c r="Z17" i="20" s="1"/>
  <c r="Y16" i="20"/>
  <c r="AB16" i="20" s="1"/>
  <c r="AD16" i="20" s="1"/>
  <c r="R16" i="20"/>
  <c r="K16" i="20"/>
  <c r="X16" i="20" s="1"/>
  <c r="Z16" i="20" s="1"/>
  <c r="Y15" i="20"/>
  <c r="AB15" i="20" s="1"/>
  <c r="AD15" i="20" s="1"/>
  <c r="R15" i="20"/>
  <c r="K15" i="20"/>
  <c r="X15" i="20" s="1"/>
  <c r="Z15" i="20" s="1"/>
  <c r="AB14" i="20"/>
  <c r="AD14" i="20" s="1"/>
  <c r="Y14" i="20"/>
  <c r="AA14" i="20" s="1"/>
  <c r="AC14" i="20" s="1"/>
  <c r="R14" i="20"/>
  <c r="K14" i="20"/>
  <c r="X14" i="20" s="1"/>
  <c r="Z14" i="20" s="1"/>
  <c r="Y13" i="20"/>
  <c r="AB13" i="20" s="1"/>
  <c r="AD13" i="20" s="1"/>
  <c r="R13" i="20"/>
  <c r="K13" i="20"/>
  <c r="X13" i="20" s="1"/>
  <c r="Z13" i="20" s="1"/>
  <c r="Y12" i="20"/>
  <c r="AA12" i="20" s="1"/>
  <c r="AC12" i="20" s="1"/>
  <c r="R12" i="20"/>
  <c r="K12" i="20"/>
  <c r="X12" i="20" s="1"/>
  <c r="Z12" i="20" s="1"/>
  <c r="AB11" i="20"/>
  <c r="AD11" i="20" s="1"/>
  <c r="Y11" i="20"/>
  <c r="AA11" i="20" s="1"/>
  <c r="AC11" i="20" s="1"/>
  <c r="R11" i="20"/>
  <c r="K11" i="20"/>
  <c r="X11" i="20" s="1"/>
  <c r="Z11" i="20" s="1"/>
  <c r="AC10" i="20"/>
  <c r="AB10" i="20"/>
  <c r="AD10" i="20" s="1"/>
  <c r="AA10" i="20"/>
  <c r="Y10" i="20"/>
  <c r="R10" i="20"/>
  <c r="K10" i="20"/>
  <c r="X10" i="20" s="1"/>
  <c r="Z10" i="20" s="1"/>
  <c r="AD9" i="20"/>
  <c r="AB9" i="20"/>
  <c r="AA9" i="20"/>
  <c r="AC9" i="20" s="1"/>
  <c r="Y9" i="20"/>
  <c r="R9" i="20"/>
  <c r="K9" i="20"/>
  <c r="X9" i="20" s="1"/>
  <c r="Z9" i="20" s="1"/>
  <c r="Y8" i="20"/>
  <c r="AB8" i="20" s="1"/>
  <c r="AD8" i="20" s="1"/>
  <c r="R8" i="20"/>
  <c r="K8" i="20"/>
  <c r="X8" i="20" s="1"/>
  <c r="Z8" i="20" s="1"/>
  <c r="Y7" i="20"/>
  <c r="AB7" i="20" s="1"/>
  <c r="AD7" i="20" s="1"/>
  <c r="R7" i="20"/>
  <c r="K7" i="20"/>
  <c r="X7" i="20" s="1"/>
  <c r="Z7" i="20" s="1"/>
  <c r="Y6" i="20"/>
  <c r="AB6" i="20" s="1"/>
  <c r="AD6" i="20" s="1"/>
  <c r="R6" i="20"/>
  <c r="K6" i="20"/>
  <c r="X6" i="20" s="1"/>
  <c r="Z6" i="20" s="1"/>
  <c r="Y5" i="20"/>
  <c r="AB5" i="20" s="1"/>
  <c r="AD5" i="20" s="1"/>
  <c r="R5" i="20"/>
  <c r="K5" i="20"/>
  <c r="X5" i="20" s="1"/>
  <c r="Y43" i="19"/>
  <c r="AB43" i="19" s="1"/>
  <c r="AD43" i="19" s="1"/>
  <c r="R43" i="19"/>
  <c r="K43" i="19"/>
  <c r="X43" i="19" s="1"/>
  <c r="Z43" i="19" s="1"/>
  <c r="Y42" i="19"/>
  <c r="AB42" i="19" s="1"/>
  <c r="AD42" i="19" s="1"/>
  <c r="R42" i="19"/>
  <c r="K42" i="19"/>
  <c r="X42" i="19" s="1"/>
  <c r="Z42" i="19" s="1"/>
  <c r="Y41" i="19"/>
  <c r="AA41" i="19" s="1"/>
  <c r="AC41" i="19" s="1"/>
  <c r="R41" i="19"/>
  <c r="K41" i="19"/>
  <c r="X41" i="19" s="1"/>
  <c r="Z41" i="19" s="1"/>
  <c r="AB40" i="19"/>
  <c r="AD40" i="19" s="1"/>
  <c r="Y40" i="19"/>
  <c r="AA40" i="19" s="1"/>
  <c r="AC40" i="19" s="1"/>
  <c r="R40" i="19"/>
  <c r="K40" i="19"/>
  <c r="X40" i="19" s="1"/>
  <c r="Z40" i="19" s="1"/>
  <c r="AB39" i="19"/>
  <c r="AD39" i="19" s="1"/>
  <c r="AA39" i="19"/>
  <c r="AC39" i="19" s="1"/>
  <c r="Y39" i="19"/>
  <c r="R39" i="19"/>
  <c r="K39" i="19"/>
  <c r="X39" i="19" s="1"/>
  <c r="Z39" i="19" s="1"/>
  <c r="Y38" i="19"/>
  <c r="AB38" i="19" s="1"/>
  <c r="AD38" i="19" s="1"/>
  <c r="R38" i="19"/>
  <c r="K38" i="19"/>
  <c r="X38" i="19" s="1"/>
  <c r="Z38" i="19" s="1"/>
  <c r="Z37" i="19"/>
  <c r="Y37" i="19"/>
  <c r="AB37" i="19" s="1"/>
  <c r="AD37" i="19" s="1"/>
  <c r="R37" i="19"/>
  <c r="K37" i="19"/>
  <c r="X37" i="19" s="1"/>
  <c r="Y36" i="19"/>
  <c r="AA36" i="19" s="1"/>
  <c r="AC36" i="19" s="1"/>
  <c r="R36" i="19"/>
  <c r="K36" i="19"/>
  <c r="X36" i="19" s="1"/>
  <c r="Z36" i="19" s="1"/>
  <c r="AB35" i="19"/>
  <c r="AD35" i="19" s="1"/>
  <c r="Y35" i="19"/>
  <c r="AA35" i="19" s="1"/>
  <c r="AC35" i="19" s="1"/>
  <c r="R35" i="19"/>
  <c r="K35" i="19"/>
  <c r="X35" i="19" s="1"/>
  <c r="Z35" i="19" s="1"/>
  <c r="AB34" i="19"/>
  <c r="AD34" i="19" s="1"/>
  <c r="AA34" i="19"/>
  <c r="AC34" i="19" s="1"/>
  <c r="Y34" i="19"/>
  <c r="R34" i="19"/>
  <c r="K34" i="19"/>
  <c r="X34" i="19" s="1"/>
  <c r="Z34" i="19" s="1"/>
  <c r="Y33" i="19"/>
  <c r="AB33" i="19" s="1"/>
  <c r="AD33" i="19" s="1"/>
  <c r="R33" i="19"/>
  <c r="K33" i="19"/>
  <c r="X33" i="19" s="1"/>
  <c r="Z33" i="19" s="1"/>
  <c r="Y32" i="19"/>
  <c r="AB32" i="19" s="1"/>
  <c r="AD32" i="19" s="1"/>
  <c r="R32" i="19"/>
  <c r="K32" i="19"/>
  <c r="X32" i="19" s="1"/>
  <c r="Z32" i="19" s="1"/>
  <c r="Y31" i="19"/>
  <c r="AB31" i="19" s="1"/>
  <c r="AD31" i="19" s="1"/>
  <c r="R31" i="19"/>
  <c r="K31" i="19"/>
  <c r="X31" i="19" s="1"/>
  <c r="Z31" i="19" s="1"/>
  <c r="AB30" i="19"/>
  <c r="AD30" i="19" s="1"/>
  <c r="AA30" i="19"/>
  <c r="AC30" i="19" s="1"/>
  <c r="Y30" i="19"/>
  <c r="R30" i="19"/>
  <c r="K30" i="19"/>
  <c r="X30" i="19" s="1"/>
  <c r="Z30" i="19" s="1"/>
  <c r="Y29" i="19"/>
  <c r="AB29" i="19" s="1"/>
  <c r="AD29" i="19" s="1"/>
  <c r="R29" i="19"/>
  <c r="K29" i="19"/>
  <c r="X29" i="19" s="1"/>
  <c r="Z29" i="19" s="1"/>
  <c r="Y28" i="19"/>
  <c r="AB28" i="19" s="1"/>
  <c r="AD28" i="19" s="1"/>
  <c r="R28" i="19"/>
  <c r="K28" i="19"/>
  <c r="X28" i="19" s="1"/>
  <c r="Z28" i="19" s="1"/>
  <c r="AC27" i="19"/>
  <c r="AB27" i="19"/>
  <c r="AD27" i="19" s="1"/>
  <c r="AA27" i="19"/>
  <c r="Y27" i="19"/>
  <c r="R27" i="19"/>
  <c r="K27" i="19"/>
  <c r="X27" i="19" s="1"/>
  <c r="Z27" i="19" s="1"/>
  <c r="Z26" i="19"/>
  <c r="Y26" i="19"/>
  <c r="AB26" i="19" s="1"/>
  <c r="AD26" i="19" s="1"/>
  <c r="R26" i="19"/>
  <c r="K26" i="19"/>
  <c r="X26" i="19" s="1"/>
  <c r="AB25" i="19"/>
  <c r="AD25" i="19" s="1"/>
  <c r="AA25" i="19"/>
  <c r="AC25" i="19" s="1"/>
  <c r="Y25" i="19"/>
  <c r="R25" i="19"/>
  <c r="K25" i="19"/>
  <c r="X25" i="19" s="1"/>
  <c r="Z25" i="19" s="1"/>
  <c r="Y24" i="19"/>
  <c r="AA24" i="19" s="1"/>
  <c r="AC24" i="19" s="1"/>
  <c r="X24" i="19"/>
  <c r="Z24" i="19" s="1"/>
  <c r="R24" i="19"/>
  <c r="K24" i="19"/>
  <c r="Y23" i="19"/>
  <c r="AB23" i="19" s="1"/>
  <c r="AD23" i="19" s="1"/>
  <c r="R23" i="19"/>
  <c r="K23" i="19"/>
  <c r="X23" i="19" s="1"/>
  <c r="Z23" i="19" s="1"/>
  <c r="Y22" i="19"/>
  <c r="AB22" i="19" s="1"/>
  <c r="AD22" i="19" s="1"/>
  <c r="R22" i="19"/>
  <c r="K22" i="19"/>
  <c r="X22" i="19" s="1"/>
  <c r="Z22" i="19" s="1"/>
  <c r="Y21" i="19"/>
  <c r="AB21" i="19" s="1"/>
  <c r="AD21" i="19" s="1"/>
  <c r="X21" i="19"/>
  <c r="Z21" i="19" s="1"/>
  <c r="R21" i="19"/>
  <c r="K21" i="19"/>
  <c r="AB20" i="19"/>
  <c r="AD20" i="19" s="1"/>
  <c r="Y20" i="19"/>
  <c r="AA20" i="19" s="1"/>
  <c r="AC20" i="19" s="1"/>
  <c r="R20" i="19"/>
  <c r="K20" i="19"/>
  <c r="X20" i="19" s="1"/>
  <c r="Z20" i="19" s="1"/>
  <c r="AB19" i="19"/>
  <c r="AD19" i="19" s="1"/>
  <c r="AA19" i="19"/>
  <c r="AC19" i="19" s="1"/>
  <c r="Y19" i="19"/>
  <c r="R19" i="19"/>
  <c r="K19" i="19"/>
  <c r="X19" i="19" s="1"/>
  <c r="Z19" i="19" s="1"/>
  <c r="Y18" i="19"/>
  <c r="AB18" i="19" s="1"/>
  <c r="AD18" i="19" s="1"/>
  <c r="R18" i="19"/>
  <c r="K18" i="19"/>
  <c r="X18" i="19" s="1"/>
  <c r="Z18" i="19" s="1"/>
  <c r="Y17" i="19"/>
  <c r="AB17" i="19" s="1"/>
  <c r="AD17" i="19" s="1"/>
  <c r="R17" i="19"/>
  <c r="K17" i="19"/>
  <c r="X17" i="19" s="1"/>
  <c r="Z17" i="19" s="1"/>
  <c r="Y16" i="19"/>
  <c r="AB16" i="19" s="1"/>
  <c r="AD16" i="19" s="1"/>
  <c r="R16" i="19"/>
  <c r="K16" i="19"/>
  <c r="X16" i="19" s="1"/>
  <c r="Z16" i="19" s="1"/>
  <c r="AB15" i="19"/>
  <c r="AD15" i="19" s="1"/>
  <c r="AA15" i="19"/>
  <c r="AC15" i="19" s="1"/>
  <c r="Y15" i="19"/>
  <c r="R15" i="19"/>
  <c r="K15" i="19"/>
  <c r="X15" i="19" s="1"/>
  <c r="Z15" i="19" s="1"/>
  <c r="Y14" i="19"/>
  <c r="AB14" i="19" s="1"/>
  <c r="AD14" i="19" s="1"/>
  <c r="R14" i="19"/>
  <c r="K14" i="19"/>
  <c r="X14" i="19" s="1"/>
  <c r="Z14" i="19" s="1"/>
  <c r="Y13" i="19"/>
  <c r="AB13" i="19" s="1"/>
  <c r="AD13" i="19" s="1"/>
  <c r="R13" i="19"/>
  <c r="K13" i="19"/>
  <c r="X13" i="19" s="1"/>
  <c r="Z13" i="19" s="1"/>
  <c r="AC12" i="19"/>
  <c r="AB12" i="19"/>
  <c r="AD12" i="19" s="1"/>
  <c r="AA12" i="19"/>
  <c r="Y12" i="19"/>
  <c r="R12" i="19"/>
  <c r="K12" i="19"/>
  <c r="X12" i="19" s="1"/>
  <c r="Z12" i="19" s="1"/>
  <c r="Y11" i="19"/>
  <c r="AB11" i="19" s="1"/>
  <c r="AD11" i="19" s="1"/>
  <c r="R11" i="19"/>
  <c r="K11" i="19"/>
  <c r="X11" i="19" s="1"/>
  <c r="Z11" i="19" s="1"/>
  <c r="Y10" i="19"/>
  <c r="AB10" i="19" s="1"/>
  <c r="AD10" i="19" s="1"/>
  <c r="R10" i="19"/>
  <c r="K10" i="19"/>
  <c r="X10" i="19" s="1"/>
  <c r="Z10" i="19" s="1"/>
  <c r="Y9" i="19"/>
  <c r="AA9" i="19" s="1"/>
  <c r="AC9" i="19" s="1"/>
  <c r="R9" i="19"/>
  <c r="K9" i="19"/>
  <c r="X9" i="19" s="1"/>
  <c r="Z9" i="19" s="1"/>
  <c r="AB8" i="19"/>
  <c r="AD8" i="19" s="1"/>
  <c r="Y8" i="19"/>
  <c r="AA8" i="19" s="1"/>
  <c r="AC8" i="19" s="1"/>
  <c r="R8" i="19"/>
  <c r="K8" i="19"/>
  <c r="X8" i="19" s="1"/>
  <c r="Z8" i="19" s="1"/>
  <c r="AB7" i="19"/>
  <c r="AD7" i="19" s="1"/>
  <c r="AA7" i="19"/>
  <c r="AC7" i="19" s="1"/>
  <c r="Y7" i="19"/>
  <c r="R7" i="19"/>
  <c r="K7" i="19"/>
  <c r="X7" i="19" s="1"/>
  <c r="Z7" i="19" s="1"/>
  <c r="Y6" i="19"/>
  <c r="AB6" i="19" s="1"/>
  <c r="AD6" i="19" s="1"/>
  <c r="R6" i="19"/>
  <c r="K6" i="19"/>
  <c r="X6" i="19" s="1"/>
  <c r="Z6" i="19" s="1"/>
  <c r="Y5" i="19"/>
  <c r="AB5" i="19" s="1"/>
  <c r="AD5" i="19" s="1"/>
  <c r="R5" i="19"/>
  <c r="K5" i="19"/>
  <c r="X5" i="19" s="1"/>
  <c r="Y27" i="18"/>
  <c r="AB27" i="18" s="1"/>
  <c r="AD27" i="18" s="1"/>
  <c r="R27" i="18"/>
  <c r="K27" i="18"/>
  <c r="X27" i="18" s="1"/>
  <c r="Z27" i="18" s="1"/>
  <c r="AB26" i="18"/>
  <c r="AD26" i="18" s="1"/>
  <c r="Y26" i="18"/>
  <c r="AA26" i="18" s="1"/>
  <c r="AC26" i="18" s="1"/>
  <c r="R26" i="18"/>
  <c r="K26" i="18"/>
  <c r="X26" i="18" s="1"/>
  <c r="Z26" i="18" s="1"/>
  <c r="AB25" i="18"/>
  <c r="AD25" i="18" s="1"/>
  <c r="AA25" i="18"/>
  <c r="AC25" i="18" s="1"/>
  <c r="Y25" i="18"/>
  <c r="R25" i="18"/>
  <c r="K25" i="18"/>
  <c r="X25" i="18" s="1"/>
  <c r="Z25" i="18" s="1"/>
  <c r="Y24" i="18"/>
  <c r="AA24" i="18" s="1"/>
  <c r="AC24" i="18" s="1"/>
  <c r="R24" i="18"/>
  <c r="K24" i="18"/>
  <c r="X24" i="18" s="1"/>
  <c r="Z24" i="18" s="1"/>
  <c r="AD23" i="18"/>
  <c r="AB23" i="18"/>
  <c r="Y23" i="18"/>
  <c r="AA23" i="18" s="1"/>
  <c r="AC23" i="18" s="1"/>
  <c r="R23" i="18"/>
  <c r="K23" i="18"/>
  <c r="X23" i="18" s="1"/>
  <c r="Z23" i="18" s="1"/>
  <c r="Y22" i="18"/>
  <c r="AA22" i="18" s="1"/>
  <c r="AC22" i="18" s="1"/>
  <c r="R22" i="18"/>
  <c r="K22" i="18"/>
  <c r="X22" i="18" s="1"/>
  <c r="Z22" i="18" s="1"/>
  <c r="AD21" i="18"/>
  <c r="AB21" i="18"/>
  <c r="AA21" i="18"/>
  <c r="AC21" i="18" s="1"/>
  <c r="Y21" i="18"/>
  <c r="X21" i="18"/>
  <c r="Z21" i="18" s="1"/>
  <c r="R21" i="18"/>
  <c r="K21" i="18"/>
  <c r="AB20" i="18"/>
  <c r="AD20" i="18" s="1"/>
  <c r="AA20" i="18"/>
  <c r="AC20" i="18" s="1"/>
  <c r="Y20" i="18"/>
  <c r="R20" i="18"/>
  <c r="K20" i="18"/>
  <c r="X20" i="18" s="1"/>
  <c r="Z20" i="18" s="1"/>
  <c r="Y19" i="18"/>
  <c r="AB19" i="18" s="1"/>
  <c r="AD19" i="18" s="1"/>
  <c r="R19" i="18"/>
  <c r="K19" i="18"/>
  <c r="X19" i="18" s="1"/>
  <c r="Z19" i="18" s="1"/>
  <c r="AD18" i="18"/>
  <c r="AB18" i="18"/>
  <c r="Y18" i="18"/>
  <c r="AA18" i="18" s="1"/>
  <c r="AC18" i="18" s="1"/>
  <c r="R18" i="18"/>
  <c r="K18" i="18"/>
  <c r="X18" i="18" s="1"/>
  <c r="Z18" i="18" s="1"/>
  <c r="Y17" i="18"/>
  <c r="AA17" i="18" s="1"/>
  <c r="AC17" i="18" s="1"/>
  <c r="R17" i="18"/>
  <c r="K17" i="18"/>
  <c r="X17" i="18" s="1"/>
  <c r="Z17" i="18" s="1"/>
  <c r="AD16" i="18"/>
  <c r="AB16" i="18"/>
  <c r="AA16" i="18"/>
  <c r="AC16" i="18" s="1"/>
  <c r="Y16" i="18"/>
  <c r="R16" i="18"/>
  <c r="K16" i="18"/>
  <c r="X16" i="18" s="1"/>
  <c r="Z16" i="18" s="1"/>
  <c r="Y15" i="18"/>
  <c r="AB15" i="18" s="1"/>
  <c r="AD15" i="18" s="1"/>
  <c r="R15" i="18"/>
  <c r="K15" i="18"/>
  <c r="X15" i="18" s="1"/>
  <c r="Z15" i="18" s="1"/>
  <c r="Y14" i="18"/>
  <c r="AB14" i="18" s="1"/>
  <c r="AD14" i="18" s="1"/>
  <c r="R14" i="18"/>
  <c r="K14" i="18"/>
  <c r="X14" i="18" s="1"/>
  <c r="Z14" i="18" s="1"/>
  <c r="AC13" i="18"/>
  <c r="AB13" i="18"/>
  <c r="AD13" i="18" s="1"/>
  <c r="AA13" i="18"/>
  <c r="Y13" i="18"/>
  <c r="R13" i="18"/>
  <c r="K13" i="18"/>
  <c r="X13" i="18" s="1"/>
  <c r="Z13" i="18" s="1"/>
  <c r="Y12" i="18"/>
  <c r="AB12" i="18" s="1"/>
  <c r="AD12" i="18" s="1"/>
  <c r="R12" i="18"/>
  <c r="K12" i="18"/>
  <c r="X12" i="18" s="1"/>
  <c r="Z12" i="18" s="1"/>
  <c r="Y11" i="18"/>
  <c r="AB11" i="18" s="1"/>
  <c r="AD11" i="18" s="1"/>
  <c r="R11" i="18"/>
  <c r="K11" i="18"/>
  <c r="X11" i="18" s="1"/>
  <c r="Z11" i="18" s="1"/>
  <c r="Y10" i="18"/>
  <c r="AB10" i="18" s="1"/>
  <c r="AD10" i="18" s="1"/>
  <c r="R10" i="18"/>
  <c r="K10" i="18"/>
  <c r="X10" i="18" s="1"/>
  <c r="Z10" i="18" s="1"/>
  <c r="AB9" i="18"/>
  <c r="AD9" i="18" s="1"/>
  <c r="Y9" i="18"/>
  <c r="AA9" i="18" s="1"/>
  <c r="AC9" i="18" s="1"/>
  <c r="R9" i="18"/>
  <c r="K9" i="18"/>
  <c r="X9" i="18" s="1"/>
  <c r="Z9" i="18" s="1"/>
  <c r="AB8" i="18"/>
  <c r="AD8" i="18" s="1"/>
  <c r="AA8" i="18"/>
  <c r="AC8" i="18" s="1"/>
  <c r="Y8" i="18"/>
  <c r="R8" i="18"/>
  <c r="K8" i="18"/>
  <c r="X8" i="18" s="1"/>
  <c r="Z8" i="18" s="1"/>
  <c r="Y7" i="18"/>
  <c r="AB7" i="18" s="1"/>
  <c r="AD7" i="18" s="1"/>
  <c r="R7" i="18"/>
  <c r="K7" i="18"/>
  <c r="X7" i="18" s="1"/>
  <c r="Z7" i="18" s="1"/>
  <c r="AD6" i="18"/>
  <c r="AB6" i="18"/>
  <c r="Y6" i="18"/>
  <c r="AA6" i="18" s="1"/>
  <c r="AC6" i="18" s="1"/>
  <c r="R6" i="18"/>
  <c r="K6" i="18"/>
  <c r="X6" i="18" s="1"/>
  <c r="Z6" i="18" s="1"/>
  <c r="Y5" i="18"/>
  <c r="AB5" i="18" s="1"/>
  <c r="AD5" i="18" s="1"/>
  <c r="R5" i="18"/>
  <c r="K5" i="18"/>
  <c r="X5" i="18" s="1"/>
  <c r="Z5" i="18" s="1"/>
  <c r="Y103" i="17"/>
  <c r="AB103" i="17" s="1"/>
  <c r="AD103" i="17" s="1"/>
  <c r="R103" i="17"/>
  <c r="K103" i="17"/>
  <c r="X103" i="17" s="1"/>
  <c r="Z103" i="17" s="1"/>
  <c r="AB102" i="17"/>
  <c r="AD102" i="17" s="1"/>
  <c r="AA102" i="17"/>
  <c r="AC102" i="17" s="1"/>
  <c r="Y102" i="17"/>
  <c r="R102" i="17"/>
  <c r="K102" i="17"/>
  <c r="X102" i="17" s="1"/>
  <c r="Z102" i="17" s="1"/>
  <c r="Y101" i="17"/>
  <c r="AB101" i="17" s="1"/>
  <c r="AD101" i="17" s="1"/>
  <c r="R101" i="17"/>
  <c r="K101" i="17"/>
  <c r="X101" i="17" s="1"/>
  <c r="Z101" i="17" s="1"/>
  <c r="AC100" i="17"/>
  <c r="AA100" i="17"/>
  <c r="Y100" i="17"/>
  <c r="AB100" i="17" s="1"/>
  <c r="AD100" i="17" s="1"/>
  <c r="R100" i="17"/>
  <c r="K100" i="17"/>
  <c r="X100" i="17" s="1"/>
  <c r="Z100" i="17" s="1"/>
  <c r="Y99" i="17"/>
  <c r="AA99" i="17" s="1"/>
  <c r="AC99" i="17" s="1"/>
  <c r="R99" i="17"/>
  <c r="K99" i="17"/>
  <c r="X99" i="17" s="1"/>
  <c r="Z99" i="17" s="1"/>
  <c r="Z98" i="17"/>
  <c r="Y98" i="17"/>
  <c r="AB98" i="17" s="1"/>
  <c r="AD98" i="17" s="1"/>
  <c r="X98" i="17"/>
  <c r="Y97" i="17"/>
  <c r="AA97" i="17" s="1"/>
  <c r="AC97" i="17" s="1"/>
  <c r="R97" i="17"/>
  <c r="K97" i="17"/>
  <c r="X97" i="17" s="1"/>
  <c r="Z97" i="17" s="1"/>
  <c r="Y96" i="17"/>
  <c r="AB96" i="17" s="1"/>
  <c r="AD96" i="17" s="1"/>
  <c r="R96" i="17"/>
  <c r="K96" i="17"/>
  <c r="X96" i="17" s="1"/>
  <c r="Z96" i="17" s="1"/>
  <c r="AB95" i="17"/>
  <c r="AD95" i="17" s="1"/>
  <c r="Y95" i="17"/>
  <c r="AA95" i="17" s="1"/>
  <c r="AC95" i="17" s="1"/>
  <c r="X95" i="17"/>
  <c r="Z95" i="17" s="1"/>
  <c r="R95" i="17"/>
  <c r="K95" i="17"/>
  <c r="Y94" i="17"/>
  <c r="AB94" i="17" s="1"/>
  <c r="AD94" i="17" s="1"/>
  <c r="R94" i="17"/>
  <c r="K94" i="17"/>
  <c r="X94" i="17" s="1"/>
  <c r="Z94" i="17" s="1"/>
  <c r="AC93" i="17"/>
  <c r="AB93" i="17"/>
  <c r="AD93" i="17" s="1"/>
  <c r="AA93" i="17"/>
  <c r="Y93" i="17"/>
  <c r="R93" i="17"/>
  <c r="K93" i="17"/>
  <c r="X93" i="17" s="1"/>
  <c r="Z93" i="17" s="1"/>
  <c r="Y92" i="17"/>
  <c r="AB92" i="17" s="1"/>
  <c r="AD92" i="17" s="1"/>
  <c r="R92" i="17"/>
  <c r="K92" i="17"/>
  <c r="X92" i="17" s="1"/>
  <c r="Z92" i="17" s="1"/>
  <c r="Y91" i="17"/>
  <c r="AB91" i="17" s="1"/>
  <c r="AD91" i="17" s="1"/>
  <c r="R91" i="17"/>
  <c r="K91" i="17"/>
  <c r="X91" i="17" s="1"/>
  <c r="Z91" i="17" s="1"/>
  <c r="AB90" i="17"/>
  <c r="AD90" i="17" s="1"/>
  <c r="Y90" i="17"/>
  <c r="AA90" i="17" s="1"/>
  <c r="AC90" i="17" s="1"/>
  <c r="R90" i="17"/>
  <c r="K90" i="17"/>
  <c r="X90" i="17" s="1"/>
  <c r="Z90" i="17" s="1"/>
  <c r="Y89" i="17"/>
  <c r="AA89" i="17" s="1"/>
  <c r="AC89" i="17" s="1"/>
  <c r="R89" i="17"/>
  <c r="K89" i="17"/>
  <c r="X89" i="17" s="1"/>
  <c r="Z89" i="17" s="1"/>
  <c r="AD88" i="17"/>
  <c r="AB88" i="17"/>
  <c r="AA88" i="17"/>
  <c r="AC88" i="17" s="1"/>
  <c r="Y88" i="17"/>
  <c r="R88" i="17"/>
  <c r="K88" i="17"/>
  <c r="X88" i="17" s="1"/>
  <c r="Z88" i="17" s="1"/>
  <c r="Y87" i="17"/>
  <c r="AB87" i="17" s="1"/>
  <c r="AD87" i="17" s="1"/>
  <c r="R87" i="17"/>
  <c r="K87" i="17"/>
  <c r="X87" i="17" s="1"/>
  <c r="Z87" i="17" s="1"/>
  <c r="Y86" i="17"/>
  <c r="AB86" i="17" s="1"/>
  <c r="AD86" i="17" s="1"/>
  <c r="R86" i="17"/>
  <c r="K86" i="17"/>
  <c r="X86" i="17" s="1"/>
  <c r="Z86" i="17" s="1"/>
  <c r="AB85" i="17"/>
  <c r="AD85" i="17" s="1"/>
  <c r="AA85" i="17"/>
  <c r="AC85" i="17" s="1"/>
  <c r="Y85" i="17"/>
  <c r="R85" i="17"/>
  <c r="K85" i="17"/>
  <c r="X85" i="17" s="1"/>
  <c r="Z85" i="17" s="1"/>
  <c r="Y84" i="17"/>
  <c r="AB84" i="17" s="1"/>
  <c r="AD84" i="17" s="1"/>
  <c r="R84" i="17"/>
  <c r="K84" i="17"/>
  <c r="X84" i="17" s="1"/>
  <c r="Z84" i="17" s="1"/>
  <c r="AC83" i="17"/>
  <c r="AA83" i="17"/>
  <c r="Y83" i="17"/>
  <c r="AB83" i="17" s="1"/>
  <c r="AD83" i="17" s="1"/>
  <c r="R83" i="17"/>
  <c r="K83" i="17"/>
  <c r="X83" i="17" s="1"/>
  <c r="Z83" i="17" s="1"/>
  <c r="Y82" i="17"/>
  <c r="AB82" i="17" s="1"/>
  <c r="AD82" i="17" s="1"/>
  <c r="R82" i="17"/>
  <c r="K82" i="17"/>
  <c r="X82" i="17" s="1"/>
  <c r="Z82" i="17" s="1"/>
  <c r="AC81" i="17"/>
  <c r="AB81" i="17"/>
  <c r="AD81" i="17" s="1"/>
  <c r="AA81" i="17"/>
  <c r="Y81" i="17"/>
  <c r="R81" i="17"/>
  <c r="K81" i="17"/>
  <c r="X81" i="17" s="1"/>
  <c r="Z81" i="17" s="1"/>
  <c r="Y80" i="17"/>
  <c r="AB80" i="17" s="1"/>
  <c r="AD80" i="17" s="1"/>
  <c r="R80" i="17"/>
  <c r="K80" i="17"/>
  <c r="X80" i="17" s="1"/>
  <c r="Z80" i="17" s="1"/>
  <c r="Y79" i="17"/>
  <c r="AB79" i="17" s="1"/>
  <c r="AD79" i="17" s="1"/>
  <c r="R79" i="17"/>
  <c r="K79" i="17"/>
  <c r="X79" i="17" s="1"/>
  <c r="Z79" i="17" s="1"/>
  <c r="AB78" i="17"/>
  <c r="AD78" i="17" s="1"/>
  <c r="Y78" i="17"/>
  <c r="AA78" i="17" s="1"/>
  <c r="AC78" i="17" s="1"/>
  <c r="R78" i="17"/>
  <c r="K78" i="17"/>
  <c r="X78" i="17" s="1"/>
  <c r="Z78" i="17" s="1"/>
  <c r="Y77" i="17"/>
  <c r="AA77" i="17" s="1"/>
  <c r="AC77" i="17" s="1"/>
  <c r="R77" i="17"/>
  <c r="K77" i="17"/>
  <c r="X77" i="17" s="1"/>
  <c r="Z77" i="17" s="1"/>
  <c r="AD76" i="17"/>
  <c r="AB76" i="17"/>
  <c r="AA76" i="17"/>
  <c r="AC76" i="17" s="1"/>
  <c r="Y76" i="17"/>
  <c r="R76" i="17"/>
  <c r="K76" i="17"/>
  <c r="X76" i="17" s="1"/>
  <c r="Z76" i="17" s="1"/>
  <c r="Y75" i="17"/>
  <c r="AB75" i="17" s="1"/>
  <c r="AD75" i="17" s="1"/>
  <c r="R75" i="17"/>
  <c r="K75" i="17"/>
  <c r="X75" i="17" s="1"/>
  <c r="Z75" i="17" s="1"/>
  <c r="Y74" i="17"/>
  <c r="AB74" i="17" s="1"/>
  <c r="AD74" i="17" s="1"/>
  <c r="R74" i="17"/>
  <c r="K74" i="17"/>
  <c r="X74" i="17" s="1"/>
  <c r="Z74" i="17" s="1"/>
  <c r="AB73" i="17"/>
  <c r="AD73" i="17" s="1"/>
  <c r="AA73" i="17"/>
  <c r="AC73" i="17" s="1"/>
  <c r="Y73" i="17"/>
  <c r="X73" i="17"/>
  <c r="Z73" i="17" s="1"/>
  <c r="R73" i="17"/>
  <c r="K73" i="17"/>
  <c r="Y72" i="17"/>
  <c r="AA72" i="17" s="1"/>
  <c r="AC72" i="17" s="1"/>
  <c r="R72" i="17"/>
  <c r="K72" i="17"/>
  <c r="X72" i="17" s="1"/>
  <c r="Z72" i="17" s="1"/>
  <c r="AD71" i="17"/>
  <c r="AB71" i="17"/>
  <c r="AA71" i="17"/>
  <c r="AC71" i="17" s="1"/>
  <c r="Y71" i="17"/>
  <c r="R71" i="17"/>
  <c r="K71" i="17"/>
  <c r="X71" i="17" s="1"/>
  <c r="Z71" i="17" s="1"/>
  <c r="Y70" i="17"/>
  <c r="AB70" i="17" s="1"/>
  <c r="AD70" i="17" s="1"/>
  <c r="R70" i="17"/>
  <c r="K70" i="17"/>
  <c r="X70" i="17" s="1"/>
  <c r="Z70" i="17" s="1"/>
  <c r="Y69" i="17"/>
  <c r="AB69" i="17" s="1"/>
  <c r="AD69" i="17" s="1"/>
  <c r="R69" i="17"/>
  <c r="K69" i="17"/>
  <c r="X69" i="17" s="1"/>
  <c r="Z69" i="17" s="1"/>
  <c r="AB68" i="17"/>
  <c r="AD68" i="17" s="1"/>
  <c r="AA68" i="17"/>
  <c r="AC68" i="17" s="1"/>
  <c r="Y68" i="17"/>
  <c r="R68" i="17"/>
  <c r="K68" i="17"/>
  <c r="X68" i="17" s="1"/>
  <c r="Z68" i="17" s="1"/>
  <c r="Y67" i="17"/>
  <c r="AB67" i="17" s="1"/>
  <c r="AD67" i="17" s="1"/>
  <c r="R67" i="17"/>
  <c r="K67" i="17"/>
  <c r="X67" i="17" s="1"/>
  <c r="Z67" i="17" s="1"/>
  <c r="AC66" i="17"/>
  <c r="AA66" i="17"/>
  <c r="Y66" i="17"/>
  <c r="AB66" i="17" s="1"/>
  <c r="AD66" i="17" s="1"/>
  <c r="R66" i="17"/>
  <c r="K66" i="17"/>
  <c r="X66" i="17" s="1"/>
  <c r="Z66" i="17" s="1"/>
  <c r="Y65" i="17"/>
  <c r="AB65" i="17" s="1"/>
  <c r="AD65" i="17" s="1"/>
  <c r="R65" i="17"/>
  <c r="K65" i="17"/>
  <c r="X65" i="17" s="1"/>
  <c r="Z65" i="17" s="1"/>
  <c r="AC64" i="17"/>
  <c r="AB64" i="17"/>
  <c r="AD64" i="17" s="1"/>
  <c r="AA64" i="17"/>
  <c r="Y64" i="17"/>
  <c r="R64" i="17"/>
  <c r="K64" i="17"/>
  <c r="X64" i="17" s="1"/>
  <c r="Z64" i="17" s="1"/>
  <c r="Y63" i="17"/>
  <c r="AB63" i="17" s="1"/>
  <c r="AD63" i="17" s="1"/>
  <c r="R63" i="17"/>
  <c r="K63" i="17"/>
  <c r="X63" i="17" s="1"/>
  <c r="Z63" i="17" s="1"/>
  <c r="Y62" i="17"/>
  <c r="AB62" i="17" s="1"/>
  <c r="AD62" i="17" s="1"/>
  <c r="R62" i="17"/>
  <c r="K62" i="17"/>
  <c r="X62" i="17" s="1"/>
  <c r="Z62" i="17" s="1"/>
  <c r="AB61" i="17"/>
  <c r="AD61" i="17" s="1"/>
  <c r="Y61" i="17"/>
  <c r="AA61" i="17" s="1"/>
  <c r="AC61" i="17" s="1"/>
  <c r="R61" i="17"/>
  <c r="K61" i="17"/>
  <c r="X61" i="17" s="1"/>
  <c r="Z61" i="17" s="1"/>
  <c r="Y60" i="17"/>
  <c r="AA60" i="17" s="1"/>
  <c r="AC60" i="17" s="1"/>
  <c r="R60" i="17"/>
  <c r="K60" i="17"/>
  <c r="X60" i="17" s="1"/>
  <c r="Z60" i="17" s="1"/>
  <c r="AD59" i="17"/>
  <c r="AB59" i="17"/>
  <c r="AA59" i="17"/>
  <c r="AC59" i="17" s="1"/>
  <c r="Y59" i="17"/>
  <c r="R59" i="17"/>
  <c r="K59" i="17"/>
  <c r="X59" i="17" s="1"/>
  <c r="Z59" i="17" s="1"/>
  <c r="Y58" i="17"/>
  <c r="AB58" i="17" s="1"/>
  <c r="AD58" i="17" s="1"/>
  <c r="X58" i="17"/>
  <c r="Z58" i="17" s="1"/>
  <c r="R58" i="17"/>
  <c r="K58" i="17"/>
  <c r="Y57" i="17"/>
  <c r="AB57" i="17" s="1"/>
  <c r="AD57" i="17" s="1"/>
  <c r="R57" i="17"/>
  <c r="K57" i="17"/>
  <c r="X57" i="17" s="1"/>
  <c r="Z57" i="17" s="1"/>
  <c r="AB56" i="17"/>
  <c r="AD56" i="17" s="1"/>
  <c r="Y56" i="17"/>
  <c r="AA56" i="17" s="1"/>
  <c r="AC56" i="17" s="1"/>
  <c r="R56" i="17"/>
  <c r="K56" i="17"/>
  <c r="X56" i="17" s="1"/>
  <c r="Z56" i="17" s="1"/>
  <c r="Y55" i="17"/>
  <c r="AA55" i="17" s="1"/>
  <c r="AC55" i="17" s="1"/>
  <c r="R55" i="17"/>
  <c r="K55" i="17"/>
  <c r="X55" i="17" s="1"/>
  <c r="Z55" i="17" s="1"/>
  <c r="AD54" i="17"/>
  <c r="AB54" i="17"/>
  <c r="AA54" i="17"/>
  <c r="AC54" i="17" s="1"/>
  <c r="Y54" i="17"/>
  <c r="R54" i="17"/>
  <c r="K54" i="17"/>
  <c r="X54" i="17" s="1"/>
  <c r="Z54" i="17" s="1"/>
  <c r="Y53" i="17"/>
  <c r="AB53" i="17" s="1"/>
  <c r="AD53" i="17" s="1"/>
  <c r="R53" i="17"/>
  <c r="K53" i="17"/>
  <c r="X53" i="17" s="1"/>
  <c r="Z53" i="17" s="1"/>
  <c r="Y52" i="17"/>
  <c r="AB52" i="17" s="1"/>
  <c r="AD52" i="17" s="1"/>
  <c r="R52" i="17"/>
  <c r="K52" i="17"/>
  <c r="X52" i="17" s="1"/>
  <c r="Z52" i="17" s="1"/>
  <c r="AB51" i="17"/>
  <c r="AD51" i="17" s="1"/>
  <c r="AA51" i="17"/>
  <c r="AC51" i="17" s="1"/>
  <c r="Y51" i="17"/>
  <c r="R51" i="17"/>
  <c r="K51" i="17"/>
  <c r="X51" i="17" s="1"/>
  <c r="Z51" i="17" s="1"/>
  <c r="Y50" i="17"/>
  <c r="AB50" i="17" s="1"/>
  <c r="AD50" i="17" s="1"/>
  <c r="R50" i="17"/>
  <c r="K50" i="17"/>
  <c r="X50" i="17" s="1"/>
  <c r="Z50" i="17" s="1"/>
  <c r="AC49" i="17"/>
  <c r="AA49" i="17"/>
  <c r="Y49" i="17"/>
  <c r="AB49" i="17" s="1"/>
  <c r="AD49" i="17" s="1"/>
  <c r="R49" i="17"/>
  <c r="K49" i="17"/>
  <c r="X49" i="17" s="1"/>
  <c r="Z49" i="17" s="1"/>
  <c r="Y48" i="17"/>
  <c r="AB48" i="17" s="1"/>
  <c r="AD48" i="17" s="1"/>
  <c r="R48" i="17"/>
  <c r="K48" i="17"/>
  <c r="X48" i="17" s="1"/>
  <c r="Z48" i="17" s="1"/>
  <c r="AC47" i="17"/>
  <c r="AB47" i="17"/>
  <c r="AD47" i="17" s="1"/>
  <c r="AA47" i="17"/>
  <c r="Y47" i="17"/>
  <c r="R47" i="17"/>
  <c r="K47" i="17"/>
  <c r="X47" i="17" s="1"/>
  <c r="Z47" i="17" s="1"/>
  <c r="Y46" i="17"/>
  <c r="AB46" i="17" s="1"/>
  <c r="AD46" i="17" s="1"/>
  <c r="R46" i="17"/>
  <c r="K46" i="17"/>
  <c r="X46" i="17" s="1"/>
  <c r="Z46" i="17" s="1"/>
  <c r="Y45" i="17"/>
  <c r="AB45" i="17" s="1"/>
  <c r="AD45" i="17" s="1"/>
  <c r="R45" i="17"/>
  <c r="K45" i="17"/>
  <c r="X45" i="17" s="1"/>
  <c r="Z45" i="17" s="1"/>
  <c r="AB44" i="17"/>
  <c r="AD44" i="17" s="1"/>
  <c r="Y44" i="17"/>
  <c r="AA44" i="17" s="1"/>
  <c r="AC44" i="17" s="1"/>
  <c r="R44" i="17"/>
  <c r="K44" i="17"/>
  <c r="X44" i="17" s="1"/>
  <c r="Z44" i="17" s="1"/>
  <c r="Y43" i="17"/>
  <c r="AA43" i="17" s="1"/>
  <c r="AC43" i="17" s="1"/>
  <c r="X43" i="17"/>
  <c r="Z43" i="17" s="1"/>
  <c r="R43" i="17"/>
  <c r="K43" i="17"/>
  <c r="AC42" i="17"/>
  <c r="AB42" i="17"/>
  <c r="AD42" i="17" s="1"/>
  <c r="AA42" i="17"/>
  <c r="Y42" i="17"/>
  <c r="R42" i="17"/>
  <c r="K42" i="17"/>
  <c r="X42" i="17" s="1"/>
  <c r="Z42" i="17" s="1"/>
  <c r="AB41" i="17"/>
  <c r="AD41" i="17" s="1"/>
  <c r="AA41" i="17"/>
  <c r="AC41" i="17" s="1"/>
  <c r="Z41" i="17"/>
  <c r="Y41" i="17"/>
  <c r="X41" i="17"/>
  <c r="Y40" i="17"/>
  <c r="AB40" i="17" s="1"/>
  <c r="AD40" i="17" s="1"/>
  <c r="R40" i="17"/>
  <c r="K40" i="17"/>
  <c r="X40" i="17" s="1"/>
  <c r="Z40" i="17" s="1"/>
  <c r="AB39" i="17"/>
  <c r="AD39" i="17" s="1"/>
  <c r="Y39" i="17"/>
  <c r="AA39" i="17" s="1"/>
  <c r="AC39" i="17" s="1"/>
  <c r="R39" i="17"/>
  <c r="K39" i="17"/>
  <c r="X39" i="17" s="1"/>
  <c r="Z39" i="17" s="1"/>
  <c r="Y38" i="17"/>
  <c r="AA38" i="17" s="1"/>
  <c r="AC38" i="17" s="1"/>
  <c r="R38" i="17"/>
  <c r="K38" i="17"/>
  <c r="X38" i="17" s="1"/>
  <c r="Z38" i="17" s="1"/>
  <c r="AD37" i="17"/>
  <c r="AB37" i="17"/>
  <c r="AA37" i="17"/>
  <c r="AC37" i="17" s="1"/>
  <c r="Y37" i="17"/>
  <c r="R37" i="17"/>
  <c r="K37" i="17"/>
  <c r="X37" i="17" s="1"/>
  <c r="Z37" i="17" s="1"/>
  <c r="Y36" i="17"/>
  <c r="AB36" i="17" s="1"/>
  <c r="AD36" i="17" s="1"/>
  <c r="R36" i="17"/>
  <c r="K36" i="17"/>
  <c r="X36" i="17" s="1"/>
  <c r="Z36" i="17" s="1"/>
  <c r="Y35" i="17"/>
  <c r="AB35" i="17" s="1"/>
  <c r="AD35" i="17" s="1"/>
  <c r="R35" i="17"/>
  <c r="K35" i="17"/>
  <c r="X35" i="17" s="1"/>
  <c r="Z35" i="17" s="1"/>
  <c r="AB34" i="17"/>
  <c r="AD34" i="17" s="1"/>
  <c r="AA34" i="17"/>
  <c r="AC34" i="17" s="1"/>
  <c r="Y34" i="17"/>
  <c r="R34" i="17"/>
  <c r="K34" i="17"/>
  <c r="X34" i="17" s="1"/>
  <c r="Z34" i="17" s="1"/>
  <c r="Y33" i="17"/>
  <c r="AB33" i="17" s="1"/>
  <c r="AD33" i="17" s="1"/>
  <c r="R33" i="17"/>
  <c r="K33" i="17"/>
  <c r="X33" i="17" s="1"/>
  <c r="Z33" i="17" s="1"/>
  <c r="AC32" i="17"/>
  <c r="AA32" i="17"/>
  <c r="Y32" i="17"/>
  <c r="AB32" i="17" s="1"/>
  <c r="AD32" i="17" s="1"/>
  <c r="R32" i="17"/>
  <c r="K32" i="17"/>
  <c r="X32" i="17" s="1"/>
  <c r="Z32" i="17" s="1"/>
  <c r="Y31" i="17"/>
  <c r="AB31" i="17" s="1"/>
  <c r="AD31" i="17" s="1"/>
  <c r="R31" i="17"/>
  <c r="K31" i="17"/>
  <c r="X31" i="17" s="1"/>
  <c r="Z31" i="17" s="1"/>
  <c r="AC30" i="17"/>
  <c r="AB30" i="17"/>
  <c r="AD30" i="17" s="1"/>
  <c r="AA30" i="17"/>
  <c r="Y30" i="17"/>
  <c r="X30" i="17"/>
  <c r="Z30" i="17" s="1"/>
  <c r="R30" i="17"/>
  <c r="K30" i="17"/>
  <c r="AB29" i="17"/>
  <c r="AD29" i="17" s="1"/>
  <c r="AA29" i="17"/>
  <c r="AC29" i="17" s="1"/>
  <c r="Y29" i="17"/>
  <c r="R29" i="17"/>
  <c r="K29" i="17"/>
  <c r="X29" i="17" s="1"/>
  <c r="Z29" i="17" s="1"/>
  <c r="Y28" i="17"/>
  <c r="AB28" i="17" s="1"/>
  <c r="AD28" i="17" s="1"/>
  <c r="R28" i="17"/>
  <c r="K28" i="17"/>
  <c r="X28" i="17" s="1"/>
  <c r="Z28" i="17" s="1"/>
  <c r="AC27" i="17"/>
  <c r="AA27" i="17"/>
  <c r="Y27" i="17"/>
  <c r="AB27" i="17" s="1"/>
  <c r="AD27" i="17" s="1"/>
  <c r="R27" i="17"/>
  <c r="K27" i="17"/>
  <c r="X27" i="17" s="1"/>
  <c r="Z27" i="17" s="1"/>
  <c r="Y26" i="17"/>
  <c r="AB26" i="17" s="1"/>
  <c r="AD26" i="17" s="1"/>
  <c r="R26" i="17"/>
  <c r="K26" i="17"/>
  <c r="X26" i="17" s="1"/>
  <c r="Z26" i="17" s="1"/>
  <c r="AC25" i="17"/>
  <c r="AB25" i="17"/>
  <c r="AD25" i="17" s="1"/>
  <c r="AA25" i="17"/>
  <c r="Y25" i="17"/>
  <c r="R25" i="17"/>
  <c r="K25" i="17"/>
  <c r="X25" i="17" s="1"/>
  <c r="Z25" i="17" s="1"/>
  <c r="Y24" i="17"/>
  <c r="AB24" i="17" s="1"/>
  <c r="AD24" i="17" s="1"/>
  <c r="X24" i="17"/>
  <c r="Z24" i="17" s="1"/>
  <c r="R24" i="17"/>
  <c r="Y23" i="17"/>
  <c r="AB23" i="17" s="1"/>
  <c r="AD23" i="17" s="1"/>
  <c r="R23" i="17"/>
  <c r="K23" i="17"/>
  <c r="X23" i="17" s="1"/>
  <c r="Z23" i="17" s="1"/>
  <c r="AB22" i="17"/>
  <c r="AD22" i="17" s="1"/>
  <c r="Y22" i="17"/>
  <c r="AA22" i="17" s="1"/>
  <c r="AC22" i="17" s="1"/>
  <c r="X22" i="17"/>
  <c r="Z22" i="17" s="1"/>
  <c r="R22" i="17"/>
  <c r="Y21" i="17"/>
  <c r="AA21" i="17" s="1"/>
  <c r="AC21" i="17" s="1"/>
  <c r="R21" i="17"/>
  <c r="K21" i="17"/>
  <c r="X21" i="17" s="1"/>
  <c r="Z21" i="17" s="1"/>
  <c r="AD20" i="17"/>
  <c r="AB20" i="17"/>
  <c r="AA20" i="17"/>
  <c r="AC20" i="17" s="1"/>
  <c r="Y20" i="17"/>
  <c r="X20" i="17"/>
  <c r="Z20" i="17" s="1"/>
  <c r="R20" i="17"/>
  <c r="K20" i="17"/>
  <c r="Y19" i="17"/>
  <c r="AB19" i="17" s="1"/>
  <c r="AD19" i="17" s="1"/>
  <c r="R19" i="17"/>
  <c r="K19" i="17"/>
  <c r="X19" i="17" s="1"/>
  <c r="Z19" i="17" s="1"/>
  <c r="Y18" i="17"/>
  <c r="AB18" i="17" s="1"/>
  <c r="AD18" i="17" s="1"/>
  <c r="R18" i="17"/>
  <c r="K18" i="17"/>
  <c r="X18" i="17" s="1"/>
  <c r="Z18" i="17" s="1"/>
  <c r="AB17" i="17"/>
  <c r="AD17" i="17" s="1"/>
  <c r="Y17" i="17"/>
  <c r="AA17" i="17" s="1"/>
  <c r="AC17" i="17" s="1"/>
  <c r="R17" i="17"/>
  <c r="K17" i="17"/>
  <c r="X17" i="17" s="1"/>
  <c r="Z17" i="17" s="1"/>
  <c r="Y16" i="17"/>
  <c r="AA16" i="17" s="1"/>
  <c r="AC16" i="17" s="1"/>
  <c r="R16" i="17"/>
  <c r="K16" i="17"/>
  <c r="X16" i="17" s="1"/>
  <c r="Z16" i="17" s="1"/>
  <c r="AD15" i="17"/>
  <c r="AB15" i="17"/>
  <c r="AA15" i="17"/>
  <c r="AC15" i="17" s="1"/>
  <c r="Y15" i="17"/>
  <c r="R15" i="17"/>
  <c r="K15" i="17"/>
  <c r="X15" i="17" s="1"/>
  <c r="Z15" i="17" s="1"/>
  <c r="Y14" i="17"/>
  <c r="AA14" i="17" s="1"/>
  <c r="AC14" i="17" s="1"/>
  <c r="R14" i="17"/>
  <c r="K14" i="17"/>
  <c r="X14" i="17" s="1"/>
  <c r="Z14" i="17" s="1"/>
  <c r="Y13" i="17"/>
  <c r="AB13" i="17" s="1"/>
  <c r="AD13" i="17" s="1"/>
  <c r="X13" i="17"/>
  <c r="Z13" i="17" s="1"/>
  <c r="R13" i="17"/>
  <c r="AB12" i="17"/>
  <c r="AD12" i="17" s="1"/>
  <c r="AA12" i="17"/>
  <c r="AC12" i="17" s="1"/>
  <c r="Y12" i="17"/>
  <c r="X12" i="17"/>
  <c r="Z12" i="17" s="1"/>
  <c r="R12" i="17"/>
  <c r="Y11" i="17"/>
  <c r="AB11" i="17" s="1"/>
  <c r="AD11" i="17" s="1"/>
  <c r="R11" i="17"/>
  <c r="K11" i="17"/>
  <c r="X11" i="17" s="1"/>
  <c r="Z11" i="17" s="1"/>
  <c r="AC10" i="17"/>
  <c r="AA10" i="17"/>
  <c r="Y10" i="17"/>
  <c r="AB10" i="17" s="1"/>
  <c r="AD10" i="17" s="1"/>
  <c r="X10" i="17"/>
  <c r="Z10" i="17" s="1"/>
  <c r="R10" i="17"/>
  <c r="Y9" i="17"/>
  <c r="AB9" i="17" s="1"/>
  <c r="AD9" i="17" s="1"/>
  <c r="X9" i="17"/>
  <c r="Z9" i="17" s="1"/>
  <c r="R9" i="17"/>
  <c r="AC8" i="17"/>
  <c r="AB8" i="17"/>
  <c r="AD8" i="17" s="1"/>
  <c r="AA8" i="17"/>
  <c r="Y8" i="17"/>
  <c r="R8" i="17"/>
  <c r="K8" i="17"/>
  <c r="X8" i="17" s="1"/>
  <c r="Y7" i="17"/>
  <c r="AB7" i="17" s="1"/>
  <c r="AD7" i="17" s="1"/>
  <c r="R7" i="17"/>
  <c r="K7" i="17"/>
  <c r="X7" i="17" s="1"/>
  <c r="Z7" i="17" s="1"/>
  <c r="Y6" i="17"/>
  <c r="AB6" i="17" s="1"/>
  <c r="AD6" i="17" s="1"/>
  <c r="R6" i="17"/>
  <c r="K6" i="17"/>
  <c r="X6" i="17" s="1"/>
  <c r="Z6" i="17" s="1"/>
  <c r="AD5" i="17"/>
  <c r="AC5" i="17"/>
  <c r="AB5" i="17"/>
  <c r="AA5" i="17"/>
  <c r="Z5" i="17"/>
  <c r="Y5" i="17"/>
  <c r="X5" i="17"/>
  <c r="Y103" i="16"/>
  <c r="AB103" i="16" s="1"/>
  <c r="AD103" i="16" s="1"/>
  <c r="R103" i="16"/>
  <c r="K103" i="16"/>
  <c r="X103" i="16" s="1"/>
  <c r="Z103" i="16" s="1"/>
  <c r="AD102" i="16"/>
  <c r="Y102" i="16"/>
  <c r="AB102" i="16" s="1"/>
  <c r="X102" i="16"/>
  <c r="Z102" i="16" s="1"/>
  <c r="R102" i="16"/>
  <c r="K102" i="16"/>
  <c r="Y101" i="16"/>
  <c r="AA101" i="16" s="1"/>
  <c r="AC101" i="16" s="1"/>
  <c r="R101" i="16"/>
  <c r="K101" i="16"/>
  <c r="X101" i="16" s="1"/>
  <c r="Z101" i="16" s="1"/>
  <c r="AB100" i="16"/>
  <c r="AD100" i="16" s="1"/>
  <c r="AA100" i="16"/>
  <c r="AC100" i="16" s="1"/>
  <c r="Y100" i="16"/>
  <c r="R100" i="16"/>
  <c r="K100" i="16"/>
  <c r="X100" i="16" s="1"/>
  <c r="Z100" i="16" s="1"/>
  <c r="AB99" i="16"/>
  <c r="AD99" i="16" s="1"/>
  <c r="AA99" i="16"/>
  <c r="AC99" i="16" s="1"/>
  <c r="Y99" i="16"/>
  <c r="R99" i="16"/>
  <c r="K99" i="16"/>
  <c r="X99" i="16" s="1"/>
  <c r="Z99" i="16" s="1"/>
  <c r="Y98" i="16"/>
  <c r="AA98" i="16" s="1"/>
  <c r="AC98" i="16" s="1"/>
  <c r="R98" i="16"/>
  <c r="K98" i="16"/>
  <c r="X98" i="16" s="1"/>
  <c r="Z98" i="16" s="1"/>
  <c r="AD97" i="16"/>
  <c r="Y97" i="16"/>
  <c r="AB97" i="16" s="1"/>
  <c r="R97" i="16"/>
  <c r="K97" i="16"/>
  <c r="X97" i="16" s="1"/>
  <c r="Z97" i="16" s="1"/>
  <c r="Y96" i="16"/>
  <c r="AB96" i="16" s="1"/>
  <c r="AD96" i="16" s="1"/>
  <c r="R96" i="16"/>
  <c r="K96" i="16"/>
  <c r="X96" i="16" s="1"/>
  <c r="Z96" i="16" s="1"/>
  <c r="Y95" i="16"/>
  <c r="AB95" i="16" s="1"/>
  <c r="AD95" i="16" s="1"/>
  <c r="R95" i="16"/>
  <c r="K95" i="16"/>
  <c r="X95" i="16" s="1"/>
  <c r="Z95" i="16" s="1"/>
  <c r="AC94" i="16"/>
  <c r="AB94" i="16"/>
  <c r="AD94" i="16" s="1"/>
  <c r="AA94" i="16"/>
  <c r="Y94" i="16"/>
  <c r="X94" i="16"/>
  <c r="Z94" i="16" s="1"/>
  <c r="R94" i="16"/>
  <c r="K94" i="16"/>
  <c r="Y93" i="16"/>
  <c r="AA93" i="16" s="1"/>
  <c r="AC93" i="16" s="1"/>
  <c r="R93" i="16"/>
  <c r="K93" i="16"/>
  <c r="X93" i="16" s="1"/>
  <c r="Z93" i="16" s="1"/>
  <c r="AD92" i="16"/>
  <c r="AC92" i="16"/>
  <c r="AB92" i="16"/>
  <c r="Y92" i="16"/>
  <c r="AA92" i="16" s="1"/>
  <c r="R92" i="16"/>
  <c r="K92" i="16"/>
  <c r="X92" i="16" s="1"/>
  <c r="Z92" i="16" s="1"/>
  <c r="Y91" i="16"/>
  <c r="AB91" i="16" s="1"/>
  <c r="AD91" i="16" s="1"/>
  <c r="R91" i="16"/>
  <c r="K91" i="16"/>
  <c r="X91" i="16" s="1"/>
  <c r="Z91" i="16" s="1"/>
  <c r="Y90" i="16"/>
  <c r="AB90" i="16" s="1"/>
  <c r="AD90" i="16" s="1"/>
  <c r="R90" i="16"/>
  <c r="K90" i="16"/>
  <c r="X90" i="16" s="1"/>
  <c r="Z90" i="16" s="1"/>
  <c r="AC89" i="16"/>
  <c r="AB89" i="16"/>
  <c r="AD89" i="16" s="1"/>
  <c r="AA89" i="16"/>
  <c r="Y89" i="16"/>
  <c r="X89" i="16"/>
  <c r="Z89" i="16" s="1"/>
  <c r="R89" i="16"/>
  <c r="K89" i="16"/>
  <c r="Y88" i="16"/>
  <c r="AA88" i="16" s="1"/>
  <c r="AC88" i="16" s="1"/>
  <c r="R88" i="16"/>
  <c r="K88" i="16"/>
  <c r="X88" i="16" s="1"/>
  <c r="Z88" i="16" s="1"/>
  <c r="AD87" i="16"/>
  <c r="AC87" i="16"/>
  <c r="AB87" i="16"/>
  <c r="Y87" i="16"/>
  <c r="AA87" i="16" s="1"/>
  <c r="R87" i="16"/>
  <c r="K87" i="16"/>
  <c r="X87" i="16" s="1"/>
  <c r="Z87" i="16" s="1"/>
  <c r="Y86" i="16"/>
  <c r="AB86" i="16" s="1"/>
  <c r="AD86" i="16" s="1"/>
  <c r="R86" i="16"/>
  <c r="K86" i="16"/>
  <c r="X86" i="16" s="1"/>
  <c r="Z86" i="16" s="1"/>
  <c r="Y85" i="16"/>
  <c r="AB85" i="16" s="1"/>
  <c r="AD85" i="16" s="1"/>
  <c r="R85" i="16"/>
  <c r="K85" i="16"/>
  <c r="X85" i="16" s="1"/>
  <c r="Z85" i="16" s="1"/>
  <c r="AB84" i="16"/>
  <c r="AD84" i="16" s="1"/>
  <c r="Y84" i="16"/>
  <c r="AA84" i="16" s="1"/>
  <c r="AC84" i="16" s="1"/>
  <c r="X84" i="16"/>
  <c r="Z84" i="16" s="1"/>
  <c r="R84" i="16"/>
  <c r="K84" i="16"/>
  <c r="Y83" i="16"/>
  <c r="AA83" i="16" s="1"/>
  <c r="AC83" i="16" s="1"/>
  <c r="R83" i="16"/>
  <c r="K83" i="16"/>
  <c r="X83" i="16" s="1"/>
  <c r="Z83" i="16" s="1"/>
  <c r="AD82" i="16"/>
  <c r="AB82" i="16"/>
  <c r="Y82" i="16"/>
  <c r="AA82" i="16" s="1"/>
  <c r="AC82" i="16" s="1"/>
  <c r="R82" i="16"/>
  <c r="K82" i="16"/>
  <c r="X82" i="16" s="1"/>
  <c r="Z82" i="16" s="1"/>
  <c r="AA81" i="16"/>
  <c r="AC81" i="16" s="1"/>
  <c r="Y81" i="16"/>
  <c r="AB81" i="16" s="1"/>
  <c r="AD81" i="16" s="1"/>
  <c r="R81" i="16"/>
  <c r="K81" i="16"/>
  <c r="X81" i="16" s="1"/>
  <c r="Z81" i="16" s="1"/>
  <c r="Y80" i="16"/>
  <c r="AB80" i="16" s="1"/>
  <c r="AD80" i="16" s="1"/>
  <c r="R80" i="16"/>
  <c r="K80" i="16"/>
  <c r="X80" i="16" s="1"/>
  <c r="Z80" i="16" s="1"/>
  <c r="AB79" i="16"/>
  <c r="AD79" i="16" s="1"/>
  <c r="AA79" i="16"/>
  <c r="AC79" i="16" s="1"/>
  <c r="Y79" i="16"/>
  <c r="R79" i="16"/>
  <c r="K79" i="16"/>
  <c r="X79" i="16" s="1"/>
  <c r="Z79" i="16" s="1"/>
  <c r="Y78" i="16"/>
  <c r="AB78" i="16" s="1"/>
  <c r="AD78" i="16" s="1"/>
  <c r="R78" i="16"/>
  <c r="K78" i="16"/>
  <c r="X78" i="16" s="1"/>
  <c r="Z78" i="16" s="1"/>
  <c r="AC77" i="16"/>
  <c r="AB77" i="16"/>
  <c r="AD77" i="16" s="1"/>
  <c r="AA77" i="16"/>
  <c r="Y77" i="16"/>
  <c r="R77" i="16"/>
  <c r="K77" i="16"/>
  <c r="X77" i="16" s="1"/>
  <c r="Z77" i="16" s="1"/>
  <c r="Y76" i="16"/>
  <c r="R76" i="16"/>
  <c r="K76" i="16"/>
  <c r="X76" i="16" s="1"/>
  <c r="Z76" i="16" s="1"/>
  <c r="Y75" i="16"/>
  <c r="AB75" i="16" s="1"/>
  <c r="AD75" i="16" s="1"/>
  <c r="R75" i="16"/>
  <c r="K75" i="16"/>
  <c r="X75" i="16" s="1"/>
  <c r="Z75" i="16" s="1"/>
  <c r="Z74" i="16"/>
  <c r="Y74" i="16"/>
  <c r="AB74" i="16" s="1"/>
  <c r="AD74" i="16" s="1"/>
  <c r="R74" i="16"/>
  <c r="K74" i="16"/>
  <c r="X74" i="16" s="1"/>
  <c r="Y73" i="16"/>
  <c r="AB73" i="16" s="1"/>
  <c r="AD73" i="16" s="1"/>
  <c r="R73" i="16"/>
  <c r="K73" i="16"/>
  <c r="X73" i="16" s="1"/>
  <c r="Z73" i="16" s="1"/>
  <c r="AC72" i="16"/>
  <c r="AB72" i="16"/>
  <c r="AD72" i="16" s="1"/>
  <c r="AA72" i="16"/>
  <c r="Y72" i="16"/>
  <c r="R72" i="16"/>
  <c r="K72" i="16"/>
  <c r="X72" i="16" s="1"/>
  <c r="Z72" i="16" s="1"/>
  <c r="Y71" i="16"/>
  <c r="R71" i="16"/>
  <c r="K71" i="16"/>
  <c r="X71" i="16" s="1"/>
  <c r="Z71" i="16" s="1"/>
  <c r="Y70" i="16"/>
  <c r="AB70" i="16" s="1"/>
  <c r="AD70" i="16" s="1"/>
  <c r="R70" i="16"/>
  <c r="K70" i="16"/>
  <c r="X70" i="16" s="1"/>
  <c r="Z70" i="16" s="1"/>
  <c r="Y69" i="16"/>
  <c r="AA69" i="16" s="1"/>
  <c r="AC69" i="16" s="1"/>
  <c r="R69" i="16"/>
  <c r="K69" i="16"/>
  <c r="X69" i="16" s="1"/>
  <c r="Z69" i="16" s="1"/>
  <c r="AA68" i="16"/>
  <c r="AC68" i="16" s="1"/>
  <c r="Y68" i="16"/>
  <c r="AB68" i="16" s="1"/>
  <c r="AD68" i="16" s="1"/>
  <c r="R68" i="16"/>
  <c r="K68" i="16"/>
  <c r="X68" i="16" s="1"/>
  <c r="Z68" i="16" s="1"/>
  <c r="AB67" i="16"/>
  <c r="AD67" i="16" s="1"/>
  <c r="AA67" i="16"/>
  <c r="AC67" i="16" s="1"/>
  <c r="Z67" i="16"/>
  <c r="Y67" i="16"/>
  <c r="R67" i="16"/>
  <c r="K67" i="16"/>
  <c r="X67" i="16" s="1"/>
  <c r="Y66" i="16"/>
  <c r="AB66" i="16" s="1"/>
  <c r="AD66" i="16" s="1"/>
  <c r="R66" i="16"/>
  <c r="K66" i="16"/>
  <c r="X66" i="16" s="1"/>
  <c r="Z66" i="16" s="1"/>
  <c r="Y65" i="16"/>
  <c r="AB65" i="16" s="1"/>
  <c r="AD65" i="16" s="1"/>
  <c r="R65" i="16"/>
  <c r="K65" i="16"/>
  <c r="X65" i="16" s="1"/>
  <c r="Z65" i="16" s="1"/>
  <c r="Y64" i="16"/>
  <c r="AA64" i="16" s="1"/>
  <c r="AC64" i="16" s="1"/>
  <c r="R64" i="16"/>
  <c r="K64" i="16"/>
  <c r="X64" i="16" s="1"/>
  <c r="Z64" i="16" s="1"/>
  <c r="AA63" i="16"/>
  <c r="AC63" i="16" s="1"/>
  <c r="Y63" i="16"/>
  <c r="AB63" i="16" s="1"/>
  <c r="AD63" i="16" s="1"/>
  <c r="R63" i="16"/>
  <c r="K63" i="16"/>
  <c r="X63" i="16" s="1"/>
  <c r="Z63" i="16" s="1"/>
  <c r="AB62" i="16"/>
  <c r="AD62" i="16" s="1"/>
  <c r="AA62" i="16"/>
  <c r="AC62" i="16" s="1"/>
  <c r="Y62" i="16"/>
  <c r="X62" i="16"/>
  <c r="Z62" i="16" s="1"/>
  <c r="R62" i="16"/>
  <c r="K62" i="16"/>
  <c r="AA61" i="16"/>
  <c r="AC61" i="16" s="1"/>
  <c r="Y61" i="16"/>
  <c r="AB61" i="16" s="1"/>
  <c r="AD61" i="16" s="1"/>
  <c r="R61" i="16"/>
  <c r="K61" i="16"/>
  <c r="X61" i="16" s="1"/>
  <c r="Z61" i="16" s="1"/>
  <c r="Y60" i="16"/>
  <c r="AB60" i="16" s="1"/>
  <c r="AD60" i="16" s="1"/>
  <c r="R60" i="16"/>
  <c r="K60" i="16"/>
  <c r="X60" i="16" s="1"/>
  <c r="Z60" i="16" s="1"/>
  <c r="AB59" i="16"/>
  <c r="AD59" i="16" s="1"/>
  <c r="Y59" i="16"/>
  <c r="AA59" i="16" s="1"/>
  <c r="AC59" i="16" s="1"/>
  <c r="R59" i="16"/>
  <c r="K59" i="16"/>
  <c r="X59" i="16" s="1"/>
  <c r="Z59" i="16" s="1"/>
  <c r="AA58" i="16"/>
  <c r="AC58" i="16" s="1"/>
  <c r="Y58" i="16"/>
  <c r="AB58" i="16" s="1"/>
  <c r="AD58" i="16" s="1"/>
  <c r="R58" i="16"/>
  <c r="K58" i="16"/>
  <c r="X58" i="16" s="1"/>
  <c r="Z58" i="16" s="1"/>
  <c r="AB57" i="16"/>
  <c r="AD57" i="16" s="1"/>
  <c r="AA57" i="16"/>
  <c r="AC57" i="16" s="1"/>
  <c r="Y57" i="16"/>
  <c r="R57" i="16"/>
  <c r="K57" i="16"/>
  <c r="X57" i="16" s="1"/>
  <c r="Z57" i="16" s="1"/>
  <c r="Y56" i="16"/>
  <c r="R56" i="16"/>
  <c r="K56" i="16"/>
  <c r="X56" i="16" s="1"/>
  <c r="Z56" i="16" s="1"/>
  <c r="AD55" i="16"/>
  <c r="AC55" i="16"/>
  <c r="AB55" i="16"/>
  <c r="AA55" i="16"/>
  <c r="Y55" i="16"/>
  <c r="R55" i="16"/>
  <c r="K55" i="16"/>
  <c r="X55" i="16" s="1"/>
  <c r="Z55" i="16" s="1"/>
  <c r="AB54" i="16"/>
  <c r="AD54" i="16" s="1"/>
  <c r="AA54" i="16"/>
  <c r="AC54" i="16" s="1"/>
  <c r="Y54" i="16"/>
  <c r="R54" i="16"/>
  <c r="K54" i="16"/>
  <c r="X54" i="16" s="1"/>
  <c r="Z54" i="16" s="1"/>
  <c r="Y53" i="16"/>
  <c r="AB53" i="16" s="1"/>
  <c r="AD53" i="16" s="1"/>
  <c r="R53" i="16"/>
  <c r="K53" i="16"/>
  <c r="X53" i="16" s="1"/>
  <c r="Z53" i="16" s="1"/>
  <c r="AB52" i="16"/>
  <c r="AD52" i="16" s="1"/>
  <c r="Y52" i="16"/>
  <c r="AA52" i="16" s="1"/>
  <c r="AC52" i="16" s="1"/>
  <c r="R52" i="16"/>
  <c r="K52" i="16"/>
  <c r="X52" i="16" s="1"/>
  <c r="Z52" i="16" s="1"/>
  <c r="Y51" i="16"/>
  <c r="AB51" i="16" s="1"/>
  <c r="AD51" i="16" s="1"/>
  <c r="R51" i="16"/>
  <c r="K51" i="16"/>
  <c r="X51" i="16" s="1"/>
  <c r="Z51" i="16" s="1"/>
  <c r="AB50" i="16"/>
  <c r="AD50" i="16" s="1"/>
  <c r="Y50" i="16"/>
  <c r="AA50" i="16" s="1"/>
  <c r="AC50" i="16" s="1"/>
  <c r="R50" i="16"/>
  <c r="K50" i="16"/>
  <c r="X50" i="16" s="1"/>
  <c r="Z50" i="16" s="1"/>
  <c r="AA49" i="16"/>
  <c r="AC49" i="16" s="1"/>
  <c r="Z49" i="16"/>
  <c r="Y49" i="16"/>
  <c r="AB49" i="16" s="1"/>
  <c r="AD49" i="16" s="1"/>
  <c r="R49" i="16"/>
  <c r="K49" i="16"/>
  <c r="X49" i="16" s="1"/>
  <c r="Y48" i="16"/>
  <c r="AB48" i="16" s="1"/>
  <c r="AD48" i="16" s="1"/>
  <c r="R48" i="16"/>
  <c r="K48" i="16"/>
  <c r="X48" i="16" s="1"/>
  <c r="Z48" i="16" s="1"/>
  <c r="AB47" i="16"/>
  <c r="AD47" i="16" s="1"/>
  <c r="Y47" i="16"/>
  <c r="AA47" i="16" s="1"/>
  <c r="AC47" i="16" s="1"/>
  <c r="R47" i="16"/>
  <c r="K47" i="16"/>
  <c r="X47" i="16" s="1"/>
  <c r="Z47" i="16" s="1"/>
  <c r="Y46" i="16"/>
  <c r="AB46" i="16" s="1"/>
  <c r="AD46" i="16" s="1"/>
  <c r="R46" i="16"/>
  <c r="K46" i="16"/>
  <c r="X46" i="16" s="1"/>
  <c r="Z46" i="16" s="1"/>
  <c r="AB45" i="16"/>
  <c r="AD45" i="16" s="1"/>
  <c r="Y45" i="16"/>
  <c r="AA45" i="16" s="1"/>
  <c r="AC45" i="16" s="1"/>
  <c r="R45" i="16"/>
  <c r="K45" i="16"/>
  <c r="X45" i="16" s="1"/>
  <c r="Z45" i="16" s="1"/>
  <c r="AA44" i="16"/>
  <c r="AC44" i="16" s="1"/>
  <c r="Y44" i="16"/>
  <c r="AB44" i="16" s="1"/>
  <c r="AD44" i="16" s="1"/>
  <c r="R44" i="16"/>
  <c r="K44" i="16"/>
  <c r="X44" i="16" s="1"/>
  <c r="Z44" i="16" s="1"/>
  <c r="Y43" i="16"/>
  <c r="AB43" i="16" s="1"/>
  <c r="AD43" i="16" s="1"/>
  <c r="R43" i="16"/>
  <c r="K43" i="16"/>
  <c r="X43" i="16" s="1"/>
  <c r="Z43" i="16" s="1"/>
  <c r="AB42" i="16"/>
  <c r="AD42" i="16" s="1"/>
  <c r="AA42" i="16"/>
  <c r="AC42" i="16" s="1"/>
  <c r="Y42" i="16"/>
  <c r="X42" i="16"/>
  <c r="Z42" i="16" s="1"/>
  <c r="R42" i="16"/>
  <c r="K42" i="16"/>
  <c r="Y41" i="16"/>
  <c r="AB41" i="16" s="1"/>
  <c r="AD41" i="16" s="1"/>
  <c r="R41" i="16"/>
  <c r="K41" i="16"/>
  <c r="X41" i="16" s="1"/>
  <c r="Z41" i="16" s="1"/>
  <c r="AB40" i="16"/>
  <c r="AD40" i="16" s="1"/>
  <c r="Y40" i="16"/>
  <c r="AA40" i="16" s="1"/>
  <c r="AC40" i="16" s="1"/>
  <c r="R40" i="16"/>
  <c r="K40" i="16"/>
  <c r="X40" i="16" s="1"/>
  <c r="Z40" i="16" s="1"/>
  <c r="AA39" i="16"/>
  <c r="AC39" i="16" s="1"/>
  <c r="Y39" i="16"/>
  <c r="AB39" i="16" s="1"/>
  <c r="AD39" i="16" s="1"/>
  <c r="R39" i="16"/>
  <c r="K39" i="16"/>
  <c r="X39" i="16" s="1"/>
  <c r="Z39" i="16" s="1"/>
  <c r="Y38" i="16"/>
  <c r="AB38" i="16" s="1"/>
  <c r="AD38" i="16" s="1"/>
  <c r="R38" i="16"/>
  <c r="K38" i="16"/>
  <c r="X38" i="16" s="1"/>
  <c r="Z38" i="16" s="1"/>
  <c r="AB37" i="16"/>
  <c r="AD37" i="16" s="1"/>
  <c r="AA37" i="16"/>
  <c r="AC37" i="16" s="1"/>
  <c r="Y37" i="16"/>
  <c r="R37" i="16"/>
  <c r="K37" i="16"/>
  <c r="X37" i="16" s="1"/>
  <c r="Z37" i="16" s="1"/>
  <c r="AA36" i="16"/>
  <c r="AC36" i="16" s="1"/>
  <c r="Y36" i="16"/>
  <c r="AB36" i="16" s="1"/>
  <c r="AD36" i="16" s="1"/>
  <c r="R36" i="16"/>
  <c r="K36" i="16"/>
  <c r="X36" i="16" s="1"/>
  <c r="Z36" i="16" s="1"/>
  <c r="AB35" i="16"/>
  <c r="AD35" i="16" s="1"/>
  <c r="AA35" i="16"/>
  <c r="AC35" i="16" s="1"/>
  <c r="Y35" i="16"/>
  <c r="R35" i="16"/>
  <c r="K35" i="16"/>
  <c r="X35" i="16" s="1"/>
  <c r="Z35" i="16" s="1"/>
  <c r="Y34" i="16"/>
  <c r="R34" i="16"/>
  <c r="K34" i="16"/>
  <c r="X34" i="16" s="1"/>
  <c r="Z34" i="16" s="1"/>
  <c r="AD33" i="16"/>
  <c r="AC33" i="16"/>
  <c r="AB33" i="16"/>
  <c r="AA33" i="16"/>
  <c r="Y33" i="16"/>
  <c r="R33" i="16"/>
  <c r="K33" i="16"/>
  <c r="X33" i="16" s="1"/>
  <c r="Z33" i="16" s="1"/>
  <c r="AB32" i="16"/>
  <c r="AD32" i="16" s="1"/>
  <c r="AA32" i="16"/>
  <c r="AC32" i="16" s="1"/>
  <c r="Y32" i="16"/>
  <c r="R32" i="16"/>
  <c r="K32" i="16"/>
  <c r="X32" i="16" s="1"/>
  <c r="Z32" i="16" s="1"/>
  <c r="Y31" i="16"/>
  <c r="AB31" i="16" s="1"/>
  <c r="AD31" i="16" s="1"/>
  <c r="R31" i="16"/>
  <c r="K31" i="16"/>
  <c r="X31" i="16" s="1"/>
  <c r="Z31" i="16" s="1"/>
  <c r="AB30" i="16"/>
  <c r="AD30" i="16" s="1"/>
  <c r="AA30" i="16"/>
  <c r="AC30" i="16" s="1"/>
  <c r="Y30" i="16"/>
  <c r="R30" i="16"/>
  <c r="K30" i="16"/>
  <c r="X30" i="16" s="1"/>
  <c r="Z30" i="16" s="1"/>
  <c r="Y29" i="16"/>
  <c r="AB29" i="16" s="1"/>
  <c r="AD29" i="16" s="1"/>
  <c r="R29" i="16"/>
  <c r="K29" i="16"/>
  <c r="X29" i="16" s="1"/>
  <c r="Z29" i="16" s="1"/>
  <c r="AB28" i="16"/>
  <c r="AD28" i="16" s="1"/>
  <c r="Y28" i="16"/>
  <c r="AA28" i="16" s="1"/>
  <c r="AC28" i="16" s="1"/>
  <c r="R28" i="16"/>
  <c r="K28" i="16"/>
  <c r="X28" i="16" s="1"/>
  <c r="Z28" i="16" s="1"/>
  <c r="Y27" i="16"/>
  <c r="AB27" i="16" s="1"/>
  <c r="AD27" i="16" s="1"/>
  <c r="R27" i="16"/>
  <c r="K27" i="16"/>
  <c r="X27" i="16" s="1"/>
  <c r="Z27" i="16" s="1"/>
  <c r="Y26" i="16"/>
  <c r="AB26" i="16" s="1"/>
  <c r="AD26" i="16" s="1"/>
  <c r="X26" i="16"/>
  <c r="Z26" i="16" s="1"/>
  <c r="R26" i="16"/>
  <c r="K26" i="16"/>
  <c r="AB25" i="16"/>
  <c r="AD25" i="16" s="1"/>
  <c r="Y25" i="16"/>
  <c r="AA25" i="16" s="1"/>
  <c r="AC25" i="16" s="1"/>
  <c r="R25" i="16"/>
  <c r="K25" i="16"/>
  <c r="X25" i="16" s="1"/>
  <c r="Z25" i="16" s="1"/>
  <c r="Y24" i="16"/>
  <c r="AB24" i="16" s="1"/>
  <c r="AD24" i="16" s="1"/>
  <c r="R24" i="16"/>
  <c r="K24" i="16"/>
  <c r="X24" i="16" s="1"/>
  <c r="Z24" i="16" s="1"/>
  <c r="AB23" i="16"/>
  <c r="AD23" i="16" s="1"/>
  <c r="Y23" i="16"/>
  <c r="AA23" i="16" s="1"/>
  <c r="AC23" i="16" s="1"/>
  <c r="R23" i="16"/>
  <c r="K23" i="16"/>
  <c r="X23" i="16" s="1"/>
  <c r="Z23" i="16" s="1"/>
  <c r="AA22" i="16"/>
  <c r="AC22" i="16" s="1"/>
  <c r="Y22" i="16"/>
  <c r="AB22" i="16" s="1"/>
  <c r="AD22" i="16" s="1"/>
  <c r="R22" i="16"/>
  <c r="K22" i="16"/>
  <c r="X22" i="16" s="1"/>
  <c r="Z22" i="16" s="1"/>
  <c r="Z21" i="16"/>
  <c r="Y21" i="16"/>
  <c r="AB21" i="16" s="1"/>
  <c r="AD21" i="16" s="1"/>
  <c r="R21" i="16"/>
  <c r="K21" i="16"/>
  <c r="X21" i="16" s="1"/>
  <c r="AD20" i="16"/>
  <c r="AC20" i="16"/>
  <c r="AB20" i="16"/>
  <c r="AA20" i="16"/>
  <c r="Y20" i="16"/>
  <c r="R20" i="16"/>
  <c r="K20" i="16"/>
  <c r="X20" i="16" s="1"/>
  <c r="Z20" i="16" s="1"/>
  <c r="Y19" i="16"/>
  <c r="AB19" i="16" s="1"/>
  <c r="AD19" i="16" s="1"/>
  <c r="R19" i="16"/>
  <c r="K19" i="16"/>
  <c r="X19" i="16" s="1"/>
  <c r="Z19" i="16" s="1"/>
  <c r="AB18" i="16"/>
  <c r="AD18" i="16" s="1"/>
  <c r="Y18" i="16"/>
  <c r="AA18" i="16" s="1"/>
  <c r="AC18" i="16" s="1"/>
  <c r="R18" i="16"/>
  <c r="K18" i="16"/>
  <c r="X18" i="16" s="1"/>
  <c r="Z18" i="16" s="1"/>
  <c r="AA17" i="16"/>
  <c r="AC17" i="16" s="1"/>
  <c r="Y17" i="16"/>
  <c r="AB17" i="16" s="1"/>
  <c r="AD17" i="16" s="1"/>
  <c r="R17" i="16"/>
  <c r="K17" i="16"/>
  <c r="X17" i="16" s="1"/>
  <c r="Z17" i="16" s="1"/>
  <c r="Y16" i="16"/>
  <c r="AB16" i="16" s="1"/>
  <c r="AD16" i="16" s="1"/>
  <c r="R16" i="16"/>
  <c r="K16" i="16"/>
  <c r="X16" i="16" s="1"/>
  <c r="Z16" i="16" s="1"/>
  <c r="AB15" i="16"/>
  <c r="AD15" i="16" s="1"/>
  <c r="Y15" i="16"/>
  <c r="AA15" i="16" s="1"/>
  <c r="AC15" i="16" s="1"/>
  <c r="R15" i="16"/>
  <c r="K15" i="16"/>
  <c r="X15" i="16" s="1"/>
  <c r="Z15" i="16" s="1"/>
  <c r="AA14" i="16"/>
  <c r="AC14" i="16" s="1"/>
  <c r="Y14" i="16"/>
  <c r="AB14" i="16" s="1"/>
  <c r="AD14" i="16" s="1"/>
  <c r="R14" i="16"/>
  <c r="K14" i="16"/>
  <c r="X14" i="16" s="1"/>
  <c r="Z14" i="16" s="1"/>
  <c r="AB13" i="16"/>
  <c r="AD13" i="16" s="1"/>
  <c r="AA13" i="16"/>
  <c r="AC13" i="16" s="1"/>
  <c r="Y13" i="16"/>
  <c r="R13" i="16"/>
  <c r="K13" i="16"/>
  <c r="X13" i="16" s="1"/>
  <c r="Z13" i="16" s="1"/>
  <c r="Y12" i="16"/>
  <c r="R12" i="16"/>
  <c r="K12" i="16"/>
  <c r="X12" i="16" s="1"/>
  <c r="Z12" i="16" s="1"/>
  <c r="AD11" i="16"/>
  <c r="AC11" i="16"/>
  <c r="AB11" i="16"/>
  <c r="AA11" i="16"/>
  <c r="Y11" i="16"/>
  <c r="R11" i="16"/>
  <c r="K11" i="16"/>
  <c r="X11" i="16" s="1"/>
  <c r="Z11" i="16" s="1"/>
  <c r="AB10" i="16"/>
  <c r="AD10" i="16" s="1"/>
  <c r="AA10" i="16"/>
  <c r="AC10" i="16" s="1"/>
  <c r="Y10" i="16"/>
  <c r="R10" i="16"/>
  <c r="K10" i="16"/>
  <c r="X10" i="16" s="1"/>
  <c r="Z10" i="16" s="1"/>
  <c r="Y9" i="16"/>
  <c r="AB9" i="16" s="1"/>
  <c r="AD9" i="16" s="1"/>
  <c r="R9" i="16"/>
  <c r="K9" i="16"/>
  <c r="X9" i="16" s="1"/>
  <c r="Z9" i="16" s="1"/>
  <c r="AB8" i="16"/>
  <c r="AD8" i="16" s="1"/>
  <c r="Y8" i="16"/>
  <c r="AA8" i="16" s="1"/>
  <c r="AC8" i="16" s="1"/>
  <c r="R8" i="16"/>
  <c r="K8" i="16"/>
  <c r="X8" i="16" s="1"/>
  <c r="Z8" i="16" s="1"/>
  <c r="AB7" i="16"/>
  <c r="AD7" i="16" s="1"/>
  <c r="AA7" i="16"/>
  <c r="AC7" i="16" s="1"/>
  <c r="Y7" i="16"/>
  <c r="R7" i="16"/>
  <c r="K7" i="16"/>
  <c r="X7" i="16" s="1"/>
  <c r="Z7" i="16" s="1"/>
  <c r="AB6" i="16"/>
  <c r="AD6" i="16" s="1"/>
  <c r="Y6" i="16"/>
  <c r="AA6" i="16" s="1"/>
  <c r="AC6" i="16" s="1"/>
  <c r="X6" i="16"/>
  <c r="Z6" i="16" s="1"/>
  <c r="R6" i="16"/>
  <c r="K6" i="16"/>
  <c r="Y5" i="16"/>
  <c r="AA5" i="16" s="1"/>
  <c r="AC5" i="16" s="1"/>
  <c r="R5" i="16"/>
  <c r="K5" i="16"/>
  <c r="X5" i="16" s="1"/>
  <c r="Y27" i="15"/>
  <c r="AB27" i="15" s="1"/>
  <c r="AD27" i="15" s="1"/>
  <c r="R27" i="15"/>
  <c r="K27" i="15"/>
  <c r="X27" i="15" s="1"/>
  <c r="Z27" i="15" s="1"/>
  <c r="Y26" i="15"/>
  <c r="AB26" i="15" s="1"/>
  <c r="AD26" i="15" s="1"/>
  <c r="R26" i="15"/>
  <c r="K26" i="15"/>
  <c r="X26" i="15" s="1"/>
  <c r="Z26" i="15" s="1"/>
  <c r="AB25" i="15"/>
  <c r="AD25" i="15" s="1"/>
  <c r="Y25" i="15"/>
  <c r="AA25" i="15" s="1"/>
  <c r="AC25" i="15" s="1"/>
  <c r="R25" i="15"/>
  <c r="K25" i="15"/>
  <c r="X25" i="15" s="1"/>
  <c r="Z25" i="15" s="1"/>
  <c r="AB24" i="15"/>
  <c r="AD24" i="15" s="1"/>
  <c r="Y24" i="15"/>
  <c r="AA24" i="15" s="1"/>
  <c r="AC24" i="15" s="1"/>
  <c r="R24" i="15"/>
  <c r="K24" i="15"/>
  <c r="X24" i="15" s="1"/>
  <c r="Z24" i="15" s="1"/>
  <c r="Y23" i="15"/>
  <c r="AB23" i="15" s="1"/>
  <c r="AD23" i="15" s="1"/>
  <c r="R23" i="15"/>
  <c r="K23" i="15"/>
  <c r="X23" i="15" s="1"/>
  <c r="Z23" i="15" s="1"/>
  <c r="Y22" i="15"/>
  <c r="AB22" i="15" s="1"/>
  <c r="AD22" i="15" s="1"/>
  <c r="R22" i="15"/>
  <c r="K22" i="15"/>
  <c r="X22" i="15" s="1"/>
  <c r="Z22" i="15" s="1"/>
  <c r="Y21" i="15"/>
  <c r="AB21" i="15" s="1"/>
  <c r="AD21" i="15" s="1"/>
  <c r="R21" i="15"/>
  <c r="K21" i="15"/>
  <c r="X21" i="15" s="1"/>
  <c r="Z21" i="15" s="1"/>
  <c r="AB20" i="15"/>
  <c r="AD20" i="15" s="1"/>
  <c r="AA20" i="15"/>
  <c r="AC20" i="15" s="1"/>
  <c r="Y20" i="15"/>
  <c r="R20" i="15"/>
  <c r="K20" i="15"/>
  <c r="X20" i="15" s="1"/>
  <c r="Z20" i="15" s="1"/>
  <c r="AB19" i="15"/>
  <c r="AD19" i="15" s="1"/>
  <c r="AA19" i="15"/>
  <c r="AC19" i="15" s="1"/>
  <c r="Y19" i="15"/>
  <c r="R19" i="15"/>
  <c r="K19" i="15"/>
  <c r="X19" i="15" s="1"/>
  <c r="Z19" i="15" s="1"/>
  <c r="Y18" i="15"/>
  <c r="AB18" i="15" s="1"/>
  <c r="AD18" i="15" s="1"/>
  <c r="R18" i="15"/>
  <c r="K18" i="15"/>
  <c r="X18" i="15" s="1"/>
  <c r="Z18" i="15" s="1"/>
  <c r="AD17" i="15"/>
  <c r="AC17" i="15"/>
  <c r="AB17" i="15"/>
  <c r="AA17" i="15"/>
  <c r="Y17" i="15"/>
  <c r="R17" i="15"/>
  <c r="K17" i="15"/>
  <c r="X17" i="15" s="1"/>
  <c r="Z17" i="15" s="1"/>
  <c r="Y16" i="15"/>
  <c r="AB16" i="15" s="1"/>
  <c r="AD16" i="15" s="1"/>
  <c r="R16" i="15"/>
  <c r="K16" i="15"/>
  <c r="X16" i="15" s="1"/>
  <c r="Z16" i="15" s="1"/>
  <c r="Y15" i="15"/>
  <c r="AB15" i="15" s="1"/>
  <c r="AD15" i="15" s="1"/>
  <c r="R15" i="15"/>
  <c r="K15" i="15"/>
  <c r="X15" i="15" s="1"/>
  <c r="Z15" i="15" s="1"/>
  <c r="Y14" i="15"/>
  <c r="AB14" i="15" s="1"/>
  <c r="AD14" i="15" s="1"/>
  <c r="R14" i="15"/>
  <c r="K14" i="15"/>
  <c r="X14" i="15" s="1"/>
  <c r="Z14" i="15" s="1"/>
  <c r="AB13" i="15"/>
  <c r="AD13" i="15" s="1"/>
  <c r="Y13" i="15"/>
  <c r="AA13" i="15" s="1"/>
  <c r="AC13" i="15" s="1"/>
  <c r="X13" i="15"/>
  <c r="Z13" i="15" s="1"/>
  <c r="R13" i="15"/>
  <c r="K13" i="15"/>
  <c r="AD12" i="15"/>
  <c r="AC12" i="15"/>
  <c r="AB12" i="15"/>
  <c r="AA12" i="15"/>
  <c r="Y12" i="15"/>
  <c r="R12" i="15"/>
  <c r="K12" i="15"/>
  <c r="X12" i="15" s="1"/>
  <c r="Z12" i="15" s="1"/>
  <c r="Z11" i="15"/>
  <c r="Y11" i="15"/>
  <c r="AA11" i="15" s="1"/>
  <c r="AC11" i="15" s="1"/>
  <c r="R11" i="15"/>
  <c r="K11" i="15"/>
  <c r="X11" i="15" s="1"/>
  <c r="AB10" i="15"/>
  <c r="AD10" i="15" s="1"/>
  <c r="AA10" i="15"/>
  <c r="AC10" i="15" s="1"/>
  <c r="Y10" i="15"/>
  <c r="X10" i="15"/>
  <c r="Z10" i="15" s="1"/>
  <c r="R10" i="15"/>
  <c r="K10" i="15"/>
  <c r="AB9" i="15"/>
  <c r="AD9" i="15" s="1"/>
  <c r="Y9" i="15"/>
  <c r="AA9" i="15" s="1"/>
  <c r="AC9" i="15" s="1"/>
  <c r="R9" i="15"/>
  <c r="K9" i="15"/>
  <c r="X9" i="15" s="1"/>
  <c r="Z9" i="15" s="1"/>
  <c r="Y8" i="15"/>
  <c r="AB8" i="15" s="1"/>
  <c r="AD8" i="15" s="1"/>
  <c r="R8" i="15"/>
  <c r="K8" i="15"/>
  <c r="X8" i="15" s="1"/>
  <c r="Z8" i="15" s="1"/>
  <c r="Y7" i="15"/>
  <c r="AB7" i="15" s="1"/>
  <c r="AD7" i="15" s="1"/>
  <c r="R7" i="15"/>
  <c r="K7" i="15"/>
  <c r="X7" i="15" s="1"/>
  <c r="Z7" i="15" s="1"/>
  <c r="Y6" i="15"/>
  <c r="AB6" i="15" s="1"/>
  <c r="AD6" i="15" s="1"/>
  <c r="R6" i="15"/>
  <c r="K6" i="15"/>
  <c r="X6" i="15" s="1"/>
  <c r="Z6" i="15" s="1"/>
  <c r="AB5" i="15"/>
  <c r="AD5" i="15" s="1"/>
  <c r="AA5" i="15"/>
  <c r="AC5" i="15" s="1"/>
  <c r="Z5" i="15"/>
  <c r="Y5" i="15"/>
  <c r="R5" i="15"/>
  <c r="K5" i="15"/>
  <c r="X5" i="15" s="1"/>
  <c r="Y59" i="14"/>
  <c r="AB59" i="14" s="1"/>
  <c r="AD59" i="14" s="1"/>
  <c r="R59" i="14"/>
  <c r="K59" i="14"/>
  <c r="X59" i="14" s="1"/>
  <c r="Z59" i="14" s="1"/>
  <c r="Y58" i="14"/>
  <c r="AB58" i="14" s="1"/>
  <c r="AD58" i="14" s="1"/>
  <c r="R58" i="14"/>
  <c r="K58" i="14"/>
  <c r="X58" i="14" s="1"/>
  <c r="Z58" i="14" s="1"/>
  <c r="AB57" i="14"/>
  <c r="AD57" i="14" s="1"/>
  <c r="AA57" i="14"/>
  <c r="AC57" i="14" s="1"/>
  <c r="Y57" i="14"/>
  <c r="R57" i="14"/>
  <c r="K57" i="14"/>
  <c r="X57" i="14" s="1"/>
  <c r="Z57" i="14" s="1"/>
  <c r="Y56" i="14"/>
  <c r="AB56" i="14" s="1"/>
  <c r="AD56" i="14" s="1"/>
  <c r="R56" i="14"/>
  <c r="K56" i="14"/>
  <c r="X56" i="14" s="1"/>
  <c r="Z56" i="14" s="1"/>
  <c r="Y55" i="14"/>
  <c r="AB55" i="14" s="1"/>
  <c r="AD55" i="14" s="1"/>
  <c r="R55" i="14"/>
  <c r="K55" i="14"/>
  <c r="X55" i="14" s="1"/>
  <c r="Z55" i="14" s="1"/>
  <c r="AC54" i="14"/>
  <c r="AB54" i="14"/>
  <c r="AD54" i="14" s="1"/>
  <c r="AA54" i="14"/>
  <c r="Y54" i="14"/>
  <c r="R54" i="14"/>
  <c r="K54" i="14"/>
  <c r="X54" i="14" s="1"/>
  <c r="Z54" i="14" s="1"/>
  <c r="Y53" i="14"/>
  <c r="AB53" i="14" s="1"/>
  <c r="AD53" i="14" s="1"/>
  <c r="R53" i="14"/>
  <c r="K53" i="14"/>
  <c r="X53" i="14" s="1"/>
  <c r="Z53" i="14" s="1"/>
  <c r="Y52" i="14"/>
  <c r="AB52" i="14" s="1"/>
  <c r="AD52" i="14" s="1"/>
  <c r="R52" i="14"/>
  <c r="K52" i="14"/>
  <c r="X52" i="14" s="1"/>
  <c r="Z52" i="14" s="1"/>
  <c r="Y51" i="14"/>
  <c r="AB51" i="14" s="1"/>
  <c r="AD51" i="14" s="1"/>
  <c r="X51" i="14"/>
  <c r="Z51" i="14" s="1"/>
  <c r="R51" i="14"/>
  <c r="K51" i="14"/>
  <c r="Y50" i="14"/>
  <c r="AB50" i="14" s="1"/>
  <c r="AD50" i="14" s="1"/>
  <c r="R50" i="14"/>
  <c r="K50" i="14"/>
  <c r="X50" i="14" s="1"/>
  <c r="Z50" i="14" s="1"/>
  <c r="AB49" i="14"/>
  <c r="AD49" i="14" s="1"/>
  <c r="Y49" i="14"/>
  <c r="AA49" i="14" s="1"/>
  <c r="AC49" i="14" s="1"/>
  <c r="R49" i="14"/>
  <c r="K49" i="14"/>
  <c r="X49" i="14" s="1"/>
  <c r="Z49" i="14" s="1"/>
  <c r="Y48" i="14"/>
  <c r="AB48" i="14" s="1"/>
  <c r="AD48" i="14" s="1"/>
  <c r="R48" i="14"/>
  <c r="K48" i="14"/>
  <c r="X48" i="14" s="1"/>
  <c r="Z48" i="14" s="1"/>
  <c r="Y47" i="14"/>
  <c r="AB47" i="14" s="1"/>
  <c r="AD47" i="14" s="1"/>
  <c r="R47" i="14"/>
  <c r="K47" i="14"/>
  <c r="X47" i="14" s="1"/>
  <c r="Z47" i="14" s="1"/>
  <c r="Y46" i="14"/>
  <c r="AB46" i="14" s="1"/>
  <c r="AD46" i="14" s="1"/>
  <c r="R46" i="14"/>
  <c r="K46" i="14"/>
  <c r="X46" i="14" s="1"/>
  <c r="Z46" i="14" s="1"/>
  <c r="AB45" i="14"/>
  <c r="AD45" i="14" s="1"/>
  <c r="Y45" i="14"/>
  <c r="AA45" i="14" s="1"/>
  <c r="AC45" i="14" s="1"/>
  <c r="R45" i="14"/>
  <c r="K45" i="14"/>
  <c r="X45" i="14" s="1"/>
  <c r="Z45" i="14" s="1"/>
  <c r="AB44" i="14"/>
  <c r="AD44" i="14" s="1"/>
  <c r="AA44" i="14"/>
  <c r="AC44" i="14" s="1"/>
  <c r="Y44" i="14"/>
  <c r="R44" i="14"/>
  <c r="K44" i="14"/>
  <c r="X44" i="14" s="1"/>
  <c r="Z44" i="14" s="1"/>
  <c r="Y43" i="14"/>
  <c r="AA43" i="14" s="1"/>
  <c r="AC43" i="14" s="1"/>
  <c r="R43" i="14"/>
  <c r="K43" i="14"/>
  <c r="X43" i="14" s="1"/>
  <c r="Z43" i="14" s="1"/>
  <c r="Y42" i="14"/>
  <c r="AB42" i="14" s="1"/>
  <c r="AD42" i="14" s="1"/>
  <c r="R42" i="14"/>
  <c r="K42" i="14"/>
  <c r="X42" i="14" s="1"/>
  <c r="Z42" i="14" s="1"/>
  <c r="Y41" i="14"/>
  <c r="AB41" i="14" s="1"/>
  <c r="AD41" i="14" s="1"/>
  <c r="R41" i="14"/>
  <c r="K41" i="14"/>
  <c r="X41" i="14" s="1"/>
  <c r="Z41" i="14" s="1"/>
  <c r="AB40" i="14"/>
  <c r="AD40" i="14" s="1"/>
  <c r="AA40" i="14"/>
  <c r="AC40" i="14" s="1"/>
  <c r="Y40" i="14"/>
  <c r="R40" i="14"/>
  <c r="K40" i="14"/>
  <c r="X40" i="14" s="1"/>
  <c r="Z40" i="14" s="1"/>
  <c r="Y39" i="14"/>
  <c r="AB39" i="14" s="1"/>
  <c r="AD39" i="14" s="1"/>
  <c r="X39" i="14"/>
  <c r="Z39" i="14" s="1"/>
  <c r="R39" i="14"/>
  <c r="K39" i="14"/>
  <c r="Y38" i="14"/>
  <c r="AA38" i="14" s="1"/>
  <c r="AC38" i="14" s="1"/>
  <c r="R38" i="14"/>
  <c r="K38" i="14"/>
  <c r="X38" i="14" s="1"/>
  <c r="Z38" i="14" s="1"/>
  <c r="Y37" i="14"/>
  <c r="AB37" i="14" s="1"/>
  <c r="AD37" i="14" s="1"/>
  <c r="R37" i="14"/>
  <c r="K37" i="14"/>
  <c r="X37" i="14" s="1"/>
  <c r="Z37" i="14" s="1"/>
  <c r="Y36" i="14"/>
  <c r="AB36" i="14" s="1"/>
  <c r="AD36" i="14" s="1"/>
  <c r="X36" i="14"/>
  <c r="Z36" i="14" s="1"/>
  <c r="R36" i="14"/>
  <c r="K36" i="14"/>
  <c r="AB35" i="14"/>
  <c r="AD35" i="14" s="1"/>
  <c r="Y35" i="14"/>
  <c r="AA35" i="14" s="1"/>
  <c r="AC35" i="14" s="1"/>
  <c r="R35" i="14"/>
  <c r="K35" i="14"/>
  <c r="X35" i="14" s="1"/>
  <c r="Z35" i="14" s="1"/>
  <c r="AB34" i="14"/>
  <c r="AD34" i="14" s="1"/>
  <c r="AA34" i="14"/>
  <c r="AC34" i="14" s="1"/>
  <c r="Y34" i="14"/>
  <c r="R34" i="14"/>
  <c r="K34" i="14"/>
  <c r="X34" i="14" s="1"/>
  <c r="Z34" i="14" s="1"/>
  <c r="Y33" i="14"/>
  <c r="AA33" i="14" s="1"/>
  <c r="AC33" i="14" s="1"/>
  <c r="R33" i="14"/>
  <c r="K33" i="14"/>
  <c r="X33" i="14" s="1"/>
  <c r="Z33" i="14" s="1"/>
  <c r="Y32" i="14"/>
  <c r="AB32" i="14" s="1"/>
  <c r="AD32" i="14" s="1"/>
  <c r="X32" i="14"/>
  <c r="Z32" i="14" s="1"/>
  <c r="R32" i="14"/>
  <c r="Z31" i="14"/>
  <c r="Y31" i="14"/>
  <c r="AB31" i="14" s="1"/>
  <c r="AD31" i="14" s="1"/>
  <c r="R31" i="14"/>
  <c r="K31" i="14"/>
  <c r="X31" i="14" s="1"/>
  <c r="AB30" i="14"/>
  <c r="AD30" i="14" s="1"/>
  <c r="Y30" i="14"/>
  <c r="AA30" i="14" s="1"/>
  <c r="AC30" i="14" s="1"/>
  <c r="R30" i="14"/>
  <c r="K30" i="14"/>
  <c r="X30" i="14" s="1"/>
  <c r="Z30" i="14" s="1"/>
  <c r="AB29" i="14"/>
  <c r="AD29" i="14" s="1"/>
  <c r="AA29" i="14"/>
  <c r="AC29" i="14" s="1"/>
  <c r="Y29" i="14"/>
  <c r="R29" i="14"/>
  <c r="K29" i="14"/>
  <c r="X29" i="14" s="1"/>
  <c r="Z29" i="14" s="1"/>
  <c r="Z28" i="14"/>
  <c r="Y28" i="14"/>
  <c r="AA28" i="14" s="1"/>
  <c r="AC28" i="14" s="1"/>
  <c r="R28" i="14"/>
  <c r="K28" i="14"/>
  <c r="X28" i="14" s="1"/>
  <c r="Y27" i="14"/>
  <c r="AB27" i="14" s="1"/>
  <c r="AD27" i="14" s="1"/>
  <c r="R27" i="14"/>
  <c r="K27" i="14"/>
  <c r="X27" i="14" s="1"/>
  <c r="Z27" i="14" s="1"/>
  <c r="Y26" i="14"/>
  <c r="AB26" i="14" s="1"/>
  <c r="AD26" i="14" s="1"/>
  <c r="X26" i="14"/>
  <c r="Z26" i="14" s="1"/>
  <c r="R26" i="14"/>
  <c r="AB25" i="14"/>
  <c r="AD25" i="14" s="1"/>
  <c r="Y25" i="14"/>
  <c r="AA25" i="14" s="1"/>
  <c r="AC25" i="14" s="1"/>
  <c r="R25" i="14"/>
  <c r="K25" i="14"/>
  <c r="X25" i="14" s="1"/>
  <c r="Z25" i="14" s="1"/>
  <c r="AB24" i="14"/>
  <c r="AD24" i="14" s="1"/>
  <c r="AA24" i="14"/>
  <c r="AC24" i="14" s="1"/>
  <c r="Y24" i="14"/>
  <c r="R24" i="14"/>
  <c r="K24" i="14"/>
  <c r="X24" i="14" s="1"/>
  <c r="Z24" i="14" s="1"/>
  <c r="Y23" i="14"/>
  <c r="AA23" i="14" s="1"/>
  <c r="AC23" i="14" s="1"/>
  <c r="R23" i="14"/>
  <c r="K23" i="14"/>
  <c r="X23" i="14" s="1"/>
  <c r="Z23" i="14" s="1"/>
  <c r="Y22" i="14"/>
  <c r="AB22" i="14" s="1"/>
  <c r="AD22" i="14" s="1"/>
  <c r="R22" i="14"/>
  <c r="K22" i="14"/>
  <c r="X22" i="14" s="1"/>
  <c r="Z22" i="14" s="1"/>
  <c r="Y21" i="14"/>
  <c r="AB21" i="14" s="1"/>
  <c r="AD21" i="14" s="1"/>
  <c r="R21" i="14"/>
  <c r="K21" i="14"/>
  <c r="X21" i="14" s="1"/>
  <c r="Z21" i="14" s="1"/>
  <c r="AB20" i="14"/>
  <c r="AD20" i="14" s="1"/>
  <c r="AA20" i="14"/>
  <c r="AC20" i="14" s="1"/>
  <c r="Y20" i="14"/>
  <c r="R20" i="14"/>
  <c r="K20" i="14"/>
  <c r="X20" i="14" s="1"/>
  <c r="Z20" i="14" s="1"/>
  <c r="Y19" i="14"/>
  <c r="AB19" i="14" s="1"/>
  <c r="AD19" i="14" s="1"/>
  <c r="R19" i="14"/>
  <c r="K19" i="14"/>
  <c r="X19" i="14" s="1"/>
  <c r="Z19" i="14" s="1"/>
  <c r="Y18" i="14"/>
  <c r="AB18" i="14" s="1"/>
  <c r="AD18" i="14" s="1"/>
  <c r="R18" i="14"/>
  <c r="K18" i="14"/>
  <c r="X18" i="14" s="1"/>
  <c r="Z18" i="14" s="1"/>
  <c r="AC17" i="14"/>
  <c r="AB17" i="14"/>
  <c r="AD17" i="14" s="1"/>
  <c r="AA17" i="14"/>
  <c r="Y17" i="14"/>
  <c r="R17" i="14"/>
  <c r="K17" i="14"/>
  <c r="X17" i="14" s="1"/>
  <c r="Z17" i="14" s="1"/>
  <c r="Y16" i="14"/>
  <c r="AB16" i="14" s="1"/>
  <c r="AD16" i="14" s="1"/>
  <c r="R16" i="14"/>
  <c r="K16" i="14"/>
  <c r="X16" i="14" s="1"/>
  <c r="Z16" i="14" s="1"/>
  <c r="Y15" i="14"/>
  <c r="AB15" i="14" s="1"/>
  <c r="AD15" i="14" s="1"/>
  <c r="R15" i="14"/>
  <c r="K15" i="14"/>
  <c r="X15" i="14" s="1"/>
  <c r="Z15" i="14" s="1"/>
  <c r="Y14" i="14"/>
  <c r="AB14" i="14" s="1"/>
  <c r="AD14" i="14" s="1"/>
  <c r="R14" i="14"/>
  <c r="K14" i="14"/>
  <c r="X14" i="14" s="1"/>
  <c r="Z14" i="14" s="1"/>
  <c r="AB13" i="14"/>
  <c r="AD13" i="14" s="1"/>
  <c r="Y13" i="14"/>
  <c r="AA13" i="14" s="1"/>
  <c r="AC13" i="14" s="1"/>
  <c r="R13" i="14"/>
  <c r="K13" i="14"/>
  <c r="X13" i="14" s="1"/>
  <c r="Z13" i="14" s="1"/>
  <c r="AB12" i="14"/>
  <c r="AD12" i="14" s="1"/>
  <c r="AA12" i="14"/>
  <c r="AC12" i="14" s="1"/>
  <c r="Y12" i="14"/>
  <c r="R12" i="14"/>
  <c r="K12" i="14"/>
  <c r="X12" i="14" s="1"/>
  <c r="Z12" i="14" s="1"/>
  <c r="Y11" i="14"/>
  <c r="AA11" i="14" s="1"/>
  <c r="AC11" i="14" s="1"/>
  <c r="R11" i="14"/>
  <c r="K11" i="14"/>
  <c r="X11" i="14" s="1"/>
  <c r="Z11" i="14" s="1"/>
  <c r="Y10" i="14"/>
  <c r="AB10" i="14" s="1"/>
  <c r="AD10" i="14" s="1"/>
  <c r="R10" i="14"/>
  <c r="K10" i="14"/>
  <c r="X10" i="14" s="1"/>
  <c r="Z10" i="14" s="1"/>
  <c r="Y9" i="14"/>
  <c r="AB9" i="14" s="1"/>
  <c r="AD9" i="14" s="1"/>
  <c r="R9" i="14"/>
  <c r="K9" i="14"/>
  <c r="X9" i="14" s="1"/>
  <c r="Z9" i="14" s="1"/>
  <c r="AB8" i="14"/>
  <c r="AD8" i="14" s="1"/>
  <c r="AA8" i="14"/>
  <c r="AC8" i="14" s="1"/>
  <c r="Y8" i="14"/>
  <c r="R8" i="14"/>
  <c r="K8" i="14"/>
  <c r="X8" i="14" s="1"/>
  <c r="Z8" i="14" s="1"/>
  <c r="Y7" i="14"/>
  <c r="AB7" i="14" s="1"/>
  <c r="AD7" i="14" s="1"/>
  <c r="R7" i="14"/>
  <c r="K7" i="14"/>
  <c r="X7" i="14" s="1"/>
  <c r="Z7" i="14" s="1"/>
  <c r="Y6" i="14"/>
  <c r="AB6" i="14" s="1"/>
  <c r="AD6" i="14" s="1"/>
  <c r="R6" i="14"/>
  <c r="K6" i="14"/>
  <c r="X6" i="14" s="1"/>
  <c r="AB5" i="14"/>
  <c r="AD5" i="14" s="1"/>
  <c r="Y5" i="14"/>
  <c r="AA5" i="14" s="1"/>
  <c r="AC5" i="14" s="1"/>
  <c r="R5" i="14"/>
  <c r="K5" i="14"/>
  <c r="X5" i="14" s="1"/>
  <c r="Z5" i="14" s="1"/>
  <c r="Y65" i="13"/>
  <c r="R65" i="13"/>
  <c r="K65" i="13"/>
  <c r="X65" i="13" s="1"/>
  <c r="Z65" i="13" s="1"/>
  <c r="AD64" i="13"/>
  <c r="AB64" i="13"/>
  <c r="AA64" i="13"/>
  <c r="AC64" i="13" s="1"/>
  <c r="Y64" i="13"/>
  <c r="R64" i="13"/>
  <c r="K64" i="13"/>
  <c r="X64" i="13" s="1"/>
  <c r="Z64" i="13" s="1"/>
  <c r="AB63" i="13"/>
  <c r="AD63" i="13" s="1"/>
  <c r="AA63" i="13"/>
  <c r="AC63" i="13" s="1"/>
  <c r="Y63" i="13"/>
  <c r="R63" i="13"/>
  <c r="K63" i="13"/>
  <c r="X63" i="13" s="1"/>
  <c r="Z63" i="13" s="1"/>
  <c r="Y62" i="13"/>
  <c r="AB62" i="13" s="1"/>
  <c r="AD62" i="13" s="1"/>
  <c r="R62" i="13"/>
  <c r="K62" i="13"/>
  <c r="X62" i="13" s="1"/>
  <c r="Z62" i="13" s="1"/>
  <c r="AD61" i="13"/>
  <c r="AC61" i="13"/>
  <c r="AB61" i="13"/>
  <c r="AA61" i="13"/>
  <c r="Y61" i="13"/>
  <c r="R61" i="13"/>
  <c r="K61" i="13"/>
  <c r="X61" i="13" s="1"/>
  <c r="Z61" i="13" s="1"/>
  <c r="Y60" i="13"/>
  <c r="AB60" i="13" s="1"/>
  <c r="AD60" i="13" s="1"/>
  <c r="R60" i="13"/>
  <c r="K60" i="13"/>
  <c r="X60" i="13" s="1"/>
  <c r="Z60" i="13" s="1"/>
  <c r="AD59" i="13"/>
  <c r="AB59" i="13"/>
  <c r="Y59" i="13"/>
  <c r="AA59" i="13" s="1"/>
  <c r="AC59" i="13" s="1"/>
  <c r="R59" i="13"/>
  <c r="K59" i="13"/>
  <c r="X59" i="13" s="1"/>
  <c r="Z59" i="13" s="1"/>
  <c r="Y58" i="13"/>
  <c r="AB58" i="13" s="1"/>
  <c r="AD58" i="13" s="1"/>
  <c r="R58" i="13"/>
  <c r="K58" i="13"/>
  <c r="X58" i="13" s="1"/>
  <c r="Z58" i="13" s="1"/>
  <c r="Z57" i="13"/>
  <c r="Y57" i="13"/>
  <c r="AB57" i="13" s="1"/>
  <c r="AD57" i="13" s="1"/>
  <c r="R57" i="13"/>
  <c r="K57" i="13"/>
  <c r="X57" i="13" s="1"/>
  <c r="AC56" i="13"/>
  <c r="AB56" i="13"/>
  <c r="AD56" i="13" s="1"/>
  <c r="AA56" i="13"/>
  <c r="Y56" i="13"/>
  <c r="R56" i="13"/>
  <c r="K56" i="13"/>
  <c r="X56" i="13" s="1"/>
  <c r="Z56" i="13" s="1"/>
  <c r="Y55" i="13"/>
  <c r="AB55" i="13" s="1"/>
  <c r="AD55" i="13" s="1"/>
  <c r="R55" i="13"/>
  <c r="K55" i="13"/>
  <c r="X55" i="13" s="1"/>
  <c r="Z55" i="13" s="1"/>
  <c r="AD54" i="13"/>
  <c r="AB54" i="13"/>
  <c r="Y54" i="13"/>
  <c r="AA54" i="13" s="1"/>
  <c r="AC54" i="13" s="1"/>
  <c r="R54" i="13"/>
  <c r="K54" i="13"/>
  <c r="X54" i="13" s="1"/>
  <c r="Z54" i="13" s="1"/>
  <c r="AA53" i="13"/>
  <c r="AC53" i="13" s="1"/>
  <c r="Y53" i="13"/>
  <c r="AB53" i="13" s="1"/>
  <c r="AD53" i="13" s="1"/>
  <c r="R53" i="13"/>
  <c r="K53" i="13"/>
  <c r="X53" i="13" s="1"/>
  <c r="Z53" i="13" s="1"/>
  <c r="Y52" i="13"/>
  <c r="AB52" i="13" s="1"/>
  <c r="AD52" i="13" s="1"/>
  <c r="R52" i="13"/>
  <c r="K52" i="13"/>
  <c r="X52" i="13" s="1"/>
  <c r="Z52" i="13" s="1"/>
  <c r="AB51" i="13"/>
  <c r="AD51" i="13" s="1"/>
  <c r="AA51" i="13"/>
  <c r="AC51" i="13" s="1"/>
  <c r="Y51" i="13"/>
  <c r="R51" i="13"/>
  <c r="K51" i="13"/>
  <c r="X51" i="13" s="1"/>
  <c r="Z51" i="13" s="1"/>
  <c r="Y50" i="13"/>
  <c r="AB50" i="13" s="1"/>
  <c r="AD50" i="13" s="1"/>
  <c r="R50" i="13"/>
  <c r="K50" i="13"/>
  <c r="X50" i="13" s="1"/>
  <c r="Z50" i="13" s="1"/>
  <c r="AD49" i="13"/>
  <c r="AC49" i="13"/>
  <c r="AB49" i="13"/>
  <c r="AA49" i="13"/>
  <c r="Y49" i="13"/>
  <c r="R49" i="13"/>
  <c r="K49" i="13"/>
  <c r="X49" i="13" s="1"/>
  <c r="Z49" i="13" s="1"/>
  <c r="Y48" i="13"/>
  <c r="R48" i="13"/>
  <c r="K48" i="13"/>
  <c r="X48" i="13" s="1"/>
  <c r="Z48" i="13" s="1"/>
  <c r="AD47" i="13"/>
  <c r="AC47" i="13"/>
  <c r="AB47" i="13"/>
  <c r="AA47" i="13"/>
  <c r="Y47" i="13"/>
  <c r="R47" i="13"/>
  <c r="K47" i="13"/>
  <c r="X47" i="13" s="1"/>
  <c r="Z47" i="13" s="1"/>
  <c r="Y46" i="13"/>
  <c r="AB46" i="13" s="1"/>
  <c r="AD46" i="13" s="1"/>
  <c r="X46" i="13"/>
  <c r="Z46" i="13" s="1"/>
  <c r="R46" i="13"/>
  <c r="K46" i="13"/>
  <c r="Y45" i="13"/>
  <c r="AB45" i="13" s="1"/>
  <c r="AD45" i="13" s="1"/>
  <c r="R45" i="13"/>
  <c r="K45" i="13"/>
  <c r="X45" i="13" s="1"/>
  <c r="Z45" i="13" s="1"/>
  <c r="AD44" i="13"/>
  <c r="AC44" i="13"/>
  <c r="AB44" i="13"/>
  <c r="AA44" i="13"/>
  <c r="Y44" i="13"/>
  <c r="R44" i="13"/>
  <c r="K44" i="13"/>
  <c r="X44" i="13" s="1"/>
  <c r="Z44" i="13" s="1"/>
  <c r="Y43" i="13"/>
  <c r="R43" i="13"/>
  <c r="K43" i="13"/>
  <c r="X43" i="13" s="1"/>
  <c r="Z43" i="13" s="1"/>
  <c r="AD42" i="13"/>
  <c r="AC42" i="13"/>
  <c r="AB42" i="13"/>
  <c r="AA42" i="13"/>
  <c r="Y42" i="13"/>
  <c r="R42" i="13"/>
  <c r="K42" i="13"/>
  <c r="X42" i="13" s="1"/>
  <c r="Z42" i="13" s="1"/>
  <c r="Y41" i="13"/>
  <c r="AB41" i="13" s="1"/>
  <c r="AD41" i="13" s="1"/>
  <c r="R41" i="13"/>
  <c r="K41" i="13"/>
  <c r="X41" i="13" s="1"/>
  <c r="Z41" i="13" s="1"/>
  <c r="Y40" i="13"/>
  <c r="AB40" i="13" s="1"/>
  <c r="AD40" i="13" s="1"/>
  <c r="R40" i="13"/>
  <c r="K40" i="13"/>
  <c r="X40" i="13" s="1"/>
  <c r="Z40" i="13" s="1"/>
  <c r="AC39" i="13"/>
  <c r="AB39" i="13"/>
  <c r="AD39" i="13" s="1"/>
  <c r="AA39" i="13"/>
  <c r="Y39" i="13"/>
  <c r="R39" i="13"/>
  <c r="K39" i="13"/>
  <c r="X39" i="13" s="1"/>
  <c r="Z39" i="13" s="1"/>
  <c r="Y38" i="13"/>
  <c r="R38" i="13"/>
  <c r="K38" i="13"/>
  <c r="X38" i="13" s="1"/>
  <c r="Z38" i="13" s="1"/>
  <c r="AD37" i="13"/>
  <c r="AB37" i="13"/>
  <c r="Y37" i="13"/>
  <c r="AA37" i="13" s="1"/>
  <c r="AC37" i="13" s="1"/>
  <c r="R37" i="13"/>
  <c r="K37" i="13"/>
  <c r="X37" i="13" s="1"/>
  <c r="Z37" i="13" s="1"/>
  <c r="AB36" i="13"/>
  <c r="AD36" i="13" s="1"/>
  <c r="AA36" i="13"/>
  <c r="AC36" i="13" s="1"/>
  <c r="Y36" i="13"/>
  <c r="R36" i="13"/>
  <c r="K36" i="13"/>
  <c r="X36" i="13" s="1"/>
  <c r="Z36" i="13" s="1"/>
  <c r="Y35" i="13"/>
  <c r="AB35" i="13" s="1"/>
  <c r="AD35" i="13" s="1"/>
  <c r="R35" i="13"/>
  <c r="K35" i="13"/>
  <c r="X35" i="13" s="1"/>
  <c r="Z35" i="13" s="1"/>
  <c r="AB34" i="13"/>
  <c r="AD34" i="13" s="1"/>
  <c r="AA34" i="13"/>
  <c r="AC34" i="13" s="1"/>
  <c r="Y34" i="13"/>
  <c r="R34" i="13"/>
  <c r="K34" i="13"/>
  <c r="X34" i="13" s="1"/>
  <c r="Z34" i="13" s="1"/>
  <c r="Y33" i="13"/>
  <c r="AB33" i="13" s="1"/>
  <c r="AD33" i="13" s="1"/>
  <c r="X33" i="13"/>
  <c r="Z33" i="13" s="1"/>
  <c r="R33" i="13"/>
  <c r="K33" i="13"/>
  <c r="AD32" i="13"/>
  <c r="AB32" i="13"/>
  <c r="Y32" i="13"/>
  <c r="AA32" i="13" s="1"/>
  <c r="AC32" i="13" s="1"/>
  <c r="R32" i="13"/>
  <c r="K32" i="13"/>
  <c r="X32" i="13" s="1"/>
  <c r="Z32" i="13" s="1"/>
  <c r="AB31" i="13"/>
  <c r="AD31" i="13" s="1"/>
  <c r="AA31" i="13"/>
  <c r="AC31" i="13" s="1"/>
  <c r="Y31" i="13"/>
  <c r="R31" i="13"/>
  <c r="K31" i="13"/>
  <c r="X31" i="13" s="1"/>
  <c r="Z31" i="13" s="1"/>
  <c r="Y30" i="13"/>
  <c r="AB30" i="13" s="1"/>
  <c r="AD30" i="13" s="1"/>
  <c r="R30" i="13"/>
  <c r="K30" i="13"/>
  <c r="X30" i="13" s="1"/>
  <c r="Z30" i="13" s="1"/>
  <c r="AB29" i="13"/>
  <c r="AD29" i="13" s="1"/>
  <c r="AA29" i="13"/>
  <c r="AC29" i="13" s="1"/>
  <c r="Y29" i="13"/>
  <c r="R29" i="13"/>
  <c r="K29" i="13"/>
  <c r="X29" i="13" s="1"/>
  <c r="Z29" i="13" s="1"/>
  <c r="Y28" i="13"/>
  <c r="AB28" i="13" s="1"/>
  <c r="AD28" i="13" s="1"/>
  <c r="R28" i="13"/>
  <c r="K28" i="13"/>
  <c r="X28" i="13" s="1"/>
  <c r="Z28" i="13" s="1"/>
  <c r="AD27" i="13"/>
  <c r="AC27" i="13"/>
  <c r="AB27" i="13"/>
  <c r="AA27" i="13"/>
  <c r="Y27" i="13"/>
  <c r="R27" i="13"/>
  <c r="K27" i="13"/>
  <c r="X27" i="13" s="1"/>
  <c r="Z27" i="13" s="1"/>
  <c r="AA26" i="13"/>
  <c r="AC26" i="13" s="1"/>
  <c r="Y26" i="13"/>
  <c r="AB26" i="13" s="1"/>
  <c r="AD26" i="13" s="1"/>
  <c r="R26" i="13"/>
  <c r="K26" i="13"/>
  <c r="X26" i="13" s="1"/>
  <c r="Z26" i="13" s="1"/>
  <c r="AD25" i="13"/>
  <c r="AC25" i="13"/>
  <c r="AB25" i="13"/>
  <c r="AA25" i="13"/>
  <c r="Y25" i="13"/>
  <c r="R25" i="13"/>
  <c r="K25" i="13"/>
  <c r="X25" i="13" s="1"/>
  <c r="Z25" i="13" s="1"/>
  <c r="Y24" i="13"/>
  <c r="AB24" i="13" s="1"/>
  <c r="AD24" i="13" s="1"/>
  <c r="R24" i="13"/>
  <c r="K24" i="13"/>
  <c r="X24" i="13" s="1"/>
  <c r="Z24" i="13" s="1"/>
  <c r="Y23" i="13"/>
  <c r="AB23" i="13" s="1"/>
  <c r="AD23" i="13" s="1"/>
  <c r="R23" i="13"/>
  <c r="K23" i="13"/>
  <c r="X23" i="13" s="1"/>
  <c r="Z23" i="13" s="1"/>
  <c r="AC22" i="13"/>
  <c r="AB22" i="13"/>
  <c r="AD22" i="13" s="1"/>
  <c r="AA22" i="13"/>
  <c r="Y22" i="13"/>
  <c r="R22" i="13"/>
  <c r="K22" i="13"/>
  <c r="X22" i="13" s="1"/>
  <c r="Z22" i="13" s="1"/>
  <c r="Y21" i="13"/>
  <c r="R21" i="13"/>
  <c r="K21" i="13"/>
  <c r="X21" i="13" s="1"/>
  <c r="Z21" i="13" s="1"/>
  <c r="AD20" i="13"/>
  <c r="AB20" i="13"/>
  <c r="Y20" i="13"/>
  <c r="AA20" i="13" s="1"/>
  <c r="AC20" i="13" s="1"/>
  <c r="R20" i="13"/>
  <c r="K20" i="13"/>
  <c r="X20" i="13" s="1"/>
  <c r="Z20" i="13" s="1"/>
  <c r="AB19" i="13"/>
  <c r="AD19" i="13" s="1"/>
  <c r="AA19" i="13"/>
  <c r="AC19" i="13" s="1"/>
  <c r="Y19" i="13"/>
  <c r="R19" i="13"/>
  <c r="K19" i="13"/>
  <c r="X19" i="13" s="1"/>
  <c r="Z19" i="13" s="1"/>
  <c r="Y18" i="13"/>
  <c r="AB18" i="13" s="1"/>
  <c r="AD18" i="13" s="1"/>
  <c r="R18" i="13"/>
  <c r="K18" i="13"/>
  <c r="X18" i="13" s="1"/>
  <c r="Z18" i="13" s="1"/>
  <c r="AB17" i="13"/>
  <c r="AD17" i="13" s="1"/>
  <c r="AA17" i="13"/>
  <c r="AC17" i="13" s="1"/>
  <c r="Y17" i="13"/>
  <c r="R17" i="13"/>
  <c r="K17" i="13"/>
  <c r="X17" i="13" s="1"/>
  <c r="Z17" i="13" s="1"/>
  <c r="Y16" i="13"/>
  <c r="AB16" i="13" s="1"/>
  <c r="AD16" i="13" s="1"/>
  <c r="R16" i="13"/>
  <c r="K16" i="13"/>
  <c r="X16" i="13" s="1"/>
  <c r="Z16" i="13" s="1"/>
  <c r="AD15" i="13"/>
  <c r="AC15" i="13"/>
  <c r="AB15" i="13"/>
  <c r="AA15" i="13"/>
  <c r="Y15" i="13"/>
  <c r="R15" i="13"/>
  <c r="K15" i="13"/>
  <c r="X15" i="13" s="1"/>
  <c r="Z15" i="13" s="1"/>
  <c r="AA14" i="13"/>
  <c r="AC14" i="13" s="1"/>
  <c r="Y14" i="13"/>
  <c r="AB14" i="13" s="1"/>
  <c r="AD14" i="13" s="1"/>
  <c r="R14" i="13"/>
  <c r="K14" i="13"/>
  <c r="X14" i="13" s="1"/>
  <c r="Z14" i="13" s="1"/>
  <c r="AD13" i="13"/>
  <c r="AC13" i="13"/>
  <c r="AB13" i="13"/>
  <c r="AA13" i="13"/>
  <c r="Y13" i="13"/>
  <c r="R13" i="13"/>
  <c r="K13" i="13"/>
  <c r="X13" i="13" s="1"/>
  <c r="Z13" i="13" s="1"/>
  <c r="Y12" i="13"/>
  <c r="AB12" i="13" s="1"/>
  <c r="AD12" i="13" s="1"/>
  <c r="R12" i="13"/>
  <c r="K12" i="13"/>
  <c r="X12" i="13" s="1"/>
  <c r="Z12" i="13" s="1"/>
  <c r="Y11" i="13"/>
  <c r="AB11" i="13" s="1"/>
  <c r="AD11" i="13" s="1"/>
  <c r="R11" i="13"/>
  <c r="K11" i="13"/>
  <c r="X11" i="13" s="1"/>
  <c r="Z11" i="13" s="1"/>
  <c r="AC10" i="13"/>
  <c r="AB10" i="13"/>
  <c r="AD10" i="13" s="1"/>
  <c r="AA10" i="13"/>
  <c r="Y10" i="13"/>
  <c r="R10" i="13"/>
  <c r="K10" i="13"/>
  <c r="X10" i="13" s="1"/>
  <c r="Z10" i="13" s="1"/>
  <c r="Y9" i="13"/>
  <c r="R9" i="13"/>
  <c r="K9" i="13"/>
  <c r="X9" i="13" s="1"/>
  <c r="Z9" i="13" s="1"/>
  <c r="AD8" i="13"/>
  <c r="AC8" i="13"/>
  <c r="AB8" i="13"/>
  <c r="AA8" i="13"/>
  <c r="R8" i="13"/>
  <c r="K8" i="13"/>
  <c r="X8" i="13" s="1"/>
  <c r="Z8" i="13" s="1"/>
  <c r="Y7" i="13"/>
  <c r="AA7" i="13" s="1"/>
  <c r="AC7" i="13" s="1"/>
  <c r="R7" i="13"/>
  <c r="K7" i="13"/>
  <c r="X7" i="13" s="1"/>
  <c r="Z7" i="13" s="1"/>
  <c r="Y6" i="13"/>
  <c r="AB6" i="13" s="1"/>
  <c r="AD6" i="13" s="1"/>
  <c r="R6" i="13"/>
  <c r="K6" i="13"/>
  <c r="X6" i="13" s="1"/>
  <c r="Z6" i="13" s="1"/>
  <c r="Y5" i="13"/>
  <c r="AB5" i="13" s="1"/>
  <c r="AD5" i="13" s="1"/>
  <c r="R5" i="13"/>
  <c r="K5" i="13"/>
  <c r="X5" i="13" s="1"/>
  <c r="Z5" i="13" s="1"/>
  <c r="Y16" i="12"/>
  <c r="AB16" i="12" s="1"/>
  <c r="AD16" i="12" s="1"/>
  <c r="R16" i="12"/>
  <c r="K16" i="12"/>
  <c r="X16" i="12" s="1"/>
  <c r="Z16" i="12" s="1"/>
  <c r="AA15" i="12"/>
  <c r="AC15" i="12" s="1"/>
  <c r="Y15" i="12"/>
  <c r="AB15" i="12" s="1"/>
  <c r="AD15" i="12" s="1"/>
  <c r="R15" i="12"/>
  <c r="K15" i="12"/>
  <c r="X15" i="12" s="1"/>
  <c r="Z15" i="12" s="1"/>
  <c r="AB14" i="12"/>
  <c r="AD14" i="12" s="1"/>
  <c r="AA14" i="12"/>
  <c r="AC14" i="12" s="1"/>
  <c r="Y14" i="12"/>
  <c r="R14" i="12"/>
  <c r="K14" i="12"/>
  <c r="X14" i="12" s="1"/>
  <c r="Z14" i="12" s="1"/>
  <c r="Y13" i="12"/>
  <c r="AB13" i="12" s="1"/>
  <c r="AD13" i="12" s="1"/>
  <c r="R13" i="12"/>
  <c r="K13" i="12"/>
  <c r="X13" i="12" s="1"/>
  <c r="Z13" i="12" s="1"/>
  <c r="AD12" i="12"/>
  <c r="AC12" i="12"/>
  <c r="AB12" i="12"/>
  <c r="AA12" i="12"/>
  <c r="Z12" i="12"/>
  <c r="Y12" i="12"/>
  <c r="R12" i="12"/>
  <c r="K12" i="12"/>
  <c r="X12" i="12" s="1"/>
  <c r="Y11" i="12"/>
  <c r="AB11" i="12" s="1"/>
  <c r="AD11" i="12" s="1"/>
  <c r="R11" i="12"/>
  <c r="K11" i="12"/>
  <c r="X11" i="12" s="1"/>
  <c r="Z11" i="12" s="1"/>
  <c r="AA10" i="12"/>
  <c r="AC10" i="12" s="1"/>
  <c r="Y10" i="12"/>
  <c r="AB10" i="12" s="1"/>
  <c r="AD10" i="12" s="1"/>
  <c r="R10" i="12"/>
  <c r="K10" i="12"/>
  <c r="X10" i="12" s="1"/>
  <c r="Z10" i="12" s="1"/>
  <c r="AB9" i="12"/>
  <c r="AD9" i="12" s="1"/>
  <c r="AA9" i="12"/>
  <c r="AC9" i="12" s="1"/>
  <c r="Y9" i="12"/>
  <c r="R9" i="12"/>
  <c r="K9" i="12"/>
  <c r="X9" i="12" s="1"/>
  <c r="Z9" i="12" s="1"/>
  <c r="AB8" i="12"/>
  <c r="AD8" i="12" s="1"/>
  <c r="AA8" i="12"/>
  <c r="AC8" i="12" s="1"/>
  <c r="R8" i="12"/>
  <c r="K8" i="12"/>
  <c r="X8" i="12" s="1"/>
  <c r="Z8" i="12" s="1"/>
  <c r="AC7" i="12"/>
  <c r="AB7" i="12"/>
  <c r="AD7" i="12" s="1"/>
  <c r="AA7" i="12"/>
  <c r="Y7" i="12"/>
  <c r="R7" i="12"/>
  <c r="K7" i="12"/>
  <c r="X7" i="12" s="1"/>
  <c r="Y6" i="12"/>
  <c r="AB6" i="12" s="1"/>
  <c r="AD6" i="12" s="1"/>
  <c r="R6" i="12"/>
  <c r="K6" i="12"/>
  <c r="X6" i="12" s="1"/>
  <c r="Z6" i="12" s="1"/>
  <c r="Y5" i="12"/>
  <c r="AB5" i="12" s="1"/>
  <c r="AD5" i="12" s="1"/>
  <c r="R5" i="12"/>
  <c r="K5" i="12"/>
  <c r="X5" i="12" s="1"/>
  <c r="Z5" i="12" s="1"/>
  <c r="AC16" i="10"/>
  <c r="AB16" i="10"/>
  <c r="AD16" i="10" s="1"/>
  <c r="AA16" i="10"/>
  <c r="Y16" i="10"/>
  <c r="R16" i="10"/>
  <c r="K16" i="10"/>
  <c r="X16" i="10" s="1"/>
  <c r="Z16" i="10" s="1"/>
  <c r="Y15" i="10"/>
  <c r="AA15" i="10" s="1"/>
  <c r="AC15" i="10" s="1"/>
  <c r="R15" i="10"/>
  <c r="K15" i="10"/>
  <c r="X15" i="10" s="1"/>
  <c r="Z15" i="10" s="1"/>
  <c r="AD14" i="10"/>
  <c r="AB14" i="10"/>
  <c r="Y14" i="10"/>
  <c r="AA14" i="10" s="1"/>
  <c r="AC14" i="10" s="1"/>
  <c r="R14" i="10"/>
  <c r="K14" i="10"/>
  <c r="X14" i="10" s="1"/>
  <c r="Z14" i="10" s="1"/>
  <c r="Y13" i="10"/>
  <c r="AA13" i="10" s="1"/>
  <c r="AC13" i="10" s="1"/>
  <c r="R13" i="10"/>
  <c r="K13" i="10"/>
  <c r="X13" i="10" s="1"/>
  <c r="Z13" i="10" s="1"/>
  <c r="AA12" i="10"/>
  <c r="AC12" i="10" s="1"/>
  <c r="Y12" i="10"/>
  <c r="AB12" i="10" s="1"/>
  <c r="AD12" i="10" s="1"/>
  <c r="R12" i="10"/>
  <c r="K12" i="10"/>
  <c r="X12" i="10" s="1"/>
  <c r="Z12" i="10" s="1"/>
  <c r="AB11" i="10"/>
  <c r="AD11" i="10" s="1"/>
  <c r="AA11" i="10"/>
  <c r="AC11" i="10" s="1"/>
  <c r="Y11" i="10"/>
  <c r="R11" i="10"/>
  <c r="K11" i="10"/>
  <c r="X11" i="10" s="1"/>
  <c r="Z11" i="10" s="1"/>
  <c r="Y10" i="10"/>
  <c r="AB10" i="10" s="1"/>
  <c r="AD10" i="10" s="1"/>
  <c r="R10" i="10"/>
  <c r="K10" i="10"/>
  <c r="X10" i="10" s="1"/>
  <c r="Z10" i="10" s="1"/>
  <c r="AD9" i="10"/>
  <c r="AC9" i="10"/>
  <c r="AB9" i="10"/>
  <c r="AA9" i="10"/>
  <c r="Y9" i="10"/>
  <c r="R9" i="10"/>
  <c r="K9" i="10"/>
  <c r="X9" i="10" s="1"/>
  <c r="Z9" i="10" s="1"/>
  <c r="AB8" i="10"/>
  <c r="AD8" i="10" s="1"/>
  <c r="AA8" i="10"/>
  <c r="AC8" i="10" s="1"/>
  <c r="R8" i="10"/>
  <c r="K8" i="10"/>
  <c r="X8" i="10" s="1"/>
  <c r="Z8" i="10" s="1"/>
  <c r="Y7" i="10"/>
  <c r="AB7" i="10" s="1"/>
  <c r="AD7" i="10" s="1"/>
  <c r="R7" i="10"/>
  <c r="K7" i="10"/>
  <c r="X7" i="10" s="1"/>
  <c r="Z7" i="10" s="1"/>
  <c r="Y6" i="10"/>
  <c r="AB6" i="10" s="1"/>
  <c r="AD6" i="10" s="1"/>
  <c r="R6" i="10"/>
  <c r="K6" i="10"/>
  <c r="X6" i="10" s="1"/>
  <c r="Z6" i="10" s="1"/>
  <c r="Y5" i="10"/>
  <c r="AB5" i="10" s="1"/>
  <c r="AD5" i="10" s="1"/>
  <c r="R5" i="10"/>
  <c r="K5" i="10"/>
  <c r="X5" i="10" s="1"/>
  <c r="Z5" i="10" s="1"/>
  <c r="AB16" i="9"/>
  <c r="AD16" i="9" s="1"/>
  <c r="AA16" i="9"/>
  <c r="AC16" i="9" s="1"/>
  <c r="Y16" i="9"/>
  <c r="R16" i="9"/>
  <c r="K16" i="9"/>
  <c r="X16" i="9" s="1"/>
  <c r="Z16" i="9" s="1"/>
  <c r="Y15" i="9"/>
  <c r="AB15" i="9" s="1"/>
  <c r="AD15" i="9" s="1"/>
  <c r="R15" i="9"/>
  <c r="K15" i="9"/>
  <c r="X15" i="9" s="1"/>
  <c r="Z15" i="9" s="1"/>
  <c r="AD14" i="9"/>
  <c r="AB14" i="9"/>
  <c r="Y14" i="9"/>
  <c r="AA14" i="9" s="1"/>
  <c r="AC14" i="9" s="1"/>
  <c r="R14" i="9"/>
  <c r="K14" i="9"/>
  <c r="X14" i="9" s="1"/>
  <c r="Z14" i="9" s="1"/>
  <c r="Y13" i="9"/>
  <c r="AB13" i="9" s="1"/>
  <c r="AD13" i="9" s="1"/>
  <c r="R13" i="9"/>
  <c r="K13" i="9"/>
  <c r="X13" i="9" s="1"/>
  <c r="Z13" i="9" s="1"/>
  <c r="Y12" i="9"/>
  <c r="AB12" i="9" s="1"/>
  <c r="AD12" i="9" s="1"/>
  <c r="R12" i="9"/>
  <c r="K12" i="9"/>
  <c r="X12" i="9" s="1"/>
  <c r="Z12" i="9" s="1"/>
  <c r="Y11" i="9"/>
  <c r="AA11" i="9" s="1"/>
  <c r="AC11" i="9" s="1"/>
  <c r="X11" i="9"/>
  <c r="Z11" i="9" s="1"/>
  <c r="R11" i="9"/>
  <c r="K11" i="9"/>
  <c r="Y10" i="9"/>
  <c r="AB10" i="9" s="1"/>
  <c r="AD10" i="9" s="1"/>
  <c r="R10" i="9"/>
  <c r="K10" i="9"/>
  <c r="X10" i="9" s="1"/>
  <c r="Z10" i="9" s="1"/>
  <c r="AD9" i="9"/>
  <c r="AB9" i="9"/>
  <c r="Y9" i="9"/>
  <c r="AA9" i="9" s="1"/>
  <c r="AC9" i="9" s="1"/>
  <c r="R9" i="9"/>
  <c r="K9" i="9"/>
  <c r="X9" i="9" s="1"/>
  <c r="Z9" i="9" s="1"/>
  <c r="AB8" i="9"/>
  <c r="AD8" i="9" s="1"/>
  <c r="AA8" i="9"/>
  <c r="AC8" i="9" s="1"/>
  <c r="R8" i="9"/>
  <c r="K8" i="9"/>
  <c r="X8" i="9" s="1"/>
  <c r="Z8" i="9" s="1"/>
  <c r="Y7" i="9"/>
  <c r="AB7" i="9" s="1"/>
  <c r="AD7" i="9" s="1"/>
  <c r="R7" i="9"/>
  <c r="K7" i="9"/>
  <c r="X7" i="9" s="1"/>
  <c r="Z7" i="9" s="1"/>
  <c r="Y6" i="9"/>
  <c r="AB6" i="9" s="1"/>
  <c r="AD6" i="9" s="1"/>
  <c r="R6" i="9"/>
  <c r="K6" i="9"/>
  <c r="X6" i="9" s="1"/>
  <c r="Z6" i="9" s="1"/>
  <c r="Y5" i="9"/>
  <c r="AB5" i="9" s="1"/>
  <c r="AD5" i="9" s="1"/>
  <c r="R5" i="9"/>
  <c r="K5" i="9"/>
  <c r="X5" i="9" s="1"/>
  <c r="AB16" i="8"/>
  <c r="AD16" i="8" s="1"/>
  <c r="AA16" i="8"/>
  <c r="AC16" i="8" s="1"/>
  <c r="Y16" i="8"/>
  <c r="R16" i="8"/>
  <c r="K16" i="8"/>
  <c r="X16" i="8" s="1"/>
  <c r="Z16" i="8" s="1"/>
  <c r="Y15" i="8"/>
  <c r="AB15" i="8" s="1"/>
  <c r="AD15" i="8" s="1"/>
  <c r="R15" i="8"/>
  <c r="K15" i="8"/>
  <c r="X15" i="8" s="1"/>
  <c r="Z15" i="8" s="1"/>
  <c r="AD14" i="8"/>
  <c r="AB14" i="8"/>
  <c r="Y14" i="8"/>
  <c r="AA14" i="8" s="1"/>
  <c r="AC14" i="8" s="1"/>
  <c r="R14" i="8"/>
  <c r="K14" i="8"/>
  <c r="X14" i="8" s="1"/>
  <c r="Z14" i="8" s="1"/>
  <c r="Y13" i="8"/>
  <c r="AB13" i="8" s="1"/>
  <c r="AD13" i="8" s="1"/>
  <c r="R13" i="8"/>
  <c r="K13" i="8"/>
  <c r="X13" i="8" s="1"/>
  <c r="Z13" i="8" s="1"/>
  <c r="Y12" i="8"/>
  <c r="AB12" i="8" s="1"/>
  <c r="AD12" i="8" s="1"/>
  <c r="R12" i="8"/>
  <c r="K12" i="8"/>
  <c r="X12" i="8" s="1"/>
  <c r="Z12" i="8" s="1"/>
  <c r="Y11" i="8"/>
  <c r="AA11" i="8" s="1"/>
  <c r="AC11" i="8" s="1"/>
  <c r="R11" i="8"/>
  <c r="K11" i="8"/>
  <c r="X11" i="8" s="1"/>
  <c r="Z11" i="8" s="1"/>
  <c r="Y10" i="8"/>
  <c r="AB10" i="8" s="1"/>
  <c r="AD10" i="8" s="1"/>
  <c r="R10" i="8"/>
  <c r="K10" i="8"/>
  <c r="X10" i="8" s="1"/>
  <c r="Z10" i="8" s="1"/>
  <c r="AC9" i="8"/>
  <c r="AB9" i="8"/>
  <c r="AD9" i="8" s="1"/>
  <c r="AA9" i="8"/>
  <c r="Y9" i="8"/>
  <c r="R9" i="8"/>
  <c r="K9" i="8"/>
  <c r="X9" i="8" s="1"/>
  <c r="Z9" i="8" s="1"/>
  <c r="AB8" i="8"/>
  <c r="AD8" i="8" s="1"/>
  <c r="AA8" i="8"/>
  <c r="AC8" i="8" s="1"/>
  <c r="R8" i="8"/>
  <c r="K8" i="8"/>
  <c r="X8" i="8" s="1"/>
  <c r="Z8" i="8" s="1"/>
  <c r="Y7" i="8"/>
  <c r="AB7" i="8" s="1"/>
  <c r="AD7" i="8" s="1"/>
  <c r="R7" i="8"/>
  <c r="K7" i="8"/>
  <c r="X7" i="8" s="1"/>
  <c r="Z7" i="8" s="1"/>
  <c r="Y6" i="8"/>
  <c r="AB6" i="8" s="1"/>
  <c r="AD6" i="8" s="1"/>
  <c r="R6" i="8"/>
  <c r="K6" i="8"/>
  <c r="X6" i="8" s="1"/>
  <c r="Z6" i="8" s="1"/>
  <c r="Y5" i="8"/>
  <c r="AB5" i="8" s="1"/>
  <c r="AD5" i="8" s="1"/>
  <c r="R5" i="8"/>
  <c r="K5" i="8"/>
  <c r="X5" i="8" s="1"/>
  <c r="Y107" i="6"/>
  <c r="AB107" i="6" s="1"/>
  <c r="AD107" i="6" s="1"/>
  <c r="R107" i="6"/>
  <c r="K107" i="6"/>
  <c r="X107" i="6" s="1"/>
  <c r="Z107" i="6" s="1"/>
  <c r="Y106" i="6"/>
  <c r="AB106" i="6" s="1"/>
  <c r="AD106" i="6" s="1"/>
  <c r="R106" i="6"/>
  <c r="K106" i="6"/>
  <c r="X106" i="6" s="1"/>
  <c r="Z106" i="6" s="1"/>
  <c r="AB105" i="6"/>
  <c r="AD105" i="6" s="1"/>
  <c r="AA105" i="6"/>
  <c r="AC105" i="6" s="1"/>
  <c r="Y105" i="6"/>
  <c r="X105" i="6"/>
  <c r="Z105" i="6" s="1"/>
  <c r="R105" i="6"/>
  <c r="K105" i="6"/>
  <c r="Y104" i="6"/>
  <c r="AB104" i="6" s="1"/>
  <c r="AD104" i="6" s="1"/>
  <c r="R104" i="6"/>
  <c r="K104" i="6"/>
  <c r="X104" i="6" s="1"/>
  <c r="Z104" i="6" s="1"/>
  <c r="AD103" i="6"/>
  <c r="Y103" i="6"/>
  <c r="AB103" i="6" s="1"/>
  <c r="R103" i="6"/>
  <c r="K103" i="6"/>
  <c r="X103" i="6" s="1"/>
  <c r="Z103" i="6" s="1"/>
  <c r="Y102" i="6"/>
  <c r="AB102" i="6" s="1"/>
  <c r="AD102" i="6" s="1"/>
  <c r="R102" i="6"/>
  <c r="K102" i="6"/>
  <c r="X102" i="6" s="1"/>
  <c r="Z102" i="6" s="1"/>
  <c r="Y101" i="6"/>
  <c r="AB101" i="6" s="1"/>
  <c r="AD101" i="6" s="1"/>
  <c r="R101" i="6"/>
  <c r="K101" i="6"/>
  <c r="X101" i="6" s="1"/>
  <c r="Z101" i="6" s="1"/>
  <c r="AC100" i="6"/>
  <c r="AB100" i="6"/>
  <c r="AD100" i="6" s="1"/>
  <c r="AA100" i="6"/>
  <c r="Y100" i="6"/>
  <c r="R100" i="6"/>
  <c r="K100" i="6"/>
  <c r="X100" i="6" s="1"/>
  <c r="Z100" i="6" s="1"/>
  <c r="Y99" i="6"/>
  <c r="AB99" i="6" s="1"/>
  <c r="AD99" i="6" s="1"/>
  <c r="X99" i="6"/>
  <c r="Z99" i="6" s="1"/>
  <c r="R99" i="6"/>
  <c r="K99" i="6"/>
  <c r="Y98" i="6"/>
  <c r="AB98" i="6" s="1"/>
  <c r="AD98" i="6" s="1"/>
  <c r="R98" i="6"/>
  <c r="K98" i="6"/>
  <c r="X98" i="6" s="1"/>
  <c r="Z98" i="6" s="1"/>
  <c r="AA97" i="6"/>
  <c r="AC97" i="6" s="1"/>
  <c r="Y97" i="6"/>
  <c r="AB97" i="6" s="1"/>
  <c r="AD97" i="6" s="1"/>
  <c r="R97" i="6"/>
  <c r="K97" i="6"/>
  <c r="X97" i="6" s="1"/>
  <c r="Z97" i="6" s="1"/>
  <c r="Y96" i="6"/>
  <c r="AB96" i="6" s="1"/>
  <c r="AD96" i="6" s="1"/>
  <c r="R96" i="6"/>
  <c r="K96" i="6"/>
  <c r="X96" i="6" s="1"/>
  <c r="Z96" i="6" s="1"/>
  <c r="AB95" i="6"/>
  <c r="AD95" i="6" s="1"/>
  <c r="AA95" i="6"/>
  <c r="AC95" i="6" s="1"/>
  <c r="Y95" i="6"/>
  <c r="R95" i="6"/>
  <c r="K95" i="6"/>
  <c r="X95" i="6" s="1"/>
  <c r="Z95" i="6" s="1"/>
  <c r="Y94" i="6"/>
  <c r="AB94" i="6" s="1"/>
  <c r="AD94" i="6" s="1"/>
  <c r="R94" i="6"/>
  <c r="K94" i="6"/>
  <c r="X94" i="6" s="1"/>
  <c r="Z94" i="6" s="1"/>
  <c r="AD93" i="6"/>
  <c r="AB93" i="6"/>
  <c r="Y93" i="6"/>
  <c r="AA93" i="6" s="1"/>
  <c r="AC93" i="6" s="1"/>
  <c r="R93" i="6"/>
  <c r="K93" i="6"/>
  <c r="X93" i="6" s="1"/>
  <c r="Z93" i="6" s="1"/>
  <c r="Y92" i="6"/>
  <c r="R92" i="6"/>
  <c r="K92" i="6"/>
  <c r="X92" i="6" s="1"/>
  <c r="Z92" i="6" s="1"/>
  <c r="AD91" i="6"/>
  <c r="AB91" i="6"/>
  <c r="AA91" i="6"/>
  <c r="AC91" i="6" s="1"/>
  <c r="Y91" i="6"/>
  <c r="R91" i="6"/>
  <c r="K91" i="6"/>
  <c r="X91" i="6" s="1"/>
  <c r="Z91" i="6" s="1"/>
  <c r="Y90" i="6"/>
  <c r="AB90" i="6" s="1"/>
  <c r="AD90" i="6" s="1"/>
  <c r="R90" i="6"/>
  <c r="K90" i="6"/>
  <c r="X90" i="6" s="1"/>
  <c r="Z90" i="6" s="1"/>
  <c r="Y89" i="6"/>
  <c r="AB89" i="6" s="1"/>
  <c r="AD89" i="6" s="1"/>
  <c r="R89" i="6"/>
  <c r="K89" i="6"/>
  <c r="X89" i="6" s="1"/>
  <c r="Z89" i="6" s="1"/>
  <c r="AD88" i="6"/>
  <c r="AC88" i="6"/>
  <c r="AB88" i="6"/>
  <c r="AA88" i="6"/>
  <c r="Y88" i="6"/>
  <c r="R88" i="6"/>
  <c r="K88" i="6"/>
  <c r="X88" i="6" s="1"/>
  <c r="Z88" i="6" s="1"/>
  <c r="Y87" i="6"/>
  <c r="AB87" i="6" s="1"/>
  <c r="AD87" i="6" s="1"/>
  <c r="R87" i="6"/>
  <c r="K87" i="6"/>
  <c r="X87" i="6" s="1"/>
  <c r="Z87" i="6" s="1"/>
  <c r="Y86" i="6"/>
  <c r="AB86" i="6" s="1"/>
  <c r="AD86" i="6" s="1"/>
  <c r="R86" i="6"/>
  <c r="K86" i="6"/>
  <c r="X86" i="6" s="1"/>
  <c r="Z86" i="6" s="1"/>
  <c r="Y85" i="6"/>
  <c r="AB85" i="6" s="1"/>
  <c r="AD85" i="6" s="1"/>
  <c r="R85" i="6"/>
  <c r="K85" i="6"/>
  <c r="X85" i="6" s="1"/>
  <c r="Z85" i="6" s="1"/>
  <c r="Y84" i="6"/>
  <c r="AB84" i="6" s="1"/>
  <c r="AD84" i="6" s="1"/>
  <c r="R84" i="6"/>
  <c r="K84" i="6"/>
  <c r="X84" i="6" s="1"/>
  <c r="Z84" i="6" s="1"/>
  <c r="AB83" i="6"/>
  <c r="AD83" i="6" s="1"/>
  <c r="AA83" i="6"/>
  <c r="AC83" i="6" s="1"/>
  <c r="Y83" i="6"/>
  <c r="R83" i="6"/>
  <c r="K83" i="6"/>
  <c r="X83" i="6" s="1"/>
  <c r="Z83" i="6" s="1"/>
  <c r="Y82" i="6"/>
  <c r="AB82" i="6" s="1"/>
  <c r="AD82" i="6" s="1"/>
  <c r="R82" i="6"/>
  <c r="K82" i="6"/>
  <c r="X82" i="6" s="1"/>
  <c r="Z82" i="6" s="1"/>
  <c r="AD81" i="6"/>
  <c r="AC81" i="6"/>
  <c r="AB81" i="6"/>
  <c r="Y81" i="6"/>
  <c r="AA81" i="6" s="1"/>
  <c r="X81" i="6"/>
  <c r="Z81" i="6" s="1"/>
  <c r="R81" i="6"/>
  <c r="K81" i="6"/>
  <c r="AA80" i="6"/>
  <c r="AC80" i="6" s="1"/>
  <c r="Y80" i="6"/>
  <c r="AB80" i="6" s="1"/>
  <c r="AD80" i="6" s="1"/>
  <c r="R80" i="6"/>
  <c r="K80" i="6"/>
  <c r="X80" i="6" s="1"/>
  <c r="Z80" i="6" s="1"/>
  <c r="Y79" i="6"/>
  <c r="AB79" i="6" s="1"/>
  <c r="AD79" i="6" s="1"/>
  <c r="R79" i="6"/>
  <c r="K79" i="6"/>
  <c r="X79" i="6" s="1"/>
  <c r="Z79" i="6" s="1"/>
  <c r="AC78" i="6"/>
  <c r="AB78" i="6"/>
  <c r="AD78" i="6" s="1"/>
  <c r="AA78" i="6"/>
  <c r="Y78" i="6"/>
  <c r="R78" i="6"/>
  <c r="K78" i="6"/>
  <c r="X78" i="6" s="1"/>
  <c r="Z78" i="6" s="1"/>
  <c r="Y77" i="6"/>
  <c r="AB77" i="6" s="1"/>
  <c r="AD77" i="6" s="1"/>
  <c r="R77" i="6"/>
  <c r="K77" i="6"/>
  <c r="X77" i="6" s="1"/>
  <c r="Z77" i="6" s="1"/>
  <c r="AD76" i="6"/>
  <c r="AB76" i="6"/>
  <c r="Y76" i="6"/>
  <c r="AA76" i="6" s="1"/>
  <c r="AC76" i="6" s="1"/>
  <c r="X76" i="6"/>
  <c r="Z76" i="6" s="1"/>
  <c r="R76" i="6"/>
  <c r="K76" i="6"/>
  <c r="Y75" i="6"/>
  <c r="AB75" i="6" s="1"/>
  <c r="AD75" i="6" s="1"/>
  <c r="R75" i="6"/>
  <c r="K75" i="6"/>
  <c r="X75" i="6" s="1"/>
  <c r="Z75" i="6" s="1"/>
  <c r="Y74" i="6"/>
  <c r="AB74" i="6" s="1"/>
  <c r="AD74" i="6" s="1"/>
  <c r="R74" i="6"/>
  <c r="K74" i="6"/>
  <c r="X74" i="6" s="1"/>
  <c r="Z74" i="6" s="1"/>
  <c r="AC73" i="6"/>
  <c r="AB73" i="6"/>
  <c r="AD73" i="6" s="1"/>
  <c r="AA73" i="6"/>
  <c r="Y73" i="6"/>
  <c r="R73" i="6"/>
  <c r="K73" i="6"/>
  <c r="X73" i="6" s="1"/>
  <c r="Z73" i="6" s="1"/>
  <c r="Y72" i="6"/>
  <c r="AB72" i="6" s="1"/>
  <c r="AD72" i="6" s="1"/>
  <c r="R72" i="6"/>
  <c r="K72" i="6"/>
  <c r="X72" i="6" s="1"/>
  <c r="Z72" i="6" s="1"/>
  <c r="AD71" i="6"/>
  <c r="AB71" i="6"/>
  <c r="Y71" i="6"/>
  <c r="AA71" i="6" s="1"/>
  <c r="AC71" i="6" s="1"/>
  <c r="X71" i="6"/>
  <c r="Z71" i="6" s="1"/>
  <c r="R71" i="6"/>
  <c r="K71" i="6"/>
  <c r="Z70" i="6"/>
  <c r="Y70" i="6"/>
  <c r="AB70" i="6" s="1"/>
  <c r="AD70" i="6" s="1"/>
  <c r="R70" i="6"/>
  <c r="K70" i="6"/>
  <c r="X70" i="6" s="1"/>
  <c r="Y69" i="6"/>
  <c r="AB69" i="6" s="1"/>
  <c r="AD69" i="6" s="1"/>
  <c r="R69" i="6"/>
  <c r="K69" i="6"/>
  <c r="X69" i="6" s="1"/>
  <c r="Z69" i="6" s="1"/>
  <c r="AD68" i="6"/>
  <c r="AC68" i="6"/>
  <c r="AB68" i="6"/>
  <c r="AA68" i="6"/>
  <c r="Y68" i="6"/>
  <c r="R68" i="6"/>
  <c r="K68" i="6"/>
  <c r="X68" i="6" s="1"/>
  <c r="Z68" i="6" s="1"/>
  <c r="Y67" i="6"/>
  <c r="R67" i="6"/>
  <c r="K67" i="6"/>
  <c r="X67" i="6" s="1"/>
  <c r="Z67" i="6" s="1"/>
  <c r="Y66" i="6"/>
  <c r="AB66" i="6" s="1"/>
  <c r="AD66" i="6" s="1"/>
  <c r="R66" i="6"/>
  <c r="K66" i="6"/>
  <c r="X66" i="6" s="1"/>
  <c r="Z66" i="6" s="1"/>
  <c r="AA65" i="6"/>
  <c r="AC65" i="6" s="1"/>
  <c r="Y65" i="6"/>
  <c r="AB65" i="6" s="1"/>
  <c r="AD65" i="6" s="1"/>
  <c r="R65" i="6"/>
  <c r="K65" i="6"/>
  <c r="X65" i="6" s="1"/>
  <c r="Z65" i="6" s="1"/>
  <c r="Y64" i="6"/>
  <c r="AB64" i="6" s="1"/>
  <c r="AD64" i="6" s="1"/>
  <c r="R64" i="6"/>
  <c r="K64" i="6"/>
  <c r="X64" i="6" s="1"/>
  <c r="Z64" i="6" s="1"/>
  <c r="AB63" i="6"/>
  <c r="AD63" i="6" s="1"/>
  <c r="AA63" i="6"/>
  <c r="AC63" i="6" s="1"/>
  <c r="Y63" i="6"/>
  <c r="R63" i="6"/>
  <c r="K63" i="6"/>
  <c r="X63" i="6" s="1"/>
  <c r="Z63" i="6" s="1"/>
  <c r="Y62" i="6"/>
  <c r="AB62" i="6" s="1"/>
  <c r="AD62" i="6" s="1"/>
  <c r="R62" i="6"/>
  <c r="K62" i="6"/>
  <c r="X62" i="6" s="1"/>
  <c r="Z62" i="6" s="1"/>
  <c r="AD61" i="6"/>
  <c r="AB61" i="6"/>
  <c r="Y61" i="6"/>
  <c r="AA61" i="6" s="1"/>
  <c r="AC61" i="6" s="1"/>
  <c r="X61" i="6"/>
  <c r="Z61" i="6" s="1"/>
  <c r="R61" i="6"/>
  <c r="K61" i="6"/>
  <c r="AA60" i="6"/>
  <c r="AC60" i="6" s="1"/>
  <c r="Y60" i="6"/>
  <c r="AB60" i="6" s="1"/>
  <c r="AD60" i="6" s="1"/>
  <c r="R60" i="6"/>
  <c r="K60" i="6"/>
  <c r="X60" i="6" s="1"/>
  <c r="Z60" i="6" s="1"/>
  <c r="Y59" i="6"/>
  <c r="AB59" i="6" s="1"/>
  <c r="AD59" i="6" s="1"/>
  <c r="R59" i="6"/>
  <c r="K59" i="6"/>
  <c r="X59" i="6" s="1"/>
  <c r="Z59" i="6" s="1"/>
  <c r="AB58" i="6"/>
  <c r="AD58" i="6" s="1"/>
  <c r="AA58" i="6"/>
  <c r="AC58" i="6" s="1"/>
  <c r="Y58" i="6"/>
  <c r="R58" i="6"/>
  <c r="K58" i="6"/>
  <c r="X58" i="6" s="1"/>
  <c r="Z58" i="6" s="1"/>
  <c r="Z57" i="6"/>
  <c r="Y57" i="6"/>
  <c r="AB57" i="6" s="1"/>
  <c r="AD57" i="6" s="1"/>
  <c r="R57" i="6"/>
  <c r="K57" i="6"/>
  <c r="X57" i="6" s="1"/>
  <c r="Y56" i="6"/>
  <c r="AB56" i="6" s="1"/>
  <c r="AD56" i="6" s="1"/>
  <c r="R56" i="6"/>
  <c r="K56" i="6"/>
  <c r="X56" i="6" s="1"/>
  <c r="Z56" i="6" s="1"/>
  <c r="Y55" i="6"/>
  <c r="AB55" i="6" s="1"/>
  <c r="AD55" i="6" s="1"/>
  <c r="R55" i="6"/>
  <c r="K55" i="6"/>
  <c r="X55" i="6" s="1"/>
  <c r="Z55" i="6" s="1"/>
  <c r="Y54" i="6"/>
  <c r="AB54" i="6" s="1"/>
  <c r="AD54" i="6" s="1"/>
  <c r="R54" i="6"/>
  <c r="K54" i="6"/>
  <c r="X54" i="6" s="1"/>
  <c r="Z54" i="6" s="1"/>
  <c r="AC53" i="6"/>
  <c r="AB53" i="6"/>
  <c r="AD53" i="6" s="1"/>
  <c r="AA53" i="6"/>
  <c r="Y53" i="6"/>
  <c r="R53" i="6"/>
  <c r="K53" i="6"/>
  <c r="X53" i="6" s="1"/>
  <c r="Z53" i="6" s="1"/>
  <c r="Y52" i="6"/>
  <c r="AB52" i="6" s="1"/>
  <c r="AD52" i="6" s="1"/>
  <c r="R52" i="6"/>
  <c r="K52" i="6"/>
  <c r="X52" i="6" s="1"/>
  <c r="Z52" i="6" s="1"/>
  <c r="AD51" i="6"/>
  <c r="AB51" i="6"/>
  <c r="Y51" i="6"/>
  <c r="AA51" i="6" s="1"/>
  <c r="AC51" i="6" s="1"/>
  <c r="R51" i="6"/>
  <c r="K51" i="6"/>
  <c r="X51" i="6" s="1"/>
  <c r="Z51" i="6" s="1"/>
  <c r="AA50" i="6"/>
  <c r="AC50" i="6" s="1"/>
  <c r="Y50" i="6"/>
  <c r="AB50" i="6" s="1"/>
  <c r="AD50" i="6" s="1"/>
  <c r="R50" i="6"/>
  <c r="K50" i="6"/>
  <c r="X50" i="6" s="1"/>
  <c r="Z50" i="6" s="1"/>
  <c r="AD49" i="6"/>
  <c r="AB49" i="6"/>
  <c r="AA49" i="6"/>
  <c r="AC49" i="6" s="1"/>
  <c r="Y49" i="6"/>
  <c r="R49" i="6"/>
  <c r="K49" i="6"/>
  <c r="X49" i="6" s="1"/>
  <c r="Z49" i="6" s="1"/>
  <c r="AA48" i="6"/>
  <c r="AC48" i="6" s="1"/>
  <c r="Y48" i="6"/>
  <c r="AB48" i="6" s="1"/>
  <c r="AD48" i="6" s="1"/>
  <c r="R48" i="6"/>
  <c r="K48" i="6"/>
  <c r="X48" i="6" s="1"/>
  <c r="Z48" i="6" s="1"/>
  <c r="Y47" i="6"/>
  <c r="AB47" i="6" s="1"/>
  <c r="AD47" i="6" s="1"/>
  <c r="R47" i="6"/>
  <c r="K47" i="6"/>
  <c r="X47" i="6" s="1"/>
  <c r="Z47" i="6" s="1"/>
  <c r="AC46" i="6"/>
  <c r="AB46" i="6"/>
  <c r="AD46" i="6" s="1"/>
  <c r="AA46" i="6"/>
  <c r="Y46" i="6"/>
  <c r="R46" i="6"/>
  <c r="K46" i="6"/>
  <c r="X46" i="6" s="1"/>
  <c r="Z46" i="6" s="1"/>
  <c r="Y45" i="6"/>
  <c r="R45" i="6"/>
  <c r="K45" i="6"/>
  <c r="X45" i="6" s="1"/>
  <c r="Z45" i="6" s="1"/>
  <c r="AD44" i="6"/>
  <c r="Y44" i="6"/>
  <c r="AB44" i="6" s="1"/>
  <c r="R44" i="6"/>
  <c r="K44" i="6"/>
  <c r="X44" i="6" s="1"/>
  <c r="Z44" i="6" s="1"/>
  <c r="AB43" i="6"/>
  <c r="AD43" i="6" s="1"/>
  <c r="Y43" i="6"/>
  <c r="AA43" i="6" s="1"/>
  <c r="AC43" i="6" s="1"/>
  <c r="R43" i="6"/>
  <c r="K43" i="6"/>
  <c r="X43" i="6" s="1"/>
  <c r="Z43" i="6" s="1"/>
  <c r="Z42" i="6"/>
  <c r="Y42" i="6"/>
  <c r="AB42" i="6" s="1"/>
  <c r="AD42" i="6" s="1"/>
  <c r="R42" i="6"/>
  <c r="K42" i="6"/>
  <c r="X42" i="6" s="1"/>
  <c r="AC41" i="6"/>
  <c r="AB41" i="6"/>
  <c r="AD41" i="6" s="1"/>
  <c r="AA41" i="6"/>
  <c r="Y41" i="6"/>
  <c r="R41" i="6"/>
  <c r="K41" i="6"/>
  <c r="X41" i="6" s="1"/>
  <c r="Z41" i="6" s="1"/>
  <c r="Y40" i="6"/>
  <c r="R40" i="6"/>
  <c r="K40" i="6"/>
  <c r="X40" i="6" s="1"/>
  <c r="Z40" i="6" s="1"/>
  <c r="AD39" i="6"/>
  <c r="Y39" i="6"/>
  <c r="AB39" i="6" s="1"/>
  <c r="R39" i="6"/>
  <c r="K39" i="6"/>
  <c r="X39" i="6" s="1"/>
  <c r="Z39" i="6" s="1"/>
  <c r="AB38" i="6"/>
  <c r="AD38" i="6" s="1"/>
  <c r="AA38" i="6"/>
  <c r="AC38" i="6" s="1"/>
  <c r="Y38" i="6"/>
  <c r="R38" i="6"/>
  <c r="K38" i="6"/>
  <c r="X38" i="6" s="1"/>
  <c r="Z38" i="6" s="1"/>
  <c r="Y37" i="6"/>
  <c r="AB37" i="6" s="1"/>
  <c r="AD37" i="6" s="1"/>
  <c r="X37" i="6"/>
  <c r="Z37" i="6" s="1"/>
  <c r="R37" i="6"/>
  <c r="K37" i="6"/>
  <c r="AC36" i="6"/>
  <c r="AB36" i="6"/>
  <c r="AD36" i="6" s="1"/>
  <c r="AA36" i="6"/>
  <c r="Y36" i="6"/>
  <c r="X36" i="6"/>
  <c r="Z36" i="6" s="1"/>
  <c r="R36" i="6"/>
  <c r="K36" i="6"/>
  <c r="Y35" i="6"/>
  <c r="AB35" i="6" s="1"/>
  <c r="AD35" i="6" s="1"/>
  <c r="R35" i="6"/>
  <c r="K35" i="6"/>
  <c r="X35" i="6" s="1"/>
  <c r="Z35" i="6" s="1"/>
  <c r="AD34" i="6"/>
  <c r="AB34" i="6"/>
  <c r="AA34" i="6"/>
  <c r="AC34" i="6" s="1"/>
  <c r="Y34" i="6"/>
  <c r="R34" i="6"/>
  <c r="K34" i="6"/>
  <c r="X34" i="6" s="1"/>
  <c r="Z34" i="6" s="1"/>
  <c r="Y33" i="6"/>
  <c r="AB33" i="6" s="1"/>
  <c r="AD33" i="6" s="1"/>
  <c r="R33" i="6"/>
  <c r="K33" i="6"/>
  <c r="X33" i="6" s="1"/>
  <c r="Z33" i="6" s="1"/>
  <c r="Y32" i="6"/>
  <c r="AB32" i="6" s="1"/>
  <c r="AD32" i="6" s="1"/>
  <c r="X32" i="6"/>
  <c r="Z32" i="6" s="1"/>
  <c r="R32" i="6"/>
  <c r="AD31" i="6"/>
  <c r="AC31" i="6"/>
  <c r="AB31" i="6"/>
  <c r="AA31" i="6"/>
  <c r="Y31" i="6"/>
  <c r="R31" i="6"/>
  <c r="K31" i="6"/>
  <c r="X31" i="6" s="1"/>
  <c r="Z31" i="6" s="1"/>
  <c r="Y30" i="6"/>
  <c r="R30" i="6"/>
  <c r="K30" i="6"/>
  <c r="X30" i="6" s="1"/>
  <c r="Z30" i="6" s="1"/>
  <c r="Y29" i="6"/>
  <c r="AB29" i="6" s="1"/>
  <c r="AD29" i="6" s="1"/>
  <c r="R29" i="6"/>
  <c r="K29" i="6"/>
  <c r="X29" i="6" s="1"/>
  <c r="Z29" i="6" s="1"/>
  <c r="Y28" i="6"/>
  <c r="AB28" i="6" s="1"/>
  <c r="AD28" i="6" s="1"/>
  <c r="R28" i="6"/>
  <c r="K28" i="6"/>
  <c r="X28" i="6" s="1"/>
  <c r="Z28" i="6" s="1"/>
  <c r="Y27" i="6"/>
  <c r="AB27" i="6" s="1"/>
  <c r="AD27" i="6" s="1"/>
  <c r="R27" i="6"/>
  <c r="K27" i="6"/>
  <c r="X27" i="6" s="1"/>
  <c r="Z27" i="6" s="1"/>
  <c r="AB26" i="6"/>
  <c r="AD26" i="6" s="1"/>
  <c r="AA26" i="6"/>
  <c r="AC26" i="6" s="1"/>
  <c r="Z26" i="6"/>
  <c r="Y26" i="6"/>
  <c r="X26" i="6"/>
  <c r="Y25" i="6"/>
  <c r="AB25" i="6" s="1"/>
  <c r="AD25" i="6" s="1"/>
  <c r="R25" i="6"/>
  <c r="K25" i="6"/>
  <c r="X25" i="6" s="1"/>
  <c r="Z25" i="6" s="1"/>
  <c r="AD24" i="6"/>
  <c r="Y24" i="6"/>
  <c r="AB24" i="6" s="1"/>
  <c r="X24" i="6"/>
  <c r="Z24" i="6" s="1"/>
  <c r="R24" i="6"/>
  <c r="K24" i="6"/>
  <c r="Y23" i="6"/>
  <c r="AB23" i="6" s="1"/>
  <c r="AD23" i="6" s="1"/>
  <c r="R23" i="6"/>
  <c r="K23" i="6"/>
  <c r="X23" i="6" s="1"/>
  <c r="Z23" i="6" s="1"/>
  <c r="Y22" i="6"/>
  <c r="AB22" i="6" s="1"/>
  <c r="AD22" i="6" s="1"/>
  <c r="X22" i="6"/>
  <c r="Z22" i="6" s="1"/>
  <c r="R22" i="6"/>
  <c r="K22" i="6"/>
  <c r="AC21" i="6"/>
  <c r="AB21" i="6"/>
  <c r="AD21" i="6" s="1"/>
  <c r="AA21" i="6"/>
  <c r="Y21" i="6"/>
  <c r="R21" i="6"/>
  <c r="K21" i="6"/>
  <c r="X21" i="6" s="1"/>
  <c r="Z21" i="6" s="1"/>
  <c r="Y20" i="6"/>
  <c r="R20" i="6"/>
  <c r="K20" i="6"/>
  <c r="X20" i="6" s="1"/>
  <c r="Z20" i="6" s="1"/>
  <c r="AD19" i="6"/>
  <c r="AB19" i="6"/>
  <c r="AA19" i="6"/>
  <c r="AC19" i="6" s="1"/>
  <c r="Y19" i="6"/>
  <c r="R19" i="6"/>
  <c r="K19" i="6"/>
  <c r="X19" i="6" s="1"/>
  <c r="Z19" i="6" s="1"/>
  <c r="AA18" i="6"/>
  <c r="AC18" i="6" s="1"/>
  <c r="Y18" i="6"/>
  <c r="AB18" i="6" s="1"/>
  <c r="AD18" i="6" s="1"/>
  <c r="R18" i="6"/>
  <c r="K18" i="6"/>
  <c r="X18" i="6" s="1"/>
  <c r="Z18" i="6" s="1"/>
  <c r="Y17" i="6"/>
  <c r="AB17" i="6" s="1"/>
  <c r="AD17" i="6" s="1"/>
  <c r="R17" i="6"/>
  <c r="K17" i="6"/>
  <c r="X17" i="6" s="1"/>
  <c r="Z17" i="6" s="1"/>
  <c r="AC16" i="6"/>
  <c r="AB16" i="6"/>
  <c r="AD16" i="6" s="1"/>
  <c r="AA16" i="6"/>
  <c r="Y16" i="6"/>
  <c r="R16" i="6"/>
  <c r="K16" i="6"/>
  <c r="X16" i="6" s="1"/>
  <c r="Z16" i="6" s="1"/>
  <c r="Y15" i="6"/>
  <c r="AB15" i="6" s="1"/>
  <c r="AD15" i="6" s="1"/>
  <c r="R15" i="6"/>
  <c r="K15" i="6"/>
  <c r="X15" i="6" s="1"/>
  <c r="Z15" i="6" s="1"/>
  <c r="Y14" i="6"/>
  <c r="AB14" i="6" s="1"/>
  <c r="AD14" i="6" s="1"/>
  <c r="R14" i="6"/>
  <c r="K14" i="6"/>
  <c r="X14" i="6" s="1"/>
  <c r="Z14" i="6" s="1"/>
  <c r="Y13" i="6"/>
  <c r="AB13" i="6" s="1"/>
  <c r="AD13" i="6" s="1"/>
  <c r="R13" i="6"/>
  <c r="K13" i="6"/>
  <c r="X13" i="6" s="1"/>
  <c r="Z13" i="6" s="1"/>
  <c r="AC12" i="6"/>
  <c r="AB12" i="6"/>
  <c r="AD12" i="6" s="1"/>
  <c r="AA12" i="6"/>
  <c r="Y12" i="6"/>
  <c r="R12" i="6"/>
  <c r="K12" i="6"/>
  <c r="X12" i="6" s="1"/>
  <c r="Z12" i="6" s="1"/>
  <c r="AB11" i="6"/>
  <c r="AD11" i="6" s="1"/>
  <c r="Y11" i="6"/>
  <c r="AA11" i="6" s="1"/>
  <c r="AC11" i="6" s="1"/>
  <c r="R11" i="6"/>
  <c r="K11" i="6"/>
  <c r="X11" i="6" s="1"/>
  <c r="Z11" i="6" s="1"/>
  <c r="Y10" i="6"/>
  <c r="AB10" i="6" s="1"/>
  <c r="AD10" i="6" s="1"/>
  <c r="R10" i="6"/>
  <c r="K10" i="6"/>
  <c r="X10" i="6" s="1"/>
  <c r="Z10" i="6" s="1"/>
  <c r="AC9" i="6"/>
  <c r="AB9" i="6"/>
  <c r="AD9" i="6" s="1"/>
  <c r="AA9" i="6"/>
  <c r="Y9" i="6"/>
  <c r="R9" i="6"/>
  <c r="K9" i="6"/>
  <c r="X9" i="6" s="1"/>
  <c r="Z9" i="6" s="1"/>
  <c r="AB8" i="6"/>
  <c r="AD8" i="6" s="1"/>
  <c r="AA8" i="6"/>
  <c r="AC8" i="6" s="1"/>
  <c r="R8" i="6"/>
  <c r="K8" i="6"/>
  <c r="X8" i="6" s="1"/>
  <c r="Z8" i="6" s="1"/>
  <c r="Y7" i="6"/>
  <c r="AB7" i="6" s="1"/>
  <c r="AD7" i="6" s="1"/>
  <c r="R7" i="6"/>
  <c r="K7" i="6"/>
  <c r="X7" i="6" s="1"/>
  <c r="Z7" i="6" s="1"/>
  <c r="Y6" i="6"/>
  <c r="AB6" i="6" s="1"/>
  <c r="AD6" i="6" s="1"/>
  <c r="R6" i="6"/>
  <c r="K6" i="6"/>
  <c r="X6" i="6" s="1"/>
  <c r="Z6" i="6" s="1"/>
  <c r="Z5" i="6"/>
  <c r="Y5" i="6"/>
  <c r="AB5" i="6" s="1"/>
  <c r="AD5" i="6" s="1"/>
  <c r="X5" i="6"/>
  <c r="AB120" i="5"/>
  <c r="AD120" i="5" s="1"/>
  <c r="AA120" i="5"/>
  <c r="AC120" i="5" s="1"/>
  <c r="R120" i="5"/>
  <c r="K120" i="5"/>
  <c r="X120" i="5" s="1"/>
  <c r="Z120" i="5" s="1"/>
  <c r="AB119" i="5"/>
  <c r="AD119" i="5" s="1"/>
  <c r="AA119" i="5"/>
  <c r="AC119" i="5" s="1"/>
  <c r="R119" i="5"/>
  <c r="K119" i="5"/>
  <c r="X119" i="5" s="1"/>
  <c r="Z119" i="5" s="1"/>
  <c r="AB118" i="5"/>
  <c r="AD118" i="5" s="1"/>
  <c r="AA118" i="5"/>
  <c r="AC118" i="5" s="1"/>
  <c r="R118" i="5"/>
  <c r="K118" i="5"/>
  <c r="X118" i="5" s="1"/>
  <c r="Z118" i="5" s="1"/>
  <c r="AB117" i="5"/>
  <c r="AD117" i="5" s="1"/>
  <c r="AA117" i="5"/>
  <c r="AC117" i="5" s="1"/>
  <c r="R117" i="5"/>
  <c r="K117" i="5"/>
  <c r="X117" i="5" s="1"/>
  <c r="Z117" i="5" s="1"/>
  <c r="AC116" i="5"/>
  <c r="AB116" i="5"/>
  <c r="AD116" i="5" s="1"/>
  <c r="AA116" i="5"/>
  <c r="R116" i="5"/>
  <c r="K116" i="5"/>
  <c r="X116" i="5" s="1"/>
  <c r="Z116" i="5" s="1"/>
  <c r="AB115" i="5"/>
  <c r="AD115" i="5" s="1"/>
  <c r="AA115" i="5"/>
  <c r="AC115" i="5" s="1"/>
  <c r="R115" i="5"/>
  <c r="K115" i="5"/>
  <c r="X115" i="5" s="1"/>
  <c r="Z115" i="5" s="1"/>
  <c r="AC114" i="5"/>
  <c r="AB114" i="5"/>
  <c r="AD114" i="5" s="1"/>
  <c r="AA114" i="5"/>
  <c r="R114" i="5"/>
  <c r="K114" i="5"/>
  <c r="X114" i="5" s="1"/>
  <c r="Z114" i="5" s="1"/>
  <c r="AB113" i="5"/>
  <c r="AD113" i="5" s="1"/>
  <c r="AA113" i="5"/>
  <c r="AC113" i="5" s="1"/>
  <c r="R113" i="5"/>
  <c r="K113" i="5"/>
  <c r="X113" i="5" s="1"/>
  <c r="Z113" i="5" s="1"/>
  <c r="AB112" i="5"/>
  <c r="AD112" i="5" s="1"/>
  <c r="AA112" i="5"/>
  <c r="AC112" i="5" s="1"/>
  <c r="R112" i="5"/>
  <c r="K112" i="5"/>
  <c r="X112" i="5" s="1"/>
  <c r="Z112" i="5" s="1"/>
  <c r="AD111" i="5"/>
  <c r="AB111" i="5"/>
  <c r="AA111" i="5"/>
  <c r="AC111" i="5" s="1"/>
  <c r="R111" i="5"/>
  <c r="K111" i="5"/>
  <c r="X111" i="5" s="1"/>
  <c r="Z111" i="5" s="1"/>
  <c r="AB110" i="5"/>
  <c r="AD110" i="5" s="1"/>
  <c r="AA110" i="5"/>
  <c r="AC110" i="5" s="1"/>
  <c r="R110" i="5"/>
  <c r="K110" i="5"/>
  <c r="X110" i="5" s="1"/>
  <c r="Z110" i="5" s="1"/>
  <c r="AD109" i="5"/>
  <c r="AB109" i="5"/>
  <c r="AA109" i="5"/>
  <c r="AC109" i="5" s="1"/>
  <c r="R109" i="5"/>
  <c r="K109" i="5"/>
  <c r="X109" i="5" s="1"/>
  <c r="Z109" i="5" s="1"/>
  <c r="AB108" i="5"/>
  <c r="AD108" i="5" s="1"/>
  <c r="AA108" i="5"/>
  <c r="AC108" i="5" s="1"/>
  <c r="R108" i="5"/>
  <c r="K108" i="5"/>
  <c r="X108" i="5" s="1"/>
  <c r="Z108" i="5" s="1"/>
  <c r="AB107" i="5"/>
  <c r="AD107" i="5" s="1"/>
  <c r="AA107" i="5"/>
  <c r="AC107" i="5" s="1"/>
  <c r="R107" i="5"/>
  <c r="K107" i="5"/>
  <c r="X107" i="5" s="1"/>
  <c r="Z107" i="5" s="1"/>
  <c r="AC106" i="5"/>
  <c r="AB106" i="5"/>
  <c r="AD106" i="5" s="1"/>
  <c r="AA106" i="5"/>
  <c r="R106" i="5"/>
  <c r="K106" i="5"/>
  <c r="X106" i="5" s="1"/>
  <c r="Z106" i="5" s="1"/>
  <c r="AB105" i="5"/>
  <c r="AD105" i="5" s="1"/>
  <c r="AA105" i="5"/>
  <c r="AC105" i="5" s="1"/>
  <c r="R105" i="5"/>
  <c r="K105" i="5"/>
  <c r="X105" i="5" s="1"/>
  <c r="Z105" i="5" s="1"/>
  <c r="AB104" i="5"/>
  <c r="AD104" i="5" s="1"/>
  <c r="AA104" i="5"/>
  <c r="AC104" i="5" s="1"/>
  <c r="R104" i="5"/>
  <c r="K104" i="5"/>
  <c r="X104" i="5" s="1"/>
  <c r="Z104" i="5" s="1"/>
  <c r="AB103" i="5"/>
  <c r="AD103" i="5" s="1"/>
  <c r="AA103" i="5"/>
  <c r="AC103" i="5" s="1"/>
  <c r="R103" i="5"/>
  <c r="K103" i="5"/>
  <c r="X103" i="5" s="1"/>
  <c r="Z103" i="5" s="1"/>
  <c r="AC102" i="5"/>
  <c r="AB102" i="5"/>
  <c r="AD102" i="5" s="1"/>
  <c r="AA102" i="5"/>
  <c r="R102" i="5"/>
  <c r="K102" i="5"/>
  <c r="X102" i="5" s="1"/>
  <c r="Z102" i="5" s="1"/>
  <c r="AD101" i="5"/>
  <c r="AB101" i="5"/>
  <c r="AA101" i="5"/>
  <c r="AC101" i="5" s="1"/>
  <c r="R101" i="5"/>
  <c r="K101" i="5"/>
  <c r="X101" i="5" s="1"/>
  <c r="Z101" i="5" s="1"/>
  <c r="AC100" i="5"/>
  <c r="AB100" i="5"/>
  <c r="AD100" i="5" s="1"/>
  <c r="AA100" i="5"/>
  <c r="R100" i="5"/>
  <c r="K100" i="5"/>
  <c r="X100" i="5" s="1"/>
  <c r="Z100" i="5" s="1"/>
  <c r="AB99" i="5"/>
  <c r="AD99" i="5" s="1"/>
  <c r="AA99" i="5"/>
  <c r="AC99" i="5" s="1"/>
  <c r="R99" i="5"/>
  <c r="K99" i="5"/>
  <c r="X99" i="5" s="1"/>
  <c r="Z99" i="5" s="1"/>
  <c r="AB98" i="5"/>
  <c r="AD98" i="5" s="1"/>
  <c r="AA98" i="5"/>
  <c r="AC98" i="5" s="1"/>
  <c r="R98" i="5"/>
  <c r="K98" i="5"/>
  <c r="X98" i="5" s="1"/>
  <c r="Z98" i="5" s="1"/>
  <c r="AB97" i="5"/>
  <c r="AD97" i="5" s="1"/>
  <c r="AA97" i="5"/>
  <c r="AC97" i="5" s="1"/>
  <c r="R97" i="5"/>
  <c r="K97" i="5"/>
  <c r="X97" i="5" s="1"/>
  <c r="Z97" i="5" s="1"/>
  <c r="AB96" i="5"/>
  <c r="AD96" i="5" s="1"/>
  <c r="AA96" i="5"/>
  <c r="AC96" i="5" s="1"/>
  <c r="X96" i="5"/>
  <c r="Z96" i="5" s="1"/>
  <c r="R96" i="5"/>
  <c r="K96" i="5"/>
  <c r="AB95" i="5"/>
  <c r="AD95" i="5" s="1"/>
  <c r="AA95" i="5"/>
  <c r="AC95" i="5" s="1"/>
  <c r="R95" i="5"/>
  <c r="K95" i="5"/>
  <c r="X95" i="5" s="1"/>
  <c r="Z95" i="5" s="1"/>
  <c r="AB94" i="5"/>
  <c r="AD94" i="5" s="1"/>
  <c r="AA94" i="5"/>
  <c r="AC94" i="5" s="1"/>
  <c r="R94" i="5"/>
  <c r="K94" i="5"/>
  <c r="X94" i="5" s="1"/>
  <c r="Z94" i="5" s="1"/>
  <c r="AB93" i="5"/>
  <c r="AD93" i="5" s="1"/>
  <c r="AA93" i="5"/>
  <c r="AC93" i="5" s="1"/>
  <c r="R93" i="5"/>
  <c r="K93" i="5"/>
  <c r="X93" i="5" s="1"/>
  <c r="Z93" i="5" s="1"/>
  <c r="AD92" i="5"/>
  <c r="AB92" i="5"/>
  <c r="AA92" i="5"/>
  <c r="AC92" i="5" s="1"/>
  <c r="X92" i="5"/>
  <c r="Z92" i="5" s="1"/>
  <c r="R92" i="5"/>
  <c r="K92" i="5"/>
  <c r="AB91" i="5"/>
  <c r="AD91" i="5" s="1"/>
  <c r="AA91" i="5"/>
  <c r="AC91" i="5" s="1"/>
  <c r="R91" i="5"/>
  <c r="K91" i="5"/>
  <c r="X91" i="5" s="1"/>
  <c r="Z91" i="5" s="1"/>
  <c r="AC90" i="5"/>
  <c r="AB90" i="5"/>
  <c r="AD90" i="5" s="1"/>
  <c r="AA90" i="5"/>
  <c r="R90" i="5"/>
  <c r="K90" i="5"/>
  <c r="X90" i="5" s="1"/>
  <c r="Z90" i="5" s="1"/>
  <c r="AB89" i="5"/>
  <c r="AD89" i="5" s="1"/>
  <c r="AA89" i="5"/>
  <c r="AC89" i="5" s="1"/>
  <c r="R89" i="5"/>
  <c r="K89" i="5"/>
  <c r="X89" i="5" s="1"/>
  <c r="Z89" i="5" s="1"/>
  <c r="AD88" i="5"/>
  <c r="AB88" i="5"/>
  <c r="AA88" i="5"/>
  <c r="AC88" i="5" s="1"/>
  <c r="R88" i="5"/>
  <c r="K88" i="5"/>
  <c r="X88" i="5" s="1"/>
  <c r="Z88" i="5" s="1"/>
  <c r="AB87" i="5"/>
  <c r="AD87" i="5" s="1"/>
  <c r="AA87" i="5"/>
  <c r="AC87" i="5" s="1"/>
  <c r="R87" i="5"/>
  <c r="K87" i="5"/>
  <c r="X87" i="5" s="1"/>
  <c r="Z87" i="5" s="1"/>
  <c r="AD86" i="5"/>
  <c r="AC86" i="5"/>
  <c r="AB86" i="5"/>
  <c r="AA86" i="5"/>
  <c r="R86" i="5"/>
  <c r="K86" i="5"/>
  <c r="X86" i="5" s="1"/>
  <c r="Z86" i="5" s="1"/>
  <c r="AB85" i="5"/>
  <c r="AD85" i="5" s="1"/>
  <c r="AA85" i="5"/>
  <c r="AC85" i="5" s="1"/>
  <c r="R85" i="5"/>
  <c r="K85" i="5"/>
  <c r="X85" i="5" s="1"/>
  <c r="Z85" i="5" s="1"/>
  <c r="AB84" i="5"/>
  <c r="AD84" i="5" s="1"/>
  <c r="AA84" i="5"/>
  <c r="AC84" i="5" s="1"/>
  <c r="R84" i="5"/>
  <c r="K84" i="5"/>
  <c r="X84" i="5" s="1"/>
  <c r="Z84" i="5" s="1"/>
  <c r="AB83" i="5"/>
  <c r="AD83" i="5" s="1"/>
  <c r="AA83" i="5"/>
  <c r="AC83" i="5" s="1"/>
  <c r="R83" i="5"/>
  <c r="K83" i="5"/>
  <c r="X83" i="5" s="1"/>
  <c r="Z83" i="5" s="1"/>
  <c r="AB82" i="5"/>
  <c r="AD82" i="5" s="1"/>
  <c r="AA82" i="5"/>
  <c r="AC82" i="5" s="1"/>
  <c r="R82" i="5"/>
  <c r="K82" i="5"/>
  <c r="X82" i="5" s="1"/>
  <c r="Z82" i="5" s="1"/>
  <c r="AB81" i="5"/>
  <c r="AD81" i="5" s="1"/>
  <c r="AA81" i="5"/>
  <c r="AC81" i="5" s="1"/>
  <c r="R81" i="5"/>
  <c r="K81" i="5"/>
  <c r="X81" i="5" s="1"/>
  <c r="Z81" i="5" s="1"/>
  <c r="AB80" i="5"/>
  <c r="AD80" i="5" s="1"/>
  <c r="AA80" i="5"/>
  <c r="AC80" i="5" s="1"/>
  <c r="R80" i="5"/>
  <c r="K80" i="5"/>
  <c r="X80" i="5" s="1"/>
  <c r="Z80" i="5" s="1"/>
  <c r="AB79" i="5"/>
  <c r="AD79" i="5" s="1"/>
  <c r="AA79" i="5"/>
  <c r="AC79" i="5" s="1"/>
  <c r="R79" i="5"/>
  <c r="K79" i="5"/>
  <c r="X79" i="5" s="1"/>
  <c r="Z79" i="5" s="1"/>
  <c r="AC78" i="5"/>
  <c r="AB78" i="5"/>
  <c r="AD78" i="5" s="1"/>
  <c r="AA78" i="5"/>
  <c r="R78" i="5"/>
  <c r="K78" i="5"/>
  <c r="X78" i="5" s="1"/>
  <c r="Z78" i="5" s="1"/>
  <c r="AB77" i="5"/>
  <c r="AD77" i="5" s="1"/>
  <c r="AA77" i="5"/>
  <c r="AC77" i="5" s="1"/>
  <c r="R77" i="5"/>
  <c r="K77" i="5"/>
  <c r="X77" i="5" s="1"/>
  <c r="Z77" i="5" s="1"/>
  <c r="AD76" i="5"/>
  <c r="AB76" i="5"/>
  <c r="AA76" i="5"/>
  <c r="AC76" i="5" s="1"/>
  <c r="R76" i="5"/>
  <c r="K76" i="5"/>
  <c r="X76" i="5" s="1"/>
  <c r="Z76" i="5" s="1"/>
  <c r="AB75" i="5"/>
  <c r="AD75" i="5" s="1"/>
  <c r="AA75" i="5"/>
  <c r="AC75" i="5" s="1"/>
  <c r="R75" i="5"/>
  <c r="K75" i="5"/>
  <c r="X75" i="5" s="1"/>
  <c r="Z75" i="5" s="1"/>
  <c r="AD74" i="5"/>
  <c r="AC74" i="5"/>
  <c r="AB74" i="5"/>
  <c r="AA74" i="5"/>
  <c r="R74" i="5"/>
  <c r="K74" i="5"/>
  <c r="X74" i="5" s="1"/>
  <c r="Z74" i="5" s="1"/>
  <c r="AB73" i="5"/>
  <c r="AD73" i="5" s="1"/>
  <c r="AA73" i="5"/>
  <c r="AC73" i="5" s="1"/>
  <c r="R73" i="5"/>
  <c r="K73" i="5"/>
  <c r="X73" i="5" s="1"/>
  <c r="Z73" i="5" s="1"/>
  <c r="AD72" i="5"/>
  <c r="AC72" i="5"/>
  <c r="AB72" i="5"/>
  <c r="AA72" i="5"/>
  <c r="Z72" i="5"/>
  <c r="X72" i="5"/>
  <c r="AB71" i="5"/>
  <c r="AD71" i="5" s="1"/>
  <c r="AA71" i="5"/>
  <c r="AC71" i="5" s="1"/>
  <c r="R71" i="5"/>
  <c r="K71" i="5"/>
  <c r="X71" i="5" s="1"/>
  <c r="Z71" i="5" s="1"/>
  <c r="AB70" i="5"/>
  <c r="AD70" i="5" s="1"/>
  <c r="AA70" i="5"/>
  <c r="AC70" i="5" s="1"/>
  <c r="R70" i="5"/>
  <c r="K70" i="5"/>
  <c r="X70" i="5" s="1"/>
  <c r="Z70" i="5" s="1"/>
  <c r="AB69" i="5"/>
  <c r="AD69" i="5" s="1"/>
  <c r="AA69" i="5"/>
  <c r="AC69" i="5" s="1"/>
  <c r="R69" i="5"/>
  <c r="K69" i="5"/>
  <c r="X69" i="5" s="1"/>
  <c r="Z69" i="5" s="1"/>
  <c r="AB68" i="5"/>
  <c r="AD68" i="5" s="1"/>
  <c r="AA68" i="5"/>
  <c r="AC68" i="5" s="1"/>
  <c r="R68" i="5"/>
  <c r="K68" i="5"/>
  <c r="X68" i="5" s="1"/>
  <c r="Z68" i="5" s="1"/>
  <c r="AB67" i="5"/>
  <c r="AD67" i="5" s="1"/>
  <c r="AA67" i="5"/>
  <c r="AC67" i="5" s="1"/>
  <c r="X67" i="5"/>
  <c r="Z67" i="5" s="1"/>
  <c r="R67" i="5"/>
  <c r="K67" i="5"/>
  <c r="AB66" i="5"/>
  <c r="AD66" i="5" s="1"/>
  <c r="AA66" i="5"/>
  <c r="AC66" i="5" s="1"/>
  <c r="R66" i="5"/>
  <c r="K66" i="5"/>
  <c r="X66" i="5" s="1"/>
  <c r="Z66" i="5" s="1"/>
  <c r="AB65" i="5"/>
  <c r="AD65" i="5" s="1"/>
  <c r="AA65" i="5"/>
  <c r="AC65" i="5" s="1"/>
  <c r="R65" i="5"/>
  <c r="K65" i="5"/>
  <c r="X65" i="5" s="1"/>
  <c r="Z65" i="5" s="1"/>
  <c r="AD64" i="5"/>
  <c r="AB64" i="5"/>
  <c r="AA64" i="5"/>
  <c r="AC64" i="5" s="1"/>
  <c r="R64" i="5"/>
  <c r="K64" i="5"/>
  <c r="X64" i="5" s="1"/>
  <c r="Z64" i="5" s="1"/>
  <c r="AB63" i="5"/>
  <c r="AD63" i="5" s="1"/>
  <c r="AA63" i="5"/>
  <c r="AC63" i="5" s="1"/>
  <c r="R63" i="5"/>
  <c r="K63" i="5"/>
  <c r="X63" i="5" s="1"/>
  <c r="Z63" i="5" s="1"/>
  <c r="AB62" i="5"/>
  <c r="AD62" i="5" s="1"/>
  <c r="AA62" i="5"/>
  <c r="AC62" i="5" s="1"/>
  <c r="R62" i="5"/>
  <c r="K62" i="5"/>
  <c r="X62" i="5" s="1"/>
  <c r="Z62" i="5" s="1"/>
  <c r="AB61" i="5"/>
  <c r="AD61" i="5" s="1"/>
  <c r="AA61" i="5"/>
  <c r="AC61" i="5" s="1"/>
  <c r="R61" i="5"/>
  <c r="K61" i="5"/>
  <c r="X61" i="5" s="1"/>
  <c r="Z61" i="5" s="1"/>
  <c r="AB60" i="5"/>
  <c r="AD60" i="5" s="1"/>
  <c r="AA60" i="5"/>
  <c r="AC60" i="5" s="1"/>
  <c r="R60" i="5"/>
  <c r="K60" i="5"/>
  <c r="X60" i="5" s="1"/>
  <c r="Z60" i="5" s="1"/>
  <c r="AB59" i="5"/>
  <c r="AD59" i="5" s="1"/>
  <c r="AA59" i="5"/>
  <c r="AC59" i="5" s="1"/>
  <c r="R59" i="5"/>
  <c r="K59" i="5"/>
  <c r="X59" i="5" s="1"/>
  <c r="Z59" i="5" s="1"/>
  <c r="AB58" i="5"/>
  <c r="AD58" i="5" s="1"/>
  <c r="AA58" i="5"/>
  <c r="AC58" i="5" s="1"/>
  <c r="R58" i="5"/>
  <c r="K58" i="5"/>
  <c r="X58" i="5" s="1"/>
  <c r="Z58" i="5" s="1"/>
  <c r="AB57" i="5"/>
  <c r="AD57" i="5" s="1"/>
  <c r="AA57" i="5"/>
  <c r="AC57" i="5" s="1"/>
  <c r="X57" i="5"/>
  <c r="Z57" i="5" s="1"/>
  <c r="R57" i="5"/>
  <c r="K57" i="5"/>
  <c r="AB56" i="5"/>
  <c r="AD56" i="5" s="1"/>
  <c r="AA56" i="5"/>
  <c r="AC56" i="5" s="1"/>
  <c r="R56" i="5"/>
  <c r="K56" i="5"/>
  <c r="X56" i="5" s="1"/>
  <c r="Z56" i="5" s="1"/>
  <c r="AB55" i="5"/>
  <c r="AD55" i="5" s="1"/>
  <c r="AA55" i="5"/>
  <c r="AC55" i="5" s="1"/>
  <c r="R55" i="5"/>
  <c r="K55" i="5"/>
  <c r="X55" i="5" s="1"/>
  <c r="Z55" i="5" s="1"/>
  <c r="AC54" i="5"/>
  <c r="AB54" i="5"/>
  <c r="AD54" i="5" s="1"/>
  <c r="AA54" i="5"/>
  <c r="R54" i="5"/>
  <c r="K54" i="5"/>
  <c r="X54" i="5" s="1"/>
  <c r="Z54" i="5" s="1"/>
  <c r="AB53" i="5"/>
  <c r="AD53" i="5" s="1"/>
  <c r="AA53" i="5"/>
  <c r="AC53" i="5" s="1"/>
  <c r="R53" i="5"/>
  <c r="K53" i="5"/>
  <c r="X53" i="5" s="1"/>
  <c r="Z53" i="5" s="1"/>
  <c r="AB52" i="5"/>
  <c r="AD52" i="5" s="1"/>
  <c r="AA52" i="5"/>
  <c r="AC52" i="5" s="1"/>
  <c r="R52" i="5"/>
  <c r="K52" i="5"/>
  <c r="X52" i="5" s="1"/>
  <c r="Z52" i="5" s="1"/>
  <c r="AB51" i="5"/>
  <c r="AD51" i="5" s="1"/>
  <c r="AA51" i="5"/>
  <c r="AC51" i="5" s="1"/>
  <c r="X51" i="5"/>
  <c r="Z51" i="5" s="1"/>
  <c r="R51" i="5"/>
  <c r="K51" i="5"/>
  <c r="AB50" i="5"/>
  <c r="AD50" i="5" s="1"/>
  <c r="AA50" i="5"/>
  <c r="AC50" i="5" s="1"/>
  <c r="R50" i="5"/>
  <c r="K50" i="5"/>
  <c r="X50" i="5" s="1"/>
  <c r="Z50" i="5" s="1"/>
  <c r="AB49" i="5"/>
  <c r="AD49" i="5" s="1"/>
  <c r="AA49" i="5"/>
  <c r="AC49" i="5" s="1"/>
  <c r="X49" i="5"/>
  <c r="Z49" i="5" s="1"/>
  <c r="R49" i="5"/>
  <c r="K49" i="5"/>
  <c r="AD48" i="5"/>
  <c r="AB48" i="5"/>
  <c r="AA48" i="5"/>
  <c r="AC48" i="5" s="1"/>
  <c r="R48" i="5"/>
  <c r="K48" i="5"/>
  <c r="X48" i="5" s="1"/>
  <c r="Z48" i="5" s="1"/>
  <c r="AB47" i="5"/>
  <c r="AD47" i="5" s="1"/>
  <c r="AA47" i="5"/>
  <c r="AC47" i="5" s="1"/>
  <c r="R47" i="5"/>
  <c r="K47" i="5"/>
  <c r="X47" i="5" s="1"/>
  <c r="Z47" i="5" s="1"/>
  <c r="AB46" i="5"/>
  <c r="AD46" i="5" s="1"/>
  <c r="AA46" i="5"/>
  <c r="AC46" i="5" s="1"/>
  <c r="R46" i="5"/>
  <c r="K46" i="5"/>
  <c r="X46" i="5" s="1"/>
  <c r="Z46" i="5" s="1"/>
  <c r="AB45" i="5"/>
  <c r="AD45" i="5" s="1"/>
  <c r="AA45" i="5"/>
  <c r="AC45" i="5" s="1"/>
  <c r="R45" i="5"/>
  <c r="K45" i="5"/>
  <c r="X45" i="5" s="1"/>
  <c r="Z45" i="5" s="1"/>
  <c r="AD44" i="5"/>
  <c r="AB44" i="5"/>
  <c r="AA44" i="5"/>
  <c r="AC44" i="5" s="1"/>
  <c r="R44" i="5"/>
  <c r="K44" i="5"/>
  <c r="X44" i="5" s="1"/>
  <c r="Z44" i="5" s="1"/>
  <c r="AB43" i="5"/>
  <c r="AD43" i="5" s="1"/>
  <c r="AA43" i="5"/>
  <c r="AC43" i="5" s="1"/>
  <c r="R43" i="5"/>
  <c r="K43" i="5"/>
  <c r="X43" i="5" s="1"/>
  <c r="Z43" i="5" s="1"/>
  <c r="AD42" i="5"/>
  <c r="AB42" i="5"/>
  <c r="AA42" i="5"/>
  <c r="AC42" i="5" s="1"/>
  <c r="X42" i="5"/>
  <c r="Z42" i="5" s="1"/>
  <c r="R42" i="5"/>
  <c r="K42" i="5"/>
  <c r="AB41" i="5"/>
  <c r="AD41" i="5" s="1"/>
  <c r="AA41" i="5"/>
  <c r="AC41" i="5" s="1"/>
  <c r="R41" i="5"/>
  <c r="K41" i="5"/>
  <c r="X41" i="5" s="1"/>
  <c r="Z41" i="5" s="1"/>
  <c r="AB40" i="5"/>
  <c r="AD40" i="5" s="1"/>
  <c r="AA40" i="5"/>
  <c r="AC40" i="5" s="1"/>
  <c r="R40" i="5"/>
  <c r="K40" i="5"/>
  <c r="X40" i="5" s="1"/>
  <c r="Z40" i="5" s="1"/>
  <c r="AD39" i="5"/>
  <c r="AB39" i="5"/>
  <c r="AA39" i="5"/>
  <c r="AC39" i="5" s="1"/>
  <c r="R39" i="5"/>
  <c r="K39" i="5"/>
  <c r="X39" i="5" s="1"/>
  <c r="Z39" i="5" s="1"/>
  <c r="AB38" i="5"/>
  <c r="AD38" i="5" s="1"/>
  <c r="AA38" i="5"/>
  <c r="AC38" i="5" s="1"/>
  <c r="X38" i="5"/>
  <c r="Z38" i="5" s="1"/>
  <c r="R38" i="5"/>
  <c r="K38" i="5"/>
  <c r="AC37" i="5"/>
  <c r="AB37" i="5"/>
  <c r="AD37" i="5" s="1"/>
  <c r="AA37" i="5"/>
  <c r="R37" i="5"/>
  <c r="K37" i="5"/>
  <c r="X37" i="5" s="1"/>
  <c r="Z37" i="5" s="1"/>
  <c r="AB36" i="5"/>
  <c r="AD36" i="5" s="1"/>
  <c r="AA36" i="5"/>
  <c r="AC36" i="5" s="1"/>
  <c r="R36" i="5"/>
  <c r="K36" i="5"/>
  <c r="X36" i="5" s="1"/>
  <c r="Z36" i="5" s="1"/>
  <c r="AD35" i="5"/>
  <c r="AB35" i="5"/>
  <c r="AA35" i="5"/>
  <c r="AC35" i="5" s="1"/>
  <c r="R35" i="5"/>
  <c r="K35" i="5"/>
  <c r="X35" i="5" s="1"/>
  <c r="Z35" i="5" s="1"/>
  <c r="AB34" i="5"/>
  <c r="AD34" i="5" s="1"/>
  <c r="AA34" i="5"/>
  <c r="AC34" i="5" s="1"/>
  <c r="X34" i="5"/>
  <c r="Z34" i="5" s="1"/>
  <c r="R34" i="5"/>
  <c r="K34" i="5"/>
  <c r="AD33" i="5"/>
  <c r="AB33" i="5"/>
  <c r="AA33" i="5"/>
  <c r="AC33" i="5" s="1"/>
  <c r="R33" i="5"/>
  <c r="K33" i="5"/>
  <c r="X33" i="5" s="1"/>
  <c r="Z33" i="5" s="1"/>
  <c r="AB32" i="5"/>
  <c r="AD32" i="5" s="1"/>
  <c r="AA32" i="5"/>
  <c r="AC32" i="5" s="1"/>
  <c r="R32" i="5"/>
  <c r="K32" i="5"/>
  <c r="X32" i="5" s="1"/>
  <c r="Z32" i="5" s="1"/>
  <c r="AB31" i="5"/>
  <c r="AD31" i="5" s="1"/>
  <c r="AA31" i="5"/>
  <c r="AC31" i="5" s="1"/>
  <c r="X31" i="5"/>
  <c r="Z31" i="5" s="1"/>
  <c r="R31" i="5"/>
  <c r="K31" i="5"/>
  <c r="AB30" i="5"/>
  <c r="AD30" i="5" s="1"/>
  <c r="AA30" i="5"/>
  <c r="AC30" i="5" s="1"/>
  <c r="R30" i="5"/>
  <c r="K30" i="5"/>
  <c r="X30" i="5" s="1"/>
  <c r="Z30" i="5" s="1"/>
  <c r="AB29" i="5"/>
  <c r="AD29" i="5" s="1"/>
  <c r="AA29" i="5"/>
  <c r="AC29" i="5" s="1"/>
  <c r="R29" i="5"/>
  <c r="K29" i="5"/>
  <c r="X29" i="5" s="1"/>
  <c r="Z29" i="5" s="1"/>
  <c r="AD28" i="5"/>
  <c r="AC28" i="5"/>
  <c r="AB28" i="5"/>
  <c r="AA28" i="5"/>
  <c r="R28" i="5"/>
  <c r="K28" i="5"/>
  <c r="X28" i="5" s="1"/>
  <c r="Z28" i="5" s="1"/>
  <c r="AB27" i="5"/>
  <c r="AD27" i="5" s="1"/>
  <c r="AA27" i="5"/>
  <c r="AC27" i="5" s="1"/>
  <c r="X27" i="5"/>
  <c r="Z27" i="5" s="1"/>
  <c r="R27" i="5"/>
  <c r="K27" i="5"/>
  <c r="AD26" i="5"/>
  <c r="AC26" i="5"/>
  <c r="AB26" i="5"/>
  <c r="AA26" i="5"/>
  <c r="R26" i="5"/>
  <c r="K26" i="5"/>
  <c r="X26" i="5" s="1"/>
  <c r="Z26" i="5" s="1"/>
  <c r="AB25" i="5"/>
  <c r="AD25" i="5" s="1"/>
  <c r="AA25" i="5"/>
  <c r="AC25" i="5" s="1"/>
  <c r="X25" i="5"/>
  <c r="Z25" i="5" s="1"/>
  <c r="R25" i="5"/>
  <c r="K25" i="5"/>
  <c r="AD24" i="5"/>
  <c r="AB24" i="5"/>
  <c r="AA24" i="5"/>
  <c r="AC24" i="5" s="1"/>
  <c r="R24" i="5"/>
  <c r="K24" i="5"/>
  <c r="X24" i="5" s="1"/>
  <c r="Z24" i="5" s="1"/>
  <c r="AB23" i="5"/>
  <c r="AD23" i="5" s="1"/>
  <c r="AA23" i="5"/>
  <c r="AC23" i="5" s="1"/>
  <c r="R23" i="5"/>
  <c r="K23" i="5"/>
  <c r="X23" i="5" s="1"/>
  <c r="Z23" i="5" s="1"/>
  <c r="AD22" i="5"/>
  <c r="AC22" i="5"/>
  <c r="AB22" i="5"/>
  <c r="AA22" i="5"/>
  <c r="X22" i="5"/>
  <c r="Z22" i="5" s="1"/>
  <c r="R22" i="5"/>
  <c r="K22" i="5"/>
  <c r="AB21" i="5"/>
  <c r="AD21" i="5" s="1"/>
  <c r="AA21" i="5"/>
  <c r="AC21" i="5" s="1"/>
  <c r="R21" i="5"/>
  <c r="K21" i="5"/>
  <c r="X21" i="5" s="1"/>
  <c r="Z21" i="5" s="1"/>
  <c r="AD20" i="5"/>
  <c r="AC20" i="5"/>
  <c r="AB20" i="5"/>
  <c r="AA20" i="5"/>
  <c r="R20" i="5"/>
  <c r="K20" i="5"/>
  <c r="X20" i="5" s="1"/>
  <c r="Z20" i="5" s="1"/>
  <c r="AB19" i="5"/>
  <c r="AD19" i="5" s="1"/>
  <c r="AA19" i="5"/>
  <c r="AC19" i="5" s="1"/>
  <c r="R19" i="5"/>
  <c r="K19" i="5"/>
  <c r="X19" i="5" s="1"/>
  <c r="Z19" i="5" s="1"/>
  <c r="AB18" i="5"/>
  <c r="AD18" i="5" s="1"/>
  <c r="AA18" i="5"/>
  <c r="AC18" i="5" s="1"/>
  <c r="R18" i="5"/>
  <c r="K18" i="5"/>
  <c r="X18" i="5" s="1"/>
  <c r="Z18" i="5" s="1"/>
  <c r="AB17" i="5"/>
  <c r="AD17" i="5" s="1"/>
  <c r="AA17" i="5"/>
  <c r="AC17" i="5" s="1"/>
  <c r="R17" i="5"/>
  <c r="K17" i="5"/>
  <c r="X17" i="5" s="1"/>
  <c r="Z17" i="5" s="1"/>
  <c r="AB16" i="5"/>
  <c r="AD16" i="5" s="1"/>
  <c r="AA16" i="5"/>
  <c r="AC16" i="5" s="1"/>
  <c r="R16" i="5"/>
  <c r="K16" i="5"/>
  <c r="X16" i="5" s="1"/>
  <c r="Z16" i="5" s="1"/>
  <c r="AB15" i="5"/>
  <c r="AD15" i="5" s="1"/>
  <c r="AA15" i="5"/>
  <c r="AC15" i="5" s="1"/>
  <c r="R15" i="5"/>
  <c r="K15" i="5"/>
  <c r="X15" i="5" s="1"/>
  <c r="Z15" i="5" s="1"/>
  <c r="AB14" i="5"/>
  <c r="AD14" i="5" s="1"/>
  <c r="AA14" i="5"/>
  <c r="AC14" i="5" s="1"/>
  <c r="R14" i="5"/>
  <c r="K14" i="5"/>
  <c r="X14" i="5" s="1"/>
  <c r="Z14" i="5" s="1"/>
  <c r="AB13" i="5"/>
  <c r="AD13" i="5" s="1"/>
  <c r="AA13" i="5"/>
  <c r="AC13" i="5" s="1"/>
  <c r="R13" i="5"/>
  <c r="K13" i="5"/>
  <c r="X13" i="5" s="1"/>
  <c r="Z13" i="5" s="1"/>
  <c r="AC12" i="5"/>
  <c r="AB12" i="5"/>
  <c r="AD12" i="5" s="1"/>
  <c r="AA12" i="5"/>
  <c r="R12" i="5"/>
  <c r="K12" i="5"/>
  <c r="X12" i="5" s="1"/>
  <c r="Z12" i="5" s="1"/>
  <c r="AB11" i="5"/>
  <c r="AD11" i="5" s="1"/>
  <c r="AA11" i="5"/>
  <c r="AC11" i="5" s="1"/>
  <c r="R11" i="5"/>
  <c r="K11" i="5"/>
  <c r="X11" i="5" s="1"/>
  <c r="Z11" i="5" s="1"/>
  <c r="AD10" i="5"/>
  <c r="AB10" i="5"/>
  <c r="AA10" i="5"/>
  <c r="AC10" i="5" s="1"/>
  <c r="R10" i="5"/>
  <c r="K10" i="5"/>
  <c r="X10" i="5" s="1"/>
  <c r="Z10" i="5" s="1"/>
  <c r="AB9" i="5"/>
  <c r="AD9" i="5" s="1"/>
  <c r="AA9" i="5"/>
  <c r="AC9" i="5" s="1"/>
  <c r="R9" i="5"/>
  <c r="K9" i="5"/>
  <c r="X9" i="5" s="1"/>
  <c r="Z9" i="5" s="1"/>
  <c r="AD8" i="5"/>
  <c r="AC8" i="5"/>
  <c r="AB8" i="5"/>
  <c r="R8" i="5"/>
  <c r="K8" i="5"/>
  <c r="X8" i="5" s="1"/>
  <c r="Z8" i="5" s="1"/>
  <c r="Y7" i="5"/>
  <c r="AB7" i="5" s="1"/>
  <c r="AD7" i="5" s="1"/>
  <c r="R7" i="5"/>
  <c r="K7" i="5"/>
  <c r="X7" i="5" s="1"/>
  <c r="Z7" i="5" s="1"/>
  <c r="Y6" i="5"/>
  <c r="AB6" i="5" s="1"/>
  <c r="AD6" i="5" s="1"/>
  <c r="R6" i="5"/>
  <c r="K6" i="5"/>
  <c r="X6" i="5" s="1"/>
  <c r="Z6" i="5" s="1"/>
  <c r="AD5" i="5"/>
  <c r="AC5" i="5"/>
  <c r="AB5" i="5"/>
  <c r="AA5" i="5"/>
  <c r="Z5" i="5"/>
  <c r="Y5" i="5"/>
  <c r="X5" i="5"/>
  <c r="Y62" i="4"/>
  <c r="AB62" i="4" s="1"/>
  <c r="AD62" i="4" s="1"/>
  <c r="R62" i="4"/>
  <c r="K62" i="4"/>
  <c r="X62" i="4" s="1"/>
  <c r="Z62" i="4" s="1"/>
  <c r="AB61" i="4"/>
  <c r="AD61" i="4" s="1"/>
  <c r="Y61" i="4"/>
  <c r="AA61" i="4" s="1"/>
  <c r="AC61" i="4" s="1"/>
  <c r="R61" i="4"/>
  <c r="K61" i="4"/>
  <c r="X61" i="4" s="1"/>
  <c r="Z61" i="4" s="1"/>
  <c r="Y60" i="4"/>
  <c r="AB60" i="4" s="1"/>
  <c r="AD60" i="4" s="1"/>
  <c r="R60" i="4"/>
  <c r="K60" i="4"/>
  <c r="X60" i="4" s="1"/>
  <c r="Z60" i="4" s="1"/>
  <c r="AA59" i="4"/>
  <c r="AC59" i="4" s="1"/>
  <c r="Y59" i="4"/>
  <c r="AB59" i="4" s="1"/>
  <c r="AD59" i="4" s="1"/>
  <c r="R59" i="4"/>
  <c r="K59" i="4"/>
  <c r="X59" i="4" s="1"/>
  <c r="Z59" i="4" s="1"/>
  <c r="Y58" i="4"/>
  <c r="AB58" i="4" s="1"/>
  <c r="AD58" i="4" s="1"/>
  <c r="R58" i="4"/>
  <c r="K58" i="4"/>
  <c r="X58" i="4" s="1"/>
  <c r="Z58" i="4" s="1"/>
  <c r="Y57" i="4"/>
  <c r="AB57" i="4" s="1"/>
  <c r="AD57" i="4" s="1"/>
  <c r="R57" i="4"/>
  <c r="K57" i="4"/>
  <c r="X57" i="4" s="1"/>
  <c r="Z57" i="4" s="1"/>
  <c r="AB56" i="4"/>
  <c r="AD56" i="4" s="1"/>
  <c r="AA56" i="4"/>
  <c r="AC56" i="4" s="1"/>
  <c r="Y56" i="4"/>
  <c r="R56" i="4"/>
  <c r="K56" i="4"/>
  <c r="X56" i="4" s="1"/>
  <c r="Z56" i="4" s="1"/>
  <c r="Y55" i="4"/>
  <c r="AB55" i="4" s="1"/>
  <c r="AD55" i="4" s="1"/>
  <c r="R55" i="4"/>
  <c r="K55" i="4"/>
  <c r="X55" i="4" s="1"/>
  <c r="Z55" i="4" s="1"/>
  <c r="Y54" i="4"/>
  <c r="AB54" i="4" s="1"/>
  <c r="AD54" i="4" s="1"/>
  <c r="R54" i="4"/>
  <c r="K54" i="4"/>
  <c r="X54" i="4" s="1"/>
  <c r="Z54" i="4" s="1"/>
  <c r="Y53" i="4"/>
  <c r="AB53" i="4" s="1"/>
  <c r="AD53" i="4" s="1"/>
  <c r="R53" i="4"/>
  <c r="K53" i="4"/>
  <c r="X53" i="4" s="1"/>
  <c r="Z53" i="4" s="1"/>
  <c r="Y52" i="4"/>
  <c r="AB52" i="4" s="1"/>
  <c r="AD52" i="4" s="1"/>
  <c r="X52" i="4"/>
  <c r="Z52" i="4" s="1"/>
  <c r="R52" i="4"/>
  <c r="K52" i="4"/>
  <c r="AB51" i="4"/>
  <c r="AD51" i="4" s="1"/>
  <c r="AA51" i="4"/>
  <c r="AC51" i="4" s="1"/>
  <c r="Y51" i="4"/>
  <c r="R51" i="4"/>
  <c r="K51" i="4"/>
  <c r="X51" i="4" s="1"/>
  <c r="Z51" i="4" s="1"/>
  <c r="Y50" i="4"/>
  <c r="AB50" i="4" s="1"/>
  <c r="AD50" i="4" s="1"/>
  <c r="R50" i="4"/>
  <c r="K50" i="4"/>
  <c r="X50" i="4" s="1"/>
  <c r="Z50" i="4" s="1"/>
  <c r="Y49" i="4"/>
  <c r="AB49" i="4" s="1"/>
  <c r="AD49" i="4" s="1"/>
  <c r="R49" i="4"/>
  <c r="K49" i="4"/>
  <c r="X49" i="4" s="1"/>
  <c r="Z49" i="4" s="1"/>
  <c r="Y48" i="4"/>
  <c r="AB48" i="4" s="1"/>
  <c r="AD48" i="4" s="1"/>
  <c r="R48" i="4"/>
  <c r="K48" i="4"/>
  <c r="X48" i="4" s="1"/>
  <c r="Z48" i="4" s="1"/>
  <c r="AB47" i="4"/>
  <c r="AD47" i="4" s="1"/>
  <c r="AA47" i="4"/>
  <c r="AC47" i="4" s="1"/>
  <c r="Y47" i="4"/>
  <c r="R47" i="4"/>
  <c r="K47" i="4"/>
  <c r="X47" i="4" s="1"/>
  <c r="Z47" i="4" s="1"/>
  <c r="Y46" i="4"/>
  <c r="AA46" i="4" s="1"/>
  <c r="AC46" i="4" s="1"/>
  <c r="R46" i="4"/>
  <c r="K46" i="4"/>
  <c r="X46" i="4" s="1"/>
  <c r="Z46" i="4" s="1"/>
  <c r="Y45" i="4"/>
  <c r="AB45" i="4" s="1"/>
  <c r="AD45" i="4" s="1"/>
  <c r="R45" i="4"/>
  <c r="K45" i="4"/>
  <c r="X45" i="4" s="1"/>
  <c r="Z45" i="4" s="1"/>
  <c r="AB44" i="4"/>
  <c r="AD44" i="4" s="1"/>
  <c r="Y44" i="4"/>
  <c r="AA44" i="4" s="1"/>
  <c r="AC44" i="4" s="1"/>
  <c r="R44" i="4"/>
  <c r="K44" i="4"/>
  <c r="X44" i="4" s="1"/>
  <c r="Z44" i="4" s="1"/>
  <c r="Y43" i="4"/>
  <c r="AB43" i="4" s="1"/>
  <c r="AD43" i="4" s="1"/>
  <c r="R43" i="4"/>
  <c r="K43" i="4"/>
  <c r="X43" i="4" s="1"/>
  <c r="Z43" i="4" s="1"/>
  <c r="AD42" i="4"/>
  <c r="AB42" i="4"/>
  <c r="AA42" i="4"/>
  <c r="AC42" i="4" s="1"/>
  <c r="Z42" i="4"/>
  <c r="Y42" i="4"/>
  <c r="X42" i="4"/>
  <c r="R42" i="4"/>
  <c r="K42" i="4"/>
  <c r="AB41" i="4"/>
  <c r="AD41" i="4" s="1"/>
  <c r="AA41" i="4"/>
  <c r="AC41" i="4" s="1"/>
  <c r="Z41" i="4"/>
  <c r="Y41" i="4"/>
  <c r="X41" i="4"/>
  <c r="R41" i="4"/>
  <c r="K41" i="4"/>
  <c r="Y40" i="4"/>
  <c r="AB40" i="4" s="1"/>
  <c r="AD40" i="4" s="1"/>
  <c r="R40" i="4"/>
  <c r="K40" i="4"/>
  <c r="X40" i="4" s="1"/>
  <c r="Z40" i="4" s="1"/>
  <c r="AC39" i="4"/>
  <c r="AB39" i="4"/>
  <c r="AD39" i="4" s="1"/>
  <c r="AA39" i="4"/>
  <c r="Y39" i="4"/>
  <c r="R39" i="4"/>
  <c r="K39" i="4"/>
  <c r="X39" i="4" s="1"/>
  <c r="Z39" i="4" s="1"/>
  <c r="Y38" i="4"/>
  <c r="AA38" i="4" s="1"/>
  <c r="AC38" i="4" s="1"/>
  <c r="R38" i="4"/>
  <c r="K38" i="4"/>
  <c r="X38" i="4" s="1"/>
  <c r="Z38" i="4" s="1"/>
  <c r="Y37" i="4"/>
  <c r="AB37" i="4" s="1"/>
  <c r="AD37" i="4" s="1"/>
  <c r="R37" i="4"/>
  <c r="K37" i="4"/>
  <c r="X37" i="4" s="1"/>
  <c r="Z37" i="4" s="1"/>
  <c r="AB36" i="4"/>
  <c r="AD36" i="4" s="1"/>
  <c r="Y36" i="4"/>
  <c r="AA36" i="4" s="1"/>
  <c r="AC36" i="4" s="1"/>
  <c r="R36" i="4"/>
  <c r="K36" i="4"/>
  <c r="X36" i="4" s="1"/>
  <c r="Z36" i="4" s="1"/>
  <c r="Y35" i="4"/>
  <c r="AB35" i="4" s="1"/>
  <c r="AD35" i="4" s="1"/>
  <c r="R35" i="4"/>
  <c r="K35" i="4"/>
  <c r="X35" i="4" s="1"/>
  <c r="Z35" i="4" s="1"/>
  <c r="AD34" i="4"/>
  <c r="AB34" i="4"/>
  <c r="AA34" i="4"/>
  <c r="AC34" i="4" s="1"/>
  <c r="Y34" i="4"/>
  <c r="R34" i="4"/>
  <c r="K34" i="4"/>
  <c r="X34" i="4" s="1"/>
  <c r="Z34" i="4" s="1"/>
  <c r="Y33" i="4"/>
  <c r="AB33" i="4" s="1"/>
  <c r="AD33" i="4" s="1"/>
  <c r="R33" i="4"/>
  <c r="K33" i="4"/>
  <c r="X33" i="4" s="1"/>
  <c r="Z33" i="4" s="1"/>
  <c r="Y32" i="4"/>
  <c r="AB32" i="4" s="1"/>
  <c r="AD32" i="4" s="1"/>
  <c r="R32" i="4"/>
  <c r="K32" i="4"/>
  <c r="X32" i="4" s="1"/>
  <c r="Z32" i="4" s="1"/>
  <c r="AB31" i="4"/>
  <c r="AD31" i="4" s="1"/>
  <c r="AA31" i="4"/>
  <c r="AC31" i="4" s="1"/>
  <c r="Y31" i="4"/>
  <c r="R31" i="4"/>
  <c r="K31" i="4"/>
  <c r="X31" i="4" s="1"/>
  <c r="Z31" i="4" s="1"/>
  <c r="Y30" i="4"/>
  <c r="AB30" i="4" s="1"/>
  <c r="AD30" i="4" s="1"/>
  <c r="R30" i="4"/>
  <c r="K30" i="4"/>
  <c r="X30" i="4" s="1"/>
  <c r="Z30" i="4" s="1"/>
  <c r="Y29" i="4"/>
  <c r="AB29" i="4" s="1"/>
  <c r="AD29" i="4" s="1"/>
  <c r="R29" i="4"/>
  <c r="K29" i="4"/>
  <c r="X29" i="4" s="1"/>
  <c r="Z29" i="4" s="1"/>
  <c r="Y28" i="4"/>
  <c r="AB28" i="4" s="1"/>
  <c r="AD28" i="4" s="1"/>
  <c r="R28" i="4"/>
  <c r="K28" i="4"/>
  <c r="X28" i="4" s="1"/>
  <c r="Z28" i="4" s="1"/>
  <c r="AC27" i="4"/>
  <c r="AB27" i="4"/>
  <c r="AD27" i="4" s="1"/>
  <c r="AA27" i="4"/>
  <c r="Y27" i="4"/>
  <c r="R27" i="4"/>
  <c r="K27" i="4"/>
  <c r="X27" i="4" s="1"/>
  <c r="Z27" i="4" s="1"/>
  <c r="Y26" i="4"/>
  <c r="AA26" i="4" s="1"/>
  <c r="AC26" i="4" s="1"/>
  <c r="R26" i="4"/>
  <c r="K26" i="4"/>
  <c r="X26" i="4" s="1"/>
  <c r="Z26" i="4" s="1"/>
  <c r="Y25" i="4"/>
  <c r="AB25" i="4" s="1"/>
  <c r="AD25" i="4" s="1"/>
  <c r="R25" i="4"/>
  <c r="K25" i="4"/>
  <c r="X25" i="4" s="1"/>
  <c r="Z25" i="4" s="1"/>
  <c r="AB24" i="4"/>
  <c r="AD24" i="4" s="1"/>
  <c r="Y24" i="4"/>
  <c r="AA24" i="4" s="1"/>
  <c r="AC24" i="4" s="1"/>
  <c r="R24" i="4"/>
  <c r="K24" i="4"/>
  <c r="X24" i="4" s="1"/>
  <c r="Z24" i="4" s="1"/>
  <c r="Y23" i="4"/>
  <c r="AB23" i="4" s="1"/>
  <c r="AD23" i="4" s="1"/>
  <c r="R23" i="4"/>
  <c r="K23" i="4"/>
  <c r="X23" i="4" s="1"/>
  <c r="Z23" i="4" s="1"/>
  <c r="AD22" i="4"/>
  <c r="AB22" i="4"/>
  <c r="AA22" i="4"/>
  <c r="AC22" i="4" s="1"/>
  <c r="Y22" i="4"/>
  <c r="R22" i="4"/>
  <c r="K22" i="4"/>
  <c r="X22" i="4" s="1"/>
  <c r="Z22" i="4" s="1"/>
  <c r="Y21" i="4"/>
  <c r="AB21" i="4" s="1"/>
  <c r="AD21" i="4" s="1"/>
  <c r="R21" i="4"/>
  <c r="K21" i="4"/>
  <c r="X21" i="4" s="1"/>
  <c r="Z21" i="4" s="1"/>
  <c r="Y20" i="4"/>
  <c r="AB20" i="4" s="1"/>
  <c r="AD20" i="4" s="1"/>
  <c r="R20" i="4"/>
  <c r="K20" i="4"/>
  <c r="X20" i="4" s="1"/>
  <c r="Z20" i="4" s="1"/>
  <c r="AB19" i="4"/>
  <c r="AD19" i="4" s="1"/>
  <c r="AA19" i="4"/>
  <c r="AC19" i="4" s="1"/>
  <c r="Y19" i="4"/>
  <c r="R19" i="4"/>
  <c r="K19" i="4"/>
  <c r="X19" i="4" s="1"/>
  <c r="Z19" i="4" s="1"/>
  <c r="Y18" i="4"/>
  <c r="AA18" i="4" s="1"/>
  <c r="AC18" i="4" s="1"/>
  <c r="R18" i="4"/>
  <c r="K18" i="4"/>
  <c r="X18" i="4" s="1"/>
  <c r="Z18" i="4" s="1"/>
  <c r="AC17" i="4"/>
  <c r="AA17" i="4"/>
  <c r="Y17" i="4"/>
  <c r="AB17" i="4" s="1"/>
  <c r="AD17" i="4" s="1"/>
  <c r="R17" i="4"/>
  <c r="K17" i="4"/>
  <c r="X17" i="4" s="1"/>
  <c r="Z17" i="4" s="1"/>
  <c r="Y16" i="4"/>
  <c r="AB16" i="4" s="1"/>
  <c r="AD16" i="4" s="1"/>
  <c r="R16" i="4"/>
  <c r="K16" i="4"/>
  <c r="X16" i="4" s="1"/>
  <c r="Z16" i="4" s="1"/>
  <c r="AC15" i="4"/>
  <c r="AB15" i="4"/>
  <c r="AD15" i="4" s="1"/>
  <c r="AA15" i="4"/>
  <c r="Y15" i="4"/>
  <c r="R15" i="4"/>
  <c r="K15" i="4"/>
  <c r="X15" i="4" s="1"/>
  <c r="Z15" i="4" s="1"/>
  <c r="Y14" i="4"/>
  <c r="AA14" i="4" s="1"/>
  <c r="AC14" i="4" s="1"/>
  <c r="R14" i="4"/>
  <c r="K14" i="4"/>
  <c r="X14" i="4" s="1"/>
  <c r="Z14" i="4" s="1"/>
  <c r="Y13" i="4"/>
  <c r="AB13" i="4" s="1"/>
  <c r="AD13" i="4" s="1"/>
  <c r="R13" i="4"/>
  <c r="K13" i="4"/>
  <c r="X13" i="4" s="1"/>
  <c r="Z13" i="4" s="1"/>
  <c r="AB12" i="4"/>
  <c r="AD12" i="4" s="1"/>
  <c r="Y12" i="4"/>
  <c r="AA12" i="4" s="1"/>
  <c r="AC12" i="4" s="1"/>
  <c r="R12" i="4"/>
  <c r="K12" i="4"/>
  <c r="X12" i="4" s="1"/>
  <c r="Z12" i="4" s="1"/>
  <c r="Y11" i="4"/>
  <c r="AB11" i="4" s="1"/>
  <c r="AD11" i="4" s="1"/>
  <c r="R11" i="4"/>
  <c r="K11" i="4"/>
  <c r="X11" i="4" s="1"/>
  <c r="Z11" i="4" s="1"/>
  <c r="Y10" i="4"/>
  <c r="AA10" i="4" s="1"/>
  <c r="AC10" i="4" s="1"/>
  <c r="X10" i="4"/>
  <c r="Z10" i="4" s="1"/>
  <c r="R10" i="4"/>
  <c r="K10" i="4"/>
  <c r="Y9" i="4"/>
  <c r="AB9" i="4" s="1"/>
  <c r="AD9" i="4" s="1"/>
  <c r="R9" i="4"/>
  <c r="K9" i="4"/>
  <c r="X9" i="4" s="1"/>
  <c r="Z9" i="4" s="1"/>
  <c r="Y8" i="4"/>
  <c r="AB8" i="4" s="1"/>
  <c r="AD8" i="4" s="1"/>
  <c r="R8" i="4"/>
  <c r="K8" i="4"/>
  <c r="X8" i="4" s="1"/>
  <c r="Z8" i="4" s="1"/>
  <c r="Y7" i="4"/>
  <c r="AA7" i="4" s="1"/>
  <c r="AC7" i="4" s="1"/>
  <c r="R7" i="4"/>
  <c r="K7" i="4"/>
  <c r="X7" i="4" s="1"/>
  <c r="Z7" i="4" s="1"/>
  <c r="AB6" i="4"/>
  <c r="AD6" i="4" s="1"/>
  <c r="AA6" i="4"/>
  <c r="AC6" i="4" s="1"/>
  <c r="Y6" i="4"/>
  <c r="R6" i="4"/>
  <c r="K6" i="4"/>
  <c r="X6" i="4" s="1"/>
  <c r="Z6" i="4" s="1"/>
  <c r="Y5" i="4"/>
  <c r="AB5" i="4" s="1"/>
  <c r="AD5" i="4" s="1"/>
  <c r="R5" i="4"/>
  <c r="K5" i="4"/>
  <c r="X5" i="4" s="1"/>
  <c r="Y64" i="3"/>
  <c r="AA64" i="3" s="1"/>
  <c r="AC64" i="3" s="1"/>
  <c r="R64" i="3"/>
  <c r="K64" i="3"/>
  <c r="X64" i="3" s="1"/>
  <c r="Z64" i="3" s="1"/>
  <c r="Y63" i="3"/>
  <c r="AB63" i="3" s="1"/>
  <c r="AD63" i="3" s="1"/>
  <c r="R63" i="3"/>
  <c r="K63" i="3"/>
  <c r="X63" i="3" s="1"/>
  <c r="Z63" i="3" s="1"/>
  <c r="AB62" i="3"/>
  <c r="AD62" i="3" s="1"/>
  <c r="AA62" i="3"/>
  <c r="AC62" i="3" s="1"/>
  <c r="Y62" i="3"/>
  <c r="R62" i="3"/>
  <c r="K62" i="3"/>
  <c r="X62" i="3" s="1"/>
  <c r="Z62" i="3" s="1"/>
  <c r="Y61" i="3"/>
  <c r="AA61" i="3" s="1"/>
  <c r="AC61" i="3" s="1"/>
  <c r="R61" i="3"/>
  <c r="K61" i="3"/>
  <c r="X61" i="3" s="1"/>
  <c r="Z61" i="3" s="1"/>
  <c r="Y60" i="3"/>
  <c r="AB60" i="3" s="1"/>
  <c r="AD60" i="3" s="1"/>
  <c r="R60" i="3"/>
  <c r="K60" i="3"/>
  <c r="X60" i="3" s="1"/>
  <c r="Z60" i="3" s="1"/>
  <c r="Y59" i="3"/>
  <c r="AA59" i="3" s="1"/>
  <c r="AC59" i="3" s="1"/>
  <c r="R59" i="3"/>
  <c r="K59" i="3"/>
  <c r="X59" i="3" s="1"/>
  <c r="Z59" i="3" s="1"/>
  <c r="AB58" i="3"/>
  <c r="AD58" i="3" s="1"/>
  <c r="AA58" i="3"/>
  <c r="AC58" i="3" s="1"/>
  <c r="Y58" i="3"/>
  <c r="R58" i="3"/>
  <c r="K58" i="3"/>
  <c r="X58" i="3" s="1"/>
  <c r="Z58" i="3" s="1"/>
  <c r="Y57" i="3"/>
  <c r="AA57" i="3" s="1"/>
  <c r="AC57" i="3" s="1"/>
  <c r="R57" i="3"/>
  <c r="K57" i="3"/>
  <c r="X57" i="3" s="1"/>
  <c r="Z57" i="3" s="1"/>
  <c r="Y56" i="3"/>
  <c r="AA56" i="3" s="1"/>
  <c r="AC56" i="3" s="1"/>
  <c r="R56" i="3"/>
  <c r="K56" i="3"/>
  <c r="X56" i="3" s="1"/>
  <c r="Z56" i="3" s="1"/>
  <c r="AC55" i="3"/>
  <c r="AB55" i="3"/>
  <c r="AD55" i="3" s="1"/>
  <c r="AA55" i="3"/>
  <c r="Y55" i="3"/>
  <c r="R55" i="3"/>
  <c r="K55" i="3"/>
  <c r="X55" i="3" s="1"/>
  <c r="Z55" i="3" s="1"/>
  <c r="Y54" i="3"/>
  <c r="AA54" i="3" s="1"/>
  <c r="AC54" i="3" s="1"/>
  <c r="R54" i="3"/>
  <c r="K54" i="3"/>
  <c r="X54" i="3" s="1"/>
  <c r="Z54" i="3" s="1"/>
  <c r="AA53" i="3"/>
  <c r="AC53" i="3" s="1"/>
  <c r="Y53" i="3"/>
  <c r="AB53" i="3" s="1"/>
  <c r="AD53" i="3" s="1"/>
  <c r="R53" i="3"/>
  <c r="K53" i="3"/>
  <c r="X53" i="3" s="1"/>
  <c r="Z53" i="3" s="1"/>
  <c r="Y52" i="3"/>
  <c r="AA52" i="3" s="1"/>
  <c r="AC52" i="3" s="1"/>
  <c r="R52" i="3"/>
  <c r="K52" i="3"/>
  <c r="X52" i="3" s="1"/>
  <c r="Z52" i="3" s="1"/>
  <c r="Y51" i="3"/>
  <c r="AB51" i="3" s="1"/>
  <c r="AD51" i="3" s="1"/>
  <c r="R51" i="3"/>
  <c r="K51" i="3"/>
  <c r="X51" i="3" s="1"/>
  <c r="Z51" i="3" s="1"/>
  <c r="AB50" i="3"/>
  <c r="AD50" i="3" s="1"/>
  <c r="AA50" i="3"/>
  <c r="AC50" i="3" s="1"/>
  <c r="Y50" i="3"/>
  <c r="R50" i="3"/>
  <c r="K50" i="3"/>
  <c r="X50" i="3" s="1"/>
  <c r="Z50" i="3" s="1"/>
  <c r="Y49" i="3"/>
  <c r="AB49" i="3" s="1"/>
  <c r="AD49" i="3" s="1"/>
  <c r="R49" i="3"/>
  <c r="K49" i="3"/>
  <c r="X49" i="3" s="1"/>
  <c r="Z49" i="3" s="1"/>
  <c r="Y48" i="3"/>
  <c r="AB48" i="3" s="1"/>
  <c r="AD48" i="3" s="1"/>
  <c r="R48" i="3"/>
  <c r="K48" i="3"/>
  <c r="X48" i="3" s="1"/>
  <c r="Z48" i="3" s="1"/>
  <c r="Y47" i="3"/>
  <c r="AB47" i="3" s="1"/>
  <c r="AD47" i="3" s="1"/>
  <c r="R47" i="3"/>
  <c r="K47" i="3"/>
  <c r="X47" i="3" s="1"/>
  <c r="Z47" i="3" s="1"/>
  <c r="AB46" i="3"/>
  <c r="AD46" i="3" s="1"/>
  <c r="AA46" i="3"/>
  <c r="AC46" i="3" s="1"/>
  <c r="Y46" i="3"/>
  <c r="X46" i="3"/>
  <c r="Z46" i="3" s="1"/>
  <c r="R46" i="3"/>
  <c r="K46" i="3"/>
  <c r="AB45" i="3"/>
  <c r="AD45" i="3" s="1"/>
  <c r="AA45" i="3"/>
  <c r="AC45" i="3" s="1"/>
  <c r="Y45" i="3"/>
  <c r="R45" i="3"/>
  <c r="K45" i="3"/>
  <c r="X45" i="3" s="1"/>
  <c r="Z45" i="3" s="1"/>
  <c r="Y44" i="3"/>
  <c r="AB44" i="3" s="1"/>
  <c r="AD44" i="3" s="1"/>
  <c r="R44" i="3"/>
  <c r="K44" i="3"/>
  <c r="X44" i="3" s="1"/>
  <c r="Z44" i="3" s="1"/>
  <c r="Y43" i="3"/>
  <c r="AB43" i="3" s="1"/>
  <c r="AD43" i="3" s="1"/>
  <c r="R43" i="3"/>
  <c r="K43" i="3"/>
  <c r="X43" i="3" s="1"/>
  <c r="Z43" i="3" s="1"/>
  <c r="Y42" i="3"/>
  <c r="AA42" i="3" s="1"/>
  <c r="AC42" i="3" s="1"/>
  <c r="R42" i="3"/>
  <c r="K42" i="3"/>
  <c r="X42" i="3" s="1"/>
  <c r="Z42" i="3" s="1"/>
  <c r="AB41" i="3"/>
  <c r="AD41" i="3" s="1"/>
  <c r="AA41" i="3"/>
  <c r="AC41" i="3" s="1"/>
  <c r="Y41" i="3"/>
  <c r="R41" i="3"/>
  <c r="K41" i="3"/>
  <c r="X41" i="3" s="1"/>
  <c r="Z41" i="3" s="1"/>
  <c r="Y40" i="3"/>
  <c r="AB40" i="3" s="1"/>
  <c r="AD40" i="3" s="1"/>
  <c r="R40" i="3"/>
  <c r="K40" i="3"/>
  <c r="X40" i="3" s="1"/>
  <c r="Z40" i="3" s="1"/>
  <c r="Y39" i="3"/>
  <c r="AA39" i="3" s="1"/>
  <c r="AC39" i="3" s="1"/>
  <c r="X39" i="3"/>
  <c r="Z39" i="3" s="1"/>
  <c r="R39" i="3"/>
  <c r="K39" i="3"/>
  <c r="Y38" i="3"/>
  <c r="AB38" i="3" s="1"/>
  <c r="AD38" i="3" s="1"/>
  <c r="R38" i="3"/>
  <c r="K38" i="3"/>
  <c r="X38" i="3" s="1"/>
  <c r="Z38" i="3" s="1"/>
  <c r="Y37" i="3"/>
  <c r="AA37" i="3" s="1"/>
  <c r="AC37" i="3" s="1"/>
  <c r="R37" i="3"/>
  <c r="K37" i="3"/>
  <c r="X37" i="3" s="1"/>
  <c r="Z37" i="3" s="1"/>
  <c r="AB36" i="3"/>
  <c r="AD36" i="3" s="1"/>
  <c r="AA36" i="3"/>
  <c r="AC36" i="3" s="1"/>
  <c r="Y36" i="3"/>
  <c r="R36" i="3"/>
  <c r="K36" i="3"/>
  <c r="X36" i="3" s="1"/>
  <c r="Z36" i="3" s="1"/>
  <c r="Y35" i="3"/>
  <c r="AB35" i="3" s="1"/>
  <c r="AD35" i="3" s="1"/>
  <c r="R35" i="3"/>
  <c r="K35" i="3"/>
  <c r="X35" i="3" s="1"/>
  <c r="Z35" i="3" s="1"/>
  <c r="Y34" i="3"/>
  <c r="AA34" i="3" s="1"/>
  <c r="AC34" i="3" s="1"/>
  <c r="R34" i="3"/>
  <c r="K34" i="3"/>
  <c r="X34" i="3" s="1"/>
  <c r="Z34" i="3" s="1"/>
  <c r="AC33" i="3"/>
  <c r="AB33" i="3"/>
  <c r="AD33" i="3" s="1"/>
  <c r="AA33" i="3"/>
  <c r="Y33" i="3"/>
  <c r="R33" i="3"/>
  <c r="K33" i="3"/>
  <c r="X33" i="3" s="1"/>
  <c r="Z33" i="3" s="1"/>
  <c r="Y32" i="3"/>
  <c r="AB32" i="3" s="1"/>
  <c r="AD32" i="3" s="1"/>
  <c r="R32" i="3"/>
  <c r="K32" i="3"/>
  <c r="X32" i="3" s="1"/>
  <c r="Z32" i="3" s="1"/>
  <c r="AA31" i="3"/>
  <c r="AC31" i="3" s="1"/>
  <c r="Y31" i="3"/>
  <c r="AB31" i="3" s="1"/>
  <c r="AD31" i="3" s="1"/>
  <c r="R31" i="3"/>
  <c r="K31" i="3"/>
  <c r="X31" i="3" s="1"/>
  <c r="Z31" i="3" s="1"/>
  <c r="Y30" i="3"/>
  <c r="AB30" i="3" s="1"/>
  <c r="AD30" i="3" s="1"/>
  <c r="R30" i="3"/>
  <c r="K30" i="3"/>
  <c r="X30" i="3" s="1"/>
  <c r="Z30" i="3" s="1"/>
  <c r="Y29" i="3"/>
  <c r="AB29" i="3" s="1"/>
  <c r="AD29" i="3" s="1"/>
  <c r="X29" i="3"/>
  <c r="Z29" i="3" s="1"/>
  <c r="R29" i="3"/>
  <c r="K29" i="3"/>
  <c r="AB28" i="3"/>
  <c r="AD28" i="3" s="1"/>
  <c r="Y28" i="3"/>
  <c r="AA28" i="3" s="1"/>
  <c r="AC28" i="3" s="1"/>
  <c r="R28" i="3"/>
  <c r="K28" i="3"/>
  <c r="X28" i="3" s="1"/>
  <c r="Z28" i="3" s="1"/>
  <c r="Y27" i="3"/>
  <c r="AA27" i="3" s="1"/>
  <c r="AC27" i="3" s="1"/>
  <c r="R27" i="3"/>
  <c r="K27" i="3"/>
  <c r="X27" i="3" s="1"/>
  <c r="Z27" i="3" s="1"/>
  <c r="AA26" i="3"/>
  <c r="AC26" i="3" s="1"/>
  <c r="Y26" i="3"/>
  <c r="AB26" i="3" s="1"/>
  <c r="AD26" i="3" s="1"/>
  <c r="R26" i="3"/>
  <c r="K26" i="3"/>
  <c r="X26" i="3" s="1"/>
  <c r="Z26" i="3" s="1"/>
  <c r="Y25" i="3"/>
  <c r="AA25" i="3" s="1"/>
  <c r="AC25" i="3" s="1"/>
  <c r="R25" i="3"/>
  <c r="K25" i="3"/>
  <c r="X25" i="3" s="1"/>
  <c r="Z25" i="3" s="1"/>
  <c r="Y24" i="3"/>
  <c r="AB24" i="3" s="1"/>
  <c r="AD24" i="3" s="1"/>
  <c r="R24" i="3"/>
  <c r="K24" i="3"/>
  <c r="X24" i="3" s="1"/>
  <c r="Z24" i="3" s="1"/>
  <c r="AB23" i="3"/>
  <c r="AD23" i="3" s="1"/>
  <c r="AA23" i="3"/>
  <c r="AC23" i="3" s="1"/>
  <c r="Y23" i="3"/>
  <c r="R23" i="3"/>
  <c r="K23" i="3"/>
  <c r="X23" i="3" s="1"/>
  <c r="Z23" i="3" s="1"/>
  <c r="Y22" i="3"/>
  <c r="AB22" i="3" s="1"/>
  <c r="AD22" i="3" s="1"/>
  <c r="R22" i="3"/>
  <c r="K22" i="3"/>
  <c r="X22" i="3" s="1"/>
  <c r="Z22" i="3" s="1"/>
  <c r="Y21" i="3"/>
  <c r="AB21" i="3" s="1"/>
  <c r="AD21" i="3" s="1"/>
  <c r="X21" i="3"/>
  <c r="Z21" i="3" s="1"/>
  <c r="R21" i="3"/>
  <c r="K21" i="3"/>
  <c r="Y20" i="3"/>
  <c r="AB20" i="3" s="1"/>
  <c r="AD20" i="3" s="1"/>
  <c r="R20" i="3"/>
  <c r="K20" i="3"/>
  <c r="X20" i="3" s="1"/>
  <c r="Z20" i="3" s="1"/>
  <c r="Y19" i="3"/>
  <c r="AB19" i="3" s="1"/>
  <c r="AD19" i="3" s="1"/>
  <c r="R19" i="3"/>
  <c r="K19" i="3"/>
  <c r="X19" i="3" s="1"/>
  <c r="Z19" i="3" s="1"/>
  <c r="AB18" i="3"/>
  <c r="AD18" i="3" s="1"/>
  <c r="AA18" i="3"/>
  <c r="AC18" i="3" s="1"/>
  <c r="Y18" i="3"/>
  <c r="R18" i="3"/>
  <c r="K18" i="3"/>
  <c r="X18" i="3" s="1"/>
  <c r="Z18" i="3" s="1"/>
  <c r="Y17" i="3"/>
  <c r="AB17" i="3" s="1"/>
  <c r="AD17" i="3" s="1"/>
  <c r="R17" i="3"/>
  <c r="K17" i="3"/>
  <c r="X17" i="3" s="1"/>
  <c r="Z17" i="3" s="1"/>
  <c r="Y16" i="3"/>
  <c r="AB16" i="3" s="1"/>
  <c r="AD16" i="3" s="1"/>
  <c r="X16" i="3"/>
  <c r="Z16" i="3" s="1"/>
  <c r="R16" i="3"/>
  <c r="K16" i="3"/>
  <c r="Y15" i="3"/>
  <c r="AB15" i="3" s="1"/>
  <c r="AD15" i="3" s="1"/>
  <c r="R15" i="3"/>
  <c r="K15" i="3"/>
  <c r="X15" i="3" s="1"/>
  <c r="Z15" i="3" s="1"/>
  <c r="Y14" i="3"/>
  <c r="AB14" i="3" s="1"/>
  <c r="AD14" i="3" s="1"/>
  <c r="R14" i="3"/>
  <c r="K14" i="3"/>
  <c r="X14" i="3" s="1"/>
  <c r="Z14" i="3" s="1"/>
  <c r="AB13" i="3"/>
  <c r="AD13" i="3" s="1"/>
  <c r="AA13" i="3"/>
  <c r="AC13" i="3" s="1"/>
  <c r="Y13" i="3"/>
  <c r="X13" i="3"/>
  <c r="Z13" i="3" s="1"/>
  <c r="R13" i="3"/>
  <c r="K13" i="3"/>
  <c r="Y12" i="3"/>
  <c r="AB12" i="3" s="1"/>
  <c r="AD12" i="3" s="1"/>
  <c r="R12" i="3"/>
  <c r="K12" i="3"/>
  <c r="X12" i="3" s="1"/>
  <c r="Z12" i="3" s="1"/>
  <c r="AC11" i="3"/>
  <c r="AA11" i="3"/>
  <c r="Y11" i="3"/>
  <c r="AB11" i="3" s="1"/>
  <c r="AD11" i="3" s="1"/>
  <c r="R11" i="3"/>
  <c r="K11" i="3"/>
  <c r="X11" i="3" s="1"/>
  <c r="Z11" i="3" s="1"/>
  <c r="Y10" i="3"/>
  <c r="AB10" i="3" s="1"/>
  <c r="AD10" i="3" s="1"/>
  <c r="R10" i="3"/>
  <c r="K10" i="3"/>
  <c r="X10" i="3" s="1"/>
  <c r="Z10" i="3" s="1"/>
  <c r="Y9" i="3"/>
  <c r="AB9" i="3" s="1"/>
  <c r="AD9" i="3" s="1"/>
  <c r="R9" i="3"/>
  <c r="K9" i="3"/>
  <c r="X9" i="3" s="1"/>
  <c r="Z9" i="3" s="1"/>
  <c r="AB8" i="3"/>
  <c r="AD8" i="3" s="1"/>
  <c r="AA8" i="3"/>
  <c r="AC8" i="3" s="1"/>
  <c r="Y8" i="3"/>
  <c r="X8" i="3"/>
  <c r="Z8" i="3" s="1"/>
  <c r="R8" i="3"/>
  <c r="K8" i="3"/>
  <c r="Y7" i="3"/>
  <c r="AB7" i="3" s="1"/>
  <c r="AD7" i="3" s="1"/>
  <c r="R7" i="3"/>
  <c r="K7" i="3"/>
  <c r="X7" i="3" s="1"/>
  <c r="Z7" i="3" s="1"/>
  <c r="AA6" i="3"/>
  <c r="AC6" i="3" s="1"/>
  <c r="Y6" i="3"/>
  <c r="AB6" i="3" s="1"/>
  <c r="AD6" i="3" s="1"/>
  <c r="R6" i="3"/>
  <c r="K6" i="3"/>
  <c r="X6" i="3" s="1"/>
  <c r="Z6" i="3" s="1"/>
  <c r="Y5" i="3"/>
  <c r="AB5" i="3" s="1"/>
  <c r="AD5" i="3" s="1"/>
  <c r="K5" i="3"/>
  <c r="X5" i="3" s="1"/>
  <c r="Y202" i="2"/>
  <c r="X202" i="2"/>
  <c r="Z202" i="2" s="1"/>
  <c r="R202" i="2"/>
  <c r="K202" i="2"/>
  <c r="Y201" i="2"/>
  <c r="R201" i="2"/>
  <c r="K201" i="2"/>
  <c r="X201" i="2" s="1"/>
  <c r="Z201" i="2" s="1"/>
  <c r="Y200" i="2"/>
  <c r="AA200" i="2" s="1"/>
  <c r="AC200" i="2" s="1"/>
  <c r="R200" i="2"/>
  <c r="K200" i="2"/>
  <c r="X200" i="2" s="1"/>
  <c r="Z200" i="2" s="1"/>
  <c r="Y199" i="2"/>
  <c r="AA199" i="2" s="1"/>
  <c r="AC199" i="2" s="1"/>
  <c r="X199" i="2"/>
  <c r="Z199" i="2" s="1"/>
  <c r="R199" i="2"/>
  <c r="K199" i="2"/>
  <c r="Y198" i="2"/>
  <c r="AB198" i="2" s="1"/>
  <c r="AD198" i="2" s="1"/>
  <c r="R198" i="2"/>
  <c r="K198" i="2"/>
  <c r="X198" i="2" s="1"/>
  <c r="Z198" i="2" s="1"/>
  <c r="AB197" i="2"/>
  <c r="AD197" i="2" s="1"/>
  <c r="AA197" i="2"/>
  <c r="AC197" i="2" s="1"/>
  <c r="Y197" i="2"/>
  <c r="R197" i="2"/>
  <c r="K197" i="2"/>
  <c r="X197" i="2" s="1"/>
  <c r="Z197" i="2" s="1"/>
  <c r="Y196" i="2"/>
  <c r="R196" i="2"/>
  <c r="K196" i="2"/>
  <c r="X196" i="2" s="1"/>
  <c r="Z196" i="2" s="1"/>
  <c r="Y195" i="2"/>
  <c r="AA195" i="2" s="1"/>
  <c r="AC195" i="2" s="1"/>
  <c r="R195" i="2"/>
  <c r="K195" i="2"/>
  <c r="X195" i="2" s="1"/>
  <c r="Z195" i="2" s="1"/>
  <c r="AB194" i="2"/>
  <c r="AD194" i="2" s="1"/>
  <c r="Y194" i="2"/>
  <c r="AA194" i="2" s="1"/>
  <c r="AC194" i="2" s="1"/>
  <c r="R194" i="2"/>
  <c r="K194" i="2"/>
  <c r="X194" i="2" s="1"/>
  <c r="Z194" i="2" s="1"/>
  <c r="Y193" i="2"/>
  <c r="AA193" i="2" s="1"/>
  <c r="AC193" i="2" s="1"/>
  <c r="R193" i="2"/>
  <c r="K193" i="2"/>
  <c r="X193" i="2" s="1"/>
  <c r="Z193" i="2" s="1"/>
  <c r="Y192" i="2"/>
  <c r="AB192" i="2" s="1"/>
  <c r="AD192" i="2" s="1"/>
  <c r="R192" i="2"/>
  <c r="K192" i="2"/>
  <c r="X192" i="2" s="1"/>
  <c r="Z192" i="2" s="1"/>
  <c r="Y191" i="2"/>
  <c r="AB191" i="2" s="1"/>
  <c r="AD191" i="2" s="1"/>
  <c r="R191" i="2"/>
  <c r="K191" i="2"/>
  <c r="X191" i="2" s="1"/>
  <c r="Z191" i="2" s="1"/>
  <c r="Y190" i="2"/>
  <c r="AB190" i="2" s="1"/>
  <c r="AD190" i="2" s="1"/>
  <c r="R190" i="2"/>
  <c r="K190" i="2"/>
  <c r="X190" i="2" s="1"/>
  <c r="Z190" i="2" s="1"/>
  <c r="Y189" i="2"/>
  <c r="AB189" i="2" s="1"/>
  <c r="AD189" i="2" s="1"/>
  <c r="R189" i="2"/>
  <c r="K189" i="2"/>
  <c r="X189" i="2" s="1"/>
  <c r="Z189" i="2" s="1"/>
  <c r="AD188" i="2"/>
  <c r="AA188" i="2"/>
  <c r="AC188" i="2" s="1"/>
  <c r="Y188" i="2"/>
  <c r="AB188" i="2" s="1"/>
  <c r="R188" i="2"/>
  <c r="K188" i="2"/>
  <c r="X188" i="2" s="1"/>
  <c r="Z188" i="2" s="1"/>
  <c r="Y187" i="2"/>
  <c r="AA187" i="2" s="1"/>
  <c r="AC187" i="2" s="1"/>
  <c r="R187" i="2"/>
  <c r="K187" i="2"/>
  <c r="X187" i="2" s="1"/>
  <c r="Z187" i="2" s="1"/>
  <c r="Y186" i="2"/>
  <c r="AB186" i="2" s="1"/>
  <c r="AD186" i="2" s="1"/>
  <c r="X186" i="2"/>
  <c r="Z186" i="2" s="1"/>
  <c r="R186" i="2"/>
  <c r="K186" i="2"/>
  <c r="Y185" i="2"/>
  <c r="AB185" i="2" s="1"/>
  <c r="AD185" i="2" s="1"/>
  <c r="R185" i="2"/>
  <c r="K185" i="2"/>
  <c r="X185" i="2" s="1"/>
  <c r="Z185" i="2" s="1"/>
  <c r="Z184" i="2"/>
  <c r="Y184" i="2"/>
  <c r="AB184" i="2" s="1"/>
  <c r="AD184" i="2" s="1"/>
  <c r="R184" i="2"/>
  <c r="K184" i="2"/>
  <c r="X184" i="2" s="1"/>
  <c r="Y183" i="2"/>
  <c r="AB183" i="2" s="1"/>
  <c r="AD183" i="2" s="1"/>
  <c r="X183" i="2"/>
  <c r="Z183" i="2" s="1"/>
  <c r="R183" i="2"/>
  <c r="K183" i="2"/>
  <c r="AB182" i="2"/>
  <c r="AD182" i="2" s="1"/>
  <c r="Y182" i="2"/>
  <c r="AA182" i="2" s="1"/>
  <c r="AC182" i="2" s="1"/>
  <c r="R182" i="2"/>
  <c r="K182" i="2"/>
  <c r="X182" i="2" s="1"/>
  <c r="Z182" i="2" s="1"/>
  <c r="Y181" i="2"/>
  <c r="R181" i="2"/>
  <c r="K181" i="2"/>
  <c r="X181" i="2" s="1"/>
  <c r="Z181" i="2" s="1"/>
  <c r="Y180" i="2"/>
  <c r="AA180" i="2" s="1"/>
  <c r="AC180" i="2" s="1"/>
  <c r="R180" i="2"/>
  <c r="K180" i="2"/>
  <c r="X180" i="2" s="1"/>
  <c r="Z180" i="2" s="1"/>
  <c r="Y179" i="2"/>
  <c r="AB179" i="2" s="1"/>
  <c r="AD179" i="2" s="1"/>
  <c r="R179" i="2"/>
  <c r="K179" i="2"/>
  <c r="X179" i="2" s="1"/>
  <c r="Z179" i="2" s="1"/>
  <c r="Y178" i="2"/>
  <c r="AB178" i="2" s="1"/>
  <c r="AD178" i="2" s="1"/>
  <c r="R178" i="2"/>
  <c r="K178" i="2"/>
  <c r="X178" i="2" s="1"/>
  <c r="Z178" i="2" s="1"/>
  <c r="Y177" i="2"/>
  <c r="AB177" i="2" s="1"/>
  <c r="AD177" i="2" s="1"/>
  <c r="R177" i="2"/>
  <c r="K177" i="2"/>
  <c r="X177" i="2" s="1"/>
  <c r="Z177" i="2" s="1"/>
  <c r="Y176" i="2"/>
  <c r="AB176" i="2" s="1"/>
  <c r="AD176" i="2" s="1"/>
  <c r="R176" i="2"/>
  <c r="K176" i="2"/>
  <c r="X176" i="2" s="1"/>
  <c r="Z176" i="2" s="1"/>
  <c r="Z175" i="2"/>
  <c r="Y175" i="2"/>
  <c r="AB175" i="2" s="1"/>
  <c r="AD175" i="2" s="1"/>
  <c r="X175" i="2"/>
  <c r="R175" i="2"/>
  <c r="K175" i="2"/>
  <c r="Y174" i="2"/>
  <c r="AA174" i="2" s="1"/>
  <c r="AC174" i="2" s="1"/>
  <c r="R174" i="2"/>
  <c r="K174" i="2"/>
  <c r="X174" i="2" s="1"/>
  <c r="Z174" i="2" s="1"/>
  <c r="Y173" i="2"/>
  <c r="AB173" i="2" s="1"/>
  <c r="AD173" i="2" s="1"/>
  <c r="R173" i="2"/>
  <c r="K173" i="2"/>
  <c r="X173" i="2" s="1"/>
  <c r="Z173" i="2" s="1"/>
  <c r="Z172" i="2"/>
  <c r="Y172" i="2"/>
  <c r="AA172" i="2" s="1"/>
  <c r="AC172" i="2" s="1"/>
  <c r="R172" i="2"/>
  <c r="K172" i="2"/>
  <c r="X172" i="2" s="1"/>
  <c r="Y171" i="2"/>
  <c r="AB171" i="2" s="1"/>
  <c r="AD171" i="2" s="1"/>
  <c r="R171" i="2"/>
  <c r="K171" i="2"/>
  <c r="X171" i="2" s="1"/>
  <c r="Z171" i="2" s="1"/>
  <c r="Y170" i="2"/>
  <c r="AB170" i="2" s="1"/>
  <c r="AD170" i="2" s="1"/>
  <c r="R170" i="2"/>
  <c r="K170" i="2"/>
  <c r="X170" i="2" s="1"/>
  <c r="Z170" i="2" s="1"/>
  <c r="Y169" i="2"/>
  <c r="AA169" i="2" s="1"/>
  <c r="AC169" i="2" s="1"/>
  <c r="X169" i="2"/>
  <c r="Z169" i="2" s="1"/>
  <c r="R169" i="2"/>
  <c r="K169" i="2"/>
  <c r="Y168" i="2"/>
  <c r="AB168" i="2" s="1"/>
  <c r="AD168" i="2" s="1"/>
  <c r="R168" i="2"/>
  <c r="K168" i="2"/>
  <c r="X168" i="2" s="1"/>
  <c r="Z168" i="2" s="1"/>
  <c r="Y167" i="2"/>
  <c r="AA167" i="2" s="1"/>
  <c r="AC167" i="2" s="1"/>
  <c r="R167" i="2"/>
  <c r="K167" i="2"/>
  <c r="X167" i="2" s="1"/>
  <c r="Z167" i="2" s="1"/>
  <c r="Y166" i="2"/>
  <c r="AB166" i="2" s="1"/>
  <c r="AD166" i="2" s="1"/>
  <c r="R166" i="2"/>
  <c r="K166" i="2"/>
  <c r="X166" i="2" s="1"/>
  <c r="Z166" i="2" s="1"/>
  <c r="Y165" i="2"/>
  <c r="AB165" i="2" s="1"/>
  <c r="AD165" i="2" s="1"/>
  <c r="R165" i="2"/>
  <c r="K165" i="2"/>
  <c r="X165" i="2" s="1"/>
  <c r="Z165" i="2" s="1"/>
  <c r="Z164" i="2"/>
  <c r="Y164" i="2"/>
  <c r="AB164" i="2" s="1"/>
  <c r="AD164" i="2" s="1"/>
  <c r="R164" i="2"/>
  <c r="K164" i="2"/>
  <c r="X164" i="2" s="1"/>
  <c r="Y163" i="2"/>
  <c r="AB163" i="2" s="1"/>
  <c r="AD163" i="2" s="1"/>
  <c r="R163" i="2"/>
  <c r="K163" i="2"/>
  <c r="X163" i="2" s="1"/>
  <c r="Z163" i="2" s="1"/>
  <c r="Y162" i="2"/>
  <c r="AB162" i="2" s="1"/>
  <c r="AD162" i="2" s="1"/>
  <c r="R162" i="2"/>
  <c r="K162" i="2"/>
  <c r="X162" i="2" s="1"/>
  <c r="Z162" i="2" s="1"/>
  <c r="Y161" i="2"/>
  <c r="AB161" i="2" s="1"/>
  <c r="AD161" i="2" s="1"/>
  <c r="R161" i="2"/>
  <c r="K161" i="2"/>
  <c r="X161" i="2" s="1"/>
  <c r="Z161" i="2" s="1"/>
  <c r="Y160" i="2"/>
  <c r="AB160" i="2" s="1"/>
  <c r="AD160" i="2" s="1"/>
  <c r="R160" i="2"/>
  <c r="K160" i="2"/>
  <c r="X160" i="2" s="1"/>
  <c r="Z160" i="2" s="1"/>
  <c r="Y159" i="2"/>
  <c r="AA159" i="2" s="1"/>
  <c r="AC159" i="2" s="1"/>
  <c r="R159" i="2"/>
  <c r="K159" i="2"/>
  <c r="X159" i="2" s="1"/>
  <c r="Z159" i="2" s="1"/>
  <c r="Z158" i="2"/>
  <c r="Y158" i="2"/>
  <c r="AB158" i="2" s="1"/>
  <c r="AD158" i="2" s="1"/>
  <c r="X158" i="2"/>
  <c r="R158" i="2"/>
  <c r="K158" i="2"/>
  <c r="Y157" i="2"/>
  <c r="AA157" i="2" s="1"/>
  <c r="AC157" i="2" s="1"/>
  <c r="R157" i="2"/>
  <c r="K157" i="2"/>
  <c r="X157" i="2" s="1"/>
  <c r="Z157" i="2" s="1"/>
  <c r="Y156" i="2"/>
  <c r="AA156" i="2" s="1"/>
  <c r="AC156" i="2" s="1"/>
  <c r="R156" i="2"/>
  <c r="K156" i="2"/>
  <c r="X156" i="2" s="1"/>
  <c r="Z156" i="2" s="1"/>
  <c r="Y155" i="2"/>
  <c r="AB155" i="2" s="1"/>
  <c r="AD155" i="2" s="1"/>
  <c r="R155" i="2"/>
  <c r="K155" i="2"/>
  <c r="X155" i="2" s="1"/>
  <c r="Z155" i="2" s="1"/>
  <c r="Y154" i="2"/>
  <c r="AA154" i="2" s="1"/>
  <c r="AC154" i="2" s="1"/>
  <c r="X154" i="2"/>
  <c r="Z154" i="2" s="1"/>
  <c r="R154" i="2"/>
  <c r="K154" i="2"/>
  <c r="Y153" i="2"/>
  <c r="R153" i="2"/>
  <c r="K153" i="2"/>
  <c r="X153" i="2" s="1"/>
  <c r="Z153" i="2" s="1"/>
  <c r="Y152" i="2"/>
  <c r="AA152" i="2" s="1"/>
  <c r="AC152" i="2" s="1"/>
  <c r="R152" i="2"/>
  <c r="K152" i="2"/>
  <c r="X152" i="2" s="1"/>
  <c r="Z152" i="2" s="1"/>
  <c r="Y151" i="2"/>
  <c r="X151" i="2"/>
  <c r="Z151" i="2" s="1"/>
  <c r="R151" i="2"/>
  <c r="K151" i="2"/>
  <c r="AB150" i="2"/>
  <c r="AD150" i="2" s="1"/>
  <c r="Y150" i="2"/>
  <c r="AA150" i="2" s="1"/>
  <c r="AC150" i="2" s="1"/>
  <c r="R150" i="2"/>
  <c r="K150" i="2"/>
  <c r="X150" i="2" s="1"/>
  <c r="Z150" i="2" s="1"/>
  <c r="Y149" i="2"/>
  <c r="AB149" i="2" s="1"/>
  <c r="AD149" i="2" s="1"/>
  <c r="R149" i="2"/>
  <c r="K149" i="2"/>
  <c r="X149" i="2" s="1"/>
  <c r="Z149" i="2" s="1"/>
  <c r="Y148" i="2"/>
  <c r="R148" i="2"/>
  <c r="K148" i="2"/>
  <c r="X148" i="2" s="1"/>
  <c r="Z148" i="2" s="1"/>
  <c r="Y147" i="2"/>
  <c r="AA147" i="2" s="1"/>
  <c r="AC147" i="2" s="1"/>
  <c r="R147" i="2"/>
  <c r="K147" i="2"/>
  <c r="X147" i="2" s="1"/>
  <c r="Z147" i="2" s="1"/>
  <c r="Y146" i="2"/>
  <c r="AA146" i="2" s="1"/>
  <c r="AC146" i="2" s="1"/>
  <c r="X146" i="2"/>
  <c r="Z146" i="2" s="1"/>
  <c r="R146" i="2"/>
  <c r="K146" i="2"/>
  <c r="Y145" i="2"/>
  <c r="AB145" i="2" s="1"/>
  <c r="AD145" i="2" s="1"/>
  <c r="R145" i="2"/>
  <c r="K145" i="2"/>
  <c r="X145" i="2" s="1"/>
  <c r="Z145" i="2" s="1"/>
  <c r="Y144" i="2"/>
  <c r="AB144" i="2" s="1"/>
  <c r="AD144" i="2" s="1"/>
  <c r="R144" i="2"/>
  <c r="K144" i="2"/>
  <c r="X144" i="2" s="1"/>
  <c r="Z144" i="2" s="1"/>
  <c r="Y143" i="2"/>
  <c r="AB143" i="2" s="1"/>
  <c r="AD143" i="2" s="1"/>
  <c r="X143" i="2"/>
  <c r="Z143" i="2" s="1"/>
  <c r="R143" i="2"/>
  <c r="K143" i="2"/>
  <c r="Y142" i="2"/>
  <c r="AB142" i="2" s="1"/>
  <c r="AD142" i="2" s="1"/>
  <c r="R142" i="2"/>
  <c r="K142" i="2"/>
  <c r="X142" i="2" s="1"/>
  <c r="Z142" i="2" s="1"/>
  <c r="Y141" i="2"/>
  <c r="AB141" i="2" s="1"/>
  <c r="AD141" i="2" s="1"/>
  <c r="R141" i="2"/>
  <c r="K141" i="2"/>
  <c r="X141" i="2" s="1"/>
  <c r="Z141" i="2" s="1"/>
  <c r="Z140" i="2"/>
  <c r="Y140" i="2"/>
  <c r="R140" i="2"/>
  <c r="K140" i="2"/>
  <c r="X140" i="2" s="1"/>
  <c r="Y139" i="2"/>
  <c r="AB139" i="2" s="1"/>
  <c r="AD139" i="2" s="1"/>
  <c r="R139" i="2"/>
  <c r="K139" i="2"/>
  <c r="X139" i="2" s="1"/>
  <c r="Z139" i="2" s="1"/>
  <c r="Y138" i="2"/>
  <c r="AB138" i="2" s="1"/>
  <c r="AD138" i="2" s="1"/>
  <c r="R138" i="2"/>
  <c r="K138" i="2"/>
  <c r="X138" i="2" s="1"/>
  <c r="Z138" i="2" s="1"/>
  <c r="Y137" i="2"/>
  <c r="AB137" i="2" s="1"/>
  <c r="AD137" i="2" s="1"/>
  <c r="R137" i="2"/>
  <c r="K137" i="2"/>
  <c r="X137" i="2" s="1"/>
  <c r="Z137" i="2" s="1"/>
  <c r="Y136" i="2"/>
  <c r="AB136" i="2" s="1"/>
  <c r="AD136" i="2" s="1"/>
  <c r="R136" i="2"/>
  <c r="K136" i="2"/>
  <c r="X136" i="2" s="1"/>
  <c r="Z136" i="2" s="1"/>
  <c r="Y135" i="2"/>
  <c r="AA135" i="2" s="1"/>
  <c r="AC135" i="2" s="1"/>
  <c r="X135" i="2"/>
  <c r="Z135" i="2" s="1"/>
  <c r="R135" i="2"/>
  <c r="K135" i="2"/>
  <c r="AB134" i="2"/>
  <c r="AD134" i="2" s="1"/>
  <c r="AA134" i="2"/>
  <c r="AC134" i="2" s="1"/>
  <c r="Y134" i="2"/>
  <c r="R134" i="2"/>
  <c r="K134" i="2"/>
  <c r="X134" i="2" s="1"/>
  <c r="Z134" i="2" s="1"/>
  <c r="Y133" i="2"/>
  <c r="AB133" i="2" s="1"/>
  <c r="AD133" i="2" s="1"/>
  <c r="R133" i="2"/>
  <c r="K133" i="2"/>
  <c r="X133" i="2" s="1"/>
  <c r="Z133" i="2" s="1"/>
  <c r="Z132" i="2"/>
  <c r="Y132" i="2"/>
  <c r="AB132" i="2" s="1"/>
  <c r="AD132" i="2" s="1"/>
  <c r="R132" i="2"/>
  <c r="K132" i="2"/>
  <c r="X132" i="2" s="1"/>
  <c r="Y131" i="2"/>
  <c r="AB131" i="2" s="1"/>
  <c r="AD131" i="2" s="1"/>
  <c r="R131" i="2"/>
  <c r="K131" i="2"/>
  <c r="X131" i="2" s="1"/>
  <c r="Z131" i="2" s="1"/>
  <c r="Y130" i="2"/>
  <c r="X130" i="2"/>
  <c r="Z130" i="2" s="1"/>
  <c r="R130" i="2"/>
  <c r="K130" i="2"/>
  <c r="Y129" i="2"/>
  <c r="AA129" i="2" s="1"/>
  <c r="AC129" i="2" s="1"/>
  <c r="R129" i="2"/>
  <c r="K129" i="2"/>
  <c r="X129" i="2" s="1"/>
  <c r="Z129" i="2" s="1"/>
  <c r="Y128" i="2"/>
  <c r="R128" i="2"/>
  <c r="K128" i="2"/>
  <c r="X128" i="2" s="1"/>
  <c r="Z128" i="2" s="1"/>
  <c r="Y127" i="2"/>
  <c r="AB127" i="2" s="1"/>
  <c r="AD127" i="2" s="1"/>
  <c r="X127" i="2"/>
  <c r="Z127" i="2" s="1"/>
  <c r="R127" i="2"/>
  <c r="K127" i="2"/>
  <c r="Y126" i="2"/>
  <c r="R126" i="2"/>
  <c r="K126" i="2"/>
  <c r="X126" i="2" s="1"/>
  <c r="Z126" i="2" s="1"/>
  <c r="Y125" i="2"/>
  <c r="AB125" i="2" s="1"/>
  <c r="AD125" i="2" s="1"/>
  <c r="R125" i="2"/>
  <c r="K125" i="2"/>
  <c r="X125" i="2" s="1"/>
  <c r="Z125" i="2" s="1"/>
  <c r="AB124" i="2"/>
  <c r="AD124" i="2" s="1"/>
  <c r="Z124" i="2"/>
  <c r="Y124" i="2"/>
  <c r="AA124" i="2" s="1"/>
  <c r="AC124" i="2" s="1"/>
  <c r="R124" i="2"/>
  <c r="K124" i="2"/>
  <c r="X124" i="2" s="1"/>
  <c r="Y123" i="2"/>
  <c r="AA123" i="2" s="1"/>
  <c r="AC123" i="2" s="1"/>
  <c r="R123" i="2"/>
  <c r="K123" i="2"/>
  <c r="X123" i="2" s="1"/>
  <c r="Z123" i="2" s="1"/>
  <c r="Y122" i="2"/>
  <c r="AB122" i="2" s="1"/>
  <c r="AD122" i="2" s="1"/>
  <c r="R122" i="2"/>
  <c r="K122" i="2"/>
  <c r="X122" i="2" s="1"/>
  <c r="Z122" i="2" s="1"/>
  <c r="Y121" i="2"/>
  <c r="AA121" i="2" s="1"/>
  <c r="AC121" i="2" s="1"/>
  <c r="X121" i="2"/>
  <c r="Z121" i="2" s="1"/>
  <c r="R121" i="2"/>
  <c r="K121" i="2"/>
  <c r="Y120" i="2"/>
  <c r="R120" i="2"/>
  <c r="K120" i="2"/>
  <c r="X120" i="2" s="1"/>
  <c r="Z120" i="2" s="1"/>
  <c r="Y119" i="2"/>
  <c r="AB119" i="2" s="1"/>
  <c r="AD119" i="2" s="1"/>
  <c r="R119" i="2"/>
  <c r="K119" i="2"/>
  <c r="X119" i="2" s="1"/>
  <c r="Z119" i="2" s="1"/>
  <c r="Y118" i="2"/>
  <c r="R118" i="2"/>
  <c r="K118" i="2"/>
  <c r="X118" i="2" s="1"/>
  <c r="Z118" i="2" s="1"/>
  <c r="Y117" i="2"/>
  <c r="AB117" i="2" s="1"/>
  <c r="AD117" i="2" s="1"/>
  <c r="R117" i="2"/>
  <c r="K117" i="2"/>
  <c r="X117" i="2" s="1"/>
  <c r="Z117" i="2" s="1"/>
  <c r="Z116" i="2"/>
  <c r="Y116" i="2"/>
  <c r="AA116" i="2" s="1"/>
  <c r="AC116" i="2" s="1"/>
  <c r="R116" i="2"/>
  <c r="K116" i="2"/>
  <c r="X116" i="2" s="1"/>
  <c r="Y115" i="2"/>
  <c r="AA115" i="2" s="1"/>
  <c r="AC115" i="2" s="1"/>
  <c r="R115" i="2"/>
  <c r="K115" i="2"/>
  <c r="X115" i="2" s="1"/>
  <c r="Z115" i="2" s="1"/>
  <c r="Y114" i="2"/>
  <c r="AB114" i="2" s="1"/>
  <c r="AD114" i="2" s="1"/>
  <c r="R114" i="2"/>
  <c r="K114" i="2"/>
  <c r="X114" i="2" s="1"/>
  <c r="Z114" i="2" s="1"/>
  <c r="Y113" i="2"/>
  <c r="AA113" i="2" s="1"/>
  <c r="AC113" i="2" s="1"/>
  <c r="R113" i="2"/>
  <c r="K113" i="2"/>
  <c r="X113" i="2" s="1"/>
  <c r="Z113" i="2" s="1"/>
  <c r="Y112" i="2"/>
  <c r="AB112" i="2" s="1"/>
  <c r="AD112" i="2" s="1"/>
  <c r="R112" i="2"/>
  <c r="K112" i="2"/>
  <c r="X112" i="2" s="1"/>
  <c r="Z112" i="2" s="1"/>
  <c r="Y111" i="2"/>
  <c r="AA111" i="2" s="1"/>
  <c r="AC111" i="2" s="1"/>
  <c r="X111" i="2"/>
  <c r="Z111" i="2" s="1"/>
  <c r="R111" i="2"/>
  <c r="K111" i="2"/>
  <c r="Y110" i="2"/>
  <c r="AB110" i="2" s="1"/>
  <c r="AD110" i="2" s="1"/>
  <c r="X110" i="2"/>
  <c r="Z110" i="2" s="1"/>
  <c r="R110" i="2"/>
  <c r="K110" i="2"/>
  <c r="Y109" i="2"/>
  <c r="AB109" i="2" s="1"/>
  <c r="AD109" i="2" s="1"/>
  <c r="R109" i="2"/>
  <c r="K109" i="2"/>
  <c r="X109" i="2" s="1"/>
  <c r="Z109" i="2" s="1"/>
  <c r="AB108" i="2"/>
  <c r="AD108" i="2" s="1"/>
  <c r="Z108" i="2"/>
  <c r="Y108" i="2"/>
  <c r="AA108" i="2" s="1"/>
  <c r="AC108" i="2" s="1"/>
  <c r="R108" i="2"/>
  <c r="K108" i="2"/>
  <c r="X108" i="2" s="1"/>
  <c r="Y107" i="2"/>
  <c r="AB107" i="2" s="1"/>
  <c r="AD107" i="2" s="1"/>
  <c r="X107" i="2"/>
  <c r="Z107" i="2" s="1"/>
  <c r="R107" i="2"/>
  <c r="K107" i="2"/>
  <c r="Y106" i="2"/>
  <c r="AB106" i="2" s="1"/>
  <c r="AD106" i="2" s="1"/>
  <c r="R106" i="2"/>
  <c r="K106" i="2"/>
  <c r="X106" i="2" s="1"/>
  <c r="Z106" i="2" s="1"/>
  <c r="AA105" i="2"/>
  <c r="AC105" i="2" s="1"/>
  <c r="Y105" i="2"/>
  <c r="AB105" i="2" s="1"/>
  <c r="AD105" i="2" s="1"/>
  <c r="R105" i="2"/>
  <c r="K105" i="2"/>
  <c r="X105" i="2" s="1"/>
  <c r="Z105" i="2" s="1"/>
  <c r="Y104" i="2"/>
  <c r="AB104" i="2" s="1"/>
  <c r="AD104" i="2" s="1"/>
  <c r="R104" i="2"/>
  <c r="K104" i="2"/>
  <c r="X104" i="2" s="1"/>
  <c r="Z104" i="2" s="1"/>
  <c r="Y103" i="2"/>
  <c r="AB103" i="2" s="1"/>
  <c r="AD103" i="2" s="1"/>
  <c r="R103" i="2"/>
  <c r="K103" i="2"/>
  <c r="X103" i="2" s="1"/>
  <c r="Z103" i="2" s="1"/>
  <c r="Y102" i="2"/>
  <c r="R102" i="2"/>
  <c r="K102" i="2"/>
  <c r="X102" i="2" s="1"/>
  <c r="Z102" i="2" s="1"/>
  <c r="Y101" i="2"/>
  <c r="AA101" i="2" s="1"/>
  <c r="AC101" i="2" s="1"/>
  <c r="R101" i="2"/>
  <c r="K101" i="2"/>
  <c r="X101" i="2" s="1"/>
  <c r="Z101" i="2" s="1"/>
  <c r="Y100" i="2"/>
  <c r="R100" i="2"/>
  <c r="K100" i="2"/>
  <c r="X100" i="2" s="1"/>
  <c r="Z100" i="2" s="1"/>
  <c r="Y99" i="2"/>
  <c r="AB99" i="2" s="1"/>
  <c r="AD99" i="2" s="1"/>
  <c r="X99" i="2"/>
  <c r="Z99" i="2" s="1"/>
  <c r="R99" i="2"/>
  <c r="K99" i="2"/>
  <c r="Y98" i="2"/>
  <c r="AB98" i="2" s="1"/>
  <c r="AD98" i="2" s="1"/>
  <c r="R98" i="2"/>
  <c r="K98" i="2"/>
  <c r="X98" i="2" s="1"/>
  <c r="Z98" i="2" s="1"/>
  <c r="Y97" i="2"/>
  <c r="AB97" i="2" s="1"/>
  <c r="AD97" i="2" s="1"/>
  <c r="X97" i="2"/>
  <c r="Z97" i="2" s="1"/>
  <c r="R97" i="2"/>
  <c r="K97" i="2"/>
  <c r="Y96" i="2"/>
  <c r="AB96" i="2" s="1"/>
  <c r="AD96" i="2" s="1"/>
  <c r="R96" i="2"/>
  <c r="K96" i="2"/>
  <c r="X96" i="2" s="1"/>
  <c r="Z96" i="2" s="1"/>
  <c r="Y95" i="2"/>
  <c r="AB95" i="2" s="1"/>
  <c r="AD95" i="2" s="1"/>
  <c r="R95" i="2"/>
  <c r="K95" i="2"/>
  <c r="X95" i="2" s="1"/>
  <c r="Z95" i="2" s="1"/>
  <c r="Y94" i="2"/>
  <c r="AB94" i="2" s="1"/>
  <c r="AD94" i="2" s="1"/>
  <c r="R94" i="2"/>
  <c r="K94" i="2"/>
  <c r="X94" i="2" s="1"/>
  <c r="Z94" i="2" s="1"/>
  <c r="Y93" i="2"/>
  <c r="AB93" i="2" s="1"/>
  <c r="AD93" i="2" s="1"/>
  <c r="R93" i="2"/>
  <c r="K93" i="2"/>
  <c r="X93" i="2" s="1"/>
  <c r="Z93" i="2" s="1"/>
  <c r="Z92" i="2"/>
  <c r="Y92" i="2"/>
  <c r="AB92" i="2" s="1"/>
  <c r="AD92" i="2" s="1"/>
  <c r="R92" i="2"/>
  <c r="K92" i="2"/>
  <c r="X92" i="2" s="1"/>
  <c r="Z91" i="2"/>
  <c r="Y91" i="2"/>
  <c r="AB91" i="2" s="1"/>
  <c r="AD91" i="2" s="1"/>
  <c r="X91" i="2"/>
  <c r="R91" i="2"/>
  <c r="K91" i="2"/>
  <c r="Y90" i="2"/>
  <c r="AB90" i="2" s="1"/>
  <c r="AD90" i="2" s="1"/>
  <c r="R90" i="2"/>
  <c r="K90" i="2"/>
  <c r="X90" i="2" s="1"/>
  <c r="Z90" i="2" s="1"/>
  <c r="Y89" i="2"/>
  <c r="AB89" i="2" s="1"/>
  <c r="AD89" i="2" s="1"/>
  <c r="R89" i="2"/>
  <c r="K89" i="2"/>
  <c r="X89" i="2" s="1"/>
  <c r="Z89" i="2" s="1"/>
  <c r="AB88" i="2"/>
  <c r="AD88" i="2" s="1"/>
  <c r="Z88" i="2"/>
  <c r="Y88" i="2"/>
  <c r="AA88" i="2" s="1"/>
  <c r="AC88" i="2" s="1"/>
  <c r="R88" i="2"/>
  <c r="K88" i="2"/>
  <c r="X88" i="2" s="1"/>
  <c r="Y87" i="2"/>
  <c r="AA87" i="2" s="1"/>
  <c r="AC87" i="2" s="1"/>
  <c r="R87" i="2"/>
  <c r="K87" i="2"/>
  <c r="X87" i="2" s="1"/>
  <c r="Z87" i="2" s="1"/>
  <c r="Y86" i="2"/>
  <c r="AA86" i="2" s="1"/>
  <c r="AC86" i="2" s="1"/>
  <c r="R86" i="2"/>
  <c r="K86" i="2"/>
  <c r="X86" i="2" s="1"/>
  <c r="Z86" i="2" s="1"/>
  <c r="Y85" i="2"/>
  <c r="AA85" i="2" s="1"/>
  <c r="AC85" i="2" s="1"/>
  <c r="R85" i="2"/>
  <c r="K85" i="2"/>
  <c r="X85" i="2" s="1"/>
  <c r="Z85" i="2" s="1"/>
  <c r="Y84" i="2"/>
  <c r="AB84" i="2" s="1"/>
  <c r="AD84" i="2" s="1"/>
  <c r="R84" i="2"/>
  <c r="K84" i="2"/>
  <c r="X84" i="2" s="1"/>
  <c r="Z84" i="2" s="1"/>
  <c r="Y83" i="2"/>
  <c r="AA83" i="2" s="1"/>
  <c r="AC83" i="2" s="1"/>
  <c r="R83" i="2"/>
  <c r="K83" i="2"/>
  <c r="X83" i="2" s="1"/>
  <c r="Z83" i="2" s="1"/>
  <c r="Y82" i="2"/>
  <c r="AA82" i="2" s="1"/>
  <c r="AC82" i="2" s="1"/>
  <c r="R82" i="2"/>
  <c r="K82" i="2"/>
  <c r="X82" i="2" s="1"/>
  <c r="Z82" i="2" s="1"/>
  <c r="Y81" i="2"/>
  <c r="AB81" i="2" s="1"/>
  <c r="AD81" i="2" s="1"/>
  <c r="R81" i="2"/>
  <c r="K81" i="2"/>
  <c r="X81" i="2" s="1"/>
  <c r="Z81" i="2" s="1"/>
  <c r="Y80" i="2"/>
  <c r="AB80" i="2" s="1"/>
  <c r="AD80" i="2" s="1"/>
  <c r="R80" i="2"/>
  <c r="K80" i="2"/>
  <c r="X80" i="2" s="1"/>
  <c r="Z80" i="2" s="1"/>
  <c r="Y79" i="2"/>
  <c r="R79" i="2"/>
  <c r="K79" i="2"/>
  <c r="X79" i="2" s="1"/>
  <c r="Z79" i="2" s="1"/>
  <c r="Y78" i="2"/>
  <c r="AA78" i="2" s="1"/>
  <c r="AC78" i="2" s="1"/>
  <c r="R78" i="2"/>
  <c r="K78" i="2"/>
  <c r="X78" i="2" s="1"/>
  <c r="Z78" i="2" s="1"/>
  <c r="Y77" i="2"/>
  <c r="AB77" i="2" s="1"/>
  <c r="AD77" i="2" s="1"/>
  <c r="R77" i="2"/>
  <c r="K77" i="2"/>
  <c r="X77" i="2" s="1"/>
  <c r="Z77" i="2" s="1"/>
  <c r="Y76" i="2"/>
  <c r="AB76" i="2" s="1"/>
  <c r="AD76" i="2" s="1"/>
  <c r="R76" i="2"/>
  <c r="K76" i="2"/>
  <c r="X76" i="2" s="1"/>
  <c r="Z76" i="2" s="1"/>
  <c r="Y75" i="2"/>
  <c r="AA75" i="2" s="1"/>
  <c r="AC75" i="2" s="1"/>
  <c r="X75" i="2"/>
  <c r="Z75" i="2" s="1"/>
  <c r="R75" i="2"/>
  <c r="K75" i="2"/>
  <c r="Y74" i="2"/>
  <c r="R74" i="2"/>
  <c r="K74" i="2"/>
  <c r="X74" i="2" s="1"/>
  <c r="Z74" i="2" s="1"/>
  <c r="Y73" i="2"/>
  <c r="AB73" i="2" s="1"/>
  <c r="AD73" i="2" s="1"/>
  <c r="R73" i="2"/>
  <c r="K73" i="2"/>
  <c r="X73" i="2" s="1"/>
  <c r="Z73" i="2" s="1"/>
  <c r="Y72" i="2"/>
  <c r="AB72" i="2" s="1"/>
  <c r="AD72" i="2" s="1"/>
  <c r="R72" i="2"/>
  <c r="K72" i="2"/>
  <c r="X72" i="2" s="1"/>
  <c r="Z72" i="2" s="1"/>
  <c r="Y71" i="2"/>
  <c r="AB71" i="2" s="1"/>
  <c r="AD71" i="2" s="1"/>
  <c r="R71" i="2"/>
  <c r="K71" i="2"/>
  <c r="X71" i="2" s="1"/>
  <c r="Z71" i="2" s="1"/>
  <c r="AD70" i="2"/>
  <c r="AA70" i="2"/>
  <c r="AC70" i="2" s="1"/>
  <c r="Z70" i="2"/>
  <c r="Y70" i="2"/>
  <c r="AB70" i="2" s="1"/>
  <c r="R70" i="2"/>
  <c r="K70" i="2"/>
  <c r="X70" i="2" s="1"/>
  <c r="Y69" i="2"/>
  <c r="X69" i="2"/>
  <c r="Z69" i="2" s="1"/>
  <c r="R69" i="2"/>
  <c r="K69" i="2"/>
  <c r="Y68" i="2"/>
  <c r="AA68" i="2" s="1"/>
  <c r="AC68" i="2" s="1"/>
  <c r="R68" i="2"/>
  <c r="K68" i="2"/>
  <c r="X68" i="2" s="1"/>
  <c r="Z68" i="2" s="1"/>
  <c r="Y67" i="2"/>
  <c r="AA67" i="2" s="1"/>
  <c r="AC67" i="2" s="1"/>
  <c r="R67" i="2"/>
  <c r="K67" i="2"/>
  <c r="X67" i="2" s="1"/>
  <c r="Z67" i="2" s="1"/>
  <c r="Y66" i="2"/>
  <c r="AB66" i="2" s="1"/>
  <c r="AD66" i="2" s="1"/>
  <c r="R66" i="2"/>
  <c r="K66" i="2"/>
  <c r="X66" i="2" s="1"/>
  <c r="Z66" i="2" s="1"/>
  <c r="Y65" i="2"/>
  <c r="AA65" i="2" s="1"/>
  <c r="AC65" i="2" s="1"/>
  <c r="R65" i="2"/>
  <c r="K65" i="2"/>
  <c r="X65" i="2" s="1"/>
  <c r="Z65" i="2" s="1"/>
  <c r="Z64" i="2"/>
  <c r="Y64" i="2"/>
  <c r="R64" i="2"/>
  <c r="K64" i="2"/>
  <c r="X64" i="2" s="1"/>
  <c r="Y63" i="2"/>
  <c r="AA63" i="2" s="1"/>
  <c r="AC63" i="2" s="1"/>
  <c r="R63" i="2"/>
  <c r="K63" i="2"/>
  <c r="X63" i="2" s="1"/>
  <c r="Z63" i="2" s="1"/>
  <c r="Y62" i="2"/>
  <c r="AB62" i="2" s="1"/>
  <c r="AD62" i="2" s="1"/>
  <c r="R62" i="2"/>
  <c r="K62" i="2"/>
  <c r="X62" i="2" s="1"/>
  <c r="Z62" i="2" s="1"/>
  <c r="Y61" i="2"/>
  <c r="AB61" i="2" s="1"/>
  <c r="AD61" i="2" s="1"/>
  <c r="R61" i="2"/>
  <c r="K61" i="2"/>
  <c r="X61" i="2" s="1"/>
  <c r="Z61" i="2" s="1"/>
  <c r="AA60" i="2"/>
  <c r="AC60" i="2" s="1"/>
  <c r="Y60" i="2"/>
  <c r="AB60" i="2" s="1"/>
  <c r="AD60" i="2" s="1"/>
  <c r="R60" i="2"/>
  <c r="K60" i="2"/>
  <c r="X60" i="2" s="1"/>
  <c r="Z60" i="2" s="1"/>
  <c r="Y59" i="2"/>
  <c r="R59" i="2"/>
  <c r="K59" i="2"/>
  <c r="X59" i="2" s="1"/>
  <c r="Z59" i="2" s="1"/>
  <c r="Y58" i="2"/>
  <c r="AB58" i="2" s="1"/>
  <c r="AD58" i="2" s="1"/>
  <c r="R58" i="2"/>
  <c r="K58" i="2"/>
  <c r="X58" i="2" s="1"/>
  <c r="Z58" i="2" s="1"/>
  <c r="Y57" i="2"/>
  <c r="AB57" i="2" s="1"/>
  <c r="AD57" i="2" s="1"/>
  <c r="R57" i="2"/>
  <c r="K57" i="2"/>
  <c r="X57" i="2" s="1"/>
  <c r="Z57" i="2" s="1"/>
  <c r="Y56" i="2"/>
  <c r="AB56" i="2" s="1"/>
  <c r="AD56" i="2" s="1"/>
  <c r="R56" i="2"/>
  <c r="K56" i="2"/>
  <c r="X56" i="2" s="1"/>
  <c r="Z56" i="2" s="1"/>
  <c r="Y55" i="2"/>
  <c r="AB55" i="2" s="1"/>
  <c r="AD55" i="2" s="1"/>
  <c r="R55" i="2"/>
  <c r="K55" i="2"/>
  <c r="X55" i="2" s="1"/>
  <c r="Z55" i="2" s="1"/>
  <c r="Z54" i="2"/>
  <c r="Y54" i="2"/>
  <c r="X54" i="2"/>
  <c r="R54" i="2"/>
  <c r="K54" i="2"/>
  <c r="Y53" i="2"/>
  <c r="AA53" i="2" s="1"/>
  <c r="AC53" i="2" s="1"/>
  <c r="R53" i="2"/>
  <c r="K53" i="2"/>
  <c r="X53" i="2" s="1"/>
  <c r="Z53" i="2" s="1"/>
  <c r="Y52" i="2"/>
  <c r="AA52" i="2" s="1"/>
  <c r="AC52" i="2" s="1"/>
  <c r="R52" i="2"/>
  <c r="K52" i="2"/>
  <c r="X52" i="2" s="1"/>
  <c r="Z52" i="2" s="1"/>
  <c r="Y51" i="2"/>
  <c r="AB51" i="2" s="1"/>
  <c r="AD51" i="2" s="1"/>
  <c r="X51" i="2"/>
  <c r="Z51" i="2" s="1"/>
  <c r="R51" i="2"/>
  <c r="K51" i="2"/>
  <c r="Y50" i="2"/>
  <c r="R50" i="2"/>
  <c r="K50" i="2"/>
  <c r="X50" i="2" s="1"/>
  <c r="Z50" i="2" s="1"/>
  <c r="Y49" i="2"/>
  <c r="AB49" i="2" s="1"/>
  <c r="AD49" i="2" s="1"/>
  <c r="R49" i="2"/>
  <c r="K49" i="2"/>
  <c r="X49" i="2" s="1"/>
  <c r="Z49" i="2" s="1"/>
  <c r="Y48" i="2"/>
  <c r="AA48" i="2" s="1"/>
  <c r="AC48" i="2" s="1"/>
  <c r="R48" i="2"/>
  <c r="K48" i="2"/>
  <c r="X48" i="2" s="1"/>
  <c r="Z48" i="2" s="1"/>
  <c r="Y47" i="2"/>
  <c r="AA47" i="2" s="1"/>
  <c r="AC47" i="2" s="1"/>
  <c r="R47" i="2"/>
  <c r="K47" i="2"/>
  <c r="X47" i="2" s="1"/>
  <c r="Z47" i="2" s="1"/>
  <c r="AA46" i="2"/>
  <c r="AC46" i="2" s="1"/>
  <c r="Y46" i="2"/>
  <c r="AB46" i="2" s="1"/>
  <c r="AD46" i="2" s="1"/>
  <c r="R46" i="2"/>
  <c r="K46" i="2"/>
  <c r="X46" i="2" s="1"/>
  <c r="Z46" i="2" s="1"/>
  <c r="Y45" i="2"/>
  <c r="AA45" i="2" s="1"/>
  <c r="AC45" i="2" s="1"/>
  <c r="R45" i="2"/>
  <c r="K45" i="2"/>
  <c r="X45" i="2" s="1"/>
  <c r="Z45" i="2" s="1"/>
  <c r="Y44" i="2"/>
  <c r="R44" i="2"/>
  <c r="K44" i="2"/>
  <c r="X44" i="2" s="1"/>
  <c r="Z44" i="2" s="1"/>
  <c r="AB43" i="2"/>
  <c r="AD43" i="2" s="1"/>
  <c r="AA43" i="2"/>
  <c r="AC43" i="2" s="1"/>
  <c r="Y43" i="2"/>
  <c r="X43" i="2"/>
  <c r="Z43" i="2" s="1"/>
  <c r="R43" i="2"/>
  <c r="K43" i="2"/>
  <c r="Y42" i="2"/>
  <c r="AB42" i="2" s="1"/>
  <c r="AD42" i="2" s="1"/>
  <c r="R42" i="2"/>
  <c r="K42" i="2"/>
  <c r="X42" i="2" s="1"/>
  <c r="Z42" i="2" s="1"/>
  <c r="Y41" i="2"/>
  <c r="AB41" i="2" s="1"/>
  <c r="AD41" i="2" s="1"/>
  <c r="R41" i="2"/>
  <c r="K41" i="2"/>
  <c r="X41" i="2" s="1"/>
  <c r="Z41" i="2" s="1"/>
  <c r="Z40" i="2"/>
  <c r="Y40" i="2"/>
  <c r="AB40" i="2" s="1"/>
  <c r="AD40" i="2" s="1"/>
  <c r="R40" i="2"/>
  <c r="K40" i="2"/>
  <c r="X40" i="2" s="1"/>
  <c r="Y39" i="2"/>
  <c r="AB39" i="2" s="1"/>
  <c r="AD39" i="2" s="1"/>
  <c r="R39" i="2"/>
  <c r="K39" i="2"/>
  <c r="X39" i="2" s="1"/>
  <c r="Z39" i="2" s="1"/>
  <c r="Y38" i="2"/>
  <c r="AA38" i="2" s="1"/>
  <c r="AC38" i="2" s="1"/>
  <c r="R38" i="2"/>
  <c r="K38" i="2"/>
  <c r="X38" i="2" s="1"/>
  <c r="Z38" i="2" s="1"/>
  <c r="Y37" i="2"/>
  <c r="AA37" i="2" s="1"/>
  <c r="AC37" i="2" s="1"/>
  <c r="R37" i="2"/>
  <c r="K37" i="2"/>
  <c r="X37" i="2" s="1"/>
  <c r="Z37" i="2" s="1"/>
  <c r="AD36" i="2"/>
  <c r="AA36" i="2"/>
  <c r="AC36" i="2" s="1"/>
  <c r="Y36" i="2"/>
  <c r="AB36" i="2" s="1"/>
  <c r="R36" i="2"/>
  <c r="K36" i="2"/>
  <c r="X36" i="2" s="1"/>
  <c r="Z36" i="2" s="1"/>
  <c r="Y35" i="2"/>
  <c r="AA35" i="2" s="1"/>
  <c r="AC35" i="2" s="1"/>
  <c r="X35" i="2"/>
  <c r="Z35" i="2" s="1"/>
  <c r="R35" i="2"/>
  <c r="K35" i="2"/>
  <c r="Y34" i="2"/>
  <c r="AB34" i="2" s="1"/>
  <c r="AD34" i="2" s="1"/>
  <c r="R34" i="2"/>
  <c r="K34" i="2"/>
  <c r="X34" i="2" s="1"/>
  <c r="Z34" i="2" s="1"/>
  <c r="AB33" i="2"/>
  <c r="AD33" i="2" s="1"/>
  <c r="Y33" i="2"/>
  <c r="AA33" i="2" s="1"/>
  <c r="AC33" i="2" s="1"/>
  <c r="R33" i="2"/>
  <c r="K33" i="2"/>
  <c r="X33" i="2" s="1"/>
  <c r="Z33" i="2" s="1"/>
  <c r="Y32" i="2"/>
  <c r="AA32" i="2" s="1"/>
  <c r="AC32" i="2" s="1"/>
  <c r="R32" i="2"/>
  <c r="K32" i="2"/>
  <c r="X32" i="2" s="1"/>
  <c r="Z32" i="2" s="1"/>
  <c r="Y31" i="2"/>
  <c r="AB31" i="2" s="1"/>
  <c r="AD31" i="2" s="1"/>
  <c r="R31" i="2"/>
  <c r="K31" i="2"/>
  <c r="X31" i="2" s="1"/>
  <c r="Z31" i="2" s="1"/>
  <c r="Y30" i="2"/>
  <c r="AA30" i="2" s="1"/>
  <c r="AC30" i="2" s="1"/>
  <c r="R30" i="2"/>
  <c r="K30" i="2"/>
  <c r="X30" i="2" s="1"/>
  <c r="Z30" i="2" s="1"/>
  <c r="Y29" i="2"/>
  <c r="R29" i="2"/>
  <c r="K29" i="2"/>
  <c r="X29" i="2" s="1"/>
  <c r="Z29" i="2" s="1"/>
  <c r="Y28" i="2"/>
  <c r="AA28" i="2" s="1"/>
  <c r="AC28" i="2" s="1"/>
  <c r="R28" i="2"/>
  <c r="K28" i="2"/>
  <c r="X28" i="2" s="1"/>
  <c r="Z28" i="2" s="1"/>
  <c r="Y27" i="2"/>
  <c r="AA27" i="2" s="1"/>
  <c r="AC27" i="2" s="1"/>
  <c r="X27" i="2"/>
  <c r="Z27" i="2" s="1"/>
  <c r="R27" i="2"/>
  <c r="K27" i="2"/>
  <c r="AD26" i="2"/>
  <c r="Y26" i="2"/>
  <c r="AB26" i="2" s="1"/>
  <c r="R26" i="2"/>
  <c r="K26" i="2"/>
  <c r="X26" i="2" s="1"/>
  <c r="Z26" i="2" s="1"/>
  <c r="Y25" i="2"/>
  <c r="AA25" i="2" s="1"/>
  <c r="AC25" i="2" s="1"/>
  <c r="R25" i="2"/>
  <c r="K25" i="2"/>
  <c r="X25" i="2" s="1"/>
  <c r="Z25" i="2" s="1"/>
  <c r="Y24" i="2"/>
  <c r="R24" i="2"/>
  <c r="K24" i="2"/>
  <c r="X24" i="2" s="1"/>
  <c r="Z24" i="2" s="1"/>
  <c r="Y23" i="2"/>
  <c r="AB23" i="2" s="1"/>
  <c r="AD23" i="2" s="1"/>
  <c r="R23" i="2"/>
  <c r="K23" i="2"/>
  <c r="X23" i="2" s="1"/>
  <c r="Z23" i="2" s="1"/>
  <c r="Z22" i="2"/>
  <c r="Y22" i="2"/>
  <c r="AB22" i="2" s="1"/>
  <c r="AD22" i="2" s="1"/>
  <c r="R22" i="2"/>
  <c r="K22" i="2"/>
  <c r="X22" i="2" s="1"/>
  <c r="Y21" i="2"/>
  <c r="AB21" i="2" s="1"/>
  <c r="AD21" i="2" s="1"/>
  <c r="X21" i="2"/>
  <c r="Z21" i="2" s="1"/>
  <c r="R21" i="2"/>
  <c r="K21" i="2"/>
  <c r="Y20" i="2"/>
  <c r="AA20" i="2" s="1"/>
  <c r="AC20" i="2" s="1"/>
  <c r="R20" i="2"/>
  <c r="K20" i="2"/>
  <c r="X20" i="2" s="1"/>
  <c r="Z20" i="2" s="1"/>
  <c r="Y19" i="2"/>
  <c r="AB19" i="2" s="1"/>
  <c r="AD19" i="2" s="1"/>
  <c r="R19" i="2"/>
  <c r="K19" i="2"/>
  <c r="X19" i="2" s="1"/>
  <c r="Z19" i="2" s="1"/>
  <c r="Y18" i="2"/>
  <c r="AA18" i="2" s="1"/>
  <c r="AC18" i="2" s="1"/>
  <c r="R18" i="2"/>
  <c r="K18" i="2"/>
  <c r="X18" i="2" s="1"/>
  <c r="Z18" i="2" s="1"/>
  <c r="Y17" i="2"/>
  <c r="AB17" i="2" s="1"/>
  <c r="AD17" i="2" s="1"/>
  <c r="R17" i="2"/>
  <c r="K17" i="2"/>
  <c r="X17" i="2" s="1"/>
  <c r="Z17" i="2" s="1"/>
  <c r="Y16" i="2"/>
  <c r="AB16" i="2" s="1"/>
  <c r="AD16" i="2" s="1"/>
  <c r="R16" i="2"/>
  <c r="K16" i="2"/>
  <c r="X16" i="2" s="1"/>
  <c r="Z16" i="2" s="1"/>
  <c r="Y15" i="2"/>
  <c r="AA15" i="2" s="1"/>
  <c r="AC15" i="2" s="1"/>
  <c r="R15" i="2"/>
  <c r="K15" i="2"/>
  <c r="X15" i="2" s="1"/>
  <c r="Z15" i="2" s="1"/>
  <c r="Y14" i="2"/>
  <c r="R14" i="2"/>
  <c r="K14" i="2"/>
  <c r="X14" i="2" s="1"/>
  <c r="Z14" i="2" s="1"/>
  <c r="Y13" i="2"/>
  <c r="AA13" i="2" s="1"/>
  <c r="AC13" i="2" s="1"/>
  <c r="R13" i="2"/>
  <c r="K13" i="2"/>
  <c r="X13" i="2" s="1"/>
  <c r="Z13" i="2" s="1"/>
  <c r="Y12" i="2"/>
  <c r="AA12" i="2" s="1"/>
  <c r="AC12" i="2" s="1"/>
  <c r="R12" i="2"/>
  <c r="K12" i="2"/>
  <c r="X12" i="2" s="1"/>
  <c r="Z12" i="2" s="1"/>
  <c r="Y11" i="2"/>
  <c r="AB11" i="2" s="1"/>
  <c r="AD11" i="2" s="1"/>
  <c r="R11" i="2"/>
  <c r="K11" i="2"/>
  <c r="X11" i="2" s="1"/>
  <c r="Z11" i="2" s="1"/>
  <c r="Y10" i="2"/>
  <c r="AB10" i="2" s="1"/>
  <c r="AD10" i="2" s="1"/>
  <c r="R10" i="2"/>
  <c r="K10" i="2"/>
  <c r="X10" i="2" s="1"/>
  <c r="Z10" i="2" s="1"/>
  <c r="Y9" i="2"/>
  <c r="AB9" i="2" s="1"/>
  <c r="AD9" i="2" s="1"/>
  <c r="R9" i="2"/>
  <c r="K9" i="2"/>
  <c r="X9" i="2" s="1"/>
  <c r="Z9" i="2" s="1"/>
  <c r="Y8" i="2"/>
  <c r="AA8" i="2" s="1"/>
  <c r="AC8" i="2" s="1"/>
  <c r="R8" i="2"/>
  <c r="K8" i="2"/>
  <c r="X8" i="2" s="1"/>
  <c r="Z8" i="2" s="1"/>
  <c r="Z7" i="2"/>
  <c r="Y7" i="2"/>
  <c r="AA7" i="2" s="1"/>
  <c r="AC7" i="2" s="1"/>
  <c r="X7" i="2"/>
  <c r="R7" i="2"/>
  <c r="K7" i="2"/>
  <c r="Y6" i="2"/>
  <c r="AB6" i="2" s="1"/>
  <c r="AD6" i="2" s="1"/>
  <c r="R6" i="2"/>
  <c r="K6" i="2"/>
  <c r="X6" i="2" s="1"/>
  <c r="Z6" i="2" s="1"/>
  <c r="Y5" i="2"/>
  <c r="AB5" i="2" s="1"/>
  <c r="AD5" i="2" s="1"/>
  <c r="R5" i="2"/>
  <c r="K5" i="2"/>
  <c r="X5" i="2" s="1"/>
  <c r="AD7" i="1"/>
  <c r="AC7" i="1"/>
  <c r="AB7" i="1"/>
  <c r="AA7" i="1"/>
  <c r="Z7" i="1"/>
  <c r="Y7" i="1"/>
  <c r="X7" i="1"/>
  <c r="AD6" i="1"/>
  <c r="AC6" i="1"/>
  <c r="AB6" i="1"/>
  <c r="AA6" i="1"/>
  <c r="Z6" i="1"/>
  <c r="Y6" i="1"/>
  <c r="X6" i="1"/>
  <c r="R5" i="1"/>
  <c r="Y5" i="1" s="1"/>
  <c r="K5" i="1"/>
  <c r="X5" i="1" s="1"/>
  <c r="AB13" i="2" l="1"/>
  <c r="AD13" i="2" s="1"/>
  <c r="AA179" i="2"/>
  <c r="AC179" i="2" s="1"/>
  <c r="AB30" i="2"/>
  <c r="AD30" i="2" s="1"/>
  <c r="AA57" i="2"/>
  <c r="AC57" i="2" s="1"/>
  <c r="AB68" i="2"/>
  <c r="AD68" i="2" s="1"/>
  <c r="AA112" i="2"/>
  <c r="AC112" i="2" s="1"/>
  <c r="AB115" i="2"/>
  <c r="AD115" i="2" s="1"/>
  <c r="AA122" i="2"/>
  <c r="AC122" i="2" s="1"/>
  <c r="AA192" i="2"/>
  <c r="AC192" i="2" s="1"/>
  <c r="AA198" i="2"/>
  <c r="AC198" i="2" s="1"/>
  <c r="AB83" i="2"/>
  <c r="AD83" i="2" s="1"/>
  <c r="AB86" i="2"/>
  <c r="AD86" i="2" s="1"/>
  <c r="AA145" i="2"/>
  <c r="AC145" i="2" s="1"/>
  <c r="AB7" i="2"/>
  <c r="AD7" i="2" s="1"/>
  <c r="AB18" i="2"/>
  <c r="AD18" i="2" s="1"/>
  <c r="AB48" i="2"/>
  <c r="AD48" i="2" s="1"/>
  <c r="AB135" i="2"/>
  <c r="AD135" i="2" s="1"/>
  <c r="AB159" i="2"/>
  <c r="AD159" i="2" s="1"/>
  <c r="AB28" i="2"/>
  <c r="AD28" i="2" s="1"/>
  <c r="AB113" i="2"/>
  <c r="AD113" i="2" s="1"/>
  <c r="AB116" i="2"/>
  <c r="AD116" i="2" s="1"/>
  <c r="AA133" i="2"/>
  <c r="AC133" i="2" s="1"/>
  <c r="AA139" i="2"/>
  <c r="AC139" i="2" s="1"/>
  <c r="AA190" i="2"/>
  <c r="AC190" i="2" s="1"/>
  <c r="AB15" i="2"/>
  <c r="AD15" i="2" s="1"/>
  <c r="AA93" i="2"/>
  <c r="AC93" i="2" s="1"/>
  <c r="AB167" i="2"/>
  <c r="AD167" i="2" s="1"/>
  <c r="AB193" i="2"/>
  <c r="AD193" i="2" s="1"/>
  <c r="AA184" i="2"/>
  <c r="AC184" i="2" s="1"/>
  <c r="AA19" i="2"/>
  <c r="AC19" i="2" s="1"/>
  <c r="AB63" i="2"/>
  <c r="AD63" i="2" s="1"/>
  <c r="AA66" i="2"/>
  <c r="AC66" i="2" s="1"/>
  <c r="AB180" i="2"/>
  <c r="AD180" i="2" s="1"/>
  <c r="AA17" i="2"/>
  <c r="AC17" i="2" s="1"/>
  <c r="AA72" i="2"/>
  <c r="AC72" i="2" s="1"/>
  <c r="AB78" i="2"/>
  <c r="AD78" i="2" s="1"/>
  <c r="AA81" i="2"/>
  <c r="AC81" i="2" s="1"/>
  <c r="AA95" i="2"/>
  <c r="AC95" i="2" s="1"/>
  <c r="AA98" i="2"/>
  <c r="AC98" i="2" s="1"/>
  <c r="AB101" i="2"/>
  <c r="AD101" i="2" s="1"/>
  <c r="AB146" i="2"/>
  <c r="AD146" i="2" s="1"/>
  <c r="AA161" i="2"/>
  <c r="AC161" i="2" s="1"/>
  <c r="AB169" i="2"/>
  <c r="AD169" i="2" s="1"/>
  <c r="AB172" i="2"/>
  <c r="AD172" i="2" s="1"/>
  <c r="AA41" i="2"/>
  <c r="AC41" i="2" s="1"/>
  <c r="AB47" i="2"/>
  <c r="AD47" i="2" s="1"/>
  <c r="AB53" i="2"/>
  <c r="AD53" i="2" s="1"/>
  <c r="AB87" i="2"/>
  <c r="AD87" i="2" s="1"/>
  <c r="AA90" i="2"/>
  <c r="AC90" i="2" s="1"/>
  <c r="AA104" i="2"/>
  <c r="AC104" i="2" s="1"/>
  <c r="AA109" i="2"/>
  <c r="AC109" i="2" s="1"/>
  <c r="AA117" i="2"/>
  <c r="AC117" i="2" s="1"/>
  <c r="AB123" i="2"/>
  <c r="AD123" i="2" s="1"/>
  <c r="AA186" i="2"/>
  <c r="AC186" i="2" s="1"/>
  <c r="AB20" i="2"/>
  <c r="AD20" i="2" s="1"/>
  <c r="AA22" i="2"/>
  <c r="AC22" i="2" s="1"/>
  <c r="AA164" i="2"/>
  <c r="AC164" i="2" s="1"/>
  <c r="AA175" i="2"/>
  <c r="AC175" i="2" s="1"/>
  <c r="AA166" i="2"/>
  <c r="AC166" i="2" s="1"/>
  <c r="AA62" i="2"/>
  <c r="AC62" i="2" s="1"/>
  <c r="AA73" i="2"/>
  <c r="AC73" i="2" s="1"/>
  <c r="AB85" i="2"/>
  <c r="AD85" i="2" s="1"/>
  <c r="AB121" i="2"/>
  <c r="AD121" i="2" s="1"/>
  <c r="AB147" i="2"/>
  <c r="AD147" i="2" s="1"/>
  <c r="AA162" i="2"/>
  <c r="AC162" i="2" s="1"/>
  <c r="AA173" i="2"/>
  <c r="AC173" i="2" s="1"/>
  <c r="AB199" i="2"/>
  <c r="AD199" i="2" s="1"/>
  <c r="AA58" i="2"/>
  <c r="AC58" i="2" s="1"/>
  <c r="AA39" i="2"/>
  <c r="AC39" i="2" s="1"/>
  <c r="AB45" i="2"/>
  <c r="AD45" i="2" s="1"/>
  <c r="AA51" i="2"/>
  <c r="AC51" i="2" s="1"/>
  <c r="AA99" i="2"/>
  <c r="AC99" i="2" s="1"/>
  <c r="AB32" i="2"/>
  <c r="AD32" i="2" s="1"/>
  <c r="AB35" i="2"/>
  <c r="AD35" i="2" s="1"/>
  <c r="AB38" i="2"/>
  <c r="AD38" i="2" s="1"/>
  <c r="AA55" i="2"/>
  <c r="AC55" i="2" s="1"/>
  <c r="AA61" i="2"/>
  <c r="AC61" i="2" s="1"/>
  <c r="AB111" i="2"/>
  <c r="AD111" i="2" s="1"/>
  <c r="AB129" i="2"/>
  <c r="AD129" i="2" s="1"/>
  <c r="AB152" i="2"/>
  <c r="AD152" i="2" s="1"/>
  <c r="AA23" i="2"/>
  <c r="AC23" i="2" s="1"/>
  <c r="AA31" i="2"/>
  <c r="AC31" i="2" s="1"/>
  <c r="AA94" i="2"/>
  <c r="AC94" i="2" s="1"/>
  <c r="AA103" i="2"/>
  <c r="AC103" i="2" s="1"/>
  <c r="AB157" i="2"/>
  <c r="AD157" i="2" s="1"/>
  <c r="AA185" i="2"/>
  <c r="AC185" i="2" s="1"/>
  <c r="AB195" i="2"/>
  <c r="AD195" i="2" s="1"/>
  <c r="AA16" i="2"/>
  <c r="AC16" i="2" s="1"/>
  <c r="AA21" i="2"/>
  <c r="AC21" i="2" s="1"/>
  <c r="AA26" i="2"/>
  <c r="AC26" i="2" s="1"/>
  <c r="AB200" i="2"/>
  <c r="AD200" i="2" s="1"/>
  <c r="AA9" i="2"/>
  <c r="AC9" i="2" s="1"/>
  <c r="T106" i="16"/>
  <c r="T108" i="16" s="1"/>
  <c r="J15" i="116" s="1"/>
  <c r="AB33" i="100"/>
  <c r="AD33" i="100" s="1"/>
  <c r="AA52" i="100"/>
  <c r="AC52" i="100" s="1"/>
  <c r="AA47" i="100"/>
  <c r="AC47" i="100" s="1"/>
  <c r="AA43" i="100"/>
  <c r="AC43" i="100" s="1"/>
  <c r="AA12" i="100"/>
  <c r="AC12" i="100" s="1"/>
  <c r="AA28" i="100"/>
  <c r="AC28" i="100" s="1"/>
  <c r="AA56" i="100"/>
  <c r="AC56" i="100" s="1"/>
  <c r="AA38" i="100"/>
  <c r="AC38" i="100" s="1"/>
  <c r="AA46" i="100"/>
  <c r="AC46" i="100" s="1"/>
  <c r="AB62" i="100"/>
  <c r="AD62" i="100" s="1"/>
  <c r="AB54" i="100"/>
  <c r="AD54" i="100" s="1"/>
  <c r="T10" i="49"/>
  <c r="T16" i="37"/>
  <c r="T18" i="37" s="1"/>
  <c r="J36" i="116" s="1"/>
  <c r="T10" i="35"/>
  <c r="T12" i="35" s="1"/>
  <c r="J34" i="116" s="1"/>
  <c r="T14" i="34"/>
  <c r="T16" i="34" s="1"/>
  <c r="J33" i="116" s="1"/>
  <c r="T40" i="22"/>
  <c r="T42" i="22" s="1"/>
  <c r="J21" i="116" s="1"/>
  <c r="T46" i="19"/>
  <c r="T48" i="19" s="1"/>
  <c r="J18" i="116" s="1"/>
  <c r="T110" i="6"/>
  <c r="T112" i="6" s="1"/>
  <c r="J7" i="116" s="1"/>
  <c r="T93" i="97"/>
  <c r="T95" i="97" s="1"/>
  <c r="T171" i="102"/>
  <c r="T173" i="102" s="1"/>
  <c r="J101" i="116" s="1"/>
  <c r="T120" i="115"/>
  <c r="T122" i="115" s="1"/>
  <c r="J114" i="116" s="1"/>
  <c r="AA22" i="115"/>
  <c r="AC22" i="115" s="1"/>
  <c r="AA38" i="115"/>
  <c r="AC38" i="115" s="1"/>
  <c r="AB56" i="115"/>
  <c r="AD56" i="115" s="1"/>
  <c r="AA56" i="115"/>
  <c r="AC56" i="115" s="1"/>
  <c r="AA27" i="115"/>
  <c r="AC27" i="115" s="1"/>
  <c r="AB41" i="115"/>
  <c r="AD41" i="115" s="1"/>
  <c r="AA41" i="115"/>
  <c r="AC41" i="115" s="1"/>
  <c r="AB61" i="115"/>
  <c r="AD61" i="115" s="1"/>
  <c r="AA61" i="115"/>
  <c r="AC61" i="115" s="1"/>
  <c r="AB46" i="115"/>
  <c r="AD46" i="115" s="1"/>
  <c r="AA46" i="115"/>
  <c r="AC46" i="115" s="1"/>
  <c r="AB89" i="115"/>
  <c r="AD89" i="115" s="1"/>
  <c r="AA89" i="115"/>
  <c r="AC89" i="115" s="1"/>
  <c r="AA19" i="115"/>
  <c r="AC19" i="115" s="1"/>
  <c r="AB19" i="115"/>
  <c r="AD19" i="115" s="1"/>
  <c r="AB66" i="115"/>
  <c r="AD66" i="115" s="1"/>
  <c r="AA66" i="115"/>
  <c r="AC66" i="115" s="1"/>
  <c r="AA8" i="115"/>
  <c r="AC8" i="115" s="1"/>
  <c r="AB11" i="115"/>
  <c r="AD11" i="115" s="1"/>
  <c r="AA16" i="115"/>
  <c r="AC16" i="115" s="1"/>
  <c r="AA24" i="115"/>
  <c r="AC24" i="115" s="1"/>
  <c r="AA29" i="115"/>
  <c r="AC29" i="115" s="1"/>
  <c r="AB32" i="115"/>
  <c r="AD32" i="115" s="1"/>
  <c r="AD120" i="115" s="1"/>
  <c r="I114" i="116" s="1"/>
  <c r="AB43" i="115"/>
  <c r="AD43" i="115" s="1"/>
  <c r="AA53" i="115"/>
  <c r="AC53" i="115" s="1"/>
  <c r="AA58" i="115"/>
  <c r="AC58" i="115" s="1"/>
  <c r="AB63" i="115"/>
  <c r="AD63" i="115" s="1"/>
  <c r="AA68" i="115"/>
  <c r="AC68" i="115" s="1"/>
  <c r="AB76" i="115"/>
  <c r="AD76" i="115" s="1"/>
  <c r="AA83" i="115"/>
  <c r="AC83" i="115" s="1"/>
  <c r="AB91" i="115"/>
  <c r="AD91" i="115" s="1"/>
  <c r="AA103" i="115"/>
  <c r="AC103" i="115" s="1"/>
  <c r="AA108" i="115"/>
  <c r="AC108" i="115" s="1"/>
  <c r="AA34" i="115"/>
  <c r="AC34" i="115" s="1"/>
  <c r="AA37" i="115"/>
  <c r="AC37" i="115" s="1"/>
  <c r="AA48" i="115"/>
  <c r="AC48" i="115" s="1"/>
  <c r="AA73" i="115"/>
  <c r="AC73" i="115" s="1"/>
  <c r="AA78" i="115"/>
  <c r="AC78" i="115" s="1"/>
  <c r="AA93" i="115"/>
  <c r="AC93" i="115" s="1"/>
  <c r="AA98" i="115"/>
  <c r="AC98" i="115" s="1"/>
  <c r="AA113" i="115"/>
  <c r="AC113" i="115" s="1"/>
  <c r="AA31" i="115"/>
  <c r="AC31" i="115" s="1"/>
  <c r="AB40" i="115"/>
  <c r="AD40" i="115" s="1"/>
  <c r="AA50" i="115"/>
  <c r="AC50" i="115" s="1"/>
  <c r="AA75" i="115"/>
  <c r="AC75" i="115" s="1"/>
  <c r="AA80" i="115"/>
  <c r="AC80" i="115" s="1"/>
  <c r="AA85" i="115"/>
  <c r="AC85" i="115" s="1"/>
  <c r="AA95" i="115"/>
  <c r="AC95" i="115" s="1"/>
  <c r="AA100" i="115"/>
  <c r="AC100" i="115" s="1"/>
  <c r="AA105" i="115"/>
  <c r="AC105" i="115" s="1"/>
  <c r="AA110" i="115"/>
  <c r="AC110" i="115" s="1"/>
  <c r="AA115" i="115"/>
  <c r="AC115" i="115" s="1"/>
  <c r="AB81" i="115"/>
  <c r="AD81" i="115" s="1"/>
  <c r="AA10" i="115"/>
  <c r="AC10" i="115" s="1"/>
  <c r="AB51" i="115"/>
  <c r="AD51" i="115" s="1"/>
  <c r="AB71" i="115"/>
  <c r="AD71" i="115" s="1"/>
  <c r="AB86" i="115"/>
  <c r="AD86" i="115" s="1"/>
  <c r="AB96" i="115"/>
  <c r="AD96" i="115" s="1"/>
  <c r="AB101" i="115"/>
  <c r="AD101" i="115" s="1"/>
  <c r="AB111" i="115"/>
  <c r="AD111" i="115" s="1"/>
  <c r="AB116" i="115"/>
  <c r="AD116" i="115" s="1"/>
  <c r="AA7" i="115"/>
  <c r="AC7" i="115" s="1"/>
  <c r="AA28" i="115"/>
  <c r="AC28" i="115" s="1"/>
  <c r="AA52" i="115"/>
  <c r="AC52" i="115" s="1"/>
  <c r="AA67" i="115"/>
  <c r="AC67" i="115" s="1"/>
  <c r="AA82" i="115"/>
  <c r="AC82" i="115" s="1"/>
  <c r="AA97" i="115"/>
  <c r="AC97" i="115" s="1"/>
  <c r="AA102" i="115"/>
  <c r="AC102" i="115" s="1"/>
  <c r="AA107" i="115"/>
  <c r="AC107" i="115" s="1"/>
  <c r="AA117" i="115"/>
  <c r="AC117" i="115" s="1"/>
  <c r="AA106" i="115"/>
  <c r="AC106" i="115" s="1"/>
  <c r="AA6" i="115"/>
  <c r="AC6" i="115" s="1"/>
  <c r="AA5" i="115"/>
  <c r="AC5" i="115" s="1"/>
  <c r="T15" i="114"/>
  <c r="T17" i="114" s="1"/>
  <c r="J113" i="116" s="1"/>
  <c r="AA11" i="114"/>
  <c r="AC11" i="114" s="1"/>
  <c r="AA8" i="114"/>
  <c r="AC8" i="114" s="1"/>
  <c r="AA7" i="114"/>
  <c r="AC7" i="114" s="1"/>
  <c r="AA12" i="114"/>
  <c r="AC12" i="114" s="1"/>
  <c r="AC15" i="114" s="1"/>
  <c r="H113" i="116" s="1"/>
  <c r="AA6" i="114"/>
  <c r="AC6" i="114" s="1"/>
  <c r="AA5" i="114"/>
  <c r="AC5" i="114" s="1"/>
  <c r="AA9" i="113"/>
  <c r="AC9" i="113" s="1"/>
  <c r="AA8" i="113"/>
  <c r="AC8" i="113" s="1"/>
  <c r="AA10" i="113"/>
  <c r="AC10" i="113" s="1"/>
  <c r="AB6" i="113"/>
  <c r="AD6" i="113" s="1"/>
  <c r="AA5" i="113"/>
  <c r="AC5" i="113" s="1"/>
  <c r="AA9" i="112"/>
  <c r="AC9" i="112" s="1"/>
  <c r="AA21" i="112"/>
  <c r="AC21" i="112" s="1"/>
  <c r="AA16" i="112"/>
  <c r="AC16" i="112" s="1"/>
  <c r="AA26" i="112"/>
  <c r="AC26" i="112" s="1"/>
  <c r="AA11" i="112"/>
  <c r="AC11" i="112" s="1"/>
  <c r="AA18" i="112"/>
  <c r="AC18" i="112" s="1"/>
  <c r="AA23" i="112"/>
  <c r="AC23" i="112" s="1"/>
  <c r="AA13" i="112"/>
  <c r="AC13" i="112" s="1"/>
  <c r="AA8" i="112"/>
  <c r="AC8" i="112" s="1"/>
  <c r="AA20" i="112"/>
  <c r="AC20" i="112" s="1"/>
  <c r="AA15" i="112"/>
  <c r="AC15" i="112" s="1"/>
  <c r="AA25" i="112"/>
  <c r="AC25" i="112" s="1"/>
  <c r="AA6" i="112"/>
  <c r="AC6" i="112" s="1"/>
  <c r="AA5" i="112"/>
  <c r="AC5" i="112" s="1"/>
  <c r="AA10" i="111"/>
  <c r="AC10" i="111" s="1"/>
  <c r="AA15" i="111"/>
  <c r="AC15" i="111" s="1"/>
  <c r="AA20" i="111"/>
  <c r="AC20" i="111" s="1"/>
  <c r="AA25" i="111"/>
  <c r="AC25" i="111" s="1"/>
  <c r="AB7" i="111"/>
  <c r="AD7" i="111" s="1"/>
  <c r="AD28" i="111" s="1"/>
  <c r="I110" i="116" s="1"/>
  <c r="AB12" i="111"/>
  <c r="AD12" i="111" s="1"/>
  <c r="AA9" i="111"/>
  <c r="AC9" i="111" s="1"/>
  <c r="AA14" i="111"/>
  <c r="AC14" i="111" s="1"/>
  <c r="AA19" i="111"/>
  <c r="AC19" i="111" s="1"/>
  <c r="AA24" i="111"/>
  <c r="AC24" i="111" s="1"/>
  <c r="AA6" i="111"/>
  <c r="AC6" i="111" s="1"/>
  <c r="AA5" i="111"/>
  <c r="AC5" i="111" s="1"/>
  <c r="AB17" i="110"/>
  <c r="AD17" i="110" s="1"/>
  <c r="AA7" i="110"/>
  <c r="AC7" i="110" s="1"/>
  <c r="AB12" i="110"/>
  <c r="AD12" i="110" s="1"/>
  <c r="AD38" i="110" s="1"/>
  <c r="I109" i="116" s="1"/>
  <c r="AA19" i="110"/>
  <c r="AC19" i="110" s="1"/>
  <c r="AB24" i="110"/>
  <c r="AD24" i="110" s="1"/>
  <c r="AB29" i="110"/>
  <c r="AD29" i="110" s="1"/>
  <c r="AA14" i="110"/>
  <c r="AC14" i="110" s="1"/>
  <c r="AA26" i="110"/>
  <c r="AC26" i="110" s="1"/>
  <c r="AA31" i="110"/>
  <c r="AC31" i="110" s="1"/>
  <c r="AA34" i="110"/>
  <c r="AC34" i="110" s="1"/>
  <c r="AA11" i="110"/>
  <c r="AC11" i="110" s="1"/>
  <c r="AA23" i="110"/>
  <c r="AC23" i="110" s="1"/>
  <c r="AA28" i="110"/>
  <c r="AC28" i="110" s="1"/>
  <c r="AA35" i="110"/>
  <c r="AC35" i="110" s="1"/>
  <c r="AA13" i="110"/>
  <c r="AC13" i="110" s="1"/>
  <c r="AA25" i="110"/>
  <c r="AC25" i="110" s="1"/>
  <c r="AA30" i="110"/>
  <c r="AC30" i="110" s="1"/>
  <c r="AA6" i="110"/>
  <c r="AC6" i="110" s="1"/>
  <c r="AA8" i="109"/>
  <c r="AC8" i="109" s="1"/>
  <c r="AA13" i="109"/>
  <c r="AC13" i="109" s="1"/>
  <c r="AB18" i="109"/>
  <c r="AD18" i="109" s="1"/>
  <c r="AB23" i="109"/>
  <c r="AD23" i="109" s="1"/>
  <c r="AD26" i="109" s="1"/>
  <c r="I108" i="116" s="1"/>
  <c r="AA9" i="109"/>
  <c r="AC9" i="109" s="1"/>
  <c r="AA14" i="109"/>
  <c r="AC14" i="109" s="1"/>
  <c r="AA16" i="109"/>
  <c r="AC16" i="109" s="1"/>
  <c r="AA21" i="109"/>
  <c r="AC21" i="109" s="1"/>
  <c r="AA11" i="109"/>
  <c r="AC11" i="109" s="1"/>
  <c r="AA10" i="109"/>
  <c r="AC10" i="109" s="1"/>
  <c r="AA15" i="109"/>
  <c r="AC15" i="109" s="1"/>
  <c r="AA20" i="109"/>
  <c r="AC20" i="109" s="1"/>
  <c r="AA6" i="109"/>
  <c r="AC6" i="109" s="1"/>
  <c r="AA5" i="109"/>
  <c r="AC5" i="109" s="1"/>
  <c r="T25" i="108"/>
  <c r="T27" i="108" s="1"/>
  <c r="J107" i="116" s="1"/>
  <c r="AB7" i="108"/>
  <c r="AD7" i="108" s="1"/>
  <c r="AA9" i="108"/>
  <c r="AC9" i="108" s="1"/>
  <c r="AA14" i="108"/>
  <c r="AC14" i="108" s="1"/>
  <c r="AB19" i="108"/>
  <c r="AD19" i="108" s="1"/>
  <c r="AA10" i="108"/>
  <c r="AC10" i="108" s="1"/>
  <c r="AA15" i="108"/>
  <c r="AC15" i="108" s="1"/>
  <c r="AA22" i="108"/>
  <c r="AC22" i="108" s="1"/>
  <c r="AA17" i="108"/>
  <c r="AC17" i="108" s="1"/>
  <c r="AA12" i="108"/>
  <c r="AC12" i="108" s="1"/>
  <c r="AA21" i="108"/>
  <c r="AC21" i="108" s="1"/>
  <c r="AA5" i="108"/>
  <c r="AC5" i="108" s="1"/>
  <c r="AA11" i="107"/>
  <c r="AC11" i="107" s="1"/>
  <c r="AA8" i="107"/>
  <c r="AC8" i="107" s="1"/>
  <c r="AA13" i="107"/>
  <c r="AC13" i="107" s="1"/>
  <c r="AA10" i="107"/>
  <c r="AC10" i="107" s="1"/>
  <c r="AA15" i="107"/>
  <c r="AC15" i="107" s="1"/>
  <c r="AA7" i="107"/>
  <c r="AC7" i="107" s="1"/>
  <c r="AA6" i="107"/>
  <c r="AC6" i="107" s="1"/>
  <c r="AA5" i="107"/>
  <c r="AC5" i="107" s="1"/>
  <c r="AC18" i="107" s="1"/>
  <c r="H106" i="116" s="1"/>
  <c r="AA85" i="106"/>
  <c r="AC85" i="106" s="1"/>
  <c r="AA80" i="106"/>
  <c r="AC80" i="106" s="1"/>
  <c r="AA82" i="106"/>
  <c r="AC82" i="106" s="1"/>
  <c r="AA84" i="106"/>
  <c r="AC84" i="106" s="1"/>
  <c r="AA79" i="106"/>
  <c r="AC79" i="106" s="1"/>
  <c r="AA78" i="106"/>
  <c r="AC78" i="106" s="1"/>
  <c r="AA11" i="106"/>
  <c r="AC11" i="106" s="1"/>
  <c r="AA64" i="106"/>
  <c r="AC64" i="106" s="1"/>
  <c r="AA13" i="106"/>
  <c r="AC13" i="106" s="1"/>
  <c r="AA30" i="106"/>
  <c r="AC30" i="106" s="1"/>
  <c r="AA32" i="106"/>
  <c r="AC32" i="106" s="1"/>
  <c r="AA49" i="106"/>
  <c r="AC49" i="106" s="1"/>
  <c r="AA66" i="106"/>
  <c r="AC66" i="106" s="1"/>
  <c r="AA68" i="106"/>
  <c r="AC68" i="106" s="1"/>
  <c r="AA70" i="106"/>
  <c r="AC70" i="106" s="1"/>
  <c r="AA15" i="106"/>
  <c r="AC15" i="106" s="1"/>
  <c r="AA17" i="106"/>
  <c r="AC17" i="106" s="1"/>
  <c r="AA34" i="106"/>
  <c r="AC34" i="106" s="1"/>
  <c r="AA36" i="106"/>
  <c r="AC36" i="106" s="1"/>
  <c r="AA51" i="106"/>
  <c r="AC51" i="106" s="1"/>
  <c r="AA53" i="106"/>
  <c r="AC53" i="106" s="1"/>
  <c r="AA55" i="106"/>
  <c r="AC55" i="106" s="1"/>
  <c r="AA57" i="106"/>
  <c r="AC57" i="106" s="1"/>
  <c r="AA72" i="106"/>
  <c r="AC72" i="106" s="1"/>
  <c r="AA74" i="106"/>
  <c r="AC74" i="106" s="1"/>
  <c r="AA19" i="106"/>
  <c r="AC19" i="106" s="1"/>
  <c r="AA59" i="106"/>
  <c r="AC59" i="106" s="1"/>
  <c r="AA76" i="106"/>
  <c r="AC76" i="106" s="1"/>
  <c r="AA38" i="106"/>
  <c r="AC38" i="106" s="1"/>
  <c r="AA40" i="106"/>
  <c r="AC40" i="106" s="1"/>
  <c r="AA42" i="106"/>
  <c r="AC42" i="106" s="1"/>
  <c r="AA61" i="106"/>
  <c r="AC61" i="106" s="1"/>
  <c r="AA12" i="106"/>
  <c r="AC12" i="106" s="1"/>
  <c r="AA29" i="106"/>
  <c r="AC29" i="106" s="1"/>
  <c r="AA48" i="106"/>
  <c r="AC48" i="106" s="1"/>
  <c r="AA16" i="106"/>
  <c r="AC16" i="106" s="1"/>
  <c r="AA35" i="106"/>
  <c r="AC35" i="106" s="1"/>
  <c r="AA52" i="106"/>
  <c r="AC52" i="106" s="1"/>
  <c r="AA54" i="106"/>
  <c r="AC54" i="106" s="1"/>
  <c r="AA56" i="106"/>
  <c r="AC56" i="106" s="1"/>
  <c r="AA58" i="106"/>
  <c r="AC58" i="106" s="1"/>
  <c r="AA18" i="106"/>
  <c r="AC18" i="106" s="1"/>
  <c r="AA37" i="106"/>
  <c r="AC37" i="106" s="1"/>
  <c r="AA75" i="106"/>
  <c r="AC75" i="106" s="1"/>
  <c r="AA7" i="106"/>
  <c r="AC7" i="106" s="1"/>
  <c r="AA6" i="106"/>
  <c r="AC6" i="106" s="1"/>
  <c r="AA172" i="105"/>
  <c r="AC172" i="105" s="1"/>
  <c r="AA177" i="105"/>
  <c r="AC177" i="105" s="1"/>
  <c r="AB179" i="105"/>
  <c r="AD179" i="105" s="1"/>
  <c r="AA176" i="105"/>
  <c r="AC176" i="105" s="1"/>
  <c r="AB174" i="105"/>
  <c r="AD174" i="105" s="1"/>
  <c r="AA178" i="105"/>
  <c r="AC178" i="105" s="1"/>
  <c r="AA173" i="105"/>
  <c r="AC173" i="105" s="1"/>
  <c r="AA171" i="105"/>
  <c r="AC171" i="105" s="1"/>
  <c r="AB169" i="105"/>
  <c r="AD169" i="105" s="1"/>
  <c r="AA162" i="105"/>
  <c r="AC162" i="105" s="1"/>
  <c r="AA167" i="105"/>
  <c r="AC167" i="105" s="1"/>
  <c r="AA159" i="105"/>
  <c r="AC159" i="105" s="1"/>
  <c r="AA164" i="105"/>
  <c r="AC164" i="105" s="1"/>
  <c r="AA168" i="105"/>
  <c r="AC168" i="105" s="1"/>
  <c r="AA156" i="105"/>
  <c r="AC156" i="105" s="1"/>
  <c r="AB154" i="105"/>
  <c r="AD154" i="105" s="1"/>
  <c r="AA153" i="105"/>
  <c r="AC153" i="105" s="1"/>
  <c r="AA151" i="105"/>
  <c r="AC151" i="105" s="1"/>
  <c r="AA150" i="105"/>
  <c r="AC150" i="105" s="1"/>
  <c r="AA149" i="105"/>
  <c r="AC149" i="105" s="1"/>
  <c r="AA74" i="105"/>
  <c r="AC74" i="105" s="1"/>
  <c r="AB79" i="105"/>
  <c r="AD79" i="105" s="1"/>
  <c r="AA84" i="105"/>
  <c r="AC84" i="105" s="1"/>
  <c r="AB86" i="105"/>
  <c r="AD86" i="105" s="1"/>
  <c r="AA86" i="105"/>
  <c r="AC86" i="105" s="1"/>
  <c r="AB100" i="105"/>
  <c r="AD100" i="105" s="1"/>
  <c r="AA100" i="105"/>
  <c r="AC100" i="105" s="1"/>
  <c r="AA108" i="105"/>
  <c r="AC108" i="105" s="1"/>
  <c r="AA126" i="105"/>
  <c r="AC126" i="105" s="1"/>
  <c r="AA68" i="105"/>
  <c r="AC68" i="105" s="1"/>
  <c r="AB68" i="105"/>
  <c r="AD68" i="105" s="1"/>
  <c r="AB89" i="105"/>
  <c r="AD89" i="105" s="1"/>
  <c r="AA89" i="105"/>
  <c r="AC89" i="105" s="1"/>
  <c r="AA131" i="105"/>
  <c r="AC131" i="105" s="1"/>
  <c r="AA136" i="105"/>
  <c r="AC136" i="105" s="1"/>
  <c r="AA121" i="105"/>
  <c r="AC121" i="105" s="1"/>
  <c r="AA139" i="105"/>
  <c r="AC139" i="105" s="1"/>
  <c r="AA144" i="105"/>
  <c r="AC144" i="105" s="1"/>
  <c r="AA92" i="105"/>
  <c r="AC92" i="105" s="1"/>
  <c r="AB81" i="105"/>
  <c r="AD81" i="105" s="1"/>
  <c r="AA81" i="105"/>
  <c r="AC81" i="105" s="1"/>
  <c r="AB105" i="105"/>
  <c r="AD105" i="105" s="1"/>
  <c r="AA105" i="105"/>
  <c r="AC105" i="105" s="1"/>
  <c r="AA118" i="105"/>
  <c r="AC118" i="105" s="1"/>
  <c r="AA113" i="105"/>
  <c r="AC113" i="105" s="1"/>
  <c r="AA71" i="105"/>
  <c r="AC71" i="105" s="1"/>
  <c r="AA76" i="105"/>
  <c r="AC76" i="105" s="1"/>
  <c r="AB76" i="105"/>
  <c r="AD76" i="105" s="1"/>
  <c r="AB115" i="105"/>
  <c r="AD115" i="105" s="1"/>
  <c r="AB123" i="105"/>
  <c r="AD123" i="105" s="1"/>
  <c r="AA128" i="105"/>
  <c r="AC128" i="105" s="1"/>
  <c r="AA133" i="105"/>
  <c r="AC133" i="105" s="1"/>
  <c r="AA138" i="105"/>
  <c r="AC138" i="105" s="1"/>
  <c r="AA70" i="105"/>
  <c r="AC70" i="105" s="1"/>
  <c r="AA78" i="105"/>
  <c r="AC78" i="105" s="1"/>
  <c r="AA83" i="105"/>
  <c r="AC83" i="105" s="1"/>
  <c r="AB91" i="105"/>
  <c r="AD91" i="105" s="1"/>
  <c r="AB94" i="105"/>
  <c r="AD94" i="105" s="1"/>
  <c r="AB102" i="105"/>
  <c r="AD102" i="105" s="1"/>
  <c r="AA107" i="105"/>
  <c r="AC107" i="105" s="1"/>
  <c r="AA120" i="105"/>
  <c r="AC120" i="105" s="1"/>
  <c r="AA125" i="105"/>
  <c r="AC125" i="105" s="1"/>
  <c r="AA143" i="105"/>
  <c r="AC143" i="105" s="1"/>
  <c r="AA97" i="105"/>
  <c r="AC97" i="105" s="1"/>
  <c r="AA110" i="105"/>
  <c r="AC110" i="105" s="1"/>
  <c r="AA141" i="105"/>
  <c r="AC141" i="105" s="1"/>
  <c r="AA73" i="105"/>
  <c r="AC73" i="105" s="1"/>
  <c r="AA90" i="105"/>
  <c r="AC90" i="105" s="1"/>
  <c r="AA101" i="105"/>
  <c r="AC101" i="105" s="1"/>
  <c r="AA132" i="105"/>
  <c r="AC132" i="105" s="1"/>
  <c r="AA137" i="105"/>
  <c r="AC137" i="105" s="1"/>
  <c r="AB32" i="105"/>
  <c r="AD32" i="105" s="1"/>
  <c r="AA32" i="105"/>
  <c r="AC32" i="105" s="1"/>
  <c r="AB45" i="105"/>
  <c r="AD45" i="105" s="1"/>
  <c r="AA45" i="105"/>
  <c r="AC45" i="105" s="1"/>
  <c r="AB11" i="105"/>
  <c r="AD11" i="105" s="1"/>
  <c r="AA11" i="105"/>
  <c r="AC11" i="105" s="1"/>
  <c r="AB16" i="105"/>
  <c r="AD16" i="105" s="1"/>
  <c r="AA16" i="105"/>
  <c r="AC16" i="105" s="1"/>
  <c r="AB37" i="105"/>
  <c r="AD37" i="105" s="1"/>
  <c r="AA37" i="105"/>
  <c r="AC37" i="105" s="1"/>
  <c r="AB58" i="105"/>
  <c r="AD58" i="105" s="1"/>
  <c r="AA58" i="105"/>
  <c r="AC58" i="105" s="1"/>
  <c r="AA21" i="105"/>
  <c r="AC21" i="105" s="1"/>
  <c r="AA29" i="105"/>
  <c r="AC29" i="105" s="1"/>
  <c r="AA50" i="105"/>
  <c r="AC50" i="105" s="1"/>
  <c r="AA26" i="105"/>
  <c r="AC26" i="105" s="1"/>
  <c r="AA42" i="105"/>
  <c r="AC42" i="105" s="1"/>
  <c r="AA55" i="105"/>
  <c r="AC55" i="105" s="1"/>
  <c r="AA63" i="105"/>
  <c r="AC63" i="105" s="1"/>
  <c r="AA13" i="105"/>
  <c r="AC13" i="105" s="1"/>
  <c r="AA18" i="105"/>
  <c r="AC18" i="105" s="1"/>
  <c r="AA23" i="105"/>
  <c r="AC23" i="105" s="1"/>
  <c r="AA34" i="105"/>
  <c r="AC34" i="105" s="1"/>
  <c r="AA39" i="105"/>
  <c r="AC39" i="105" s="1"/>
  <c r="AA47" i="105"/>
  <c r="AC47" i="105" s="1"/>
  <c r="AA60" i="105"/>
  <c r="AC60" i="105" s="1"/>
  <c r="AA8" i="105"/>
  <c r="AC8" i="105" s="1"/>
  <c r="AA52" i="105"/>
  <c r="AC52" i="105" s="1"/>
  <c r="AA10" i="105"/>
  <c r="AC10" i="105" s="1"/>
  <c r="AA20" i="105"/>
  <c r="AC20" i="105" s="1"/>
  <c r="AA28" i="105"/>
  <c r="AC28" i="105" s="1"/>
  <c r="AA49" i="105"/>
  <c r="AC49" i="105" s="1"/>
  <c r="AA62" i="105"/>
  <c r="AC62" i="105" s="1"/>
  <c r="AA59" i="105"/>
  <c r="AC59" i="105" s="1"/>
  <c r="AA6" i="105"/>
  <c r="AC6" i="105" s="1"/>
  <c r="AB121" i="104"/>
  <c r="AD121" i="104" s="1"/>
  <c r="AA120" i="104"/>
  <c r="AC120" i="104" s="1"/>
  <c r="AA118" i="104"/>
  <c r="AC118" i="104" s="1"/>
  <c r="AA115" i="104"/>
  <c r="AC115" i="104" s="1"/>
  <c r="AA114" i="104"/>
  <c r="AC114" i="104" s="1"/>
  <c r="AA113" i="104"/>
  <c r="AC113" i="104" s="1"/>
  <c r="AA70" i="104"/>
  <c r="AC70" i="104" s="1"/>
  <c r="AA72" i="104"/>
  <c r="AC72" i="104" s="1"/>
  <c r="AB87" i="104"/>
  <c r="AD87" i="104" s="1"/>
  <c r="AA82" i="104"/>
  <c r="AC82" i="104" s="1"/>
  <c r="AB96" i="104"/>
  <c r="AD96" i="104" s="1"/>
  <c r="AA96" i="104"/>
  <c r="AC96" i="104" s="1"/>
  <c r="AB108" i="104"/>
  <c r="AD108" i="104" s="1"/>
  <c r="AA108" i="104"/>
  <c r="AC108" i="104" s="1"/>
  <c r="AA36" i="104"/>
  <c r="AC36" i="104" s="1"/>
  <c r="AA41" i="104"/>
  <c r="AC41" i="104" s="1"/>
  <c r="AA99" i="104"/>
  <c r="AC99" i="104" s="1"/>
  <c r="AA111" i="104"/>
  <c r="AC111" i="104" s="1"/>
  <c r="AB84" i="104"/>
  <c r="AD84" i="104" s="1"/>
  <c r="AA84" i="104"/>
  <c r="AC84" i="104" s="1"/>
  <c r="AA94" i="104"/>
  <c r="AC94" i="104" s="1"/>
  <c r="AA101" i="104"/>
  <c r="AC101" i="104" s="1"/>
  <c r="AA106" i="104"/>
  <c r="AC106" i="104" s="1"/>
  <c r="AB55" i="104"/>
  <c r="AD55" i="104" s="1"/>
  <c r="AA55" i="104"/>
  <c r="AC55" i="104" s="1"/>
  <c r="AA58" i="104"/>
  <c r="AC58" i="104" s="1"/>
  <c r="AA60" i="104"/>
  <c r="AC60" i="104" s="1"/>
  <c r="AB67" i="104"/>
  <c r="AD67" i="104" s="1"/>
  <c r="AA67" i="104"/>
  <c r="AC67" i="104" s="1"/>
  <c r="AA89" i="104"/>
  <c r="AC89" i="104" s="1"/>
  <c r="AA7" i="104"/>
  <c r="AC7" i="104" s="1"/>
  <c r="AA14" i="104"/>
  <c r="AC14" i="104" s="1"/>
  <c r="AB14" i="104"/>
  <c r="AD14" i="104" s="1"/>
  <c r="AA10" i="104"/>
  <c r="AC10" i="104" s="1"/>
  <c r="AA19" i="104"/>
  <c r="AC19" i="104" s="1"/>
  <c r="AA26" i="104"/>
  <c r="AC26" i="104" s="1"/>
  <c r="AB26" i="104"/>
  <c r="AD26" i="104" s="1"/>
  <c r="AB43" i="104"/>
  <c r="AD43" i="104" s="1"/>
  <c r="AA43" i="104"/>
  <c r="AC43" i="104" s="1"/>
  <c r="AA53" i="104"/>
  <c r="AC53" i="104" s="1"/>
  <c r="AA38" i="104"/>
  <c r="AC38" i="104" s="1"/>
  <c r="AB38" i="104"/>
  <c r="AD38" i="104" s="1"/>
  <c r="AA9" i="104"/>
  <c r="AC9" i="104" s="1"/>
  <c r="AA21" i="104"/>
  <c r="AC21" i="104" s="1"/>
  <c r="AA33" i="104"/>
  <c r="AC33" i="104" s="1"/>
  <c r="AA45" i="104"/>
  <c r="AC45" i="104" s="1"/>
  <c r="AB50" i="104"/>
  <c r="AD50" i="104" s="1"/>
  <c r="AA57" i="104"/>
  <c r="AC57" i="104" s="1"/>
  <c r="AB62" i="104"/>
  <c r="AD62" i="104" s="1"/>
  <c r="AA69" i="104"/>
  <c r="AC69" i="104" s="1"/>
  <c r="AA74" i="104"/>
  <c r="AC74" i="104" s="1"/>
  <c r="AB79" i="104"/>
  <c r="AD79" i="104" s="1"/>
  <c r="AA86" i="104"/>
  <c r="AC86" i="104" s="1"/>
  <c r="AB91" i="104"/>
  <c r="AD91" i="104" s="1"/>
  <c r="AA98" i="104"/>
  <c r="AC98" i="104" s="1"/>
  <c r="AB103" i="104"/>
  <c r="AD103" i="104" s="1"/>
  <c r="AA110" i="104"/>
  <c r="AC110" i="104" s="1"/>
  <c r="AA16" i="104"/>
  <c r="AC16" i="104" s="1"/>
  <c r="AA28" i="104"/>
  <c r="AC28" i="104" s="1"/>
  <c r="AA40" i="104"/>
  <c r="AC40" i="104" s="1"/>
  <c r="AA52" i="104"/>
  <c r="AC52" i="104" s="1"/>
  <c r="AA64" i="104"/>
  <c r="AC64" i="104" s="1"/>
  <c r="AA81" i="104"/>
  <c r="AC81" i="104" s="1"/>
  <c r="AA93" i="104"/>
  <c r="AC93" i="104" s="1"/>
  <c r="AA105" i="104"/>
  <c r="AC105" i="104" s="1"/>
  <c r="AA179" i="103"/>
  <c r="AC179" i="103" s="1"/>
  <c r="AA170" i="103"/>
  <c r="AC170" i="103" s="1"/>
  <c r="AA172" i="103"/>
  <c r="AC172" i="103" s="1"/>
  <c r="AA175" i="103"/>
  <c r="AC175" i="103" s="1"/>
  <c r="AA177" i="103"/>
  <c r="AC177" i="103" s="1"/>
  <c r="AA169" i="103"/>
  <c r="AC169" i="103" s="1"/>
  <c r="AA174" i="103"/>
  <c r="AC174" i="103" s="1"/>
  <c r="AA167" i="103"/>
  <c r="AC167" i="103" s="1"/>
  <c r="AA165" i="103"/>
  <c r="AC165" i="103" s="1"/>
  <c r="AA164" i="103"/>
  <c r="AC164" i="103" s="1"/>
  <c r="AA58" i="103"/>
  <c r="AC58" i="103" s="1"/>
  <c r="AA122" i="103"/>
  <c r="AC122" i="103" s="1"/>
  <c r="AA135" i="103"/>
  <c r="AC135" i="103" s="1"/>
  <c r="AB140" i="103"/>
  <c r="AD140" i="103" s="1"/>
  <c r="AA140" i="103"/>
  <c r="AC140" i="103" s="1"/>
  <c r="AB145" i="103"/>
  <c r="AD145" i="103" s="1"/>
  <c r="AA145" i="103"/>
  <c r="AC145" i="103" s="1"/>
  <c r="AA12" i="103"/>
  <c r="AC12" i="103" s="1"/>
  <c r="AB70" i="103"/>
  <c r="AD70" i="103" s="1"/>
  <c r="AA70" i="103"/>
  <c r="AC70" i="103" s="1"/>
  <c r="AB32" i="103"/>
  <c r="AD32" i="103" s="1"/>
  <c r="AA63" i="103"/>
  <c r="AC63" i="103" s="1"/>
  <c r="AA91" i="103"/>
  <c r="AC91" i="103" s="1"/>
  <c r="AB20" i="103"/>
  <c r="AD20" i="103" s="1"/>
  <c r="AA22" i="103"/>
  <c r="AC22" i="103" s="1"/>
  <c r="AB66" i="103"/>
  <c r="AD66" i="103" s="1"/>
  <c r="AB68" i="103"/>
  <c r="AD68" i="103" s="1"/>
  <c r="AA94" i="103"/>
  <c r="AC94" i="103" s="1"/>
  <c r="AB132" i="103"/>
  <c r="AD132" i="103" s="1"/>
  <c r="AA132" i="103"/>
  <c r="AC132" i="103" s="1"/>
  <c r="AA146" i="103"/>
  <c r="AC146" i="103" s="1"/>
  <c r="AB37" i="103"/>
  <c r="AD37" i="103" s="1"/>
  <c r="AA53" i="103"/>
  <c r="AC53" i="103" s="1"/>
  <c r="AA71" i="103"/>
  <c r="AC71" i="103" s="1"/>
  <c r="AB73" i="103"/>
  <c r="AD73" i="103" s="1"/>
  <c r="AA73" i="103"/>
  <c r="AC73" i="103" s="1"/>
  <c r="AA99" i="103"/>
  <c r="AC99" i="103" s="1"/>
  <c r="AA148" i="103"/>
  <c r="AC148" i="103" s="1"/>
  <c r="AB111" i="103"/>
  <c r="AD111" i="103" s="1"/>
  <c r="AA111" i="103"/>
  <c r="AC111" i="103" s="1"/>
  <c r="AA35" i="103"/>
  <c r="AC35" i="103" s="1"/>
  <c r="AA104" i="103"/>
  <c r="AC104" i="103" s="1"/>
  <c r="AA109" i="103"/>
  <c r="AC109" i="103" s="1"/>
  <c r="AA114" i="103"/>
  <c r="AC114" i="103" s="1"/>
  <c r="AA130" i="103"/>
  <c r="AC130" i="103" s="1"/>
  <c r="AB153" i="103"/>
  <c r="AD153" i="103" s="1"/>
  <c r="AA153" i="103"/>
  <c r="AC153" i="103" s="1"/>
  <c r="AA159" i="103"/>
  <c r="AC159" i="103" s="1"/>
  <c r="AB42" i="103"/>
  <c r="AD42" i="103" s="1"/>
  <c r="AA42" i="103"/>
  <c r="AC42" i="103" s="1"/>
  <c r="AB47" i="103"/>
  <c r="AD47" i="103" s="1"/>
  <c r="AA47" i="103"/>
  <c r="AC47" i="103" s="1"/>
  <c r="AB78" i="103"/>
  <c r="AD78" i="103" s="1"/>
  <c r="AA78" i="103"/>
  <c r="AC78" i="103" s="1"/>
  <c r="AB106" i="103"/>
  <c r="AD106" i="103" s="1"/>
  <c r="AA106" i="103"/>
  <c r="AC106" i="103" s="1"/>
  <c r="AB88" i="103"/>
  <c r="AD88" i="103" s="1"/>
  <c r="AA88" i="103"/>
  <c r="AC88" i="103" s="1"/>
  <c r="AB50" i="103"/>
  <c r="AD50" i="103" s="1"/>
  <c r="AA50" i="103"/>
  <c r="AC50" i="103" s="1"/>
  <c r="AB101" i="103"/>
  <c r="AD101" i="103" s="1"/>
  <c r="AA101" i="103"/>
  <c r="AC101" i="103" s="1"/>
  <c r="AB119" i="103"/>
  <c r="AD119" i="103" s="1"/>
  <c r="AA119" i="103"/>
  <c r="AC119" i="103" s="1"/>
  <c r="AB124" i="103"/>
  <c r="AD124" i="103" s="1"/>
  <c r="AA124" i="103"/>
  <c r="AC124" i="103" s="1"/>
  <c r="AA44" i="103"/>
  <c r="AC44" i="103" s="1"/>
  <c r="AA52" i="103"/>
  <c r="AC52" i="103" s="1"/>
  <c r="AA80" i="103"/>
  <c r="AC80" i="103" s="1"/>
  <c r="AA93" i="103"/>
  <c r="AC93" i="103" s="1"/>
  <c r="AA98" i="103"/>
  <c r="AC98" i="103" s="1"/>
  <c r="AA103" i="103"/>
  <c r="AC103" i="103" s="1"/>
  <c r="AA108" i="103"/>
  <c r="AC108" i="103" s="1"/>
  <c r="AA113" i="103"/>
  <c r="AC113" i="103" s="1"/>
  <c r="AA116" i="103"/>
  <c r="AC116" i="103" s="1"/>
  <c r="AA121" i="103"/>
  <c r="AC121" i="103" s="1"/>
  <c r="AA129" i="103"/>
  <c r="AC129" i="103" s="1"/>
  <c r="AA137" i="103"/>
  <c r="AC137" i="103" s="1"/>
  <c r="AA142" i="103"/>
  <c r="AC142" i="103" s="1"/>
  <c r="AA150" i="103"/>
  <c r="AC150" i="103" s="1"/>
  <c r="AA158" i="103"/>
  <c r="AC158" i="103" s="1"/>
  <c r="AA161" i="103"/>
  <c r="AC161" i="103" s="1"/>
  <c r="AA46" i="103"/>
  <c r="AC46" i="103" s="1"/>
  <c r="AA62" i="103"/>
  <c r="AC62" i="103" s="1"/>
  <c r="AA72" i="103"/>
  <c r="AC72" i="103" s="1"/>
  <c r="AA82" i="103"/>
  <c r="AC82" i="103" s="1"/>
  <c r="AA87" i="103"/>
  <c r="AC87" i="103" s="1"/>
  <c r="AA90" i="103"/>
  <c r="AC90" i="103" s="1"/>
  <c r="AA95" i="103"/>
  <c r="AC95" i="103" s="1"/>
  <c r="AA100" i="103"/>
  <c r="AC100" i="103" s="1"/>
  <c r="AA123" i="103"/>
  <c r="AC123" i="103" s="1"/>
  <c r="AA131" i="103"/>
  <c r="AC131" i="103" s="1"/>
  <c r="AA31" i="103"/>
  <c r="AC31" i="103" s="1"/>
  <c r="AA36" i="103"/>
  <c r="AC36" i="103" s="1"/>
  <c r="AA41" i="103"/>
  <c r="AC41" i="103" s="1"/>
  <c r="AA69" i="103"/>
  <c r="AC69" i="103" s="1"/>
  <c r="AA77" i="103"/>
  <c r="AC77" i="103" s="1"/>
  <c r="AA105" i="103"/>
  <c r="AC105" i="103" s="1"/>
  <c r="AA110" i="103"/>
  <c r="AC110" i="103" s="1"/>
  <c r="AA118" i="103"/>
  <c r="AC118" i="103" s="1"/>
  <c r="AA139" i="103"/>
  <c r="AC139" i="103" s="1"/>
  <c r="AA144" i="103"/>
  <c r="AC144" i="103" s="1"/>
  <c r="AA6" i="103"/>
  <c r="AC6" i="103" s="1"/>
  <c r="Y182" i="103"/>
  <c r="D102" i="116" s="1"/>
  <c r="AA31" i="102"/>
  <c r="AC31" i="102" s="1"/>
  <c r="AA57" i="102"/>
  <c r="AC57" i="102" s="1"/>
  <c r="AB73" i="102"/>
  <c r="AD73" i="102" s="1"/>
  <c r="AB75" i="102"/>
  <c r="AD75" i="102" s="1"/>
  <c r="AB80" i="102"/>
  <c r="AD80" i="102" s="1"/>
  <c r="AA80" i="102"/>
  <c r="AC80" i="102" s="1"/>
  <c r="AA86" i="102"/>
  <c r="AC86" i="102" s="1"/>
  <c r="AA115" i="102"/>
  <c r="AC115" i="102" s="1"/>
  <c r="AB117" i="102"/>
  <c r="AD117" i="102" s="1"/>
  <c r="AA117" i="102"/>
  <c r="AC117" i="102" s="1"/>
  <c r="AB158" i="102"/>
  <c r="AD158" i="102" s="1"/>
  <c r="AA163" i="102"/>
  <c r="AC163" i="102" s="1"/>
  <c r="AB33" i="102"/>
  <c r="AD33" i="102" s="1"/>
  <c r="AB51" i="102"/>
  <c r="AD51" i="102" s="1"/>
  <c r="AA102" i="102"/>
  <c r="AC102" i="102" s="1"/>
  <c r="AA104" i="102"/>
  <c r="AC104" i="102" s="1"/>
  <c r="AB148" i="102"/>
  <c r="AD148" i="102" s="1"/>
  <c r="AA148" i="102"/>
  <c r="AC148" i="102" s="1"/>
  <c r="AA152" i="102"/>
  <c r="AC152" i="102" s="1"/>
  <c r="AA168" i="102"/>
  <c r="AC168" i="102" s="1"/>
  <c r="AA133" i="102"/>
  <c r="AC133" i="102" s="1"/>
  <c r="AB93" i="102"/>
  <c r="AD93" i="102" s="1"/>
  <c r="AA93" i="102"/>
  <c r="AC93" i="102" s="1"/>
  <c r="AB111" i="102"/>
  <c r="AD111" i="102" s="1"/>
  <c r="AA111" i="102"/>
  <c r="AC111" i="102" s="1"/>
  <c r="AA39" i="102"/>
  <c r="AC39" i="102" s="1"/>
  <c r="AA89" i="102"/>
  <c r="AC89" i="102" s="1"/>
  <c r="AB91" i="102"/>
  <c r="AD91" i="102" s="1"/>
  <c r="AA91" i="102"/>
  <c r="AC91" i="102" s="1"/>
  <c r="AB98" i="102"/>
  <c r="AD98" i="102" s="1"/>
  <c r="AA98" i="102"/>
  <c r="AC98" i="102" s="1"/>
  <c r="AA107" i="102"/>
  <c r="AC107" i="102" s="1"/>
  <c r="AB109" i="102"/>
  <c r="AD109" i="102" s="1"/>
  <c r="AA109" i="102"/>
  <c r="AC109" i="102" s="1"/>
  <c r="AA131" i="102"/>
  <c r="AC131" i="102" s="1"/>
  <c r="AA141" i="102"/>
  <c r="AC141" i="102" s="1"/>
  <c r="AB65" i="102"/>
  <c r="AD65" i="102" s="1"/>
  <c r="AA128" i="102"/>
  <c r="AC128" i="102" s="1"/>
  <c r="AB165" i="102"/>
  <c r="AD165" i="102" s="1"/>
  <c r="AA165" i="102"/>
  <c r="AC165" i="102" s="1"/>
  <c r="AB64" i="102"/>
  <c r="AD64" i="102" s="1"/>
  <c r="AA64" i="102"/>
  <c r="AC64" i="102" s="1"/>
  <c r="AA149" i="102"/>
  <c r="AC149" i="102" s="1"/>
  <c r="AB77" i="102"/>
  <c r="AD77" i="102" s="1"/>
  <c r="AA77" i="102"/>
  <c r="AC77" i="102" s="1"/>
  <c r="AB125" i="102"/>
  <c r="AD125" i="102" s="1"/>
  <c r="AA125" i="102"/>
  <c r="AC125" i="102" s="1"/>
  <c r="AB138" i="102"/>
  <c r="AD138" i="102" s="1"/>
  <c r="AA138" i="102"/>
  <c r="AC138" i="102" s="1"/>
  <c r="AA155" i="102"/>
  <c r="AC155" i="102" s="1"/>
  <c r="AA28" i="102"/>
  <c r="AC28" i="102" s="1"/>
  <c r="AB30" i="102"/>
  <c r="AD30" i="102" s="1"/>
  <c r="AA30" i="102"/>
  <c r="AC30" i="102" s="1"/>
  <c r="AA36" i="102"/>
  <c r="AC36" i="102" s="1"/>
  <c r="AB46" i="102"/>
  <c r="AD46" i="102" s="1"/>
  <c r="AA54" i="102"/>
  <c r="AC54" i="102" s="1"/>
  <c r="AB56" i="102"/>
  <c r="AD56" i="102" s="1"/>
  <c r="AA56" i="102"/>
  <c r="AC56" i="102" s="1"/>
  <c r="AB83" i="102"/>
  <c r="AD83" i="102" s="1"/>
  <c r="AA83" i="102"/>
  <c r="AC83" i="102" s="1"/>
  <c r="AA94" i="102"/>
  <c r="AC94" i="102" s="1"/>
  <c r="AA160" i="102"/>
  <c r="AC160" i="102" s="1"/>
  <c r="AA119" i="102"/>
  <c r="AC119" i="102" s="1"/>
  <c r="AA140" i="102"/>
  <c r="AC140" i="102" s="1"/>
  <c r="AA167" i="102"/>
  <c r="AC167" i="102" s="1"/>
  <c r="AA159" i="102"/>
  <c r="AC159" i="102" s="1"/>
  <c r="AA40" i="102"/>
  <c r="AC40" i="102" s="1"/>
  <c r="AA45" i="102"/>
  <c r="AC45" i="102" s="1"/>
  <c r="AA50" i="102"/>
  <c r="AC50" i="102" s="1"/>
  <c r="AA61" i="102"/>
  <c r="AC61" i="102" s="1"/>
  <c r="AA66" i="102"/>
  <c r="AC66" i="102" s="1"/>
  <c r="AA71" i="102"/>
  <c r="AC71" i="102" s="1"/>
  <c r="AA87" i="102"/>
  <c r="AC87" i="102" s="1"/>
  <c r="AA95" i="102"/>
  <c r="AC95" i="102" s="1"/>
  <c r="AA105" i="102"/>
  <c r="AC105" i="102" s="1"/>
  <c r="AA121" i="102"/>
  <c r="AC121" i="102" s="1"/>
  <c r="AA129" i="102"/>
  <c r="AC129" i="102" s="1"/>
  <c r="AA25" i="102"/>
  <c r="AC25" i="102" s="1"/>
  <c r="AB23" i="102"/>
  <c r="AD23" i="102" s="1"/>
  <c r="AA21" i="102"/>
  <c r="AC21" i="102" s="1"/>
  <c r="AA20" i="102"/>
  <c r="AC20" i="102" s="1"/>
  <c r="AB18" i="102"/>
  <c r="AD18" i="102" s="1"/>
  <c r="AB16" i="102"/>
  <c r="AD16" i="102" s="1"/>
  <c r="AA8" i="102"/>
  <c r="AC8" i="102" s="1"/>
  <c r="AA13" i="102"/>
  <c r="AC13" i="102" s="1"/>
  <c r="AB11" i="102"/>
  <c r="AD11" i="102" s="1"/>
  <c r="AA10" i="102"/>
  <c r="AC10" i="102" s="1"/>
  <c r="AA7" i="102"/>
  <c r="AC7" i="102" s="1"/>
  <c r="AA12" i="102"/>
  <c r="AC12" i="102" s="1"/>
  <c r="AA158" i="101"/>
  <c r="AC158" i="101" s="1"/>
  <c r="AA161" i="101"/>
  <c r="AC161" i="101" s="1"/>
  <c r="AA157" i="101"/>
  <c r="AC157" i="101" s="1"/>
  <c r="AA160" i="101"/>
  <c r="AC160" i="101" s="1"/>
  <c r="AB163" i="101"/>
  <c r="AD163" i="101" s="1"/>
  <c r="AA165" i="101"/>
  <c r="AC165" i="101" s="1"/>
  <c r="AA166" i="101"/>
  <c r="AC166" i="101" s="1"/>
  <c r="AA162" i="101"/>
  <c r="AC162" i="101" s="1"/>
  <c r="AA167" i="101"/>
  <c r="AC167" i="101" s="1"/>
  <c r="AA156" i="101"/>
  <c r="AC156" i="101" s="1"/>
  <c r="AB154" i="101"/>
  <c r="AD154" i="101" s="1"/>
  <c r="AA153" i="101"/>
  <c r="AC153" i="101" s="1"/>
  <c r="AA152" i="101"/>
  <c r="AC152" i="101" s="1"/>
  <c r="AA149" i="101"/>
  <c r="AC149" i="101" s="1"/>
  <c r="AB46" i="101"/>
  <c r="AD46" i="101" s="1"/>
  <c r="AA46" i="101"/>
  <c r="AC46" i="101" s="1"/>
  <c r="AB93" i="101"/>
  <c r="AD93" i="101" s="1"/>
  <c r="AA93" i="101"/>
  <c r="AC93" i="101" s="1"/>
  <c r="AB95" i="101"/>
  <c r="AD95" i="101" s="1"/>
  <c r="AA95" i="101"/>
  <c r="AC95" i="101" s="1"/>
  <c r="AA128" i="101"/>
  <c r="AC128" i="101" s="1"/>
  <c r="AB130" i="101"/>
  <c r="AD130" i="101" s="1"/>
  <c r="AA130" i="101"/>
  <c r="AC130" i="101" s="1"/>
  <c r="AB16" i="101"/>
  <c r="AD16" i="101" s="1"/>
  <c r="AD170" i="101" s="1"/>
  <c r="I100" i="116" s="1"/>
  <c r="AB29" i="101"/>
  <c r="AD29" i="101" s="1"/>
  <c r="AA42" i="101"/>
  <c r="AC42" i="101" s="1"/>
  <c r="AB44" i="101"/>
  <c r="AD44" i="101" s="1"/>
  <c r="AA55" i="101"/>
  <c r="AC55" i="101" s="1"/>
  <c r="AB68" i="101"/>
  <c r="AD68" i="101" s="1"/>
  <c r="AB75" i="101"/>
  <c r="AD75" i="101" s="1"/>
  <c r="AA75" i="101"/>
  <c r="AC75" i="101" s="1"/>
  <c r="AA109" i="101"/>
  <c r="AC109" i="101" s="1"/>
  <c r="AA34" i="101"/>
  <c r="AC34" i="101" s="1"/>
  <c r="AB36" i="101"/>
  <c r="AD36" i="101" s="1"/>
  <c r="AA73" i="101"/>
  <c r="AC73" i="101" s="1"/>
  <c r="AA147" i="101"/>
  <c r="AC147" i="101" s="1"/>
  <c r="AA120" i="101"/>
  <c r="AC120" i="101" s="1"/>
  <c r="AB31" i="101"/>
  <c r="AD31" i="101" s="1"/>
  <c r="AB98" i="101"/>
  <c r="AD98" i="101" s="1"/>
  <c r="AA98" i="101"/>
  <c r="AC98" i="101" s="1"/>
  <c r="AB100" i="101"/>
  <c r="AD100" i="101" s="1"/>
  <c r="AA100" i="101"/>
  <c r="AC100" i="101" s="1"/>
  <c r="AB111" i="101"/>
  <c r="AD111" i="101" s="1"/>
  <c r="AB138" i="101"/>
  <c r="AD138" i="101" s="1"/>
  <c r="AA138" i="101"/>
  <c r="AC138" i="101" s="1"/>
  <c r="AB10" i="101"/>
  <c r="AD10" i="101" s="1"/>
  <c r="AA10" i="101"/>
  <c r="AC10" i="101" s="1"/>
  <c r="AA47" i="101"/>
  <c r="AC47" i="101" s="1"/>
  <c r="AB60" i="101"/>
  <c r="AD60" i="101" s="1"/>
  <c r="AA60" i="101"/>
  <c r="AC60" i="101" s="1"/>
  <c r="AB80" i="101"/>
  <c r="AD80" i="101" s="1"/>
  <c r="AA80" i="101"/>
  <c r="AC80" i="101" s="1"/>
  <c r="AB82" i="101"/>
  <c r="AD82" i="101" s="1"/>
  <c r="AA82" i="101"/>
  <c r="AC82" i="101" s="1"/>
  <c r="AB87" i="101"/>
  <c r="AD87" i="101" s="1"/>
  <c r="AA87" i="101"/>
  <c r="AC87" i="101" s="1"/>
  <c r="AA118" i="101"/>
  <c r="AC118" i="101" s="1"/>
  <c r="AB136" i="101"/>
  <c r="AD136" i="101" s="1"/>
  <c r="AA136" i="101"/>
  <c r="AC136" i="101" s="1"/>
  <c r="AB23" i="101"/>
  <c r="AD23" i="101" s="1"/>
  <c r="AA23" i="101"/>
  <c r="AC23" i="101" s="1"/>
  <c r="AB85" i="101"/>
  <c r="AD85" i="101" s="1"/>
  <c r="AA85" i="101"/>
  <c r="AC85" i="101" s="1"/>
  <c r="AB90" i="101"/>
  <c r="AD90" i="101" s="1"/>
  <c r="AA90" i="101"/>
  <c r="AC90" i="101" s="1"/>
  <c r="AB92" i="101"/>
  <c r="AD92" i="101" s="1"/>
  <c r="AA92" i="101"/>
  <c r="AC92" i="101" s="1"/>
  <c r="AA112" i="101"/>
  <c r="AC112" i="101" s="1"/>
  <c r="AB33" i="101"/>
  <c r="AD33" i="101" s="1"/>
  <c r="AA33" i="101"/>
  <c r="AC33" i="101" s="1"/>
  <c r="AA37" i="101"/>
  <c r="AC37" i="101" s="1"/>
  <c r="AA39" i="101"/>
  <c r="AC39" i="101" s="1"/>
  <c r="AA58" i="101"/>
  <c r="AC58" i="101" s="1"/>
  <c r="AA134" i="101"/>
  <c r="AC134" i="101" s="1"/>
  <c r="AA13" i="101"/>
  <c r="AC13" i="101" s="1"/>
  <c r="AB15" i="101"/>
  <c r="AD15" i="101" s="1"/>
  <c r="AA15" i="101"/>
  <c r="AC15" i="101" s="1"/>
  <c r="AB21" i="101"/>
  <c r="AD21" i="101" s="1"/>
  <c r="AB28" i="101"/>
  <c r="AD28" i="101" s="1"/>
  <c r="AA28" i="101"/>
  <c r="AC28" i="101" s="1"/>
  <c r="AB65" i="101"/>
  <c r="AD65" i="101" s="1"/>
  <c r="AA65" i="101"/>
  <c r="AC65" i="101" s="1"/>
  <c r="AB67" i="101"/>
  <c r="AD67" i="101" s="1"/>
  <c r="AA67" i="101"/>
  <c r="AC67" i="101" s="1"/>
  <c r="AA139" i="101"/>
  <c r="AC139" i="101" s="1"/>
  <c r="AB52" i="101"/>
  <c r="AD52" i="101" s="1"/>
  <c r="AA52" i="101"/>
  <c r="AC52" i="101" s="1"/>
  <c r="AB54" i="101"/>
  <c r="AD54" i="101" s="1"/>
  <c r="AA54" i="101"/>
  <c r="AC54" i="101" s="1"/>
  <c r="AB70" i="101"/>
  <c r="AD70" i="101" s="1"/>
  <c r="AA70" i="101"/>
  <c r="AC70" i="101" s="1"/>
  <c r="AB108" i="101"/>
  <c r="AD108" i="101" s="1"/>
  <c r="AA108" i="101"/>
  <c r="AC108" i="101" s="1"/>
  <c r="AA17" i="101"/>
  <c r="AC17" i="101" s="1"/>
  <c r="AA20" i="101"/>
  <c r="AC20" i="101" s="1"/>
  <c r="AA35" i="101"/>
  <c r="AC35" i="101" s="1"/>
  <c r="AA43" i="101"/>
  <c r="AC43" i="101" s="1"/>
  <c r="AA56" i="101"/>
  <c r="AC56" i="101" s="1"/>
  <c r="AA102" i="101"/>
  <c r="AC102" i="101" s="1"/>
  <c r="AA121" i="101"/>
  <c r="AC121" i="101" s="1"/>
  <c r="AA132" i="101"/>
  <c r="AC132" i="101" s="1"/>
  <c r="AA140" i="101"/>
  <c r="AC140" i="101" s="1"/>
  <c r="AA145" i="101"/>
  <c r="AC145" i="101" s="1"/>
  <c r="AA63" i="100"/>
  <c r="AC63" i="100" s="1"/>
  <c r="AA60" i="100"/>
  <c r="AC60" i="100" s="1"/>
  <c r="AA59" i="100"/>
  <c r="AC59" i="100" s="1"/>
  <c r="AA64" i="100"/>
  <c r="AC64" i="100" s="1"/>
  <c r="AA58" i="100"/>
  <c r="AC58" i="100" s="1"/>
  <c r="AA53" i="100"/>
  <c r="AC53" i="100" s="1"/>
  <c r="AA50" i="100"/>
  <c r="AC50" i="100" s="1"/>
  <c r="AA55" i="100"/>
  <c r="AC55" i="100" s="1"/>
  <c r="AA49" i="100"/>
  <c r="AC49" i="100" s="1"/>
  <c r="AA48" i="100"/>
  <c r="AC48" i="100" s="1"/>
  <c r="AB19" i="100"/>
  <c r="AD19" i="100" s="1"/>
  <c r="AA8" i="100"/>
  <c r="AC8" i="100" s="1"/>
  <c r="AA13" i="100"/>
  <c r="AC13" i="100" s="1"/>
  <c r="AA16" i="100"/>
  <c r="AC16" i="100" s="1"/>
  <c r="AA21" i="100"/>
  <c r="AC21" i="100" s="1"/>
  <c r="AB24" i="100"/>
  <c r="AD24" i="100" s="1"/>
  <c r="AB27" i="100"/>
  <c r="AD27" i="100" s="1"/>
  <c r="AB32" i="100"/>
  <c r="AD32" i="100" s="1"/>
  <c r="AB37" i="100"/>
  <c r="AD37" i="100" s="1"/>
  <c r="AB42" i="100"/>
  <c r="AD42" i="100" s="1"/>
  <c r="AA9" i="100"/>
  <c r="AC9" i="100" s="1"/>
  <c r="AA22" i="100"/>
  <c r="AC22" i="100" s="1"/>
  <c r="AA14" i="100"/>
  <c r="AC14" i="100" s="1"/>
  <c r="AA17" i="100"/>
  <c r="AC17" i="100" s="1"/>
  <c r="AA35" i="100"/>
  <c r="AC35" i="100" s="1"/>
  <c r="AA30" i="100"/>
  <c r="AC30" i="100" s="1"/>
  <c r="AA40" i="100"/>
  <c r="AC40" i="100" s="1"/>
  <c r="AA11" i="100"/>
  <c r="AC11" i="100" s="1"/>
  <c r="AA34" i="100"/>
  <c r="AC34" i="100" s="1"/>
  <c r="AA45" i="100"/>
  <c r="AC45" i="100" s="1"/>
  <c r="AA10" i="100"/>
  <c r="AC10" i="100" s="1"/>
  <c r="AA29" i="100"/>
  <c r="AC29" i="100" s="1"/>
  <c r="AA39" i="100"/>
  <c r="AC39" i="100" s="1"/>
  <c r="AA26" i="100"/>
  <c r="AC26" i="100" s="1"/>
  <c r="AA15" i="100"/>
  <c r="AC15" i="100" s="1"/>
  <c r="AA31" i="100"/>
  <c r="AC31" i="100" s="1"/>
  <c r="AA41" i="100"/>
  <c r="AC41" i="100" s="1"/>
  <c r="AA6" i="100"/>
  <c r="AC6" i="100" s="1"/>
  <c r="AA94" i="99"/>
  <c r="AC94" i="99" s="1"/>
  <c r="AA97" i="99"/>
  <c r="AC97" i="99" s="1"/>
  <c r="AA78" i="99"/>
  <c r="AC78" i="99" s="1"/>
  <c r="AA77" i="99"/>
  <c r="AC77" i="99" s="1"/>
  <c r="AB80" i="99"/>
  <c r="AD80" i="99" s="1"/>
  <c r="AB88" i="99"/>
  <c r="AD88" i="99" s="1"/>
  <c r="AB96" i="99"/>
  <c r="AD96" i="99" s="1"/>
  <c r="AA85" i="99"/>
  <c r="AC85" i="99" s="1"/>
  <c r="AB93" i="99"/>
  <c r="AD93" i="99" s="1"/>
  <c r="AA79" i="99"/>
  <c r="AC79" i="99" s="1"/>
  <c r="AA95" i="99"/>
  <c r="AC95" i="99" s="1"/>
  <c r="AA76" i="99"/>
  <c r="AC76" i="99" s="1"/>
  <c r="AA87" i="99"/>
  <c r="AC87" i="99" s="1"/>
  <c r="AA92" i="99"/>
  <c r="AC92" i="99" s="1"/>
  <c r="AA75" i="99"/>
  <c r="AC75" i="99" s="1"/>
  <c r="AA11" i="99"/>
  <c r="AC11" i="99" s="1"/>
  <c r="AA18" i="99"/>
  <c r="AC18" i="99" s="1"/>
  <c r="AB39" i="99"/>
  <c r="AD39" i="99" s="1"/>
  <c r="AA39" i="99"/>
  <c r="AC39" i="99" s="1"/>
  <c r="AA13" i="99"/>
  <c r="AC13" i="99" s="1"/>
  <c r="AB23" i="99"/>
  <c r="AD23" i="99" s="1"/>
  <c r="AA23" i="99"/>
  <c r="AC23" i="99" s="1"/>
  <c r="AA26" i="99"/>
  <c r="AC26" i="99" s="1"/>
  <c r="AB47" i="99"/>
  <c r="AD47" i="99" s="1"/>
  <c r="AA47" i="99"/>
  <c r="AC47" i="99" s="1"/>
  <c r="AB52" i="99"/>
  <c r="AD52" i="99" s="1"/>
  <c r="AA52" i="99"/>
  <c r="AC52" i="99" s="1"/>
  <c r="AB62" i="99"/>
  <c r="AD62" i="99" s="1"/>
  <c r="AA62" i="99"/>
  <c r="AC62" i="99" s="1"/>
  <c r="AA34" i="99"/>
  <c r="AC34" i="99" s="1"/>
  <c r="AA55" i="99"/>
  <c r="AC55" i="99" s="1"/>
  <c r="AA28" i="99"/>
  <c r="AC28" i="99" s="1"/>
  <c r="AA31" i="99"/>
  <c r="AC31" i="99" s="1"/>
  <c r="AA36" i="99"/>
  <c r="AC36" i="99" s="1"/>
  <c r="AA57" i="99"/>
  <c r="AC57" i="99" s="1"/>
  <c r="AA67" i="99"/>
  <c r="AC67" i="99" s="1"/>
  <c r="AA72" i="99"/>
  <c r="AC72" i="99" s="1"/>
  <c r="AA10" i="99"/>
  <c r="AC10" i="99" s="1"/>
  <c r="AA15" i="99"/>
  <c r="AC15" i="99" s="1"/>
  <c r="AA20" i="99"/>
  <c r="AC20" i="99" s="1"/>
  <c r="AA44" i="99"/>
  <c r="AC44" i="99" s="1"/>
  <c r="AA33" i="99"/>
  <c r="AC33" i="99" s="1"/>
  <c r="AA41" i="99"/>
  <c r="AC41" i="99" s="1"/>
  <c r="AA49" i="99"/>
  <c r="AC49" i="99" s="1"/>
  <c r="AA59" i="99"/>
  <c r="AC59" i="99" s="1"/>
  <c r="AA69" i="99"/>
  <c r="AC69" i="99" s="1"/>
  <c r="AA19" i="99"/>
  <c r="AC19" i="99" s="1"/>
  <c r="AA27" i="99"/>
  <c r="AC27" i="99" s="1"/>
  <c r="AA35" i="99"/>
  <c r="AC35" i="99" s="1"/>
  <c r="AA56" i="99"/>
  <c r="AC56" i="99" s="1"/>
  <c r="AA66" i="99"/>
  <c r="AC66" i="99" s="1"/>
  <c r="AA71" i="99"/>
  <c r="AC71" i="99" s="1"/>
  <c r="AA6" i="99"/>
  <c r="AC6" i="99" s="1"/>
  <c r="AA82" i="98"/>
  <c r="AC82" i="98" s="1"/>
  <c r="AA79" i="98"/>
  <c r="AC79" i="98" s="1"/>
  <c r="AA76" i="98"/>
  <c r="AC76" i="98" s="1"/>
  <c r="AA84" i="98"/>
  <c r="AC84" i="98" s="1"/>
  <c r="AA81" i="98"/>
  <c r="AC81" i="98" s="1"/>
  <c r="AA78" i="98"/>
  <c r="AC78" i="98" s="1"/>
  <c r="AA75" i="98"/>
  <c r="AC75" i="98" s="1"/>
  <c r="AA9" i="98"/>
  <c r="AC9" i="98" s="1"/>
  <c r="AA14" i="98"/>
  <c r="AC14" i="98" s="1"/>
  <c r="AA48" i="98"/>
  <c r="AC48" i="98" s="1"/>
  <c r="AA58" i="98"/>
  <c r="AC58" i="98" s="1"/>
  <c r="AB24" i="98"/>
  <c r="AD24" i="98" s="1"/>
  <c r="AB32" i="98"/>
  <c r="AD32" i="98" s="1"/>
  <c r="AA45" i="98"/>
  <c r="AC45" i="98" s="1"/>
  <c r="AA50" i="98"/>
  <c r="AC50" i="98" s="1"/>
  <c r="AA71" i="98"/>
  <c r="AC71" i="98" s="1"/>
  <c r="AB11" i="98"/>
  <c r="AD11" i="98" s="1"/>
  <c r="AD88" i="98" s="1"/>
  <c r="I97" i="116" s="1"/>
  <c r="AA16" i="98"/>
  <c r="AC16" i="98" s="1"/>
  <c r="AA21" i="98"/>
  <c r="AC21" i="98" s="1"/>
  <c r="AA29" i="98"/>
  <c r="AC29" i="98" s="1"/>
  <c r="AA37" i="98"/>
  <c r="AC37" i="98" s="1"/>
  <c r="AB55" i="98"/>
  <c r="AD55" i="98" s="1"/>
  <c r="AA60" i="98"/>
  <c r="AC60" i="98" s="1"/>
  <c r="AB63" i="98"/>
  <c r="AD63" i="98" s="1"/>
  <c r="AA68" i="98"/>
  <c r="AC68" i="98" s="1"/>
  <c r="AA26" i="98"/>
  <c r="AC26" i="98" s="1"/>
  <c r="AA34" i="98"/>
  <c r="AC34" i="98" s="1"/>
  <c r="AA42" i="98"/>
  <c r="AC42" i="98" s="1"/>
  <c r="AA47" i="98"/>
  <c r="AC47" i="98" s="1"/>
  <c r="AA52" i="98"/>
  <c r="AC52" i="98" s="1"/>
  <c r="AA57" i="98"/>
  <c r="AC57" i="98" s="1"/>
  <c r="AA19" i="98"/>
  <c r="AC19" i="98" s="1"/>
  <c r="AA40" i="98"/>
  <c r="AC40" i="98" s="1"/>
  <c r="AA66" i="98"/>
  <c r="AC66" i="98" s="1"/>
  <c r="AA23" i="98"/>
  <c r="AC23" i="98" s="1"/>
  <c r="AA31" i="98"/>
  <c r="AC31" i="98" s="1"/>
  <c r="AA62" i="98"/>
  <c r="AC62" i="98" s="1"/>
  <c r="AA70" i="98"/>
  <c r="AC70" i="98" s="1"/>
  <c r="AA73" i="98"/>
  <c r="AC73" i="98" s="1"/>
  <c r="AA54" i="98"/>
  <c r="AC54" i="98" s="1"/>
  <c r="AA46" i="98"/>
  <c r="AC46" i="98" s="1"/>
  <c r="AA51" i="98"/>
  <c r="AC51" i="98" s="1"/>
  <c r="AA56" i="98"/>
  <c r="AC56" i="98" s="1"/>
  <c r="AA6" i="98"/>
  <c r="AC6" i="98" s="1"/>
  <c r="AB64" i="97"/>
  <c r="AD64" i="97" s="1"/>
  <c r="AA64" i="97"/>
  <c r="AC64" i="97" s="1"/>
  <c r="AB20" i="97"/>
  <c r="AD20" i="97" s="1"/>
  <c r="AA20" i="97"/>
  <c r="AC20" i="97" s="1"/>
  <c r="AB90" i="97"/>
  <c r="AD90" i="97" s="1"/>
  <c r="AA90" i="97"/>
  <c r="AC90" i="97" s="1"/>
  <c r="AB56" i="97"/>
  <c r="AD56" i="97" s="1"/>
  <c r="AA56" i="97"/>
  <c r="AC56" i="97" s="1"/>
  <c r="AB43" i="97"/>
  <c r="AD43" i="97" s="1"/>
  <c r="AA43" i="97"/>
  <c r="AC43" i="97" s="1"/>
  <c r="AA10" i="97"/>
  <c r="AC10" i="97" s="1"/>
  <c r="AA15" i="97"/>
  <c r="AC15" i="97" s="1"/>
  <c r="AA25" i="97"/>
  <c r="AC25" i="97" s="1"/>
  <c r="AA33" i="97"/>
  <c r="AC33" i="97" s="1"/>
  <c r="AA38" i="97"/>
  <c r="AC38" i="97" s="1"/>
  <c r="AA48" i="97"/>
  <c r="AC48" i="97" s="1"/>
  <c r="AA61" i="97"/>
  <c r="AC61" i="97" s="1"/>
  <c r="AA69" i="97"/>
  <c r="AC69" i="97" s="1"/>
  <c r="AA77" i="97"/>
  <c r="AC77" i="97" s="1"/>
  <c r="AA82" i="97"/>
  <c r="AC82" i="97" s="1"/>
  <c r="AA87" i="97"/>
  <c r="AC87" i="97" s="1"/>
  <c r="AA9" i="97"/>
  <c r="AC9" i="97" s="1"/>
  <c r="AA14" i="97"/>
  <c r="AC14" i="97" s="1"/>
  <c r="AB19" i="97"/>
  <c r="AD19" i="97" s="1"/>
  <c r="AB24" i="97"/>
  <c r="AD24" i="97" s="1"/>
  <c r="AB32" i="97"/>
  <c r="AD32" i="97" s="1"/>
  <c r="AA37" i="97"/>
  <c r="AC37" i="97" s="1"/>
  <c r="AB42" i="97"/>
  <c r="AD42" i="97" s="1"/>
  <c r="AA47" i="97"/>
  <c r="AC47" i="97" s="1"/>
  <c r="AA52" i="97"/>
  <c r="AC52" i="97" s="1"/>
  <c r="AB55" i="97"/>
  <c r="AD55" i="97" s="1"/>
  <c r="AB60" i="97"/>
  <c r="AD60" i="97" s="1"/>
  <c r="AB63" i="97"/>
  <c r="AD63" i="97" s="1"/>
  <c r="AB68" i="97"/>
  <c r="AD68" i="97" s="1"/>
  <c r="AA76" i="97"/>
  <c r="AC76" i="97" s="1"/>
  <c r="AA81" i="97"/>
  <c r="AC81" i="97" s="1"/>
  <c r="AA86" i="97"/>
  <c r="AC86" i="97" s="1"/>
  <c r="AB89" i="97"/>
  <c r="AD89" i="97" s="1"/>
  <c r="AA11" i="97"/>
  <c r="AC11" i="97" s="1"/>
  <c r="AA70" i="97"/>
  <c r="AC70" i="97" s="1"/>
  <c r="AA78" i="97"/>
  <c r="AC78" i="97" s="1"/>
  <c r="AA31" i="97"/>
  <c r="AC31" i="97" s="1"/>
  <c r="AA54" i="97"/>
  <c r="AC54" i="97" s="1"/>
  <c r="AA62" i="97"/>
  <c r="AC62" i="97" s="1"/>
  <c r="AA67" i="97"/>
  <c r="AC67" i="97" s="1"/>
  <c r="AA83" i="97"/>
  <c r="AC83" i="97" s="1"/>
  <c r="AA88" i="97"/>
  <c r="AC88" i="97" s="1"/>
  <c r="AA84" i="97"/>
  <c r="AC84" i="97" s="1"/>
  <c r="AA6" i="97"/>
  <c r="AC6" i="97" s="1"/>
  <c r="AC93" i="97" s="1"/>
  <c r="H96" i="116" s="1"/>
  <c r="T93" i="96"/>
  <c r="T95" i="96" s="1"/>
  <c r="J95" i="116" s="1"/>
  <c r="AA83" i="96"/>
  <c r="AC83" i="96" s="1"/>
  <c r="AA88" i="96"/>
  <c r="AC88" i="96" s="1"/>
  <c r="AA87" i="96"/>
  <c r="AC87" i="96" s="1"/>
  <c r="AB90" i="96"/>
  <c r="AD90" i="96" s="1"/>
  <c r="AB85" i="96"/>
  <c r="AD85" i="96" s="1"/>
  <c r="AA82" i="96"/>
  <c r="AC82" i="96" s="1"/>
  <c r="AA16" i="96"/>
  <c r="AC16" i="96" s="1"/>
  <c r="AB36" i="96"/>
  <c r="AD36" i="96" s="1"/>
  <c r="AA36" i="96"/>
  <c r="AC36" i="96" s="1"/>
  <c r="AB31" i="96"/>
  <c r="AD31" i="96" s="1"/>
  <c r="AA31" i="96"/>
  <c r="AC31" i="96" s="1"/>
  <c r="AB57" i="96"/>
  <c r="AD57" i="96" s="1"/>
  <c r="AA57" i="96"/>
  <c r="AC57" i="96" s="1"/>
  <c r="AA26" i="96"/>
  <c r="AC26" i="96" s="1"/>
  <c r="AA21" i="96"/>
  <c r="AC21" i="96" s="1"/>
  <c r="AB21" i="96"/>
  <c r="AD21" i="96" s="1"/>
  <c r="AD93" i="96" s="1"/>
  <c r="AB52" i="96"/>
  <c r="AD52" i="96" s="1"/>
  <c r="AA52" i="96"/>
  <c r="AC52" i="96" s="1"/>
  <c r="AB18" i="96"/>
  <c r="AD18" i="96" s="1"/>
  <c r="AB23" i="96"/>
  <c r="AD23" i="96" s="1"/>
  <c r="AB28" i="96"/>
  <c r="AD28" i="96" s="1"/>
  <c r="AA33" i="96"/>
  <c r="AC33" i="96" s="1"/>
  <c r="AB38" i="96"/>
  <c r="AD38" i="96" s="1"/>
  <c r="AB41" i="96"/>
  <c r="AD41" i="96" s="1"/>
  <c r="AA46" i="96"/>
  <c r="AC46" i="96" s="1"/>
  <c r="AA51" i="96"/>
  <c r="AC51" i="96" s="1"/>
  <c r="AB54" i="96"/>
  <c r="AD54" i="96" s="1"/>
  <c r="AA59" i="96"/>
  <c r="AC59" i="96" s="1"/>
  <c r="AA64" i="96"/>
  <c r="AC64" i="96" s="1"/>
  <c r="AA72" i="96"/>
  <c r="AC72" i="96" s="1"/>
  <c r="AA77" i="96"/>
  <c r="AC77" i="96" s="1"/>
  <c r="AB80" i="96"/>
  <c r="AD80" i="96" s="1"/>
  <c r="AA15" i="96"/>
  <c r="AC15" i="96" s="1"/>
  <c r="AA25" i="96"/>
  <c r="AC25" i="96" s="1"/>
  <c r="AA56" i="96"/>
  <c r="AC56" i="96" s="1"/>
  <c r="AA20" i="96"/>
  <c r="AC20" i="96" s="1"/>
  <c r="AA30" i="96"/>
  <c r="AC30" i="96" s="1"/>
  <c r="AA35" i="96"/>
  <c r="AC35" i="96" s="1"/>
  <c r="AA43" i="96"/>
  <c r="AC43" i="96" s="1"/>
  <c r="AA69" i="96"/>
  <c r="AC69" i="96" s="1"/>
  <c r="AA74" i="96"/>
  <c r="AC74" i="96" s="1"/>
  <c r="AB49" i="96"/>
  <c r="AD49" i="96" s="1"/>
  <c r="AA40" i="96"/>
  <c r="AC40" i="96" s="1"/>
  <c r="AA79" i="96"/>
  <c r="AC79" i="96" s="1"/>
  <c r="AA71" i="96"/>
  <c r="AC71" i="96" s="1"/>
  <c r="AA58" i="96"/>
  <c r="AC58" i="96" s="1"/>
  <c r="AA76" i="96"/>
  <c r="AC76" i="96" s="1"/>
  <c r="AA70" i="96"/>
  <c r="AC70" i="96" s="1"/>
  <c r="AA44" i="96"/>
  <c r="AC44" i="96" s="1"/>
  <c r="AA62" i="96"/>
  <c r="AC62" i="96" s="1"/>
  <c r="AA67" i="96"/>
  <c r="AC67" i="96" s="1"/>
  <c r="AA75" i="96"/>
  <c r="AC75" i="96" s="1"/>
  <c r="AA11" i="96"/>
  <c r="AC11" i="96" s="1"/>
  <c r="AA8" i="96"/>
  <c r="AC8" i="96" s="1"/>
  <c r="AA10" i="96"/>
  <c r="AC10" i="96" s="1"/>
  <c r="AA9" i="96"/>
  <c r="AC9" i="96" s="1"/>
  <c r="AB11" i="95"/>
  <c r="AD11" i="95" s="1"/>
  <c r="AB16" i="95"/>
  <c r="AD16" i="95" s="1"/>
  <c r="AA21" i="95"/>
  <c r="AC21" i="95" s="1"/>
  <c r="AA26" i="95"/>
  <c r="AC26" i="95" s="1"/>
  <c r="AA36" i="95"/>
  <c r="AC36" i="95" s="1"/>
  <c r="AA41" i="95"/>
  <c r="AC41" i="95" s="1"/>
  <c r="AA46" i="95"/>
  <c r="AC46" i="95" s="1"/>
  <c r="AA8" i="95"/>
  <c r="AC8" i="95" s="1"/>
  <c r="AA13" i="95"/>
  <c r="AC13" i="95" s="1"/>
  <c r="AA18" i="95"/>
  <c r="AC18" i="95" s="1"/>
  <c r="AA31" i="95"/>
  <c r="AC31" i="95" s="1"/>
  <c r="AA59" i="95"/>
  <c r="AC59" i="95" s="1"/>
  <c r="AA19" i="95"/>
  <c r="AC19" i="95" s="1"/>
  <c r="AA24" i="95"/>
  <c r="AC24" i="95" s="1"/>
  <c r="AA52" i="95"/>
  <c r="AC52" i="95" s="1"/>
  <c r="AA57" i="95"/>
  <c r="AC57" i="95" s="1"/>
  <c r="AB14" i="95"/>
  <c r="AD14" i="95" s="1"/>
  <c r="AA29" i="95"/>
  <c r="AC29" i="95" s="1"/>
  <c r="AA34" i="95"/>
  <c r="AC34" i="95" s="1"/>
  <c r="AA39" i="95"/>
  <c r="AC39" i="95" s="1"/>
  <c r="AA44" i="95"/>
  <c r="AC44" i="95" s="1"/>
  <c r="AA62" i="95"/>
  <c r="AC62" i="95" s="1"/>
  <c r="AB54" i="95"/>
  <c r="AD54" i="95" s="1"/>
  <c r="AA51" i="95"/>
  <c r="AC51" i="95" s="1"/>
  <c r="AA56" i="95"/>
  <c r="AC56" i="95" s="1"/>
  <c r="AA10" i="95"/>
  <c r="AC10" i="95" s="1"/>
  <c r="AA33" i="95"/>
  <c r="AC33" i="95" s="1"/>
  <c r="AA48" i="95"/>
  <c r="AC48" i="95" s="1"/>
  <c r="AA61" i="95"/>
  <c r="AC61" i="95" s="1"/>
  <c r="AA49" i="95"/>
  <c r="AC49" i="95" s="1"/>
  <c r="AA55" i="95"/>
  <c r="AC55" i="95" s="1"/>
  <c r="AA63" i="95"/>
  <c r="AC63" i="95" s="1"/>
  <c r="AA6" i="95"/>
  <c r="AC6" i="95" s="1"/>
  <c r="AB11" i="94"/>
  <c r="AD11" i="94" s="1"/>
  <c r="AA16" i="94"/>
  <c r="AC16" i="94" s="1"/>
  <c r="AA66" i="94"/>
  <c r="AC66" i="94" s="1"/>
  <c r="AA71" i="94"/>
  <c r="AC71" i="94" s="1"/>
  <c r="AA73" i="94"/>
  <c r="AC73" i="94" s="1"/>
  <c r="AB73" i="94"/>
  <c r="AD73" i="94" s="1"/>
  <c r="AA104" i="94"/>
  <c r="AC104" i="94" s="1"/>
  <c r="AB104" i="94"/>
  <c r="AD104" i="94" s="1"/>
  <c r="AA107" i="94"/>
  <c r="AC107" i="94" s="1"/>
  <c r="AA19" i="94"/>
  <c r="AC19" i="94" s="1"/>
  <c r="AA21" i="94"/>
  <c r="AC21" i="94" s="1"/>
  <c r="AA76" i="94"/>
  <c r="AC76" i="94" s="1"/>
  <c r="AB81" i="94"/>
  <c r="AD81" i="94" s="1"/>
  <c r="AB115" i="94"/>
  <c r="AD115" i="94" s="1"/>
  <c r="AA13" i="94"/>
  <c r="AC13" i="94" s="1"/>
  <c r="AB13" i="94"/>
  <c r="AD13" i="94" s="1"/>
  <c r="AA29" i="94"/>
  <c r="AC29" i="94" s="1"/>
  <c r="AA51" i="94"/>
  <c r="AC51" i="94" s="1"/>
  <c r="AA34" i="94"/>
  <c r="AC34" i="94" s="1"/>
  <c r="AA99" i="94"/>
  <c r="AC99" i="94" s="1"/>
  <c r="AA109" i="94"/>
  <c r="AC109" i="94" s="1"/>
  <c r="AB109" i="94"/>
  <c r="AD109" i="94" s="1"/>
  <c r="AA24" i="94"/>
  <c r="AC24" i="94" s="1"/>
  <c r="AA26" i="94"/>
  <c r="AC26" i="94" s="1"/>
  <c r="AA86" i="94"/>
  <c r="AC86" i="94" s="1"/>
  <c r="AB86" i="94"/>
  <c r="AD86" i="94" s="1"/>
  <c r="AA96" i="94"/>
  <c r="AC96" i="94" s="1"/>
  <c r="AB96" i="94"/>
  <c r="AD96" i="94" s="1"/>
  <c r="AA125" i="94"/>
  <c r="AC125" i="94" s="1"/>
  <c r="AB125" i="94"/>
  <c r="AD125" i="94" s="1"/>
  <c r="AA8" i="94"/>
  <c r="AC8" i="94" s="1"/>
  <c r="AB10" i="94"/>
  <c r="AD10" i="94" s="1"/>
  <c r="AA10" i="94"/>
  <c r="AC10" i="94" s="1"/>
  <c r="AA89" i="94"/>
  <c r="AC89" i="94" s="1"/>
  <c r="AA91" i="94"/>
  <c r="AC91" i="94" s="1"/>
  <c r="AB91" i="94"/>
  <c r="AD91" i="94" s="1"/>
  <c r="AA68" i="94"/>
  <c r="AC68" i="94" s="1"/>
  <c r="AB68" i="94"/>
  <c r="AD68" i="94" s="1"/>
  <c r="AA78" i="94"/>
  <c r="AC78" i="94" s="1"/>
  <c r="AB78" i="94"/>
  <c r="AD78" i="94" s="1"/>
  <c r="AA31" i="94"/>
  <c r="AC31" i="94" s="1"/>
  <c r="AB31" i="94"/>
  <c r="AD31" i="94" s="1"/>
  <c r="AA53" i="94"/>
  <c r="AC53" i="94" s="1"/>
  <c r="AB53" i="94"/>
  <c r="AD53" i="94" s="1"/>
  <c r="AA120" i="94"/>
  <c r="AC120" i="94" s="1"/>
  <c r="AB120" i="94"/>
  <c r="AD120" i="94" s="1"/>
  <c r="AA36" i="94"/>
  <c r="AC36" i="94" s="1"/>
  <c r="AB36" i="94"/>
  <c r="AD36" i="94" s="1"/>
  <c r="AA41" i="94"/>
  <c r="AC41" i="94" s="1"/>
  <c r="AB41" i="94"/>
  <c r="AD41" i="94" s="1"/>
  <c r="AA58" i="94"/>
  <c r="AC58" i="94" s="1"/>
  <c r="AA48" i="94"/>
  <c r="AC48" i="94" s="1"/>
  <c r="AA83" i="94"/>
  <c r="AC83" i="94" s="1"/>
  <c r="AA18" i="94"/>
  <c r="AC18" i="94" s="1"/>
  <c r="AA23" i="94"/>
  <c r="AC23" i="94" s="1"/>
  <c r="AA38" i="94"/>
  <c r="AC38" i="94" s="1"/>
  <c r="AA43" i="94"/>
  <c r="AC43" i="94" s="1"/>
  <c r="AA55" i="94"/>
  <c r="AC55" i="94" s="1"/>
  <c r="AB60" i="94"/>
  <c r="AD60" i="94" s="1"/>
  <c r="AA65" i="94"/>
  <c r="AC65" i="94" s="1"/>
  <c r="AA70" i="94"/>
  <c r="AC70" i="94" s="1"/>
  <c r="AA75" i="94"/>
  <c r="AC75" i="94" s="1"/>
  <c r="AA80" i="94"/>
  <c r="AC80" i="94" s="1"/>
  <c r="AA88" i="94"/>
  <c r="AC88" i="94" s="1"/>
  <c r="AA93" i="94"/>
  <c r="AC93" i="94" s="1"/>
  <c r="AA106" i="94"/>
  <c r="AC106" i="94" s="1"/>
  <c r="AB117" i="94"/>
  <c r="AD117" i="94" s="1"/>
  <c r="AA15" i="94"/>
  <c r="AC15" i="94" s="1"/>
  <c r="AA122" i="94"/>
  <c r="AC122" i="94" s="1"/>
  <c r="AA124" i="94"/>
  <c r="AC124" i="94" s="1"/>
  <c r="AB5" i="94"/>
  <c r="AD5" i="94" s="1"/>
  <c r="T68" i="93"/>
  <c r="T70" i="93" s="1"/>
  <c r="J92" i="116" s="1"/>
  <c r="AA14" i="93"/>
  <c r="AC14" i="93" s="1"/>
  <c r="AA19" i="93"/>
  <c r="AC19" i="93" s="1"/>
  <c r="AA48" i="93"/>
  <c r="AC48" i="93" s="1"/>
  <c r="AA59" i="93"/>
  <c r="AC59" i="93" s="1"/>
  <c r="AA24" i="93"/>
  <c r="AC24" i="93" s="1"/>
  <c r="AA29" i="93"/>
  <c r="AC29" i="93" s="1"/>
  <c r="AA11" i="93"/>
  <c r="AC11" i="93" s="1"/>
  <c r="AA16" i="93"/>
  <c r="AC16" i="93" s="1"/>
  <c r="AA34" i="93"/>
  <c r="AC34" i="93" s="1"/>
  <c r="AA39" i="93"/>
  <c r="AC39" i="93" s="1"/>
  <c r="AB51" i="93"/>
  <c r="AD51" i="93" s="1"/>
  <c r="AA26" i="93"/>
  <c r="AC26" i="93" s="1"/>
  <c r="AA31" i="93"/>
  <c r="AC31" i="93" s="1"/>
  <c r="AA53" i="93"/>
  <c r="AC53" i="93" s="1"/>
  <c r="AB56" i="93"/>
  <c r="AD56" i="93" s="1"/>
  <c r="AA8" i="93"/>
  <c r="AC8" i="93" s="1"/>
  <c r="AA21" i="93"/>
  <c r="AC21" i="93" s="1"/>
  <c r="AA50" i="93"/>
  <c r="AC50" i="93" s="1"/>
  <c r="AA13" i="93"/>
  <c r="AC13" i="93" s="1"/>
  <c r="AA18" i="93"/>
  <c r="AC18" i="93" s="1"/>
  <c r="AB36" i="93"/>
  <c r="AD36" i="93" s="1"/>
  <c r="AA41" i="93"/>
  <c r="AC41" i="93" s="1"/>
  <c r="AB44" i="93"/>
  <c r="AD44" i="93" s="1"/>
  <c r="AB47" i="93"/>
  <c r="AD47" i="93" s="1"/>
  <c r="AB58" i="93"/>
  <c r="AD58" i="93" s="1"/>
  <c r="AA63" i="93"/>
  <c r="AC63" i="93" s="1"/>
  <c r="AA64" i="93"/>
  <c r="AC64" i="93" s="1"/>
  <c r="AA42" i="93"/>
  <c r="AC42" i="93" s="1"/>
  <c r="AA61" i="93"/>
  <c r="AC61" i="93" s="1"/>
  <c r="AA33" i="93"/>
  <c r="AC33" i="93" s="1"/>
  <c r="AA65" i="93"/>
  <c r="AC65" i="93" s="1"/>
  <c r="AA7" i="93"/>
  <c r="AC7" i="93" s="1"/>
  <c r="AA12" i="93"/>
  <c r="AC12" i="93" s="1"/>
  <c r="AA17" i="93"/>
  <c r="AC17" i="93" s="1"/>
  <c r="AA20" i="93"/>
  <c r="AC20" i="93" s="1"/>
  <c r="AA35" i="93"/>
  <c r="AC35" i="93" s="1"/>
  <c r="AA40" i="93"/>
  <c r="AC40" i="93" s="1"/>
  <c r="AA57" i="93"/>
  <c r="AC57" i="93" s="1"/>
  <c r="T139" i="92"/>
  <c r="T141" i="92" s="1"/>
  <c r="J91" i="116" s="1"/>
  <c r="AA133" i="92"/>
  <c r="AC133" i="92" s="1"/>
  <c r="AA135" i="92"/>
  <c r="AC135" i="92" s="1"/>
  <c r="AA132" i="92"/>
  <c r="AC132" i="92" s="1"/>
  <c r="AA130" i="92"/>
  <c r="AC130" i="92" s="1"/>
  <c r="AA72" i="92"/>
  <c r="AC72" i="92" s="1"/>
  <c r="AA75" i="92"/>
  <c r="AC75" i="92" s="1"/>
  <c r="AA91" i="92"/>
  <c r="AC91" i="92" s="1"/>
  <c r="AA96" i="92"/>
  <c r="AC96" i="92" s="1"/>
  <c r="AA120" i="92"/>
  <c r="AC120" i="92" s="1"/>
  <c r="AA128" i="92"/>
  <c r="AC128" i="92" s="1"/>
  <c r="AA101" i="92"/>
  <c r="AC101" i="92" s="1"/>
  <c r="AA69" i="92"/>
  <c r="AC69" i="92" s="1"/>
  <c r="AA80" i="92"/>
  <c r="AC80" i="92" s="1"/>
  <c r="AA85" i="92"/>
  <c r="AC85" i="92" s="1"/>
  <c r="AA109" i="92"/>
  <c r="AC109" i="92" s="1"/>
  <c r="AA112" i="92"/>
  <c r="AC112" i="92" s="1"/>
  <c r="AA117" i="92"/>
  <c r="AC117" i="92" s="1"/>
  <c r="AA77" i="92"/>
  <c r="AC77" i="92" s="1"/>
  <c r="AB88" i="92"/>
  <c r="AD88" i="92" s="1"/>
  <c r="AA93" i="92"/>
  <c r="AC93" i="92" s="1"/>
  <c r="AB98" i="92"/>
  <c r="AD98" i="92" s="1"/>
  <c r="AA103" i="92"/>
  <c r="AC103" i="92" s="1"/>
  <c r="AA106" i="92"/>
  <c r="AC106" i="92" s="1"/>
  <c r="AA122" i="92"/>
  <c r="AC122" i="92" s="1"/>
  <c r="AB125" i="92"/>
  <c r="AD125" i="92" s="1"/>
  <c r="AA74" i="92"/>
  <c r="AC74" i="92" s="1"/>
  <c r="AA82" i="92"/>
  <c r="AC82" i="92" s="1"/>
  <c r="AA114" i="92"/>
  <c r="AC114" i="92" s="1"/>
  <c r="AA79" i="92"/>
  <c r="AC79" i="92" s="1"/>
  <c r="AA84" i="92"/>
  <c r="AC84" i="92" s="1"/>
  <c r="AA100" i="92"/>
  <c r="AC100" i="92" s="1"/>
  <c r="AA111" i="92"/>
  <c r="AC111" i="92" s="1"/>
  <c r="AB119" i="92"/>
  <c r="AD119" i="92" s="1"/>
  <c r="AA124" i="92"/>
  <c r="AC124" i="92" s="1"/>
  <c r="AA81" i="92"/>
  <c r="AC81" i="92" s="1"/>
  <c r="AA99" i="92"/>
  <c r="AC99" i="92" s="1"/>
  <c r="AA110" i="92"/>
  <c r="AC110" i="92" s="1"/>
  <c r="AA113" i="92"/>
  <c r="AC113" i="92" s="1"/>
  <c r="AA118" i="92"/>
  <c r="AC118" i="92" s="1"/>
  <c r="AA126" i="92"/>
  <c r="AC126" i="92" s="1"/>
  <c r="AB67" i="92"/>
  <c r="AD67" i="92" s="1"/>
  <c r="AA26" i="92"/>
  <c r="AC26" i="92" s="1"/>
  <c r="AB54" i="92"/>
  <c r="AD54" i="92" s="1"/>
  <c r="AA54" i="92"/>
  <c r="AC54" i="92" s="1"/>
  <c r="AA62" i="92"/>
  <c r="AC62" i="92" s="1"/>
  <c r="AB49" i="92"/>
  <c r="AD49" i="92" s="1"/>
  <c r="AA49" i="92"/>
  <c r="AC49" i="92" s="1"/>
  <c r="AB59" i="92"/>
  <c r="AD59" i="92" s="1"/>
  <c r="AA59" i="92"/>
  <c r="AC59" i="92" s="1"/>
  <c r="AB31" i="92"/>
  <c r="AD31" i="92" s="1"/>
  <c r="AA31" i="92"/>
  <c r="AC31" i="92" s="1"/>
  <c r="AB13" i="92"/>
  <c r="AD13" i="92" s="1"/>
  <c r="AD139" i="92" s="1"/>
  <c r="I91" i="116" s="1"/>
  <c r="AA13" i="92"/>
  <c r="AC13" i="92" s="1"/>
  <c r="AA21" i="92"/>
  <c r="AC21" i="92" s="1"/>
  <c r="AA16" i="92"/>
  <c r="AC16" i="92" s="1"/>
  <c r="AB44" i="92"/>
  <c r="AD44" i="92" s="1"/>
  <c r="AA44" i="92"/>
  <c r="AC44" i="92" s="1"/>
  <c r="AB36" i="92"/>
  <c r="AD36" i="92" s="1"/>
  <c r="AA36" i="92"/>
  <c r="AC36" i="92" s="1"/>
  <c r="AB10" i="92"/>
  <c r="AD10" i="92" s="1"/>
  <c r="AA15" i="92"/>
  <c r="AC15" i="92" s="1"/>
  <c r="AA20" i="92"/>
  <c r="AC20" i="92" s="1"/>
  <c r="AA25" i="92"/>
  <c r="AC25" i="92" s="1"/>
  <c r="AA48" i="92"/>
  <c r="AC48" i="92" s="1"/>
  <c r="AA12" i="92"/>
  <c r="AC12" i="92" s="1"/>
  <c r="AA30" i="92"/>
  <c r="AC30" i="92" s="1"/>
  <c r="AA35" i="92"/>
  <c r="AC35" i="92" s="1"/>
  <c r="AA40" i="92"/>
  <c r="AC40" i="92" s="1"/>
  <c r="AA43" i="92"/>
  <c r="AC43" i="92" s="1"/>
  <c r="AA53" i="92"/>
  <c r="AC53" i="92" s="1"/>
  <c r="AA58" i="92"/>
  <c r="AC58" i="92" s="1"/>
  <c r="AA8" i="92"/>
  <c r="AC8" i="92" s="1"/>
  <c r="AA41" i="92"/>
  <c r="AC41" i="92" s="1"/>
  <c r="AA18" i="92"/>
  <c r="AC18" i="92" s="1"/>
  <c r="AA23" i="92"/>
  <c r="AC23" i="92" s="1"/>
  <c r="AA28" i="92"/>
  <c r="AC28" i="92" s="1"/>
  <c r="AA33" i="92"/>
  <c r="AC33" i="92" s="1"/>
  <c r="AA38" i="92"/>
  <c r="AC38" i="92" s="1"/>
  <c r="AA46" i="92"/>
  <c r="AC46" i="92" s="1"/>
  <c r="AA51" i="92"/>
  <c r="AC51" i="92" s="1"/>
  <c r="AA56" i="92"/>
  <c r="AC56" i="92" s="1"/>
  <c r="AA64" i="92"/>
  <c r="AC64" i="92" s="1"/>
  <c r="AA63" i="92"/>
  <c r="AC63" i="92" s="1"/>
  <c r="AB61" i="92"/>
  <c r="AD61" i="92" s="1"/>
  <c r="T140" i="91"/>
  <c r="AA129" i="91"/>
  <c r="AC129" i="91" s="1"/>
  <c r="AA134" i="91"/>
  <c r="AC134" i="91" s="1"/>
  <c r="AB126" i="91"/>
  <c r="AD126" i="91" s="1"/>
  <c r="AA131" i="91"/>
  <c r="AC131" i="91" s="1"/>
  <c r="AB136" i="91"/>
  <c r="AD136" i="91" s="1"/>
  <c r="AA128" i="91"/>
  <c r="AC128" i="91" s="1"/>
  <c r="AA130" i="91"/>
  <c r="AC130" i="91" s="1"/>
  <c r="AA127" i="91"/>
  <c r="AC127" i="91" s="1"/>
  <c r="AA137" i="91"/>
  <c r="AC137" i="91" s="1"/>
  <c r="AA125" i="91"/>
  <c r="AC125" i="91" s="1"/>
  <c r="AB75" i="91"/>
  <c r="AD75" i="91" s="1"/>
  <c r="AB90" i="91"/>
  <c r="AD90" i="91" s="1"/>
  <c r="AA95" i="91"/>
  <c r="AC95" i="91" s="1"/>
  <c r="AB103" i="91"/>
  <c r="AD103" i="91" s="1"/>
  <c r="AB108" i="91"/>
  <c r="AD108" i="91" s="1"/>
  <c r="AA113" i="91"/>
  <c r="AC113" i="91" s="1"/>
  <c r="AB116" i="91"/>
  <c r="AD116" i="91" s="1"/>
  <c r="AA72" i="91"/>
  <c r="AC72" i="91" s="1"/>
  <c r="AA77" i="91"/>
  <c r="AC77" i="91" s="1"/>
  <c r="AA82" i="91"/>
  <c r="AC82" i="91" s="1"/>
  <c r="AA87" i="91"/>
  <c r="AC87" i="91" s="1"/>
  <c r="AA100" i="91"/>
  <c r="AC100" i="91" s="1"/>
  <c r="AA118" i="91"/>
  <c r="AC118" i="91" s="1"/>
  <c r="AA88" i="91"/>
  <c r="AC88" i="91" s="1"/>
  <c r="AA106" i="91"/>
  <c r="AC106" i="91" s="1"/>
  <c r="AA80" i="91"/>
  <c r="AC80" i="91" s="1"/>
  <c r="AA85" i="91"/>
  <c r="AC85" i="91" s="1"/>
  <c r="AA93" i="91"/>
  <c r="AC93" i="91" s="1"/>
  <c r="AA98" i="91"/>
  <c r="AC98" i="91" s="1"/>
  <c r="AA111" i="91"/>
  <c r="AC111" i="91" s="1"/>
  <c r="AA121" i="91"/>
  <c r="AC121" i="91" s="1"/>
  <c r="AA123" i="91"/>
  <c r="AC123" i="91" s="1"/>
  <c r="AA81" i="91"/>
  <c r="AC81" i="91" s="1"/>
  <c r="AA86" i="91"/>
  <c r="AC86" i="91" s="1"/>
  <c r="AA94" i="91"/>
  <c r="AC94" i="91" s="1"/>
  <c r="AA112" i="91"/>
  <c r="AC112" i="91" s="1"/>
  <c r="AA76" i="91"/>
  <c r="AC76" i="91" s="1"/>
  <c r="AA99" i="91"/>
  <c r="AC99" i="91" s="1"/>
  <c r="AA117" i="91"/>
  <c r="AC117" i="91" s="1"/>
  <c r="AA122" i="91"/>
  <c r="AC122" i="91" s="1"/>
  <c r="AB36" i="91"/>
  <c r="AD36" i="91" s="1"/>
  <c r="AA36" i="91"/>
  <c r="AC36" i="91" s="1"/>
  <c r="AB57" i="91"/>
  <c r="AD57" i="91" s="1"/>
  <c r="AA57" i="91"/>
  <c r="AC57" i="91" s="1"/>
  <c r="AB9" i="91"/>
  <c r="AD9" i="91" s="1"/>
  <c r="AA9" i="91"/>
  <c r="AC9" i="91" s="1"/>
  <c r="AA52" i="91"/>
  <c r="AC52" i="91" s="1"/>
  <c r="AB41" i="91"/>
  <c r="AD41" i="91" s="1"/>
  <c r="AA41" i="91"/>
  <c r="AC41" i="91" s="1"/>
  <c r="AB14" i="91"/>
  <c r="AD14" i="91" s="1"/>
  <c r="AA14" i="91"/>
  <c r="AC14" i="91" s="1"/>
  <c r="AB65" i="91"/>
  <c r="AD65" i="91" s="1"/>
  <c r="AA65" i="91"/>
  <c r="AC65" i="91" s="1"/>
  <c r="AA31" i="91"/>
  <c r="AC31" i="91" s="1"/>
  <c r="AA49" i="91"/>
  <c r="AC49" i="91" s="1"/>
  <c r="AA62" i="91"/>
  <c r="AC62" i="91" s="1"/>
  <c r="AA67" i="91"/>
  <c r="AC67" i="91" s="1"/>
  <c r="AA11" i="91"/>
  <c r="AC11" i="91" s="1"/>
  <c r="AA16" i="91"/>
  <c r="AC16" i="91" s="1"/>
  <c r="AA21" i="91"/>
  <c r="AC21" i="91" s="1"/>
  <c r="AA26" i="91"/>
  <c r="AC26" i="91" s="1"/>
  <c r="AA46" i="91"/>
  <c r="AC46" i="91" s="1"/>
  <c r="AA54" i="91"/>
  <c r="AC54" i="91" s="1"/>
  <c r="AA59" i="91"/>
  <c r="AC59" i="91" s="1"/>
  <c r="AA38" i="91"/>
  <c r="AC38" i="91" s="1"/>
  <c r="AA8" i="91"/>
  <c r="AC8" i="91" s="1"/>
  <c r="AA13" i="91"/>
  <c r="AC13" i="91" s="1"/>
  <c r="AA35" i="91"/>
  <c r="AC35" i="91" s="1"/>
  <c r="AA40" i="91"/>
  <c r="AC40" i="91" s="1"/>
  <c r="AA56" i="91"/>
  <c r="AC56" i="91" s="1"/>
  <c r="AA69" i="91"/>
  <c r="AC69" i="91" s="1"/>
  <c r="AA10" i="91"/>
  <c r="AC10" i="91" s="1"/>
  <c r="AA15" i="91"/>
  <c r="AC15" i="91" s="1"/>
  <c r="AA37" i="91"/>
  <c r="AC37" i="91" s="1"/>
  <c r="AA58" i="91"/>
  <c r="AC58" i="91" s="1"/>
  <c r="AA42" i="91"/>
  <c r="AC42" i="91" s="1"/>
  <c r="AA50" i="91"/>
  <c r="AC50" i="91" s="1"/>
  <c r="AA63" i="91"/>
  <c r="AC63" i="91" s="1"/>
  <c r="AA6" i="91"/>
  <c r="AC6" i="91" s="1"/>
  <c r="T227" i="90"/>
  <c r="T229" i="90" s="1"/>
  <c r="J89" i="116" s="1"/>
  <c r="AA224" i="90"/>
  <c r="AC224" i="90" s="1"/>
  <c r="AA223" i="90"/>
  <c r="AC223" i="90" s="1"/>
  <c r="AA222" i="90"/>
  <c r="AC222" i="90" s="1"/>
  <c r="AA219" i="90"/>
  <c r="AC219" i="90" s="1"/>
  <c r="AA218" i="90"/>
  <c r="AC218" i="90" s="1"/>
  <c r="AA215" i="90"/>
  <c r="AC215" i="90" s="1"/>
  <c r="AA220" i="90"/>
  <c r="AC220" i="90" s="1"/>
  <c r="AA213" i="90"/>
  <c r="AC213" i="90" s="1"/>
  <c r="AB102" i="90"/>
  <c r="AD102" i="90" s="1"/>
  <c r="AA141" i="90"/>
  <c r="AC141" i="90" s="1"/>
  <c r="AB175" i="90"/>
  <c r="AD175" i="90" s="1"/>
  <c r="AB109" i="90"/>
  <c r="AD109" i="90" s="1"/>
  <c r="AA109" i="90"/>
  <c r="AC109" i="90" s="1"/>
  <c r="AA120" i="90"/>
  <c r="AC120" i="90" s="1"/>
  <c r="AB122" i="90"/>
  <c r="AD122" i="90" s="1"/>
  <c r="AA122" i="90"/>
  <c r="AC122" i="90" s="1"/>
  <c r="AA143" i="90"/>
  <c r="AC143" i="90" s="1"/>
  <c r="AA185" i="90"/>
  <c r="AC185" i="90" s="1"/>
  <c r="AA187" i="90"/>
  <c r="AC187" i="90" s="1"/>
  <c r="AB192" i="90"/>
  <c r="AD192" i="90" s="1"/>
  <c r="AA192" i="90"/>
  <c r="AC192" i="90" s="1"/>
  <c r="AB117" i="90"/>
  <c r="AD117" i="90" s="1"/>
  <c r="AA151" i="90"/>
  <c r="AC151" i="90" s="1"/>
  <c r="AA198" i="90"/>
  <c r="AC198" i="90" s="1"/>
  <c r="AB211" i="90"/>
  <c r="AD211" i="90" s="1"/>
  <c r="AA104" i="90"/>
  <c r="AC104" i="90" s="1"/>
  <c r="AA128" i="90"/>
  <c r="AC128" i="90" s="1"/>
  <c r="AB130" i="90"/>
  <c r="AD130" i="90" s="1"/>
  <c r="AA130" i="90"/>
  <c r="AC130" i="90" s="1"/>
  <c r="AA138" i="90"/>
  <c r="AC138" i="90" s="1"/>
  <c r="AA173" i="90"/>
  <c r="AC173" i="90" s="1"/>
  <c r="AA180" i="90"/>
  <c r="AC180" i="90" s="1"/>
  <c r="AA145" i="90"/>
  <c r="AC145" i="90" s="1"/>
  <c r="AB145" i="90"/>
  <c r="AD145" i="90" s="1"/>
  <c r="AA164" i="90"/>
  <c r="AC164" i="90" s="1"/>
  <c r="AB182" i="90"/>
  <c r="AD182" i="90" s="1"/>
  <c r="AA182" i="90"/>
  <c r="AC182" i="90" s="1"/>
  <c r="AA200" i="90"/>
  <c r="AC200" i="90" s="1"/>
  <c r="AB161" i="90"/>
  <c r="AD161" i="90" s="1"/>
  <c r="AA161" i="90"/>
  <c r="AC161" i="90" s="1"/>
  <c r="AA115" i="90"/>
  <c r="AC115" i="90" s="1"/>
  <c r="AB153" i="90"/>
  <c r="AD153" i="90" s="1"/>
  <c r="AA153" i="90"/>
  <c r="AC153" i="90" s="1"/>
  <c r="AB177" i="90"/>
  <c r="AD177" i="90" s="1"/>
  <c r="AA177" i="90"/>
  <c r="AC177" i="90" s="1"/>
  <c r="AA135" i="90"/>
  <c r="AC135" i="90" s="1"/>
  <c r="AB135" i="90"/>
  <c r="AD135" i="90" s="1"/>
  <c r="AA167" i="90"/>
  <c r="AC167" i="90" s="1"/>
  <c r="AA105" i="90"/>
  <c r="AC105" i="90" s="1"/>
  <c r="AA133" i="90"/>
  <c r="AC133" i="90" s="1"/>
  <c r="AA146" i="90"/>
  <c r="AC146" i="90" s="1"/>
  <c r="AB210" i="90"/>
  <c r="AD210" i="90" s="1"/>
  <c r="AA210" i="90"/>
  <c r="AC210" i="90" s="1"/>
  <c r="AB114" i="90"/>
  <c r="AD114" i="90" s="1"/>
  <c r="AA114" i="90"/>
  <c r="AC114" i="90" s="1"/>
  <c r="AB150" i="90"/>
  <c r="AD150" i="90" s="1"/>
  <c r="AA150" i="90"/>
  <c r="AC150" i="90" s="1"/>
  <c r="AA156" i="90"/>
  <c r="AC156" i="90" s="1"/>
  <c r="AB197" i="90"/>
  <c r="AD197" i="90" s="1"/>
  <c r="AA197" i="90"/>
  <c r="AC197" i="90" s="1"/>
  <c r="AB172" i="90"/>
  <c r="AD172" i="90" s="1"/>
  <c r="AA172" i="90"/>
  <c r="AC172" i="90" s="1"/>
  <c r="AA119" i="90"/>
  <c r="AC119" i="90" s="1"/>
  <c r="AA127" i="90"/>
  <c r="AC127" i="90" s="1"/>
  <c r="AA140" i="90"/>
  <c r="AC140" i="90" s="1"/>
  <c r="AA158" i="90"/>
  <c r="AC158" i="90" s="1"/>
  <c r="AA166" i="90"/>
  <c r="AC166" i="90" s="1"/>
  <c r="AA169" i="90"/>
  <c r="AC169" i="90" s="1"/>
  <c r="AA179" i="90"/>
  <c r="AC179" i="90" s="1"/>
  <c r="AA184" i="90"/>
  <c r="AC184" i="90" s="1"/>
  <c r="AA189" i="90"/>
  <c r="AC189" i="90" s="1"/>
  <c r="AA202" i="90"/>
  <c r="AC202" i="90" s="1"/>
  <c r="AB207" i="90"/>
  <c r="AD207" i="90" s="1"/>
  <c r="AA163" i="90"/>
  <c r="AC163" i="90" s="1"/>
  <c r="AA98" i="90"/>
  <c r="AC98" i="90" s="1"/>
  <c r="AA103" i="90"/>
  <c r="AC103" i="90" s="1"/>
  <c r="AA108" i="90"/>
  <c r="AC108" i="90" s="1"/>
  <c r="AA168" i="90"/>
  <c r="AC168" i="90" s="1"/>
  <c r="AA176" i="90"/>
  <c r="AC176" i="90" s="1"/>
  <c r="AA191" i="90"/>
  <c r="AC191" i="90" s="1"/>
  <c r="AA196" i="90"/>
  <c r="AC196" i="90" s="1"/>
  <c r="AA209" i="90"/>
  <c r="AC209" i="90" s="1"/>
  <c r="AA43" i="90"/>
  <c r="AC43" i="90" s="1"/>
  <c r="AA56" i="90"/>
  <c r="AC56" i="90" s="1"/>
  <c r="AA12" i="90"/>
  <c r="AC12" i="90" s="1"/>
  <c r="AA51" i="90"/>
  <c r="AC51" i="90" s="1"/>
  <c r="AA66" i="90"/>
  <c r="AC66" i="90" s="1"/>
  <c r="AB71" i="90"/>
  <c r="AD71" i="90" s="1"/>
  <c r="AA71" i="90"/>
  <c r="AC71" i="90" s="1"/>
  <c r="AA61" i="90"/>
  <c r="AC61" i="90" s="1"/>
  <c r="AB17" i="90"/>
  <c r="AD17" i="90" s="1"/>
  <c r="AA17" i="90"/>
  <c r="AC17" i="90" s="1"/>
  <c r="AB94" i="90"/>
  <c r="AD94" i="90" s="1"/>
  <c r="AA94" i="90"/>
  <c r="AC94" i="90" s="1"/>
  <c r="AA23" i="90"/>
  <c r="AC23" i="90" s="1"/>
  <c r="AB38" i="90"/>
  <c r="AD38" i="90" s="1"/>
  <c r="AA15" i="90"/>
  <c r="AC15" i="90" s="1"/>
  <c r="AA79" i="90"/>
  <c r="AC79" i="90" s="1"/>
  <c r="AB84" i="90"/>
  <c r="AD84" i="90" s="1"/>
  <c r="AA84" i="90"/>
  <c r="AC84" i="90" s="1"/>
  <c r="AB89" i="90"/>
  <c r="AD89" i="90" s="1"/>
  <c r="AA89" i="90"/>
  <c r="AC89" i="90" s="1"/>
  <c r="AA48" i="90"/>
  <c r="AC48" i="90" s="1"/>
  <c r="AB63" i="90"/>
  <c r="AD63" i="90" s="1"/>
  <c r="AA63" i="90"/>
  <c r="AC63" i="90" s="1"/>
  <c r="AB53" i="90"/>
  <c r="AD53" i="90" s="1"/>
  <c r="AA53" i="90"/>
  <c r="AC53" i="90" s="1"/>
  <c r="AA58" i="90"/>
  <c r="AC58" i="90" s="1"/>
  <c r="AA20" i="90"/>
  <c r="AC20" i="90" s="1"/>
  <c r="AA82" i="90"/>
  <c r="AC82" i="90" s="1"/>
  <c r="AA87" i="90"/>
  <c r="AC87" i="90" s="1"/>
  <c r="AB40" i="90"/>
  <c r="AD40" i="90" s="1"/>
  <c r="AA40" i="90"/>
  <c r="AC40" i="90" s="1"/>
  <c r="AB68" i="90"/>
  <c r="AD68" i="90" s="1"/>
  <c r="AA68" i="90"/>
  <c r="AC68" i="90" s="1"/>
  <c r="AA30" i="90"/>
  <c r="AC30" i="90" s="1"/>
  <c r="AA14" i="90"/>
  <c r="AC14" i="90" s="1"/>
  <c r="AA22" i="90"/>
  <c r="AC22" i="90" s="1"/>
  <c r="AA27" i="90"/>
  <c r="AC27" i="90" s="1"/>
  <c r="AA32" i="90"/>
  <c r="AC32" i="90" s="1"/>
  <c r="AA45" i="90"/>
  <c r="AC45" i="90" s="1"/>
  <c r="AA76" i="90"/>
  <c r="AC76" i="90" s="1"/>
  <c r="AA37" i="90"/>
  <c r="AC37" i="90" s="1"/>
  <c r="AA50" i="90"/>
  <c r="AC50" i="90" s="1"/>
  <c r="AA55" i="90"/>
  <c r="AC55" i="90" s="1"/>
  <c r="AA60" i="90"/>
  <c r="AC60" i="90" s="1"/>
  <c r="AA73" i="90"/>
  <c r="AC73" i="90" s="1"/>
  <c r="AA81" i="90"/>
  <c r="AC81" i="90" s="1"/>
  <c r="AA86" i="90"/>
  <c r="AC86" i="90" s="1"/>
  <c r="AA11" i="90"/>
  <c r="AC11" i="90" s="1"/>
  <c r="AA19" i="90"/>
  <c r="AC19" i="90" s="1"/>
  <c r="AA29" i="90"/>
  <c r="AC29" i="90" s="1"/>
  <c r="AA47" i="90"/>
  <c r="AC47" i="90" s="1"/>
  <c r="AA65" i="90"/>
  <c r="AC65" i="90" s="1"/>
  <c r="AA91" i="90"/>
  <c r="AC91" i="90" s="1"/>
  <c r="AA42" i="90"/>
  <c r="AC42" i="90" s="1"/>
  <c r="AA39" i="90"/>
  <c r="AC39" i="90" s="1"/>
  <c r="AA52" i="90"/>
  <c r="AC52" i="90" s="1"/>
  <c r="AA62" i="90"/>
  <c r="AC62" i="90" s="1"/>
  <c r="AA67" i="90"/>
  <c r="AC67" i="90" s="1"/>
  <c r="AA70" i="90"/>
  <c r="AC70" i="90" s="1"/>
  <c r="AA75" i="90"/>
  <c r="AC75" i="90" s="1"/>
  <c r="AA93" i="90"/>
  <c r="AC93" i="90" s="1"/>
  <c r="AA13" i="90"/>
  <c r="AC13" i="90" s="1"/>
  <c r="AA21" i="90"/>
  <c r="AC21" i="90" s="1"/>
  <c r="AA26" i="90"/>
  <c r="AC26" i="90" s="1"/>
  <c r="AA31" i="90"/>
  <c r="AC31" i="90" s="1"/>
  <c r="AA44" i="90"/>
  <c r="AC44" i="90" s="1"/>
  <c r="AA49" i="90"/>
  <c r="AC49" i="90" s="1"/>
  <c r="AA176" i="89"/>
  <c r="AC176" i="89" s="1"/>
  <c r="AA178" i="89"/>
  <c r="AC178" i="89" s="1"/>
  <c r="AA177" i="89"/>
  <c r="AC177" i="89" s="1"/>
  <c r="AA171" i="89"/>
  <c r="AC171" i="89" s="1"/>
  <c r="AA172" i="89"/>
  <c r="AC172" i="89" s="1"/>
  <c r="AA167" i="89"/>
  <c r="AC167" i="89" s="1"/>
  <c r="AA166" i="89"/>
  <c r="AC166" i="89" s="1"/>
  <c r="AA92" i="89"/>
  <c r="AC92" i="89" s="1"/>
  <c r="AB92" i="89"/>
  <c r="AD92" i="89" s="1"/>
  <c r="AA116" i="89"/>
  <c r="AC116" i="89" s="1"/>
  <c r="AA121" i="89"/>
  <c r="AC121" i="89" s="1"/>
  <c r="AA145" i="89"/>
  <c r="AC145" i="89" s="1"/>
  <c r="AB150" i="89"/>
  <c r="AD150" i="89" s="1"/>
  <c r="AA150" i="89"/>
  <c r="AC150" i="89" s="1"/>
  <c r="AA155" i="89"/>
  <c r="AC155" i="89" s="1"/>
  <c r="AB155" i="89"/>
  <c r="AD155" i="89" s="1"/>
  <c r="AB95" i="89"/>
  <c r="AD95" i="89" s="1"/>
  <c r="AA95" i="89"/>
  <c r="AC95" i="89" s="1"/>
  <c r="AA124" i="89"/>
  <c r="AC124" i="89" s="1"/>
  <c r="AB134" i="89"/>
  <c r="AD134" i="89" s="1"/>
  <c r="AA134" i="89"/>
  <c r="AC134" i="89" s="1"/>
  <c r="AA158" i="89"/>
  <c r="AC158" i="89" s="1"/>
  <c r="AB158" i="89"/>
  <c r="AD158" i="89" s="1"/>
  <c r="AA87" i="89"/>
  <c r="AC87" i="89" s="1"/>
  <c r="AA98" i="89"/>
  <c r="AC98" i="89" s="1"/>
  <c r="AA103" i="89"/>
  <c r="AC103" i="89" s="1"/>
  <c r="AA108" i="89"/>
  <c r="AC108" i="89" s="1"/>
  <c r="AA129" i="89"/>
  <c r="AC129" i="89" s="1"/>
  <c r="AB129" i="89"/>
  <c r="AD129" i="89" s="1"/>
  <c r="AA89" i="89"/>
  <c r="AC89" i="89" s="1"/>
  <c r="AB89" i="89"/>
  <c r="AD89" i="89" s="1"/>
  <c r="AA163" i="89"/>
  <c r="AC163" i="89" s="1"/>
  <c r="AA81" i="89"/>
  <c r="AC81" i="89" s="1"/>
  <c r="AA105" i="89"/>
  <c r="AC105" i="89" s="1"/>
  <c r="AA110" i="89"/>
  <c r="AC110" i="89" s="1"/>
  <c r="AA126" i="89"/>
  <c r="AC126" i="89" s="1"/>
  <c r="AA139" i="89"/>
  <c r="AC139" i="89" s="1"/>
  <c r="AA147" i="89"/>
  <c r="AC147" i="89" s="1"/>
  <c r="AA152" i="89"/>
  <c r="AC152" i="89" s="1"/>
  <c r="AA160" i="89"/>
  <c r="AC160" i="89" s="1"/>
  <c r="AA78" i="89"/>
  <c r="AC78" i="89" s="1"/>
  <c r="AA100" i="89"/>
  <c r="AC100" i="89" s="1"/>
  <c r="AA115" i="89"/>
  <c r="AC115" i="89" s="1"/>
  <c r="AA120" i="89"/>
  <c r="AC120" i="89" s="1"/>
  <c r="AA123" i="89"/>
  <c r="AC123" i="89" s="1"/>
  <c r="AA131" i="89"/>
  <c r="AC131" i="89" s="1"/>
  <c r="AA144" i="89"/>
  <c r="AC144" i="89" s="1"/>
  <c r="AA157" i="89"/>
  <c r="AC157" i="89" s="1"/>
  <c r="AA75" i="89"/>
  <c r="AC75" i="89" s="1"/>
  <c r="AA83" i="89"/>
  <c r="AC83" i="89" s="1"/>
  <c r="AA94" i="89"/>
  <c r="AC94" i="89" s="1"/>
  <c r="AA97" i="89"/>
  <c r="AC97" i="89" s="1"/>
  <c r="AA102" i="89"/>
  <c r="AC102" i="89" s="1"/>
  <c r="AA112" i="89"/>
  <c r="AC112" i="89" s="1"/>
  <c r="AA117" i="89"/>
  <c r="AC117" i="89" s="1"/>
  <c r="AA133" i="89"/>
  <c r="AC133" i="89" s="1"/>
  <c r="AA149" i="89"/>
  <c r="AC149" i="89" s="1"/>
  <c r="AA162" i="89"/>
  <c r="AC162" i="89" s="1"/>
  <c r="AA91" i="89"/>
  <c r="AC91" i="89" s="1"/>
  <c r="AA74" i="89"/>
  <c r="AC74" i="89" s="1"/>
  <c r="AA27" i="89"/>
  <c r="AC27" i="89" s="1"/>
  <c r="AB19" i="89"/>
  <c r="AD19" i="89" s="1"/>
  <c r="AA19" i="89"/>
  <c r="AC19" i="89" s="1"/>
  <c r="AA14" i="89"/>
  <c r="AC14" i="89" s="1"/>
  <c r="AA40" i="89"/>
  <c r="AC40" i="89" s="1"/>
  <c r="AB62" i="89"/>
  <c r="AD62" i="89" s="1"/>
  <c r="AA62" i="89"/>
  <c r="AC62" i="89" s="1"/>
  <c r="AB32" i="89"/>
  <c r="AD32" i="89" s="1"/>
  <c r="AA32" i="89"/>
  <c r="AC32" i="89" s="1"/>
  <c r="AB8" i="89"/>
  <c r="AD8" i="89" s="1"/>
  <c r="AB16" i="89"/>
  <c r="AD16" i="89" s="1"/>
  <c r="AB21" i="89"/>
  <c r="AD21" i="89" s="1"/>
  <c r="AB24" i="89"/>
  <c r="AD24" i="89" s="1"/>
  <c r="AB34" i="89"/>
  <c r="AD34" i="89" s="1"/>
  <c r="AA44" i="89"/>
  <c r="AC44" i="89" s="1"/>
  <c r="AA49" i="89"/>
  <c r="AC49" i="89" s="1"/>
  <c r="AA54" i="89"/>
  <c r="AC54" i="89" s="1"/>
  <c r="AB59" i="89"/>
  <c r="AD59" i="89" s="1"/>
  <c r="AA66" i="89"/>
  <c r="AC66" i="89" s="1"/>
  <c r="AB71" i="89"/>
  <c r="AD71" i="89" s="1"/>
  <c r="AA13" i="89"/>
  <c r="AC13" i="89" s="1"/>
  <c r="AA26" i="89"/>
  <c r="AC26" i="89" s="1"/>
  <c r="AA31" i="89"/>
  <c r="AC31" i="89" s="1"/>
  <c r="AA39" i="89"/>
  <c r="AC39" i="89" s="1"/>
  <c r="AA61" i="89"/>
  <c r="AC61" i="89" s="1"/>
  <c r="AA18" i="89"/>
  <c r="AC18" i="89" s="1"/>
  <c r="AA36" i="89"/>
  <c r="AC36" i="89" s="1"/>
  <c r="AA46" i="89"/>
  <c r="AC46" i="89" s="1"/>
  <c r="AA56" i="89"/>
  <c r="AC56" i="89" s="1"/>
  <c r="AA68" i="89"/>
  <c r="AC68" i="89" s="1"/>
  <c r="AA47" i="89"/>
  <c r="AC47" i="89" s="1"/>
  <c r="AA57" i="89"/>
  <c r="AC57" i="89" s="1"/>
  <c r="AA69" i="89"/>
  <c r="AC69" i="89" s="1"/>
  <c r="AA11" i="89"/>
  <c r="AC11" i="89" s="1"/>
  <c r="AA29" i="89"/>
  <c r="AC29" i="89" s="1"/>
  <c r="AA37" i="89"/>
  <c r="AC37" i="89" s="1"/>
  <c r="AA42" i="89"/>
  <c r="AC42" i="89" s="1"/>
  <c r="AA52" i="89"/>
  <c r="AC52" i="89" s="1"/>
  <c r="AA64" i="89"/>
  <c r="AC64" i="89" s="1"/>
  <c r="AA20" i="89"/>
  <c r="AC20" i="89" s="1"/>
  <c r="AA33" i="89"/>
  <c r="AC33" i="89" s="1"/>
  <c r="AA48" i="89"/>
  <c r="AC48" i="89" s="1"/>
  <c r="AA12" i="89"/>
  <c r="AC12" i="89" s="1"/>
  <c r="AA43" i="89"/>
  <c r="AC43" i="89" s="1"/>
  <c r="AA53" i="89"/>
  <c r="AC53" i="89" s="1"/>
  <c r="AA7" i="89"/>
  <c r="AC7" i="89" s="1"/>
  <c r="AA6" i="89"/>
  <c r="AC6" i="89" s="1"/>
  <c r="T16" i="86"/>
  <c r="T18" i="86" s="1"/>
  <c r="J85" i="116" s="1"/>
  <c r="AA10" i="70"/>
  <c r="AC10" i="70" s="1"/>
  <c r="AA7" i="76"/>
  <c r="AC7" i="76" s="1"/>
  <c r="AB9" i="63"/>
  <c r="AD9" i="63" s="1"/>
  <c r="AA9" i="63"/>
  <c r="AC9" i="63" s="1"/>
  <c r="AC16" i="63" s="1"/>
  <c r="H62" i="116" s="1"/>
  <c r="AB12" i="78"/>
  <c r="AD12" i="78" s="1"/>
  <c r="AA12" i="78"/>
  <c r="AC12" i="78" s="1"/>
  <c r="AA9" i="62"/>
  <c r="AC9" i="62" s="1"/>
  <c r="AA9" i="76"/>
  <c r="AC9" i="76" s="1"/>
  <c r="AA11" i="85"/>
  <c r="AC11" i="85" s="1"/>
  <c r="AA8" i="72"/>
  <c r="AC8" i="72" s="1"/>
  <c r="AB8" i="72"/>
  <c r="AD8" i="72" s="1"/>
  <c r="AD16" i="72" s="1"/>
  <c r="I71" i="116" s="1"/>
  <c r="AB9" i="80"/>
  <c r="AD9" i="80" s="1"/>
  <c r="AA9" i="80"/>
  <c r="AC9" i="80" s="1"/>
  <c r="AA13" i="87"/>
  <c r="AC13" i="87" s="1"/>
  <c r="AB11" i="66"/>
  <c r="AD11" i="66" s="1"/>
  <c r="AD16" i="66" s="1"/>
  <c r="I65" i="116" s="1"/>
  <c r="AA11" i="66"/>
  <c r="AC11" i="66" s="1"/>
  <c r="AC16" i="66" s="1"/>
  <c r="H65" i="116" s="1"/>
  <c r="AB8" i="69"/>
  <c r="AD8" i="69" s="1"/>
  <c r="AD16" i="69" s="1"/>
  <c r="I68" i="116" s="1"/>
  <c r="AA8" i="69"/>
  <c r="AC8" i="69" s="1"/>
  <c r="AA7" i="81"/>
  <c r="AC7" i="81" s="1"/>
  <c r="AB7" i="81"/>
  <c r="AD7" i="81" s="1"/>
  <c r="AB12" i="72"/>
  <c r="AD12" i="72" s="1"/>
  <c r="AA12" i="72"/>
  <c r="AC12" i="72" s="1"/>
  <c r="AB7" i="77"/>
  <c r="AD7" i="77" s="1"/>
  <c r="AD16" i="77" s="1"/>
  <c r="I76" i="116" s="1"/>
  <c r="AA7" i="77"/>
  <c r="AC7" i="77" s="1"/>
  <c r="AA9" i="85"/>
  <c r="AC9" i="85" s="1"/>
  <c r="AB9" i="85"/>
  <c r="AD9" i="85" s="1"/>
  <c r="AB8" i="70"/>
  <c r="AD8" i="70" s="1"/>
  <c r="AB7" i="64"/>
  <c r="AD7" i="64" s="1"/>
  <c r="AA7" i="64"/>
  <c r="AC7" i="64" s="1"/>
  <c r="AC16" i="64" s="1"/>
  <c r="H63" i="116" s="1"/>
  <c r="AB11" i="76"/>
  <c r="AD11" i="76" s="1"/>
  <c r="AA11" i="76"/>
  <c r="AC11" i="76" s="1"/>
  <c r="AB11" i="80"/>
  <c r="AD11" i="80" s="1"/>
  <c r="AA11" i="80"/>
  <c r="AC11" i="80" s="1"/>
  <c r="AA13" i="85"/>
  <c r="AC13" i="85" s="1"/>
  <c r="AB13" i="85"/>
  <c r="AD13" i="85" s="1"/>
  <c r="AB8" i="78"/>
  <c r="AD8" i="78" s="1"/>
  <c r="AA8" i="78"/>
  <c r="AC8" i="78" s="1"/>
  <c r="AB7" i="66"/>
  <c r="AD7" i="66" s="1"/>
  <c r="AA7" i="66"/>
  <c r="AC7" i="66" s="1"/>
  <c r="AA11" i="64"/>
  <c r="AC11" i="64" s="1"/>
  <c r="AA12" i="82"/>
  <c r="AC12" i="82" s="1"/>
  <c r="AA11" i="86"/>
  <c r="AC11" i="86" s="1"/>
  <c r="AA11" i="68"/>
  <c r="AC11" i="68" s="1"/>
  <c r="AA11" i="74"/>
  <c r="AC11" i="74" s="1"/>
  <c r="AB7" i="59"/>
  <c r="AD7" i="59" s="1"/>
  <c r="AB9" i="59"/>
  <c r="AD9" i="59" s="1"/>
  <c r="AB11" i="59"/>
  <c r="AD11" i="59" s="1"/>
  <c r="AA11" i="59"/>
  <c r="AC11" i="59" s="1"/>
  <c r="AA10" i="63"/>
  <c r="AC10" i="63" s="1"/>
  <c r="AA9" i="69"/>
  <c r="AC9" i="69" s="1"/>
  <c r="AA11" i="70"/>
  <c r="AC11" i="70" s="1"/>
  <c r="AA13" i="70"/>
  <c r="AC13" i="70" s="1"/>
  <c r="AB8" i="71"/>
  <c r="AD8" i="71" s="1"/>
  <c r="AA13" i="72"/>
  <c r="AC13" i="72" s="1"/>
  <c r="AA9" i="74"/>
  <c r="AC9" i="74" s="1"/>
  <c r="AB13" i="74"/>
  <c r="AD13" i="74" s="1"/>
  <c r="AD16" i="74" s="1"/>
  <c r="I73" i="116" s="1"/>
  <c r="AA12" i="76"/>
  <c r="AC12" i="76" s="1"/>
  <c r="AB7" i="80"/>
  <c r="AD7" i="80" s="1"/>
  <c r="AD16" i="80" s="1"/>
  <c r="I79" i="116" s="1"/>
  <c r="AB8" i="81"/>
  <c r="AD8" i="81" s="1"/>
  <c r="AD16" i="81" s="1"/>
  <c r="I80" i="116" s="1"/>
  <c r="AA12" i="83"/>
  <c r="AC12" i="83" s="1"/>
  <c r="AB7" i="88"/>
  <c r="AD7" i="88" s="1"/>
  <c r="AA8" i="63"/>
  <c r="AC8" i="63" s="1"/>
  <c r="AA7" i="69"/>
  <c r="AC7" i="69" s="1"/>
  <c r="AB11" i="69"/>
  <c r="AD11" i="69" s="1"/>
  <c r="AA13" i="69"/>
  <c r="AC13" i="69" s="1"/>
  <c r="AA9" i="70"/>
  <c r="AC9" i="70" s="1"/>
  <c r="AA7" i="73"/>
  <c r="AC7" i="73" s="1"/>
  <c r="AB9" i="79"/>
  <c r="AD9" i="79" s="1"/>
  <c r="AA9" i="79"/>
  <c r="AC9" i="79" s="1"/>
  <c r="AB10" i="81"/>
  <c r="AD10" i="81" s="1"/>
  <c r="AB9" i="64"/>
  <c r="AD9" i="64" s="1"/>
  <c r="AB10" i="72"/>
  <c r="AD10" i="72" s="1"/>
  <c r="AB10" i="78"/>
  <c r="AD10" i="78" s="1"/>
  <c r="AA8" i="84"/>
  <c r="AC8" i="84" s="1"/>
  <c r="AC16" i="84" s="1"/>
  <c r="H83" i="116" s="1"/>
  <c r="AB8" i="84"/>
  <c r="AD8" i="84" s="1"/>
  <c r="AA7" i="60"/>
  <c r="AC7" i="60" s="1"/>
  <c r="AA9" i="60"/>
  <c r="AC9" i="60" s="1"/>
  <c r="AC16" i="60" s="1"/>
  <c r="H59" i="116" s="1"/>
  <c r="AB13" i="60"/>
  <c r="AD13" i="60" s="1"/>
  <c r="AD16" i="60" s="1"/>
  <c r="I59" i="116" s="1"/>
  <c r="AA13" i="60"/>
  <c r="AC13" i="60" s="1"/>
  <c r="AB8" i="62"/>
  <c r="AD8" i="62" s="1"/>
  <c r="AA10" i="62"/>
  <c r="AC10" i="62" s="1"/>
  <c r="AA10" i="64"/>
  <c r="AC10" i="64" s="1"/>
  <c r="AB8" i="65"/>
  <c r="AD8" i="65" s="1"/>
  <c r="AD16" i="65" s="1"/>
  <c r="I64" i="116" s="1"/>
  <c r="AA10" i="65"/>
  <c r="AC10" i="65" s="1"/>
  <c r="AA8" i="66"/>
  <c r="AC8" i="66" s="1"/>
  <c r="AB12" i="66"/>
  <c r="AD12" i="66" s="1"/>
  <c r="AA12" i="66"/>
  <c r="AC12" i="66" s="1"/>
  <c r="AA8" i="67"/>
  <c r="AC8" i="67" s="1"/>
  <c r="AA10" i="67"/>
  <c r="AC10" i="67" s="1"/>
  <c r="AA12" i="68"/>
  <c r="AC12" i="68" s="1"/>
  <c r="AA11" i="71"/>
  <c r="AC11" i="71" s="1"/>
  <c r="AB8" i="77"/>
  <c r="AD8" i="77" s="1"/>
  <c r="AA8" i="77"/>
  <c r="AC8" i="77" s="1"/>
  <c r="AB7" i="79"/>
  <c r="AD7" i="79" s="1"/>
  <c r="AA8" i="87"/>
  <c r="AC8" i="87" s="1"/>
  <c r="AB12" i="87"/>
  <c r="AD12" i="87" s="1"/>
  <c r="AD16" i="87" s="1"/>
  <c r="I86" i="116" s="1"/>
  <c r="AB7" i="75"/>
  <c r="AD7" i="75" s="1"/>
  <c r="AD16" i="75" s="1"/>
  <c r="I74" i="116" s="1"/>
  <c r="AA7" i="75"/>
  <c r="AC7" i="75" s="1"/>
  <c r="AB7" i="68"/>
  <c r="AD7" i="68" s="1"/>
  <c r="AB10" i="82"/>
  <c r="AD10" i="82" s="1"/>
  <c r="AA10" i="68"/>
  <c r="AC10" i="68" s="1"/>
  <c r="AA8" i="86"/>
  <c r="AC8" i="86" s="1"/>
  <c r="AA8" i="88"/>
  <c r="AC8" i="88" s="1"/>
  <c r="AA13" i="67"/>
  <c r="AC13" i="67" s="1"/>
  <c r="AA9" i="88"/>
  <c r="AC9" i="88" s="1"/>
  <c r="AC16" i="88" s="1"/>
  <c r="H87" i="116" s="1"/>
  <c r="AB9" i="88"/>
  <c r="AD9" i="88" s="1"/>
  <c r="AB10" i="71"/>
  <c r="AD10" i="71" s="1"/>
  <c r="AA10" i="71"/>
  <c r="AC10" i="71" s="1"/>
  <c r="AC16" i="71" s="1"/>
  <c r="H70" i="116" s="1"/>
  <c r="AA12" i="59"/>
  <c r="AC12" i="59" s="1"/>
  <c r="AA9" i="61"/>
  <c r="AC9" i="61" s="1"/>
  <c r="AC16" i="61" s="1"/>
  <c r="H60" i="116" s="1"/>
  <c r="AA11" i="61"/>
  <c r="AC11" i="61" s="1"/>
  <c r="AB7" i="78"/>
  <c r="AD7" i="78" s="1"/>
  <c r="AA7" i="78"/>
  <c r="AC7" i="78" s="1"/>
  <c r="AA8" i="80"/>
  <c r="AC8" i="80" s="1"/>
  <c r="AB8" i="80"/>
  <c r="AD8" i="80" s="1"/>
  <c r="AA13" i="86"/>
  <c r="AC13" i="86" s="1"/>
  <c r="AB9" i="68"/>
  <c r="AD9" i="68" s="1"/>
  <c r="AA9" i="83"/>
  <c r="AC9" i="83" s="1"/>
  <c r="AC16" i="83" s="1"/>
  <c r="H82" i="116" s="1"/>
  <c r="AA11" i="84"/>
  <c r="AC11" i="84" s="1"/>
  <c r="AA7" i="72"/>
  <c r="AC7" i="72" s="1"/>
  <c r="AA11" i="73"/>
  <c r="AC11" i="73" s="1"/>
  <c r="AA10" i="74"/>
  <c r="AC10" i="74" s="1"/>
  <c r="AA12" i="81"/>
  <c r="AC12" i="81" s="1"/>
  <c r="AA11" i="82"/>
  <c r="AC11" i="82" s="1"/>
  <c r="AA10" i="85"/>
  <c r="AC10" i="85" s="1"/>
  <c r="AC16" i="85" s="1"/>
  <c r="H84" i="116" s="1"/>
  <c r="AA9" i="87"/>
  <c r="AC9" i="87" s="1"/>
  <c r="AA6" i="76"/>
  <c r="AC6" i="76" s="1"/>
  <c r="AA6" i="74"/>
  <c r="AC6" i="74" s="1"/>
  <c r="AA6" i="75"/>
  <c r="AC6" i="75" s="1"/>
  <c r="AA6" i="78"/>
  <c r="AC6" i="78" s="1"/>
  <c r="AA6" i="81"/>
  <c r="AC6" i="81" s="1"/>
  <c r="AA6" i="72"/>
  <c r="AC6" i="72" s="1"/>
  <c r="AA6" i="73"/>
  <c r="AC6" i="73" s="1"/>
  <c r="AA6" i="77"/>
  <c r="AC6" i="77" s="1"/>
  <c r="AA6" i="80"/>
  <c r="AC6" i="80" s="1"/>
  <c r="AA6" i="82"/>
  <c r="AC6" i="82" s="1"/>
  <c r="AB6" i="59"/>
  <c r="AD6" i="59" s="1"/>
  <c r="AA6" i="65"/>
  <c r="AC6" i="65" s="1"/>
  <c r="AB6" i="83"/>
  <c r="AD6" i="83" s="1"/>
  <c r="AA6" i="84"/>
  <c r="AC6" i="84" s="1"/>
  <c r="AA6" i="79"/>
  <c r="AC6" i="79" s="1"/>
  <c r="AC16" i="79" s="1"/>
  <c r="H78" i="116" s="1"/>
  <c r="AA6" i="67"/>
  <c r="AC6" i="67" s="1"/>
  <c r="AA6" i="87"/>
  <c r="AC6" i="87" s="1"/>
  <c r="AA6" i="68"/>
  <c r="AC6" i="68" s="1"/>
  <c r="AA5" i="76"/>
  <c r="AC5" i="76" s="1"/>
  <c r="AA5" i="63"/>
  <c r="AC5" i="63" s="1"/>
  <c r="AA5" i="82"/>
  <c r="AC5" i="82" s="1"/>
  <c r="AA5" i="64"/>
  <c r="AC5" i="64" s="1"/>
  <c r="AA5" i="74"/>
  <c r="AC5" i="74" s="1"/>
  <c r="AA5" i="77"/>
  <c r="AC5" i="77" s="1"/>
  <c r="AA5" i="80"/>
  <c r="AC5" i="80" s="1"/>
  <c r="AA5" i="65"/>
  <c r="AC5" i="65" s="1"/>
  <c r="AA5" i="68"/>
  <c r="AC5" i="68" s="1"/>
  <c r="AA5" i="75"/>
  <c r="AC5" i="75" s="1"/>
  <c r="AA5" i="81"/>
  <c r="AC5" i="81" s="1"/>
  <c r="AA5" i="78"/>
  <c r="AC5" i="78" s="1"/>
  <c r="AB9" i="58"/>
  <c r="AD9" i="58" s="1"/>
  <c r="AA14" i="58"/>
  <c r="AC14" i="58" s="1"/>
  <c r="AA19" i="58"/>
  <c r="AC19" i="58" s="1"/>
  <c r="AA24" i="58"/>
  <c r="AC24" i="58" s="1"/>
  <c r="AB29" i="58"/>
  <c r="AD29" i="58" s="1"/>
  <c r="AB34" i="58"/>
  <c r="AD34" i="58" s="1"/>
  <c r="AD40" i="58" s="1"/>
  <c r="I57" i="116" s="1"/>
  <c r="AA30" i="58"/>
  <c r="AC30" i="58" s="1"/>
  <c r="AA10" i="58"/>
  <c r="AC10" i="58" s="1"/>
  <c r="AA15" i="58"/>
  <c r="AC15" i="58" s="1"/>
  <c r="AA20" i="58"/>
  <c r="AC20" i="58" s="1"/>
  <c r="AA25" i="58"/>
  <c r="AC25" i="58" s="1"/>
  <c r="AA35" i="58"/>
  <c r="AC35" i="58" s="1"/>
  <c r="AA32" i="58"/>
  <c r="AC32" i="58" s="1"/>
  <c r="AA7" i="58"/>
  <c r="AC7" i="58" s="1"/>
  <c r="AA12" i="58"/>
  <c r="AC12" i="58" s="1"/>
  <c r="AA17" i="58"/>
  <c r="AC17" i="58" s="1"/>
  <c r="AA22" i="58"/>
  <c r="AC22" i="58" s="1"/>
  <c r="AA27" i="58"/>
  <c r="AC27" i="58" s="1"/>
  <c r="AA37" i="58"/>
  <c r="AC37" i="58" s="1"/>
  <c r="AA33" i="58"/>
  <c r="AC33" i="58" s="1"/>
  <c r="AA6" i="58"/>
  <c r="AC6" i="58" s="1"/>
  <c r="AA5" i="58"/>
  <c r="AC5" i="58" s="1"/>
  <c r="AA202" i="57"/>
  <c r="AC202" i="57" s="1"/>
  <c r="AA207" i="57"/>
  <c r="AC207" i="57" s="1"/>
  <c r="AA199" i="57"/>
  <c r="AC199" i="57" s="1"/>
  <c r="AA204" i="57"/>
  <c r="AC204" i="57" s="1"/>
  <c r="AA209" i="57"/>
  <c r="AC209" i="57" s="1"/>
  <c r="AA201" i="57"/>
  <c r="AC201" i="57" s="1"/>
  <c r="AA206" i="57"/>
  <c r="AC206" i="57" s="1"/>
  <c r="AA211" i="57"/>
  <c r="AC211" i="57" s="1"/>
  <c r="AA200" i="57"/>
  <c r="AC200" i="57" s="1"/>
  <c r="AA210" i="57"/>
  <c r="AC210" i="57" s="1"/>
  <c r="AA142" i="57"/>
  <c r="AC142" i="57" s="1"/>
  <c r="AB145" i="57"/>
  <c r="AD145" i="57" s="1"/>
  <c r="AB150" i="57"/>
  <c r="AD150" i="57" s="1"/>
  <c r="AB155" i="57"/>
  <c r="AD155" i="57" s="1"/>
  <c r="AA165" i="57"/>
  <c r="AC165" i="57" s="1"/>
  <c r="AB168" i="57"/>
  <c r="AD168" i="57" s="1"/>
  <c r="AB176" i="57"/>
  <c r="AD176" i="57" s="1"/>
  <c r="AA181" i="57"/>
  <c r="AC181" i="57" s="1"/>
  <c r="AB189" i="57"/>
  <c r="AD189" i="57" s="1"/>
  <c r="AB194" i="57"/>
  <c r="AD194" i="57" s="1"/>
  <c r="AA134" i="57"/>
  <c r="AC134" i="57" s="1"/>
  <c r="AA139" i="57"/>
  <c r="AC139" i="57" s="1"/>
  <c r="AA157" i="57"/>
  <c r="AC157" i="57" s="1"/>
  <c r="AA162" i="57"/>
  <c r="AC162" i="57" s="1"/>
  <c r="AA173" i="57"/>
  <c r="AC173" i="57" s="1"/>
  <c r="AA186" i="57"/>
  <c r="AC186" i="57" s="1"/>
  <c r="AA191" i="57"/>
  <c r="AC191" i="57" s="1"/>
  <c r="AA196" i="57"/>
  <c r="AC196" i="57" s="1"/>
  <c r="AA143" i="57"/>
  <c r="AC143" i="57" s="1"/>
  <c r="AA170" i="57"/>
  <c r="AC170" i="57" s="1"/>
  <c r="AA135" i="57"/>
  <c r="AC135" i="57" s="1"/>
  <c r="AA187" i="57"/>
  <c r="AC187" i="57" s="1"/>
  <c r="AA144" i="57"/>
  <c r="AC144" i="57" s="1"/>
  <c r="AA149" i="57"/>
  <c r="AC149" i="57" s="1"/>
  <c r="AA154" i="57"/>
  <c r="AC154" i="57" s="1"/>
  <c r="AA164" i="57"/>
  <c r="AC164" i="57" s="1"/>
  <c r="AA175" i="57"/>
  <c r="AC175" i="57" s="1"/>
  <c r="AA158" i="57"/>
  <c r="AC158" i="57" s="1"/>
  <c r="AA163" i="57"/>
  <c r="AC163" i="57" s="1"/>
  <c r="AA192" i="57"/>
  <c r="AC192" i="57" s="1"/>
  <c r="AA148" i="57"/>
  <c r="AC148" i="57" s="1"/>
  <c r="AA153" i="57"/>
  <c r="AC153" i="57" s="1"/>
  <c r="AA179" i="57"/>
  <c r="AC179" i="57" s="1"/>
  <c r="AA137" i="57"/>
  <c r="AC137" i="57" s="1"/>
  <c r="AA184" i="57"/>
  <c r="AC184" i="57" s="1"/>
  <c r="AB160" i="57"/>
  <c r="AD160" i="57" s="1"/>
  <c r="AA172" i="57"/>
  <c r="AC172" i="57" s="1"/>
  <c r="AA174" i="57"/>
  <c r="AC174" i="57" s="1"/>
  <c r="AA140" i="57"/>
  <c r="AC140" i="57" s="1"/>
  <c r="AA171" i="57"/>
  <c r="AC171" i="57" s="1"/>
  <c r="AA132" i="57"/>
  <c r="AC132" i="57" s="1"/>
  <c r="AB58" i="57"/>
  <c r="AD58" i="57" s="1"/>
  <c r="AA58" i="57"/>
  <c r="AC58" i="57" s="1"/>
  <c r="AB78" i="57"/>
  <c r="AD78" i="57" s="1"/>
  <c r="AA78" i="57"/>
  <c r="AC78" i="57" s="1"/>
  <c r="AB104" i="57"/>
  <c r="AD104" i="57" s="1"/>
  <c r="AA104" i="57"/>
  <c r="AC104" i="57" s="1"/>
  <c r="AB65" i="57"/>
  <c r="AD65" i="57" s="1"/>
  <c r="AA65" i="57"/>
  <c r="AC65" i="57" s="1"/>
  <c r="AB127" i="57"/>
  <c r="AD127" i="57" s="1"/>
  <c r="AA127" i="57"/>
  <c r="AC127" i="57" s="1"/>
  <c r="AB53" i="57"/>
  <c r="AD53" i="57" s="1"/>
  <c r="AA53" i="57"/>
  <c r="AC53" i="57" s="1"/>
  <c r="AB19" i="57"/>
  <c r="AD19" i="57" s="1"/>
  <c r="AA19" i="57"/>
  <c r="AC19" i="57" s="1"/>
  <c r="AB125" i="57"/>
  <c r="AD125" i="57" s="1"/>
  <c r="AA125" i="57"/>
  <c r="AC125" i="57" s="1"/>
  <c r="AA109" i="57"/>
  <c r="AC109" i="57" s="1"/>
  <c r="AB24" i="57"/>
  <c r="AD24" i="57" s="1"/>
  <c r="AA24" i="57"/>
  <c r="AC24" i="57" s="1"/>
  <c r="AA63" i="57"/>
  <c r="AC63" i="57" s="1"/>
  <c r="AA74" i="57"/>
  <c r="AC74" i="57" s="1"/>
  <c r="AA76" i="57"/>
  <c r="AC76" i="57" s="1"/>
  <c r="AA102" i="57"/>
  <c r="AC102" i="57" s="1"/>
  <c r="AB114" i="57"/>
  <c r="AD114" i="57" s="1"/>
  <c r="AA114" i="57"/>
  <c r="AC114" i="57" s="1"/>
  <c r="AA130" i="57"/>
  <c r="AC130" i="57" s="1"/>
  <c r="AA17" i="57"/>
  <c r="AC17" i="57" s="1"/>
  <c r="AA35" i="57"/>
  <c r="AC35" i="57" s="1"/>
  <c r="AA81" i="57"/>
  <c r="AC81" i="57" s="1"/>
  <c r="AA107" i="57"/>
  <c r="AC107" i="57" s="1"/>
  <c r="AA22" i="57"/>
  <c r="AC22" i="57" s="1"/>
  <c r="AA38" i="57"/>
  <c r="AC38" i="57" s="1"/>
  <c r="AA40" i="57"/>
  <c r="AC40" i="57" s="1"/>
  <c r="AA66" i="57"/>
  <c r="AC66" i="57" s="1"/>
  <c r="AA79" i="57"/>
  <c r="AC79" i="57" s="1"/>
  <c r="AA112" i="57"/>
  <c r="AC112" i="57" s="1"/>
  <c r="AB68" i="57"/>
  <c r="AD68" i="57" s="1"/>
  <c r="AA68" i="57"/>
  <c r="AC68" i="57" s="1"/>
  <c r="AB91" i="57"/>
  <c r="AD91" i="57" s="1"/>
  <c r="AA91" i="57"/>
  <c r="AC91" i="57" s="1"/>
  <c r="AB96" i="57"/>
  <c r="AD96" i="57" s="1"/>
  <c r="AA96" i="57"/>
  <c r="AC96" i="57" s="1"/>
  <c r="AB119" i="57"/>
  <c r="AD119" i="57" s="1"/>
  <c r="AA119" i="57"/>
  <c r="AC119" i="57" s="1"/>
  <c r="AA32" i="57"/>
  <c r="AC32" i="57" s="1"/>
  <c r="AA43" i="57"/>
  <c r="AC43" i="57" s="1"/>
  <c r="AA45" i="57"/>
  <c r="AC45" i="57" s="1"/>
  <c r="AA87" i="57"/>
  <c r="AC87" i="57" s="1"/>
  <c r="AA89" i="57"/>
  <c r="AC89" i="57" s="1"/>
  <c r="AA94" i="57"/>
  <c r="AC94" i="57" s="1"/>
  <c r="AA122" i="57"/>
  <c r="AC122" i="57" s="1"/>
  <c r="AB55" i="57"/>
  <c r="AD55" i="57" s="1"/>
  <c r="AA55" i="57"/>
  <c r="AC55" i="57" s="1"/>
  <c r="AA11" i="57"/>
  <c r="AC11" i="57" s="1"/>
  <c r="AA21" i="57"/>
  <c r="AC21" i="57" s="1"/>
  <c r="AA37" i="57"/>
  <c r="AC37" i="57" s="1"/>
  <c r="AA42" i="57"/>
  <c r="AC42" i="57" s="1"/>
  <c r="AA47" i="57"/>
  <c r="AC47" i="57" s="1"/>
  <c r="AA52" i="57"/>
  <c r="AC52" i="57" s="1"/>
  <c r="AA73" i="57"/>
  <c r="AC73" i="57" s="1"/>
  <c r="AA86" i="57"/>
  <c r="AC86" i="57" s="1"/>
  <c r="AA101" i="57"/>
  <c r="AC101" i="57" s="1"/>
  <c r="AA124" i="57"/>
  <c r="AC124" i="57" s="1"/>
  <c r="AA129" i="57"/>
  <c r="AC129" i="57" s="1"/>
  <c r="AA16" i="57"/>
  <c r="AC16" i="57" s="1"/>
  <c r="AA29" i="57"/>
  <c r="AC29" i="57" s="1"/>
  <c r="AA57" i="57"/>
  <c r="AC57" i="57" s="1"/>
  <c r="AA62" i="57"/>
  <c r="AC62" i="57" s="1"/>
  <c r="AA93" i="57"/>
  <c r="AC93" i="57" s="1"/>
  <c r="AA106" i="57"/>
  <c r="AC106" i="57" s="1"/>
  <c r="AA111" i="57"/>
  <c r="AC111" i="57" s="1"/>
  <c r="AA83" i="57"/>
  <c r="AC83" i="57" s="1"/>
  <c r="AA8" i="57"/>
  <c r="AC8" i="57" s="1"/>
  <c r="AA18" i="57"/>
  <c r="AC18" i="57" s="1"/>
  <c r="AA26" i="57"/>
  <c r="AC26" i="57" s="1"/>
  <c r="AA31" i="57"/>
  <c r="AC31" i="57" s="1"/>
  <c r="AA49" i="57"/>
  <c r="AC49" i="57" s="1"/>
  <c r="AA54" i="57"/>
  <c r="AC54" i="57" s="1"/>
  <c r="AA59" i="57"/>
  <c r="AC59" i="57" s="1"/>
  <c r="AA64" i="57"/>
  <c r="AC64" i="57" s="1"/>
  <c r="AA80" i="57"/>
  <c r="AC80" i="57" s="1"/>
  <c r="AA103" i="57"/>
  <c r="AC103" i="57" s="1"/>
  <c r="AA108" i="57"/>
  <c r="AC108" i="57" s="1"/>
  <c r="AA126" i="57"/>
  <c r="AC126" i="57" s="1"/>
  <c r="AA15" i="57"/>
  <c r="AC15" i="57" s="1"/>
  <c r="AA23" i="57"/>
  <c r="AC23" i="57" s="1"/>
  <c r="AA41" i="57"/>
  <c r="AC41" i="57" s="1"/>
  <c r="AA77" i="57"/>
  <c r="AC77" i="57" s="1"/>
  <c r="AA85" i="57"/>
  <c r="AC85" i="57" s="1"/>
  <c r="AA90" i="57"/>
  <c r="AC90" i="57" s="1"/>
  <c r="AA95" i="57"/>
  <c r="AC95" i="57" s="1"/>
  <c r="AA100" i="57"/>
  <c r="AC100" i="57" s="1"/>
  <c r="AA113" i="57"/>
  <c r="AC113" i="57" s="1"/>
  <c r="AA118" i="57"/>
  <c r="AC118" i="57" s="1"/>
  <c r="AA7" i="57"/>
  <c r="AC7" i="57" s="1"/>
  <c r="AA6" i="57"/>
  <c r="AC6" i="57" s="1"/>
  <c r="AB8" i="56"/>
  <c r="AD8" i="56" s="1"/>
  <c r="AA10" i="56"/>
  <c r="AC10" i="56" s="1"/>
  <c r="AB15" i="56"/>
  <c r="AD15" i="56" s="1"/>
  <c r="AB20" i="56"/>
  <c r="AD20" i="56" s="1"/>
  <c r="AB25" i="56"/>
  <c r="AD25" i="56" s="1"/>
  <c r="AB30" i="56"/>
  <c r="AD30" i="56" s="1"/>
  <c r="AA37" i="56"/>
  <c r="AC37" i="56" s="1"/>
  <c r="AA27" i="56"/>
  <c r="AC27" i="56" s="1"/>
  <c r="AA32" i="56"/>
  <c r="AC32" i="56" s="1"/>
  <c r="AA13" i="56"/>
  <c r="AC13" i="56" s="1"/>
  <c r="AA18" i="56"/>
  <c r="AC18" i="56" s="1"/>
  <c r="AA23" i="56"/>
  <c r="AC23" i="56" s="1"/>
  <c r="AA35" i="56"/>
  <c r="AC35" i="56" s="1"/>
  <c r="AA7" i="56"/>
  <c r="AC7" i="56" s="1"/>
  <c r="AA29" i="56"/>
  <c r="AC29" i="56" s="1"/>
  <c r="AA34" i="56"/>
  <c r="AC34" i="56" s="1"/>
  <c r="AA9" i="56"/>
  <c r="AC9" i="56" s="1"/>
  <c r="AA36" i="56"/>
  <c r="AC36" i="56" s="1"/>
  <c r="AA5" i="56"/>
  <c r="AC5" i="56" s="1"/>
  <c r="T36" i="55"/>
  <c r="AA20" i="55"/>
  <c r="AC20" i="55" s="1"/>
  <c r="AA32" i="55"/>
  <c r="AC32" i="55" s="1"/>
  <c r="AA15" i="55"/>
  <c r="AC15" i="55" s="1"/>
  <c r="AA27" i="55"/>
  <c r="AC27" i="55" s="1"/>
  <c r="AA10" i="55"/>
  <c r="AC10" i="55" s="1"/>
  <c r="AA22" i="55"/>
  <c r="AC22" i="55" s="1"/>
  <c r="AA17" i="55"/>
  <c r="AC17" i="55" s="1"/>
  <c r="AA29" i="55"/>
  <c r="AC29" i="55" s="1"/>
  <c r="AA12" i="55"/>
  <c r="AC12" i="55" s="1"/>
  <c r="AA24" i="55"/>
  <c r="AC24" i="55" s="1"/>
  <c r="AA19" i="55"/>
  <c r="AC19" i="55" s="1"/>
  <c r="AA31" i="55"/>
  <c r="AC31" i="55" s="1"/>
  <c r="AA9" i="55"/>
  <c r="AC9" i="55" s="1"/>
  <c r="AA14" i="55"/>
  <c r="AC14" i="55" s="1"/>
  <c r="AA26" i="55"/>
  <c r="AC26" i="55" s="1"/>
  <c r="AA16" i="55"/>
  <c r="AC16" i="55" s="1"/>
  <c r="AA28" i="55"/>
  <c r="AC28" i="55" s="1"/>
  <c r="AA11" i="55"/>
  <c r="AC11" i="55" s="1"/>
  <c r="AA23" i="55"/>
  <c r="AC23" i="55" s="1"/>
  <c r="AA6" i="55"/>
  <c r="AC6" i="55" s="1"/>
  <c r="AA5" i="55"/>
  <c r="AC5" i="55" s="1"/>
  <c r="AB27" i="54"/>
  <c r="AD27" i="54" s="1"/>
  <c r="AA27" i="54"/>
  <c r="AC27" i="54" s="1"/>
  <c r="AB22" i="54"/>
  <c r="AD22" i="54" s="1"/>
  <c r="AA22" i="54"/>
  <c r="AC22" i="54" s="1"/>
  <c r="AB9" i="54"/>
  <c r="AD9" i="54" s="1"/>
  <c r="AA9" i="54"/>
  <c r="AC9" i="54" s="1"/>
  <c r="AA17" i="54"/>
  <c r="AC17" i="54" s="1"/>
  <c r="AB45" i="54"/>
  <c r="AD45" i="54" s="1"/>
  <c r="AA45" i="54"/>
  <c r="AC45" i="54" s="1"/>
  <c r="AB37" i="54"/>
  <c r="AD37" i="54" s="1"/>
  <c r="AA37" i="54"/>
  <c r="AC37" i="54" s="1"/>
  <c r="AB56" i="54"/>
  <c r="AD56" i="54" s="1"/>
  <c r="AD60" i="54" s="1"/>
  <c r="I53" i="116" s="1"/>
  <c r="AA56" i="54"/>
  <c r="AC56" i="54" s="1"/>
  <c r="AA12" i="54"/>
  <c r="AC12" i="54" s="1"/>
  <c r="AA48" i="54"/>
  <c r="AC48" i="54" s="1"/>
  <c r="AA14" i="54"/>
  <c r="AC14" i="54" s="1"/>
  <c r="AA19" i="54"/>
  <c r="AC19" i="54" s="1"/>
  <c r="AA29" i="54"/>
  <c r="AC29" i="54" s="1"/>
  <c r="AB32" i="54"/>
  <c r="AD32" i="54" s="1"/>
  <c r="AB42" i="54"/>
  <c r="AD42" i="54" s="1"/>
  <c r="AB53" i="54"/>
  <c r="AD53" i="54" s="1"/>
  <c r="AA11" i="54"/>
  <c r="AC11" i="54" s="1"/>
  <c r="AA24" i="54"/>
  <c r="AC24" i="54" s="1"/>
  <c r="AA34" i="54"/>
  <c r="AC34" i="54" s="1"/>
  <c r="AA39" i="54"/>
  <c r="AC39" i="54" s="1"/>
  <c r="AA50" i="54"/>
  <c r="AC50" i="54" s="1"/>
  <c r="AA8" i="54"/>
  <c r="AC8" i="54" s="1"/>
  <c r="AA16" i="54"/>
  <c r="AC16" i="54" s="1"/>
  <c r="AA44" i="54"/>
  <c r="AC44" i="54" s="1"/>
  <c r="AA47" i="54"/>
  <c r="AC47" i="54" s="1"/>
  <c r="AA55" i="54"/>
  <c r="AC55" i="54" s="1"/>
  <c r="AA28" i="54"/>
  <c r="AC28" i="54" s="1"/>
  <c r="AA49" i="54"/>
  <c r="AC49" i="54" s="1"/>
  <c r="AA10" i="54"/>
  <c r="AC10" i="54" s="1"/>
  <c r="AA23" i="54"/>
  <c r="AC23" i="54" s="1"/>
  <c r="AA33" i="54"/>
  <c r="AC33" i="54" s="1"/>
  <c r="AA38" i="54"/>
  <c r="AC38" i="54" s="1"/>
  <c r="AA46" i="54"/>
  <c r="AC46" i="54" s="1"/>
  <c r="AA6" i="54"/>
  <c r="AC6" i="54" s="1"/>
  <c r="T8" i="53"/>
  <c r="T10" i="53" s="1"/>
  <c r="J52" i="116" s="1"/>
  <c r="AA5" i="53"/>
  <c r="AB5" i="53"/>
  <c r="T11" i="52"/>
  <c r="T13" i="52" s="1"/>
  <c r="J51" i="116" s="1"/>
  <c r="AA7" i="52"/>
  <c r="AC7" i="52" s="1"/>
  <c r="AA6" i="52"/>
  <c r="AC6" i="52" s="1"/>
  <c r="AA5" i="52"/>
  <c r="AC5" i="52" s="1"/>
  <c r="AC11" i="52" s="1"/>
  <c r="H51" i="116" s="1"/>
  <c r="AB8" i="51"/>
  <c r="E50" i="116" s="1"/>
  <c r="AD5" i="51"/>
  <c r="AD8" i="51" s="1"/>
  <c r="I50" i="116" s="1"/>
  <c r="AA5" i="51"/>
  <c r="AC5" i="51" s="1"/>
  <c r="AA8" i="50"/>
  <c r="AC8" i="50" s="1"/>
  <c r="AA7" i="50"/>
  <c r="AC7" i="50" s="1"/>
  <c r="AA6" i="50"/>
  <c r="AC6" i="50" s="1"/>
  <c r="AA5" i="50"/>
  <c r="AC5" i="50" s="1"/>
  <c r="AC11" i="50" s="1"/>
  <c r="H49" i="116" s="1"/>
  <c r="AA7" i="49"/>
  <c r="AC7" i="49" s="1"/>
  <c r="AA6" i="49"/>
  <c r="AC6" i="49" s="1"/>
  <c r="AC10" i="49" s="1"/>
  <c r="H48" i="116" s="1"/>
  <c r="AB5" i="49"/>
  <c r="AD5" i="49" s="1"/>
  <c r="AD10" i="49" s="1"/>
  <c r="I48" i="116" s="1"/>
  <c r="AB8" i="48"/>
  <c r="AD8" i="48" s="1"/>
  <c r="AA7" i="48"/>
  <c r="AC7" i="48" s="1"/>
  <c r="AD5" i="48"/>
  <c r="AD11" i="48" s="1"/>
  <c r="I47" i="116" s="1"/>
  <c r="AA7" i="47"/>
  <c r="AC7" i="47" s="1"/>
  <c r="AA6" i="47"/>
  <c r="AC6" i="47" s="1"/>
  <c r="AA5" i="47"/>
  <c r="AC5" i="47" s="1"/>
  <c r="AC11" i="47" s="1"/>
  <c r="H46" i="116" s="1"/>
  <c r="AA7" i="46"/>
  <c r="AC7" i="46" s="1"/>
  <c r="AA6" i="46"/>
  <c r="AC6" i="46" s="1"/>
  <c r="AA5" i="46"/>
  <c r="AC5" i="46" s="1"/>
  <c r="AC11" i="46" s="1"/>
  <c r="H45" i="116" s="1"/>
  <c r="AD11" i="46"/>
  <c r="I45" i="116" s="1"/>
  <c r="AA6" i="45"/>
  <c r="AC6" i="45" s="1"/>
  <c r="AA5" i="45"/>
  <c r="AC5" i="45" s="1"/>
  <c r="AC11" i="45" s="1"/>
  <c r="H44" i="116" s="1"/>
  <c r="T13" i="44"/>
  <c r="T15" i="44" s="1"/>
  <c r="J43" i="116" s="1"/>
  <c r="AA8" i="44"/>
  <c r="AC8" i="44" s="1"/>
  <c r="AA10" i="44"/>
  <c r="AC10" i="44" s="1"/>
  <c r="AA5" i="44"/>
  <c r="AC5" i="44" s="1"/>
  <c r="AC13" i="44" s="1"/>
  <c r="H43" i="116" s="1"/>
  <c r="AA8" i="43"/>
  <c r="AC8" i="43" s="1"/>
  <c r="AA7" i="43"/>
  <c r="AC7" i="43" s="1"/>
  <c r="AA5" i="43"/>
  <c r="AC5" i="43" s="1"/>
  <c r="AC12" i="43" s="1"/>
  <c r="H42" i="116" s="1"/>
  <c r="T12" i="42"/>
  <c r="T14" i="42" s="1"/>
  <c r="J41" i="116" s="1"/>
  <c r="AA8" i="42"/>
  <c r="AC8" i="42" s="1"/>
  <c r="AA7" i="42"/>
  <c r="AC7" i="42" s="1"/>
  <c r="AB11" i="41"/>
  <c r="AD11" i="41" s="1"/>
  <c r="AB8" i="41"/>
  <c r="AD8" i="41" s="1"/>
  <c r="AD15" i="41" s="1"/>
  <c r="I40" i="116" s="1"/>
  <c r="AA9" i="41"/>
  <c r="AC9" i="41" s="1"/>
  <c r="AA12" i="41"/>
  <c r="AC12" i="41" s="1"/>
  <c r="AA6" i="41"/>
  <c r="AC6" i="41" s="1"/>
  <c r="AC15" i="41" s="1"/>
  <c r="H40" i="116" s="1"/>
  <c r="AA8" i="40"/>
  <c r="AC8" i="40" s="1"/>
  <c r="AA6" i="40"/>
  <c r="AC6" i="40" s="1"/>
  <c r="AA5" i="40"/>
  <c r="AC5" i="40" s="1"/>
  <c r="AA6" i="39"/>
  <c r="AC6" i="39" s="1"/>
  <c r="AB5" i="39"/>
  <c r="AD5" i="39" s="1"/>
  <c r="AA7" i="38"/>
  <c r="AC7" i="38" s="1"/>
  <c r="AA6" i="38"/>
  <c r="AC6" i="38" s="1"/>
  <c r="AA5" i="38"/>
  <c r="AC5" i="38" s="1"/>
  <c r="AA11" i="37"/>
  <c r="AC11" i="37" s="1"/>
  <c r="AA8" i="37"/>
  <c r="AC8" i="37" s="1"/>
  <c r="AB10" i="37"/>
  <c r="AD10" i="37" s="1"/>
  <c r="AA13" i="37"/>
  <c r="AC13" i="37" s="1"/>
  <c r="AA6" i="37"/>
  <c r="AC6" i="37" s="1"/>
  <c r="AC16" i="37" s="1"/>
  <c r="H36" i="116" s="1"/>
  <c r="AA8" i="36"/>
  <c r="AC8" i="36" s="1"/>
  <c r="AC11" i="36" s="1"/>
  <c r="H35" i="116" s="1"/>
  <c r="AA7" i="36"/>
  <c r="AC7" i="36" s="1"/>
  <c r="AA5" i="36"/>
  <c r="AC5" i="36" s="1"/>
  <c r="AA7" i="35"/>
  <c r="AC7" i="35" s="1"/>
  <c r="AD10" i="35"/>
  <c r="I34" i="116" s="1"/>
  <c r="AA5" i="35"/>
  <c r="AC5" i="35" s="1"/>
  <c r="AC10" i="35" s="1"/>
  <c r="H34" i="116" s="1"/>
  <c r="AA9" i="34"/>
  <c r="AC9" i="34" s="1"/>
  <c r="AA11" i="34"/>
  <c r="AC11" i="34" s="1"/>
  <c r="AA7" i="34"/>
  <c r="AC7" i="34" s="1"/>
  <c r="AA5" i="34"/>
  <c r="AC5" i="34" s="1"/>
  <c r="T23" i="33"/>
  <c r="T25" i="33" s="1"/>
  <c r="J32" i="116" s="1"/>
  <c r="AA13" i="33"/>
  <c r="AC13" i="33" s="1"/>
  <c r="AB18" i="33"/>
  <c r="AD18" i="33" s="1"/>
  <c r="AA8" i="33"/>
  <c r="AC8" i="33" s="1"/>
  <c r="AA20" i="33"/>
  <c r="AC20" i="33" s="1"/>
  <c r="AA10" i="33"/>
  <c r="AC10" i="33" s="1"/>
  <c r="AB15" i="33"/>
  <c r="AD15" i="33" s="1"/>
  <c r="AA17" i="33"/>
  <c r="AC17" i="33" s="1"/>
  <c r="AA12" i="33"/>
  <c r="AC12" i="33" s="1"/>
  <c r="AA16" i="33"/>
  <c r="AC16" i="33" s="1"/>
  <c r="AA11" i="33"/>
  <c r="AC11" i="33" s="1"/>
  <c r="AA6" i="33"/>
  <c r="AC6" i="33" s="1"/>
  <c r="AA5" i="33"/>
  <c r="AC5" i="33" s="1"/>
  <c r="AA9" i="32"/>
  <c r="AC9" i="32" s="1"/>
  <c r="AB14" i="32"/>
  <c r="AD14" i="32" s="1"/>
  <c r="AD17" i="32" s="1"/>
  <c r="I31" i="116" s="1"/>
  <c r="AA11" i="32"/>
  <c r="AC11" i="32" s="1"/>
  <c r="AA13" i="32"/>
  <c r="AC13" i="32" s="1"/>
  <c r="AA8" i="32"/>
  <c r="AC8" i="32" s="1"/>
  <c r="AA6" i="32"/>
  <c r="AC6" i="32" s="1"/>
  <c r="AA5" i="32"/>
  <c r="AC5" i="32" s="1"/>
  <c r="AA80" i="31"/>
  <c r="AC80" i="31" s="1"/>
  <c r="AA85" i="31"/>
  <c r="AC85" i="31" s="1"/>
  <c r="AA75" i="31"/>
  <c r="AC75" i="31" s="1"/>
  <c r="AA82" i="31"/>
  <c r="AC82" i="31" s="1"/>
  <c r="AA87" i="31"/>
  <c r="AC87" i="31" s="1"/>
  <c r="AA77" i="31"/>
  <c r="AC77" i="31" s="1"/>
  <c r="AA84" i="31"/>
  <c r="AC84" i="31" s="1"/>
  <c r="AA74" i="31"/>
  <c r="AC74" i="31" s="1"/>
  <c r="AA79" i="31"/>
  <c r="AC79" i="31" s="1"/>
  <c r="AA76" i="31"/>
  <c r="AC76" i="31" s="1"/>
  <c r="AA83" i="31"/>
  <c r="AC83" i="31" s="1"/>
  <c r="AA72" i="31"/>
  <c r="AC72" i="31" s="1"/>
  <c r="AA70" i="31"/>
  <c r="AC70" i="31" s="1"/>
  <c r="AA67" i="31"/>
  <c r="AC67" i="31" s="1"/>
  <c r="AB65" i="31"/>
  <c r="AD65" i="31" s="1"/>
  <c r="AB57" i="31"/>
  <c r="AD57" i="31" s="1"/>
  <c r="AA62" i="31"/>
  <c r="AC62" i="31" s="1"/>
  <c r="AA59" i="31"/>
  <c r="AC59" i="31" s="1"/>
  <c r="AA60" i="31"/>
  <c r="AC60" i="31" s="1"/>
  <c r="AA61" i="31"/>
  <c r="AC61" i="31" s="1"/>
  <c r="AA55" i="31"/>
  <c r="AC55" i="31" s="1"/>
  <c r="AA46" i="31"/>
  <c r="AC46" i="31" s="1"/>
  <c r="AB49" i="31"/>
  <c r="AD49" i="31" s="1"/>
  <c r="AD90" i="31" s="1"/>
  <c r="I30" i="116" s="1"/>
  <c r="AA47" i="31"/>
  <c r="AC47" i="31" s="1"/>
  <c r="AA52" i="31"/>
  <c r="AC52" i="31" s="1"/>
  <c r="AA51" i="31"/>
  <c r="AC51" i="31" s="1"/>
  <c r="AA48" i="31"/>
  <c r="AC48" i="31" s="1"/>
  <c r="AA29" i="31"/>
  <c r="AC29" i="31" s="1"/>
  <c r="AA34" i="31"/>
  <c r="AC34" i="31" s="1"/>
  <c r="AA39" i="31"/>
  <c r="AC39" i="31" s="1"/>
  <c r="AA31" i="31"/>
  <c r="AC31" i="31" s="1"/>
  <c r="AA36" i="31"/>
  <c r="AC36" i="31" s="1"/>
  <c r="AA33" i="31"/>
  <c r="AC33" i="31" s="1"/>
  <c r="AA41" i="31"/>
  <c r="AC41" i="31" s="1"/>
  <c r="AA28" i="31"/>
  <c r="AC28" i="31" s="1"/>
  <c r="AA38" i="31"/>
  <c r="AC38" i="31" s="1"/>
  <c r="AA27" i="31"/>
  <c r="AC27" i="31" s="1"/>
  <c r="AA19" i="31"/>
  <c r="AC19" i="31" s="1"/>
  <c r="AA9" i="31"/>
  <c r="AC9" i="31" s="1"/>
  <c r="AA14" i="31"/>
  <c r="AC14" i="31" s="1"/>
  <c r="AA21" i="31"/>
  <c r="AC21" i="31" s="1"/>
  <c r="AA16" i="31"/>
  <c r="AC16" i="31" s="1"/>
  <c r="AA11" i="31"/>
  <c r="AC11" i="31" s="1"/>
  <c r="AA23" i="31"/>
  <c r="AC23" i="31" s="1"/>
  <c r="AA18" i="31"/>
  <c r="AC18" i="31" s="1"/>
  <c r="AA8" i="31"/>
  <c r="AC8" i="31" s="1"/>
  <c r="AA13" i="31"/>
  <c r="AC13" i="31" s="1"/>
  <c r="AA20" i="31"/>
  <c r="AC20" i="31" s="1"/>
  <c r="AA25" i="31"/>
  <c r="AC25" i="31" s="1"/>
  <c r="AA6" i="31"/>
  <c r="AC6" i="31" s="1"/>
  <c r="T32" i="30"/>
  <c r="T34" i="30" s="1"/>
  <c r="J29" i="116" s="1"/>
  <c r="AB9" i="30"/>
  <c r="AD9" i="30" s="1"/>
  <c r="AA11" i="30"/>
  <c r="AC11" i="30" s="1"/>
  <c r="AA26" i="30"/>
  <c r="AC26" i="30" s="1"/>
  <c r="AA19" i="30"/>
  <c r="AC19" i="30" s="1"/>
  <c r="AB14" i="30"/>
  <c r="AD14" i="30" s="1"/>
  <c r="AB24" i="30"/>
  <c r="AD24" i="30" s="1"/>
  <c r="AB12" i="30"/>
  <c r="AD12" i="30" s="1"/>
  <c r="AB17" i="30"/>
  <c r="AD17" i="30" s="1"/>
  <c r="AB22" i="30"/>
  <c r="AD22" i="30" s="1"/>
  <c r="AA29" i="30"/>
  <c r="AC29" i="30" s="1"/>
  <c r="AA8" i="30"/>
  <c r="AC8" i="30" s="1"/>
  <c r="AA13" i="30"/>
  <c r="AC13" i="30" s="1"/>
  <c r="AA18" i="30"/>
  <c r="AC18" i="30" s="1"/>
  <c r="AA23" i="30"/>
  <c r="AC23" i="30" s="1"/>
  <c r="AA27" i="30"/>
  <c r="AC27" i="30" s="1"/>
  <c r="AA7" i="30"/>
  <c r="AC7" i="30" s="1"/>
  <c r="AA6" i="30"/>
  <c r="AC6" i="30" s="1"/>
  <c r="AA9" i="29"/>
  <c r="AC9" i="29" s="1"/>
  <c r="AA21" i="29"/>
  <c r="AC21" i="29" s="1"/>
  <c r="AA19" i="29"/>
  <c r="AC19" i="29" s="1"/>
  <c r="AB24" i="29"/>
  <c r="AD24" i="29" s="1"/>
  <c r="AA31" i="29"/>
  <c r="AC31" i="29" s="1"/>
  <c r="AA16" i="29"/>
  <c r="AC16" i="29" s="1"/>
  <c r="AA28" i="29"/>
  <c r="AC28" i="29" s="1"/>
  <c r="AA26" i="29"/>
  <c r="AC26" i="29" s="1"/>
  <c r="AA10" i="29"/>
  <c r="AC10" i="29" s="1"/>
  <c r="AA22" i="29"/>
  <c r="AC22" i="29" s="1"/>
  <c r="AA17" i="29"/>
  <c r="AC17" i="29" s="1"/>
  <c r="AA29" i="29"/>
  <c r="AC29" i="29" s="1"/>
  <c r="AA14" i="29"/>
  <c r="AC14" i="29" s="1"/>
  <c r="AA18" i="29"/>
  <c r="AC18" i="29" s="1"/>
  <c r="AA30" i="29"/>
  <c r="AC30" i="29" s="1"/>
  <c r="AA12" i="29"/>
  <c r="AC12" i="29" s="1"/>
  <c r="AA7" i="29"/>
  <c r="AC7" i="29" s="1"/>
  <c r="AA6" i="29"/>
  <c r="AC6" i="29" s="1"/>
  <c r="AA5" i="29"/>
  <c r="AC5" i="29" s="1"/>
  <c r="AB11" i="28"/>
  <c r="AD11" i="28" s="1"/>
  <c r="AA11" i="28"/>
  <c r="AC11" i="28" s="1"/>
  <c r="AB41" i="28"/>
  <c r="AD41" i="28" s="1"/>
  <c r="AA41" i="28"/>
  <c r="AC41" i="28" s="1"/>
  <c r="AA16" i="28"/>
  <c r="AC16" i="28" s="1"/>
  <c r="AA26" i="28"/>
  <c r="AC26" i="28" s="1"/>
  <c r="AA31" i="28"/>
  <c r="AC31" i="28" s="1"/>
  <c r="AA36" i="28"/>
  <c r="AC36" i="28" s="1"/>
  <c r="AA21" i="28"/>
  <c r="AC21" i="28" s="1"/>
  <c r="AA43" i="28"/>
  <c r="AC43" i="28" s="1"/>
  <c r="AA13" i="28"/>
  <c r="AC13" i="28" s="1"/>
  <c r="AA18" i="28"/>
  <c r="AC18" i="28" s="1"/>
  <c r="AA28" i="28"/>
  <c r="AC28" i="28" s="1"/>
  <c r="AA33" i="28"/>
  <c r="AC33" i="28" s="1"/>
  <c r="AA38" i="28"/>
  <c r="AC38" i="28" s="1"/>
  <c r="AA8" i="28"/>
  <c r="AC8" i="28" s="1"/>
  <c r="AA23" i="28"/>
  <c r="AC23" i="28" s="1"/>
  <c r="AA15" i="28"/>
  <c r="AC15" i="28" s="1"/>
  <c r="AA40" i="28"/>
  <c r="AC40" i="28" s="1"/>
  <c r="AA45" i="28"/>
  <c r="AC45" i="28" s="1"/>
  <c r="AA10" i="28"/>
  <c r="AC10" i="28" s="1"/>
  <c r="AA25" i="28"/>
  <c r="AC25" i="28" s="1"/>
  <c r="AA30" i="28"/>
  <c r="AC30" i="28" s="1"/>
  <c r="AA35" i="28"/>
  <c r="AC35" i="28" s="1"/>
  <c r="AA7" i="28"/>
  <c r="AC7" i="28" s="1"/>
  <c r="AA6" i="28"/>
  <c r="AC6" i="28" s="1"/>
  <c r="AA5" i="28"/>
  <c r="AC5" i="28" s="1"/>
  <c r="AA30" i="27"/>
  <c r="AC30" i="27" s="1"/>
  <c r="AA35" i="27"/>
  <c r="AC35" i="27" s="1"/>
  <c r="AA60" i="27"/>
  <c r="AC60" i="27" s="1"/>
  <c r="AA72" i="27"/>
  <c r="AC72" i="27" s="1"/>
  <c r="AB55" i="27"/>
  <c r="AD55" i="27" s="1"/>
  <c r="AA32" i="27"/>
  <c r="AC32" i="27" s="1"/>
  <c r="AA37" i="27"/>
  <c r="AC37" i="27" s="1"/>
  <c r="AB42" i="27"/>
  <c r="AD42" i="27" s="1"/>
  <c r="AA47" i="27"/>
  <c r="AC47" i="27" s="1"/>
  <c r="AA52" i="27"/>
  <c r="AC52" i="27" s="1"/>
  <c r="AA62" i="27"/>
  <c r="AC62" i="27" s="1"/>
  <c r="AA57" i="27"/>
  <c r="AC57" i="27" s="1"/>
  <c r="AA69" i="27"/>
  <c r="AC69" i="27" s="1"/>
  <c r="AA34" i="27"/>
  <c r="AC34" i="27" s="1"/>
  <c r="AA39" i="27"/>
  <c r="AC39" i="27" s="1"/>
  <c r="AA44" i="27"/>
  <c r="AC44" i="27" s="1"/>
  <c r="AA49" i="27"/>
  <c r="AC49" i="27" s="1"/>
  <c r="AA64" i="27"/>
  <c r="AC64" i="27" s="1"/>
  <c r="AA54" i="27"/>
  <c r="AC54" i="27" s="1"/>
  <c r="AA59" i="27"/>
  <c r="AC59" i="27" s="1"/>
  <c r="AA71" i="27"/>
  <c r="AC71" i="27" s="1"/>
  <c r="AA56" i="27"/>
  <c r="AC56" i="27" s="1"/>
  <c r="AA68" i="27"/>
  <c r="AC68" i="27" s="1"/>
  <c r="AB67" i="27"/>
  <c r="AD67" i="27" s="1"/>
  <c r="AA33" i="27"/>
  <c r="AC33" i="27" s="1"/>
  <c r="AA38" i="27"/>
  <c r="AC38" i="27" s="1"/>
  <c r="AA43" i="27"/>
  <c r="AC43" i="27" s="1"/>
  <c r="AA48" i="27"/>
  <c r="AC48" i="27" s="1"/>
  <c r="AA63" i="27"/>
  <c r="AC63" i="27" s="1"/>
  <c r="AA29" i="27"/>
  <c r="AC29" i="27" s="1"/>
  <c r="AA28" i="27"/>
  <c r="AC28" i="27" s="1"/>
  <c r="AA14" i="27"/>
  <c r="AC14" i="27" s="1"/>
  <c r="AA22" i="27"/>
  <c r="AC22" i="27" s="1"/>
  <c r="AA11" i="27"/>
  <c r="AC11" i="27" s="1"/>
  <c r="AA19" i="27"/>
  <c r="AC19" i="27" s="1"/>
  <c r="AA16" i="27"/>
  <c r="AC16" i="27" s="1"/>
  <c r="AA24" i="27"/>
  <c r="AC24" i="27" s="1"/>
  <c r="AA13" i="27"/>
  <c r="AC13" i="27" s="1"/>
  <c r="AA21" i="27"/>
  <c r="AC21" i="27" s="1"/>
  <c r="AA18" i="27"/>
  <c r="AC18" i="27" s="1"/>
  <c r="AA23" i="27"/>
  <c r="AC23" i="27" s="1"/>
  <c r="AA7" i="27"/>
  <c r="AC7" i="27" s="1"/>
  <c r="AA6" i="27"/>
  <c r="AC6" i="27" s="1"/>
  <c r="T89" i="26"/>
  <c r="T91" i="26" s="1"/>
  <c r="J25" i="116" s="1"/>
  <c r="AA8" i="26"/>
  <c r="AC8" i="26" s="1"/>
  <c r="AA18" i="26"/>
  <c r="AC18" i="26" s="1"/>
  <c r="AA26" i="26"/>
  <c r="AC26" i="26" s="1"/>
  <c r="AB34" i="26"/>
  <c r="AD34" i="26" s="1"/>
  <c r="AB39" i="26"/>
  <c r="AD39" i="26" s="1"/>
  <c r="AB44" i="26"/>
  <c r="AD44" i="26" s="1"/>
  <c r="AA49" i="26"/>
  <c r="AC49" i="26" s="1"/>
  <c r="AB54" i="26"/>
  <c r="AD54" i="26" s="1"/>
  <c r="AB62" i="26"/>
  <c r="AD62" i="26" s="1"/>
  <c r="AA69" i="26"/>
  <c r="AC69" i="26" s="1"/>
  <c r="AB72" i="26"/>
  <c r="AD72" i="26" s="1"/>
  <c r="AA79" i="26"/>
  <c r="AC79" i="26" s="1"/>
  <c r="AB84" i="26"/>
  <c r="AD84" i="26" s="1"/>
  <c r="AA30" i="26"/>
  <c r="AC30" i="26" s="1"/>
  <c r="AA35" i="26"/>
  <c r="AC35" i="26" s="1"/>
  <c r="AA40" i="26"/>
  <c r="AC40" i="26" s="1"/>
  <c r="AA45" i="26"/>
  <c r="AC45" i="26" s="1"/>
  <c r="AA55" i="26"/>
  <c r="AC55" i="26" s="1"/>
  <c r="AA63" i="26"/>
  <c r="AC63" i="26" s="1"/>
  <c r="AA73" i="26"/>
  <c r="AC73" i="26" s="1"/>
  <c r="AA19" i="26"/>
  <c r="AC19" i="26" s="1"/>
  <c r="AB22" i="26"/>
  <c r="AD22" i="26" s="1"/>
  <c r="AA27" i="26"/>
  <c r="AC27" i="26" s="1"/>
  <c r="AA85" i="26"/>
  <c r="AC85" i="26" s="1"/>
  <c r="AA14" i="26"/>
  <c r="AC14" i="26" s="1"/>
  <c r="AA32" i="26"/>
  <c r="AC32" i="26" s="1"/>
  <c r="AA60" i="26"/>
  <c r="AC60" i="26" s="1"/>
  <c r="AA65" i="26"/>
  <c r="AC65" i="26" s="1"/>
  <c r="AB70" i="26"/>
  <c r="AD70" i="26" s="1"/>
  <c r="AB9" i="26"/>
  <c r="AD9" i="26" s="1"/>
  <c r="AB24" i="26"/>
  <c r="AD24" i="26" s="1"/>
  <c r="AA57" i="26"/>
  <c r="AC57" i="26" s="1"/>
  <c r="AB75" i="26"/>
  <c r="AD75" i="26" s="1"/>
  <c r="AA11" i="26"/>
  <c r="AC11" i="26" s="1"/>
  <c r="AA13" i="26"/>
  <c r="AC13" i="26" s="1"/>
  <c r="AA23" i="26"/>
  <c r="AC23" i="26" s="1"/>
  <c r="AA31" i="26"/>
  <c r="AC31" i="26" s="1"/>
  <c r="AA41" i="26"/>
  <c r="AC41" i="26" s="1"/>
  <c r="AA59" i="26"/>
  <c r="AC59" i="26" s="1"/>
  <c r="AA64" i="26"/>
  <c r="AC64" i="26" s="1"/>
  <c r="AA74" i="26"/>
  <c r="AC74" i="26" s="1"/>
  <c r="AA50" i="26"/>
  <c r="AC50" i="26" s="1"/>
  <c r="AA80" i="26"/>
  <c r="AC80" i="26" s="1"/>
  <c r="AA37" i="26"/>
  <c r="AC37" i="26" s="1"/>
  <c r="AA16" i="26"/>
  <c r="AC16" i="26" s="1"/>
  <c r="AA21" i="26"/>
  <c r="AC21" i="26" s="1"/>
  <c r="AB42" i="26"/>
  <c r="AD42" i="26" s="1"/>
  <c r="AA77" i="26"/>
  <c r="AC77" i="26" s="1"/>
  <c r="AB82" i="26"/>
  <c r="AD82" i="26" s="1"/>
  <c r="AB29" i="26"/>
  <c r="AD29" i="26" s="1"/>
  <c r="AB47" i="26"/>
  <c r="AD47" i="26" s="1"/>
  <c r="AA36" i="26"/>
  <c r="AC36" i="26" s="1"/>
  <c r="AA12" i="26"/>
  <c r="AC12" i="26" s="1"/>
  <c r="AB67" i="26"/>
  <c r="AD67" i="26" s="1"/>
  <c r="AA52" i="26"/>
  <c r="AC52" i="26" s="1"/>
  <c r="AA6" i="26"/>
  <c r="AC6" i="26" s="1"/>
  <c r="AA5" i="26"/>
  <c r="AC5" i="26" s="1"/>
  <c r="AA26" i="25"/>
  <c r="AC26" i="25" s="1"/>
  <c r="AB36" i="25"/>
  <c r="AD36" i="25" s="1"/>
  <c r="AA41" i="25"/>
  <c r="AC41" i="25" s="1"/>
  <c r="AB9" i="25"/>
  <c r="AD9" i="25" s="1"/>
  <c r="AA21" i="25"/>
  <c r="AC21" i="25" s="1"/>
  <c r="AB31" i="25"/>
  <c r="AD31" i="25" s="1"/>
  <c r="AB11" i="25"/>
  <c r="AD11" i="25" s="1"/>
  <c r="AB16" i="25"/>
  <c r="AD16" i="25" s="1"/>
  <c r="AA23" i="25"/>
  <c r="AC23" i="25" s="1"/>
  <c r="AA28" i="25"/>
  <c r="AC28" i="25" s="1"/>
  <c r="AB33" i="25"/>
  <c r="AD33" i="25" s="1"/>
  <c r="AB38" i="25"/>
  <c r="AD38" i="25" s="1"/>
  <c r="AA18" i="25"/>
  <c r="AC18" i="25" s="1"/>
  <c r="AA35" i="25"/>
  <c r="AC35" i="25" s="1"/>
  <c r="AA40" i="25"/>
  <c r="AC40" i="25" s="1"/>
  <c r="AA8" i="25"/>
  <c r="AC8" i="25" s="1"/>
  <c r="AA13" i="25"/>
  <c r="AC13" i="25" s="1"/>
  <c r="AA25" i="25"/>
  <c r="AC25" i="25" s="1"/>
  <c r="AA30" i="25"/>
  <c r="AC30" i="25" s="1"/>
  <c r="AA14" i="25"/>
  <c r="AC14" i="25" s="1"/>
  <c r="AB19" i="25"/>
  <c r="AD19" i="25" s="1"/>
  <c r="AA20" i="25"/>
  <c r="AC20" i="25" s="1"/>
  <c r="AA37" i="25"/>
  <c r="AC37" i="25" s="1"/>
  <c r="AA6" i="25"/>
  <c r="AC6" i="25" s="1"/>
  <c r="AA10" i="24"/>
  <c r="AC10" i="24" s="1"/>
  <c r="AA15" i="24"/>
  <c r="AC15" i="24" s="1"/>
  <c r="AA20" i="24"/>
  <c r="AC20" i="24" s="1"/>
  <c r="AA25" i="24"/>
  <c r="AC25" i="24" s="1"/>
  <c r="AA30" i="24"/>
  <c r="AC30" i="24" s="1"/>
  <c r="AA35" i="24"/>
  <c r="AC35" i="24" s="1"/>
  <c r="AA38" i="24"/>
  <c r="AC38" i="24" s="1"/>
  <c r="AB48" i="24"/>
  <c r="AD48" i="24" s="1"/>
  <c r="AA45" i="24"/>
  <c r="AC45" i="24" s="1"/>
  <c r="AA50" i="24"/>
  <c r="AC50" i="24" s="1"/>
  <c r="AA22" i="24"/>
  <c r="AC22" i="24" s="1"/>
  <c r="AA27" i="24"/>
  <c r="AC27" i="24" s="1"/>
  <c r="AA32" i="24"/>
  <c r="AC32" i="24" s="1"/>
  <c r="AA40" i="24"/>
  <c r="AC40" i="24" s="1"/>
  <c r="AA12" i="24"/>
  <c r="AC12" i="24" s="1"/>
  <c r="AA17" i="24"/>
  <c r="AC17" i="24" s="1"/>
  <c r="AA47" i="24"/>
  <c r="AC47" i="24" s="1"/>
  <c r="AA34" i="24"/>
  <c r="AC34" i="24" s="1"/>
  <c r="AA37" i="24"/>
  <c r="AC37" i="24" s="1"/>
  <c r="AA42" i="24"/>
  <c r="AC42" i="24" s="1"/>
  <c r="AA11" i="24"/>
  <c r="AC11" i="24" s="1"/>
  <c r="AA21" i="24"/>
  <c r="AC21" i="24" s="1"/>
  <c r="AA26" i="24"/>
  <c r="AC26" i="24" s="1"/>
  <c r="AA31" i="24"/>
  <c r="AC31" i="24" s="1"/>
  <c r="AA39" i="24"/>
  <c r="AC39" i="24" s="1"/>
  <c r="AA16" i="24"/>
  <c r="AC16" i="24" s="1"/>
  <c r="AA36" i="24"/>
  <c r="AC36" i="24" s="1"/>
  <c r="AA46" i="24"/>
  <c r="AC46" i="24" s="1"/>
  <c r="AA43" i="24"/>
  <c r="AC43" i="24" s="1"/>
  <c r="AB7" i="24"/>
  <c r="AD7" i="24" s="1"/>
  <c r="AA6" i="24"/>
  <c r="AC6" i="24" s="1"/>
  <c r="AB5" i="24"/>
  <c r="AD5" i="24" s="1"/>
  <c r="AA14" i="23"/>
  <c r="AC14" i="23" s="1"/>
  <c r="AA26" i="23"/>
  <c r="AC26" i="23" s="1"/>
  <c r="AA16" i="23"/>
  <c r="AC16" i="23" s="1"/>
  <c r="AB21" i="23"/>
  <c r="AD21" i="23" s="1"/>
  <c r="AA28" i="23"/>
  <c r="AC28" i="23" s="1"/>
  <c r="AB33" i="23"/>
  <c r="AD33" i="23" s="1"/>
  <c r="AB38" i="23"/>
  <c r="AD38" i="23" s="1"/>
  <c r="AB48" i="23"/>
  <c r="AD48" i="23" s="1"/>
  <c r="AA53" i="23"/>
  <c r="AC53" i="23" s="1"/>
  <c r="AA11" i="23"/>
  <c r="AC11" i="23" s="1"/>
  <c r="AA23" i="23"/>
  <c r="AC23" i="23" s="1"/>
  <c r="AA35" i="23"/>
  <c r="AC35" i="23" s="1"/>
  <c r="AA40" i="23"/>
  <c r="AC40" i="23" s="1"/>
  <c r="AA45" i="23"/>
  <c r="AC45" i="23" s="1"/>
  <c r="AA50" i="23"/>
  <c r="AC50" i="23" s="1"/>
  <c r="AA18" i="23"/>
  <c r="AC18" i="23" s="1"/>
  <c r="AA30" i="23"/>
  <c r="AC30" i="23" s="1"/>
  <c r="AA51" i="23"/>
  <c r="AC51" i="23" s="1"/>
  <c r="AB9" i="23"/>
  <c r="AD9" i="23" s="1"/>
  <c r="AA43" i="23"/>
  <c r="AC43" i="23" s="1"/>
  <c r="AA19" i="23"/>
  <c r="AC19" i="23" s="1"/>
  <c r="AB36" i="23"/>
  <c r="AD36" i="23" s="1"/>
  <c r="AA10" i="23"/>
  <c r="AC10" i="23" s="1"/>
  <c r="AC58" i="23" s="1"/>
  <c r="H22" i="116" s="1"/>
  <c r="AA15" i="23"/>
  <c r="AC15" i="23" s="1"/>
  <c r="AA27" i="23"/>
  <c r="AC27" i="23" s="1"/>
  <c r="AA52" i="23"/>
  <c r="AC52" i="23" s="1"/>
  <c r="AB31" i="23"/>
  <c r="AD31" i="23" s="1"/>
  <c r="AA6" i="23"/>
  <c r="AC6" i="23" s="1"/>
  <c r="AA5" i="23"/>
  <c r="AC5" i="23" s="1"/>
  <c r="AA30" i="22"/>
  <c r="AC30" i="22" s="1"/>
  <c r="AA37" i="22"/>
  <c r="AC37" i="22" s="1"/>
  <c r="AB10" i="22"/>
  <c r="AD10" i="22" s="1"/>
  <c r="AD40" i="22" s="1"/>
  <c r="I21" i="116" s="1"/>
  <c r="AB15" i="22"/>
  <c r="AD15" i="22" s="1"/>
  <c r="AB20" i="22"/>
  <c r="AD20" i="22" s="1"/>
  <c r="AA27" i="22"/>
  <c r="AC27" i="22" s="1"/>
  <c r="AB32" i="22"/>
  <c r="AD32" i="22" s="1"/>
  <c r="AA22" i="22"/>
  <c r="AC22" i="22" s="1"/>
  <c r="AA34" i="22"/>
  <c r="AC34" i="22" s="1"/>
  <c r="AA24" i="22"/>
  <c r="AC24" i="22" s="1"/>
  <c r="AA36" i="22"/>
  <c r="AC36" i="22" s="1"/>
  <c r="AA8" i="22"/>
  <c r="AC8" i="22" s="1"/>
  <c r="AB13" i="22"/>
  <c r="AD13" i="22" s="1"/>
  <c r="AB18" i="22"/>
  <c r="AD18" i="22" s="1"/>
  <c r="AA26" i="22"/>
  <c r="AC26" i="22" s="1"/>
  <c r="AA25" i="22"/>
  <c r="AC25" i="22" s="1"/>
  <c r="AA5" i="22"/>
  <c r="AC5" i="22" s="1"/>
  <c r="AC9" i="21"/>
  <c r="T20" i="21"/>
  <c r="AC11" i="21"/>
  <c r="AC17" i="21"/>
  <c r="Y29" i="21"/>
  <c r="AB29" i="21" s="1"/>
  <c r="AD29" i="21" s="1"/>
  <c r="T6" i="21"/>
  <c r="AB19" i="21"/>
  <c r="AD19" i="21" s="1"/>
  <c r="Y30" i="21"/>
  <c r="AB30" i="21" s="1"/>
  <c r="AD30" i="21" s="1"/>
  <c r="T11" i="21"/>
  <c r="Y13" i="21"/>
  <c r="AB13" i="21" s="1"/>
  <c r="AD13" i="21" s="1"/>
  <c r="AC20" i="21"/>
  <c r="AB26" i="21"/>
  <c r="AD26" i="21" s="1"/>
  <c r="T9" i="21"/>
  <c r="AB10" i="21"/>
  <c r="AD10" i="21" s="1"/>
  <c r="T7" i="21"/>
  <c r="T26" i="21"/>
  <c r="AC6" i="21"/>
  <c r="T23" i="21"/>
  <c r="AB23" i="21"/>
  <c r="AD23" i="21" s="1"/>
  <c r="T22" i="21"/>
  <c r="Z22" i="21"/>
  <c r="AB22" i="21"/>
  <c r="AD22" i="21" s="1"/>
  <c r="AC22" i="21"/>
  <c r="Y5" i="21"/>
  <c r="AA5" i="21" s="1"/>
  <c r="Y8" i="21"/>
  <c r="AB8" i="21" s="1"/>
  <c r="AD8" i="21" s="1"/>
  <c r="Y18" i="21"/>
  <c r="AB18" i="21" s="1"/>
  <c r="AD18" i="21" s="1"/>
  <c r="Y21" i="21"/>
  <c r="AB21" i="21" s="1"/>
  <c r="AD21" i="21" s="1"/>
  <c r="Y24" i="21"/>
  <c r="AB24" i="21" s="1"/>
  <c r="AD24" i="21" s="1"/>
  <c r="Y27" i="21"/>
  <c r="AA27" i="21" s="1"/>
  <c r="AC27" i="21" s="1"/>
  <c r="AB11" i="21"/>
  <c r="AD11" i="21" s="1"/>
  <c r="Y15" i="21"/>
  <c r="AB15" i="21" s="1"/>
  <c r="AD15" i="21" s="1"/>
  <c r="T19" i="21"/>
  <c r="Y25" i="21"/>
  <c r="AA25" i="21" s="1"/>
  <c r="AC25" i="21" s="1"/>
  <c r="Y12" i="21"/>
  <c r="AB12" i="21" s="1"/>
  <c r="AD12" i="21" s="1"/>
  <c r="Y16" i="21"/>
  <c r="AB16" i="21" s="1"/>
  <c r="AD16" i="21" s="1"/>
  <c r="Y28" i="21"/>
  <c r="AB28" i="21" s="1"/>
  <c r="AD28" i="21" s="1"/>
  <c r="AB9" i="21"/>
  <c r="AD9" i="21" s="1"/>
  <c r="AB6" i="21"/>
  <c r="AD6" i="21" s="1"/>
  <c r="AB20" i="21"/>
  <c r="AD20" i="21" s="1"/>
  <c r="AB17" i="21"/>
  <c r="AD17" i="21" s="1"/>
  <c r="AA29" i="21"/>
  <c r="AC29" i="21" s="1"/>
  <c r="AA19" i="21"/>
  <c r="AC19" i="21" s="1"/>
  <c r="AA10" i="21"/>
  <c r="AC10" i="21" s="1"/>
  <c r="AA26" i="21"/>
  <c r="AC26" i="21" s="1"/>
  <c r="AA23" i="21"/>
  <c r="AC23" i="21" s="1"/>
  <c r="AA14" i="21"/>
  <c r="AC14" i="21" s="1"/>
  <c r="AA7" i="21"/>
  <c r="AC7" i="21" s="1"/>
  <c r="AA49" i="20"/>
  <c r="AC49" i="20" s="1"/>
  <c r="AA54" i="20"/>
  <c r="AC54" i="20" s="1"/>
  <c r="AB12" i="20"/>
  <c r="AD12" i="20" s="1"/>
  <c r="AA19" i="20"/>
  <c r="AC19" i="20" s="1"/>
  <c r="AA24" i="20"/>
  <c r="AC24" i="20" s="1"/>
  <c r="AA29" i="20"/>
  <c r="AC29" i="20" s="1"/>
  <c r="AA39" i="20"/>
  <c r="AC39" i="20" s="1"/>
  <c r="AB44" i="20"/>
  <c r="AD44" i="20" s="1"/>
  <c r="AA16" i="20"/>
  <c r="AC16" i="20" s="1"/>
  <c r="AA21" i="20"/>
  <c r="AC21" i="20" s="1"/>
  <c r="AA26" i="20"/>
  <c r="AC26" i="20" s="1"/>
  <c r="AA36" i="20"/>
  <c r="AC36" i="20" s="1"/>
  <c r="AA13" i="20"/>
  <c r="AC13" i="20" s="1"/>
  <c r="AA33" i="20"/>
  <c r="AC33" i="20" s="1"/>
  <c r="AA50" i="20"/>
  <c r="AC50" i="20" s="1"/>
  <c r="AA55" i="20"/>
  <c r="AC55" i="20" s="1"/>
  <c r="AA8" i="20"/>
  <c r="AC8" i="20" s="1"/>
  <c r="AA30" i="20"/>
  <c r="AC30" i="20" s="1"/>
  <c r="AA40" i="20"/>
  <c r="AC40" i="20" s="1"/>
  <c r="AA45" i="20"/>
  <c r="AC45" i="20" s="1"/>
  <c r="AA15" i="20"/>
  <c r="AC15" i="20" s="1"/>
  <c r="AA20" i="20"/>
  <c r="AC20" i="20" s="1"/>
  <c r="AA25" i="20"/>
  <c r="AC25" i="20" s="1"/>
  <c r="AA35" i="20"/>
  <c r="AC35" i="20" s="1"/>
  <c r="AA52" i="20"/>
  <c r="AC52" i="20" s="1"/>
  <c r="AA57" i="20"/>
  <c r="AC57" i="20" s="1"/>
  <c r="AA7" i="20"/>
  <c r="AC7" i="20" s="1"/>
  <c r="AA6" i="20"/>
  <c r="AC6" i="20" s="1"/>
  <c r="AA5" i="20"/>
  <c r="AC5" i="20" s="1"/>
  <c r="AB9" i="19"/>
  <c r="AD9" i="19" s="1"/>
  <c r="AD46" i="19" s="1"/>
  <c r="I18" i="116" s="1"/>
  <c r="AA16" i="19"/>
  <c r="AC16" i="19" s="1"/>
  <c r="AA21" i="19"/>
  <c r="AC21" i="19" s="1"/>
  <c r="AA31" i="19"/>
  <c r="AC31" i="19" s="1"/>
  <c r="AB36" i="19"/>
  <c r="AD36" i="19" s="1"/>
  <c r="AB41" i="19"/>
  <c r="AD41" i="19" s="1"/>
  <c r="AA11" i="19"/>
  <c r="AC11" i="19" s="1"/>
  <c r="AA26" i="19"/>
  <c r="AC26" i="19" s="1"/>
  <c r="AA43" i="19"/>
  <c r="AC43" i="19" s="1"/>
  <c r="AA18" i="19"/>
  <c r="AC18" i="19" s="1"/>
  <c r="AA23" i="19"/>
  <c r="AC23" i="19" s="1"/>
  <c r="AA33" i="19"/>
  <c r="AC33" i="19" s="1"/>
  <c r="AA38" i="19"/>
  <c r="AC38" i="19" s="1"/>
  <c r="AA13" i="19"/>
  <c r="AC13" i="19" s="1"/>
  <c r="AA28" i="19"/>
  <c r="AC28" i="19" s="1"/>
  <c r="AA14" i="19"/>
  <c r="AC14" i="19" s="1"/>
  <c r="AB24" i="19"/>
  <c r="AD24" i="19" s="1"/>
  <c r="AA29" i="19"/>
  <c r="AC29" i="19" s="1"/>
  <c r="AA10" i="19"/>
  <c r="AC10" i="19" s="1"/>
  <c r="AA42" i="19"/>
  <c r="AC42" i="19" s="1"/>
  <c r="AA17" i="19"/>
  <c r="AC17" i="19" s="1"/>
  <c r="AA22" i="19"/>
  <c r="AC22" i="19" s="1"/>
  <c r="AA32" i="19"/>
  <c r="AC32" i="19" s="1"/>
  <c r="AA37" i="19"/>
  <c r="AC37" i="19" s="1"/>
  <c r="AA6" i="19"/>
  <c r="AC6" i="19" s="1"/>
  <c r="AA5" i="19"/>
  <c r="AC5" i="19" s="1"/>
  <c r="T30" i="18"/>
  <c r="T32" i="18" s="1"/>
  <c r="J17" i="116" s="1"/>
  <c r="AA15" i="18"/>
  <c r="AC15" i="18" s="1"/>
  <c r="AA10" i="18"/>
  <c r="AC10" i="18" s="1"/>
  <c r="AA27" i="18"/>
  <c r="AC27" i="18" s="1"/>
  <c r="AA12" i="18"/>
  <c r="AC12" i="18" s="1"/>
  <c r="AB17" i="18"/>
  <c r="AD17" i="18" s="1"/>
  <c r="AB22" i="18"/>
  <c r="AD22" i="18" s="1"/>
  <c r="AA19" i="18"/>
  <c r="AC19" i="18" s="1"/>
  <c r="AA14" i="18"/>
  <c r="AC14" i="18" s="1"/>
  <c r="AB24" i="18"/>
  <c r="AD24" i="18" s="1"/>
  <c r="AA11" i="18"/>
  <c r="AC11" i="18" s="1"/>
  <c r="AA7" i="18"/>
  <c r="AC7" i="18" s="1"/>
  <c r="AA5" i="18"/>
  <c r="AC5" i="18" s="1"/>
  <c r="AA11" i="17"/>
  <c r="AC11" i="17" s="1"/>
  <c r="AB16" i="17"/>
  <c r="AD16" i="17" s="1"/>
  <c r="AB21" i="17"/>
  <c r="AD21" i="17" s="1"/>
  <c r="AA28" i="17"/>
  <c r="AC28" i="17" s="1"/>
  <c r="AA33" i="17"/>
  <c r="AC33" i="17" s="1"/>
  <c r="AB38" i="17"/>
  <c r="AD38" i="17" s="1"/>
  <c r="AD106" i="17" s="1"/>
  <c r="I16" i="116" s="1"/>
  <c r="AB43" i="17"/>
  <c r="AD43" i="17" s="1"/>
  <c r="AA50" i="17"/>
  <c r="AC50" i="17" s="1"/>
  <c r="AB55" i="17"/>
  <c r="AD55" i="17" s="1"/>
  <c r="AB60" i="17"/>
  <c r="AD60" i="17" s="1"/>
  <c r="AA67" i="17"/>
  <c r="AC67" i="17" s="1"/>
  <c r="AB72" i="17"/>
  <c r="AD72" i="17" s="1"/>
  <c r="AB77" i="17"/>
  <c r="AD77" i="17" s="1"/>
  <c r="AA84" i="17"/>
  <c r="AC84" i="17" s="1"/>
  <c r="AB89" i="17"/>
  <c r="AD89" i="17" s="1"/>
  <c r="AA101" i="17"/>
  <c r="AC101" i="17" s="1"/>
  <c r="AA18" i="17"/>
  <c r="AC18" i="17" s="1"/>
  <c r="AA23" i="17"/>
  <c r="AC23" i="17" s="1"/>
  <c r="AA40" i="17"/>
  <c r="AC40" i="17" s="1"/>
  <c r="AA45" i="17"/>
  <c r="AC45" i="17" s="1"/>
  <c r="AA57" i="17"/>
  <c r="AC57" i="17" s="1"/>
  <c r="AA62" i="17"/>
  <c r="AC62" i="17" s="1"/>
  <c r="AA79" i="17"/>
  <c r="AC79" i="17" s="1"/>
  <c r="AA91" i="17"/>
  <c r="AC91" i="17" s="1"/>
  <c r="AA96" i="17"/>
  <c r="AC96" i="17" s="1"/>
  <c r="AA19" i="17"/>
  <c r="AC19" i="17" s="1"/>
  <c r="AA46" i="17"/>
  <c r="AC46" i="17" s="1"/>
  <c r="AA63" i="17"/>
  <c r="AC63" i="17" s="1"/>
  <c r="AA80" i="17"/>
  <c r="AC80" i="17" s="1"/>
  <c r="AA92" i="17"/>
  <c r="AC92" i="17" s="1"/>
  <c r="AA58" i="17"/>
  <c r="AC58" i="17" s="1"/>
  <c r="AA70" i="17"/>
  <c r="AC70" i="17" s="1"/>
  <c r="AA75" i="17"/>
  <c r="AC75" i="17" s="1"/>
  <c r="AA87" i="17"/>
  <c r="AC87" i="17" s="1"/>
  <c r="AB97" i="17"/>
  <c r="AD97" i="17" s="1"/>
  <c r="AA9" i="17"/>
  <c r="AC9" i="17" s="1"/>
  <c r="AB14" i="17"/>
  <c r="AD14" i="17" s="1"/>
  <c r="AA13" i="17"/>
  <c r="AC13" i="17" s="1"/>
  <c r="AA35" i="17"/>
  <c r="AC35" i="17" s="1"/>
  <c r="AA52" i="17"/>
  <c r="AC52" i="17" s="1"/>
  <c r="AA69" i="17"/>
  <c r="AC69" i="17" s="1"/>
  <c r="AA74" i="17"/>
  <c r="AC74" i="17" s="1"/>
  <c r="AA86" i="17"/>
  <c r="AC86" i="17" s="1"/>
  <c r="AA103" i="17"/>
  <c r="AC103" i="17" s="1"/>
  <c r="AA98" i="17"/>
  <c r="AC98" i="17" s="1"/>
  <c r="AA26" i="17"/>
  <c r="AC26" i="17" s="1"/>
  <c r="AA31" i="17"/>
  <c r="AC31" i="17" s="1"/>
  <c r="AA82" i="17"/>
  <c r="AC82" i="17" s="1"/>
  <c r="AB99" i="17"/>
  <c r="AD99" i="17" s="1"/>
  <c r="AA24" i="17"/>
  <c r="AC24" i="17" s="1"/>
  <c r="AA36" i="17"/>
  <c r="AC36" i="17" s="1"/>
  <c r="AA53" i="17"/>
  <c r="AC53" i="17" s="1"/>
  <c r="AA48" i="17"/>
  <c r="AC48" i="17" s="1"/>
  <c r="AA65" i="17"/>
  <c r="AC65" i="17" s="1"/>
  <c r="AA94" i="17"/>
  <c r="AC94" i="17" s="1"/>
  <c r="AA7" i="17"/>
  <c r="AC7" i="17" s="1"/>
  <c r="AA6" i="17"/>
  <c r="AC6" i="17" s="1"/>
  <c r="AA103" i="16"/>
  <c r="AC103" i="16" s="1"/>
  <c r="AB69" i="16"/>
  <c r="AD69" i="16" s="1"/>
  <c r="AA91" i="16"/>
  <c r="AC91" i="16" s="1"/>
  <c r="AB101" i="16"/>
  <c r="AD101" i="16" s="1"/>
  <c r="AB64" i="16"/>
  <c r="AD64" i="16" s="1"/>
  <c r="AA74" i="16"/>
  <c r="AC74" i="16" s="1"/>
  <c r="AA96" i="16"/>
  <c r="AC96" i="16" s="1"/>
  <c r="AA12" i="16"/>
  <c r="AC12" i="16" s="1"/>
  <c r="AB12" i="16"/>
  <c r="AD12" i="16" s="1"/>
  <c r="AA56" i="16"/>
  <c r="AC56" i="16" s="1"/>
  <c r="AB56" i="16"/>
  <c r="AD56" i="16" s="1"/>
  <c r="AD106" i="16" s="1"/>
  <c r="I15" i="116" s="1"/>
  <c r="AA86" i="16"/>
  <c r="AC86" i="16" s="1"/>
  <c r="AA34" i="16"/>
  <c r="AC34" i="16" s="1"/>
  <c r="AB34" i="16"/>
  <c r="AD34" i="16" s="1"/>
  <c r="AB76" i="16"/>
  <c r="AD76" i="16" s="1"/>
  <c r="AA76" i="16"/>
  <c r="AC76" i="16" s="1"/>
  <c r="AA27" i="16"/>
  <c r="AC27" i="16" s="1"/>
  <c r="AA66" i="16"/>
  <c r="AC66" i="16" s="1"/>
  <c r="AB71" i="16"/>
  <c r="AD71" i="16" s="1"/>
  <c r="AA71" i="16"/>
  <c r="AC71" i="16" s="1"/>
  <c r="AA19" i="16"/>
  <c r="AC19" i="16" s="1"/>
  <c r="AA24" i="16"/>
  <c r="AC24" i="16" s="1"/>
  <c r="AA29" i="16"/>
  <c r="AC29" i="16" s="1"/>
  <c r="AA41" i="16"/>
  <c r="AC41" i="16" s="1"/>
  <c r="AA46" i="16"/>
  <c r="AC46" i="16" s="1"/>
  <c r="AA51" i="16"/>
  <c r="AC51" i="16" s="1"/>
  <c r="AA73" i="16"/>
  <c r="AC73" i="16" s="1"/>
  <c r="AA78" i="16"/>
  <c r="AC78" i="16" s="1"/>
  <c r="AB83" i="16"/>
  <c r="AD83" i="16" s="1"/>
  <c r="AB88" i="16"/>
  <c r="AD88" i="16" s="1"/>
  <c r="AB93" i="16"/>
  <c r="AD93" i="16" s="1"/>
  <c r="AB98" i="16"/>
  <c r="AD98" i="16" s="1"/>
  <c r="AA9" i="16"/>
  <c r="AC9" i="16" s="1"/>
  <c r="AA31" i="16"/>
  <c r="AC31" i="16" s="1"/>
  <c r="AA48" i="16"/>
  <c r="AC48" i="16" s="1"/>
  <c r="AA53" i="16"/>
  <c r="AC53" i="16" s="1"/>
  <c r="AA80" i="16"/>
  <c r="AC80" i="16" s="1"/>
  <c r="AA85" i="16"/>
  <c r="AC85" i="16" s="1"/>
  <c r="AA90" i="16"/>
  <c r="AC90" i="16" s="1"/>
  <c r="AA95" i="16"/>
  <c r="AC95" i="16" s="1"/>
  <c r="AA16" i="16"/>
  <c r="AC16" i="16" s="1"/>
  <c r="AA21" i="16"/>
  <c r="AC21" i="16" s="1"/>
  <c r="AA26" i="16"/>
  <c r="AC26" i="16" s="1"/>
  <c r="AA38" i="16"/>
  <c r="AC38" i="16" s="1"/>
  <c r="AA43" i="16"/>
  <c r="AC43" i="16" s="1"/>
  <c r="AA60" i="16"/>
  <c r="AC60" i="16" s="1"/>
  <c r="AA65" i="16"/>
  <c r="AC65" i="16" s="1"/>
  <c r="AA70" i="16"/>
  <c r="AC70" i="16" s="1"/>
  <c r="AA75" i="16"/>
  <c r="AC75" i="16" s="1"/>
  <c r="AA97" i="16"/>
  <c r="AC97" i="16" s="1"/>
  <c r="AA102" i="16"/>
  <c r="AC102" i="16" s="1"/>
  <c r="AB5" i="16"/>
  <c r="AD5" i="16" s="1"/>
  <c r="AA8" i="15"/>
  <c r="AC8" i="15" s="1"/>
  <c r="AB11" i="15"/>
  <c r="AD11" i="15" s="1"/>
  <c r="AD30" i="15" s="1"/>
  <c r="I14" i="116" s="1"/>
  <c r="AA23" i="15"/>
  <c r="AC23" i="15" s="1"/>
  <c r="AA18" i="15"/>
  <c r="AC18" i="15" s="1"/>
  <c r="AA14" i="15"/>
  <c r="AC14" i="15" s="1"/>
  <c r="AA26" i="15"/>
  <c r="AC26" i="15" s="1"/>
  <c r="AA21" i="15"/>
  <c r="AC21" i="15" s="1"/>
  <c r="AA16" i="15"/>
  <c r="AC16" i="15" s="1"/>
  <c r="AA15" i="15"/>
  <c r="AC15" i="15" s="1"/>
  <c r="AA27" i="15"/>
  <c r="AC27" i="15" s="1"/>
  <c r="AA22" i="15"/>
  <c r="AC22" i="15" s="1"/>
  <c r="AA7" i="15"/>
  <c r="AC7" i="15" s="1"/>
  <c r="AA6" i="15"/>
  <c r="AC6" i="15" s="1"/>
  <c r="T62" i="14"/>
  <c r="T64" i="14" s="1"/>
  <c r="J13" i="116" s="1"/>
  <c r="AA19" i="14"/>
  <c r="AC19" i="14" s="1"/>
  <c r="AA39" i="14"/>
  <c r="AC39" i="14" s="1"/>
  <c r="AA56" i="14"/>
  <c r="AC56" i="14" s="1"/>
  <c r="AA14" i="14"/>
  <c r="AC14" i="14" s="1"/>
  <c r="AA26" i="14"/>
  <c r="AC26" i="14" s="1"/>
  <c r="AA46" i="14"/>
  <c r="AC46" i="14" s="1"/>
  <c r="AA51" i="14"/>
  <c r="AC51" i="14" s="1"/>
  <c r="AA9" i="14"/>
  <c r="AC9" i="14" s="1"/>
  <c r="AA21" i="14"/>
  <c r="AC21" i="14" s="1"/>
  <c r="AA31" i="14"/>
  <c r="AC31" i="14" s="1"/>
  <c r="AA36" i="14"/>
  <c r="AC36" i="14" s="1"/>
  <c r="AA41" i="14"/>
  <c r="AC41" i="14" s="1"/>
  <c r="AA58" i="14"/>
  <c r="AC58" i="14" s="1"/>
  <c r="AA16" i="14"/>
  <c r="AC16" i="14" s="1"/>
  <c r="AA48" i="14"/>
  <c r="AC48" i="14" s="1"/>
  <c r="AA53" i="14"/>
  <c r="AC53" i="14" s="1"/>
  <c r="AB11" i="14"/>
  <c r="AD11" i="14" s="1"/>
  <c r="AD62" i="14" s="1"/>
  <c r="I13" i="116" s="1"/>
  <c r="AA18" i="14"/>
  <c r="AC18" i="14" s="1"/>
  <c r="AB23" i="14"/>
  <c r="AD23" i="14" s="1"/>
  <c r="AB28" i="14"/>
  <c r="AD28" i="14" s="1"/>
  <c r="AB33" i="14"/>
  <c r="AD33" i="14" s="1"/>
  <c r="AB38" i="14"/>
  <c r="AD38" i="14" s="1"/>
  <c r="AB43" i="14"/>
  <c r="AD43" i="14" s="1"/>
  <c r="AA50" i="14"/>
  <c r="AC50" i="14" s="1"/>
  <c r="AA55" i="14"/>
  <c r="AC55" i="14" s="1"/>
  <c r="AA15" i="14"/>
  <c r="AC15" i="14" s="1"/>
  <c r="AA27" i="14"/>
  <c r="AC27" i="14" s="1"/>
  <c r="AA47" i="14"/>
  <c r="AC47" i="14" s="1"/>
  <c r="AA52" i="14"/>
  <c r="AC52" i="14" s="1"/>
  <c r="AA10" i="14"/>
  <c r="AC10" i="14" s="1"/>
  <c r="AA22" i="14"/>
  <c r="AC22" i="14" s="1"/>
  <c r="AA32" i="14"/>
  <c r="AC32" i="14" s="1"/>
  <c r="AA37" i="14"/>
  <c r="AC37" i="14" s="1"/>
  <c r="AA42" i="14"/>
  <c r="AC42" i="14" s="1"/>
  <c r="AA59" i="14"/>
  <c r="AC59" i="14" s="1"/>
  <c r="AA7" i="14"/>
  <c r="AC7" i="14" s="1"/>
  <c r="AA6" i="14"/>
  <c r="AC6" i="14" s="1"/>
  <c r="AC62" i="14" s="1"/>
  <c r="H13" i="116" s="1"/>
  <c r="T68" i="13"/>
  <c r="T70" i="13" s="1"/>
  <c r="J12" i="116" s="1"/>
  <c r="AB48" i="13"/>
  <c r="AD48" i="13" s="1"/>
  <c r="AA48" i="13"/>
  <c r="AC48" i="13" s="1"/>
  <c r="AA46" i="13"/>
  <c r="AC46" i="13" s="1"/>
  <c r="AB65" i="13"/>
  <c r="AD65" i="13" s="1"/>
  <c r="AA65" i="13"/>
  <c r="AC65" i="13" s="1"/>
  <c r="AB9" i="13"/>
  <c r="AD9" i="13" s="1"/>
  <c r="AA9" i="13"/>
  <c r="AC9" i="13" s="1"/>
  <c r="AB21" i="13"/>
  <c r="AD21" i="13" s="1"/>
  <c r="AA21" i="13"/>
  <c r="AC21" i="13" s="1"/>
  <c r="AB38" i="13"/>
  <c r="AD38" i="13" s="1"/>
  <c r="AA38" i="13"/>
  <c r="AC38" i="13" s="1"/>
  <c r="AA12" i="13"/>
  <c r="AC12" i="13" s="1"/>
  <c r="AA24" i="13"/>
  <c r="AC24" i="13" s="1"/>
  <c r="AA41" i="13"/>
  <c r="AC41" i="13" s="1"/>
  <c r="AB43" i="13"/>
  <c r="AD43" i="13" s="1"/>
  <c r="AA43" i="13"/>
  <c r="AC43" i="13" s="1"/>
  <c r="AA58" i="13"/>
  <c r="AC58" i="13" s="1"/>
  <c r="AA55" i="13"/>
  <c r="AC55" i="13" s="1"/>
  <c r="AA60" i="13"/>
  <c r="AC60" i="13" s="1"/>
  <c r="AA16" i="13"/>
  <c r="AC16" i="13" s="1"/>
  <c r="AA28" i="13"/>
  <c r="AC28" i="13" s="1"/>
  <c r="AA33" i="13"/>
  <c r="AC33" i="13" s="1"/>
  <c r="AA45" i="13"/>
  <c r="AC45" i="13" s="1"/>
  <c r="AA50" i="13"/>
  <c r="AC50" i="13" s="1"/>
  <c r="AA11" i="13"/>
  <c r="AC11" i="13" s="1"/>
  <c r="AA23" i="13"/>
  <c r="AC23" i="13" s="1"/>
  <c r="AA40" i="13"/>
  <c r="AC40" i="13" s="1"/>
  <c r="AA62" i="13"/>
  <c r="AC62" i="13" s="1"/>
  <c r="AA18" i="13"/>
  <c r="AC18" i="13" s="1"/>
  <c r="AA30" i="13"/>
  <c r="AC30" i="13" s="1"/>
  <c r="AA35" i="13"/>
  <c r="AC35" i="13" s="1"/>
  <c r="AA52" i="13"/>
  <c r="AC52" i="13" s="1"/>
  <c r="AA57" i="13"/>
  <c r="AC57" i="13" s="1"/>
  <c r="AB7" i="13"/>
  <c r="AD7" i="13" s="1"/>
  <c r="AA6" i="13"/>
  <c r="AC6" i="13" s="1"/>
  <c r="AA5" i="13"/>
  <c r="AC5" i="13" s="1"/>
  <c r="T19" i="10"/>
  <c r="T21" i="10" s="1"/>
  <c r="J10" i="116" s="1"/>
  <c r="T19" i="9"/>
  <c r="T21" i="9" s="1"/>
  <c r="J9" i="116" s="1"/>
  <c r="T19" i="12"/>
  <c r="T21" i="12" s="1"/>
  <c r="J11" i="116" s="1"/>
  <c r="T19" i="8"/>
  <c r="T21" i="8" s="1"/>
  <c r="J8" i="116" s="1"/>
  <c r="AB11" i="8"/>
  <c r="AD11" i="8" s="1"/>
  <c r="AA13" i="8"/>
  <c r="AC13" i="8" s="1"/>
  <c r="AB13" i="10"/>
  <c r="AD13" i="10" s="1"/>
  <c r="AA15" i="8"/>
  <c r="AC15" i="8" s="1"/>
  <c r="AA10" i="9"/>
  <c r="AC10" i="9" s="1"/>
  <c r="AA15" i="9"/>
  <c r="AC15" i="9" s="1"/>
  <c r="AA10" i="10"/>
  <c r="AC10" i="10" s="1"/>
  <c r="AB15" i="10"/>
  <c r="AD15" i="10" s="1"/>
  <c r="AD19" i="10" s="1"/>
  <c r="I10" i="116" s="1"/>
  <c r="AA13" i="12"/>
  <c r="AC13" i="12" s="1"/>
  <c r="AA10" i="8"/>
  <c r="AC10" i="8" s="1"/>
  <c r="AB11" i="9"/>
  <c r="AD11" i="9" s="1"/>
  <c r="AD19" i="9" s="1"/>
  <c r="I9" i="116" s="1"/>
  <c r="AA11" i="12"/>
  <c r="AC11" i="12" s="1"/>
  <c r="AC19" i="12" s="1"/>
  <c r="H11" i="116" s="1"/>
  <c r="AA16" i="12"/>
  <c r="AC16" i="12" s="1"/>
  <c r="AA13" i="9"/>
  <c r="AC13" i="9" s="1"/>
  <c r="AA12" i="8"/>
  <c r="AC12" i="8" s="1"/>
  <c r="AA12" i="9"/>
  <c r="AC12" i="9" s="1"/>
  <c r="AA7" i="8"/>
  <c r="AC7" i="8" s="1"/>
  <c r="AA7" i="9"/>
  <c r="AC7" i="9" s="1"/>
  <c r="AA7" i="10"/>
  <c r="AC7" i="10" s="1"/>
  <c r="AA6" i="9"/>
  <c r="AC6" i="9" s="1"/>
  <c r="AA6" i="12"/>
  <c r="AC6" i="12" s="1"/>
  <c r="AA6" i="8"/>
  <c r="AC6" i="8" s="1"/>
  <c r="AC19" i="8" s="1"/>
  <c r="H8" i="116" s="1"/>
  <c r="AA6" i="10"/>
  <c r="AC6" i="10" s="1"/>
  <c r="AA5" i="12"/>
  <c r="AC5" i="12" s="1"/>
  <c r="AA5" i="9"/>
  <c r="AC5" i="9" s="1"/>
  <c r="AA5" i="10"/>
  <c r="AC5" i="10" s="1"/>
  <c r="AA5" i="8"/>
  <c r="AC5" i="8" s="1"/>
  <c r="AA5" i="6"/>
  <c r="AC5" i="6" s="1"/>
  <c r="AB92" i="6"/>
  <c r="AD92" i="6" s="1"/>
  <c r="AA92" i="6"/>
  <c r="AC92" i="6" s="1"/>
  <c r="AB20" i="6"/>
  <c r="AD20" i="6" s="1"/>
  <c r="AA20" i="6"/>
  <c r="AC20" i="6" s="1"/>
  <c r="AB45" i="6"/>
  <c r="AD45" i="6" s="1"/>
  <c r="AA45" i="6"/>
  <c r="AC45" i="6" s="1"/>
  <c r="AA33" i="6"/>
  <c r="AC33" i="6" s="1"/>
  <c r="AA35" i="6"/>
  <c r="AC35" i="6" s="1"/>
  <c r="AB40" i="6"/>
  <c r="AD40" i="6" s="1"/>
  <c r="AA40" i="6"/>
  <c r="AC40" i="6" s="1"/>
  <c r="AA90" i="6"/>
  <c r="AC90" i="6" s="1"/>
  <c r="AB30" i="6"/>
  <c r="AD30" i="6" s="1"/>
  <c r="AA30" i="6"/>
  <c r="AC30" i="6" s="1"/>
  <c r="AA55" i="6"/>
  <c r="AC55" i="6" s="1"/>
  <c r="AA23" i="6"/>
  <c r="AC23" i="6" s="1"/>
  <c r="AA28" i="6"/>
  <c r="AC28" i="6" s="1"/>
  <c r="AA107" i="6"/>
  <c r="AC107" i="6" s="1"/>
  <c r="AA13" i="6"/>
  <c r="AC13" i="6" s="1"/>
  <c r="AB67" i="6"/>
  <c r="AD67" i="6" s="1"/>
  <c r="AA67" i="6"/>
  <c r="AC67" i="6" s="1"/>
  <c r="AA85" i="6"/>
  <c r="AC85" i="6" s="1"/>
  <c r="AA75" i="6"/>
  <c r="AC75" i="6" s="1"/>
  <c r="AA102" i="6"/>
  <c r="AC102" i="6" s="1"/>
  <c r="AA70" i="6"/>
  <c r="AC70" i="6" s="1"/>
  <c r="AA87" i="6"/>
  <c r="AC87" i="6" s="1"/>
  <c r="AA104" i="6"/>
  <c r="AC104" i="6" s="1"/>
  <c r="AA15" i="6"/>
  <c r="AC15" i="6" s="1"/>
  <c r="AA25" i="6"/>
  <c r="AC25" i="6" s="1"/>
  <c r="AA52" i="6"/>
  <c r="AC52" i="6" s="1"/>
  <c r="AA57" i="6"/>
  <c r="AC57" i="6" s="1"/>
  <c r="AA62" i="6"/>
  <c r="AC62" i="6" s="1"/>
  <c r="AA72" i="6"/>
  <c r="AC72" i="6" s="1"/>
  <c r="AA77" i="6"/>
  <c r="AC77" i="6" s="1"/>
  <c r="AA82" i="6"/>
  <c r="AC82" i="6" s="1"/>
  <c r="AA94" i="6"/>
  <c r="AC94" i="6" s="1"/>
  <c r="AA99" i="6"/>
  <c r="AC99" i="6" s="1"/>
  <c r="AA10" i="6"/>
  <c r="AC10" i="6" s="1"/>
  <c r="AA32" i="6"/>
  <c r="AC32" i="6" s="1"/>
  <c r="AA47" i="6"/>
  <c r="AC47" i="6" s="1"/>
  <c r="AA69" i="6"/>
  <c r="AC69" i="6" s="1"/>
  <c r="AA89" i="6"/>
  <c r="AC89" i="6" s="1"/>
  <c r="AA17" i="6"/>
  <c r="AC17" i="6" s="1"/>
  <c r="AA22" i="6"/>
  <c r="AC22" i="6" s="1"/>
  <c r="AA27" i="6"/>
  <c r="AC27" i="6" s="1"/>
  <c r="AA37" i="6"/>
  <c r="AC37" i="6" s="1"/>
  <c r="AA42" i="6"/>
  <c r="AC42" i="6" s="1"/>
  <c r="AA54" i="6"/>
  <c r="AC54" i="6" s="1"/>
  <c r="AA59" i="6"/>
  <c r="AC59" i="6" s="1"/>
  <c r="AA64" i="6"/>
  <c r="AC64" i="6" s="1"/>
  <c r="AA74" i="6"/>
  <c r="AC74" i="6" s="1"/>
  <c r="AA79" i="6"/>
  <c r="AC79" i="6" s="1"/>
  <c r="AA84" i="6"/>
  <c r="AC84" i="6" s="1"/>
  <c r="AA96" i="6"/>
  <c r="AC96" i="6" s="1"/>
  <c r="AA101" i="6"/>
  <c r="AC101" i="6" s="1"/>
  <c r="AA106" i="6"/>
  <c r="AC106" i="6" s="1"/>
  <c r="AA29" i="6"/>
  <c r="AC29" i="6" s="1"/>
  <c r="AA39" i="6"/>
  <c r="AC39" i="6" s="1"/>
  <c r="AA44" i="6"/>
  <c r="AC44" i="6" s="1"/>
  <c r="AA56" i="6"/>
  <c r="AC56" i="6" s="1"/>
  <c r="AA66" i="6"/>
  <c r="AC66" i="6" s="1"/>
  <c r="AA86" i="6"/>
  <c r="AC86" i="6" s="1"/>
  <c r="AA98" i="6"/>
  <c r="AC98" i="6" s="1"/>
  <c r="AA103" i="6"/>
  <c r="AC103" i="6" s="1"/>
  <c r="AA14" i="6"/>
  <c r="AC14" i="6" s="1"/>
  <c r="AA24" i="6"/>
  <c r="AC24" i="6" s="1"/>
  <c r="AA7" i="6"/>
  <c r="AC7" i="6" s="1"/>
  <c r="AA6" i="6"/>
  <c r="AC6" i="6" s="1"/>
  <c r="T123" i="5"/>
  <c r="T125" i="5" s="1"/>
  <c r="J6" i="116" s="1"/>
  <c r="AA7" i="5"/>
  <c r="AC7" i="5" s="1"/>
  <c r="AC123" i="5" s="1"/>
  <c r="H6" i="116" s="1"/>
  <c r="AA6" i="5"/>
  <c r="AC6" i="5" s="1"/>
  <c r="AA52" i="4"/>
  <c r="AC52" i="4" s="1"/>
  <c r="AB10" i="4"/>
  <c r="AD10" i="4" s="1"/>
  <c r="AB14" i="4"/>
  <c r="AD14" i="4" s="1"/>
  <c r="AA21" i="4"/>
  <c r="AC21" i="4" s="1"/>
  <c r="AB26" i="4"/>
  <c r="AD26" i="4" s="1"/>
  <c r="AA33" i="4"/>
  <c r="AC33" i="4" s="1"/>
  <c r="AB38" i="4"/>
  <c r="AD38" i="4" s="1"/>
  <c r="AB46" i="4"/>
  <c r="AD46" i="4" s="1"/>
  <c r="AA58" i="4"/>
  <c r="AC58" i="4" s="1"/>
  <c r="AA16" i="4"/>
  <c r="AC16" i="4" s="1"/>
  <c r="AA28" i="4"/>
  <c r="AC28" i="4" s="1"/>
  <c r="AA40" i="4"/>
  <c r="AC40" i="4" s="1"/>
  <c r="AA48" i="4"/>
  <c r="AC48" i="4" s="1"/>
  <c r="AA53" i="4"/>
  <c r="AC53" i="4" s="1"/>
  <c r="AA23" i="4"/>
  <c r="AC23" i="4" s="1"/>
  <c r="AA43" i="4"/>
  <c r="AC43" i="4" s="1"/>
  <c r="AA30" i="4"/>
  <c r="AC30" i="4" s="1"/>
  <c r="AA50" i="4"/>
  <c r="AC50" i="4" s="1"/>
  <c r="AA55" i="4"/>
  <c r="AC55" i="4" s="1"/>
  <c r="AA13" i="4"/>
  <c r="AC13" i="4" s="1"/>
  <c r="AB18" i="4"/>
  <c r="AD18" i="4" s="1"/>
  <c r="AA25" i="4"/>
  <c r="AC25" i="4" s="1"/>
  <c r="AA37" i="4"/>
  <c r="AC37" i="4" s="1"/>
  <c r="AA45" i="4"/>
  <c r="AC45" i="4" s="1"/>
  <c r="AA62" i="4"/>
  <c r="AC62" i="4" s="1"/>
  <c r="AA20" i="4"/>
  <c r="AC20" i="4" s="1"/>
  <c r="AA32" i="4"/>
  <c r="AC32" i="4" s="1"/>
  <c r="AA57" i="4"/>
  <c r="AC57" i="4" s="1"/>
  <c r="AA60" i="4"/>
  <c r="AC60" i="4" s="1"/>
  <c r="AA29" i="4"/>
  <c r="AC29" i="4" s="1"/>
  <c r="AA49" i="4"/>
  <c r="AC49" i="4" s="1"/>
  <c r="AA54" i="4"/>
  <c r="AC54" i="4" s="1"/>
  <c r="AA35" i="4"/>
  <c r="AC35" i="4" s="1"/>
  <c r="AA9" i="4"/>
  <c r="AC9" i="4" s="1"/>
  <c r="AA8" i="4"/>
  <c r="AC8" i="4" s="1"/>
  <c r="AA40" i="3"/>
  <c r="AC40" i="3" s="1"/>
  <c r="AA15" i="3"/>
  <c r="AC15" i="3" s="1"/>
  <c r="AA20" i="3"/>
  <c r="AC20" i="3" s="1"/>
  <c r="AB57" i="3"/>
  <c r="AD57" i="3" s="1"/>
  <c r="AA22" i="3"/>
  <c r="AC22" i="3" s="1"/>
  <c r="AB27" i="3"/>
  <c r="AD27" i="3" s="1"/>
  <c r="AD67" i="3" s="1"/>
  <c r="I4" i="116" s="1"/>
  <c r="AA44" i="3"/>
  <c r="AC44" i="3" s="1"/>
  <c r="AA49" i="3"/>
  <c r="AC49" i="3" s="1"/>
  <c r="AB54" i="3"/>
  <c r="AD54" i="3" s="1"/>
  <c r="AB61" i="3"/>
  <c r="AD61" i="3" s="1"/>
  <c r="AA14" i="3"/>
  <c r="AC14" i="3" s="1"/>
  <c r="AA19" i="3"/>
  <c r="AC19" i="3" s="1"/>
  <c r="AA24" i="3"/>
  <c r="AC24" i="3" s="1"/>
  <c r="AA29" i="3"/>
  <c r="AC29" i="3" s="1"/>
  <c r="AB34" i="3"/>
  <c r="AD34" i="3" s="1"/>
  <c r="AB39" i="3"/>
  <c r="AD39" i="3" s="1"/>
  <c r="AA51" i="3"/>
  <c r="AC51" i="3" s="1"/>
  <c r="AB56" i="3"/>
  <c r="AD56" i="3" s="1"/>
  <c r="AA63" i="3"/>
  <c r="AC63" i="3" s="1"/>
  <c r="AB59" i="3"/>
  <c r="AD59" i="3" s="1"/>
  <c r="AA17" i="3"/>
  <c r="AC17" i="3" s="1"/>
  <c r="AA35" i="3"/>
  <c r="AC35" i="3" s="1"/>
  <c r="AA30" i="3"/>
  <c r="AC30" i="3" s="1"/>
  <c r="AA32" i="3"/>
  <c r="AC32" i="3" s="1"/>
  <c r="AB37" i="3"/>
  <c r="AD37" i="3" s="1"/>
  <c r="AB42" i="3"/>
  <c r="AD42" i="3" s="1"/>
  <c r="AB25" i="3"/>
  <c r="AD25" i="3" s="1"/>
  <c r="AA47" i="3"/>
  <c r="AC47" i="3" s="1"/>
  <c r="AB52" i="3"/>
  <c r="AD52" i="3" s="1"/>
  <c r="AB64" i="3"/>
  <c r="AD64" i="3" s="1"/>
  <c r="AA16" i="3"/>
  <c r="AC16" i="3" s="1"/>
  <c r="AA21" i="3"/>
  <c r="AC21" i="3" s="1"/>
  <c r="AA38" i="3"/>
  <c r="AC38" i="3" s="1"/>
  <c r="AA43" i="3"/>
  <c r="AC43" i="3" s="1"/>
  <c r="AA48" i="3"/>
  <c r="AC48" i="3" s="1"/>
  <c r="AA60" i="3"/>
  <c r="AC60" i="3" s="1"/>
  <c r="T67" i="3"/>
  <c r="T69" i="3" s="1"/>
  <c r="J4" i="116" s="1"/>
  <c r="AA12" i="3"/>
  <c r="AC12" i="3" s="1"/>
  <c r="AA10" i="3"/>
  <c r="AC10" i="3" s="1"/>
  <c r="AA9" i="3"/>
  <c r="AC9" i="3" s="1"/>
  <c r="AA7" i="3"/>
  <c r="AC7" i="3" s="1"/>
  <c r="AB100" i="2"/>
  <c r="AD100" i="2" s="1"/>
  <c r="AA100" i="2"/>
  <c r="AC100" i="2" s="1"/>
  <c r="AB37" i="2"/>
  <c r="AD37" i="2" s="1"/>
  <c r="AB75" i="2"/>
  <c r="AD75" i="2" s="1"/>
  <c r="AA128" i="2"/>
  <c r="AC128" i="2" s="1"/>
  <c r="AB128" i="2"/>
  <c r="AD128" i="2" s="1"/>
  <c r="AA136" i="2"/>
  <c r="AC136" i="2" s="1"/>
  <c r="AB118" i="2"/>
  <c r="AD118" i="2" s="1"/>
  <c r="AA118" i="2"/>
  <c r="AC118" i="2" s="1"/>
  <c r="AA110" i="2"/>
  <c r="AC110" i="2" s="1"/>
  <c r="AB24" i="2"/>
  <c r="AD24" i="2" s="1"/>
  <c r="AA24" i="2"/>
  <c r="AC24" i="2" s="1"/>
  <c r="AB153" i="2"/>
  <c r="AD153" i="2" s="1"/>
  <c r="AA153" i="2"/>
  <c r="AC153" i="2" s="1"/>
  <c r="AA120" i="2"/>
  <c r="AC120" i="2" s="1"/>
  <c r="AB120" i="2"/>
  <c r="AD120" i="2" s="1"/>
  <c r="AB202" i="2"/>
  <c r="AD202" i="2" s="1"/>
  <c r="AA202" i="2"/>
  <c r="AC202" i="2" s="1"/>
  <c r="AB126" i="2"/>
  <c r="AD126" i="2" s="1"/>
  <c r="AA126" i="2"/>
  <c r="AC126" i="2" s="1"/>
  <c r="AB50" i="2"/>
  <c r="AD50" i="2" s="1"/>
  <c r="AA50" i="2"/>
  <c r="AC50" i="2" s="1"/>
  <c r="AA77" i="2"/>
  <c r="AC77" i="2" s="1"/>
  <c r="AA138" i="2"/>
  <c r="AC138" i="2" s="1"/>
  <c r="AB102" i="2"/>
  <c r="AD102" i="2" s="1"/>
  <c r="AA102" i="2"/>
  <c r="AC102" i="2" s="1"/>
  <c r="AB140" i="2"/>
  <c r="AD140" i="2" s="1"/>
  <c r="AA140" i="2"/>
  <c r="AC140" i="2" s="1"/>
  <c r="AA151" i="2"/>
  <c r="AC151" i="2" s="1"/>
  <c r="AB151" i="2"/>
  <c r="AD151" i="2" s="1"/>
  <c r="AB79" i="2"/>
  <c r="AD79" i="2" s="1"/>
  <c r="AA79" i="2"/>
  <c r="AC79" i="2" s="1"/>
  <c r="AA149" i="2"/>
  <c r="AC149" i="2" s="1"/>
  <c r="AB65" i="2"/>
  <c r="AD65" i="2" s="1"/>
  <c r="AB67" i="2"/>
  <c r="AD67" i="2" s="1"/>
  <c r="AB82" i="2"/>
  <c r="AD82" i="2" s="1"/>
  <c r="AA92" i="2"/>
  <c r="AC92" i="2" s="1"/>
  <c r="AA141" i="2"/>
  <c r="AC141" i="2" s="1"/>
  <c r="AB27" i="2"/>
  <c r="AD27" i="2" s="1"/>
  <c r="AA40" i="2"/>
  <c r="AC40" i="2" s="1"/>
  <c r="AA42" i="2"/>
  <c r="AC42" i="2" s="1"/>
  <c r="AA131" i="2"/>
  <c r="AC131" i="2" s="1"/>
  <c r="AA143" i="2"/>
  <c r="AC143" i="2" s="1"/>
  <c r="AB154" i="2"/>
  <c r="AD154" i="2" s="1"/>
  <c r="AB187" i="2"/>
  <c r="AD187" i="2" s="1"/>
  <c r="AB181" i="2"/>
  <c r="AD181" i="2" s="1"/>
  <c r="AA181" i="2"/>
  <c r="AC181" i="2" s="1"/>
  <c r="AB130" i="2"/>
  <c r="AD130" i="2" s="1"/>
  <c r="AA130" i="2"/>
  <c r="AC130" i="2" s="1"/>
  <c r="AA10" i="2"/>
  <c r="AC10" i="2" s="1"/>
  <c r="AB54" i="2"/>
  <c r="AD54" i="2" s="1"/>
  <c r="AA54" i="2"/>
  <c r="AC54" i="2" s="1"/>
  <c r="AB69" i="2"/>
  <c r="AD69" i="2" s="1"/>
  <c r="AA69" i="2"/>
  <c r="AC69" i="2" s="1"/>
  <c r="AA80" i="2"/>
  <c r="AC80" i="2" s="1"/>
  <c r="AB8" i="2"/>
  <c r="AD8" i="2" s="1"/>
  <c r="AB12" i="2"/>
  <c r="AD12" i="2" s="1"/>
  <c r="AB25" i="2"/>
  <c r="AD25" i="2" s="1"/>
  <c r="AB52" i="2"/>
  <c r="AD52" i="2" s="1"/>
  <c r="AB156" i="2"/>
  <c r="AD156" i="2" s="1"/>
  <c r="AB174" i="2"/>
  <c r="AD174" i="2" s="1"/>
  <c r="AA189" i="2"/>
  <c r="AC189" i="2" s="1"/>
  <c r="AB44" i="2"/>
  <c r="AD44" i="2" s="1"/>
  <c r="AA44" i="2"/>
  <c r="AC44" i="2" s="1"/>
  <c r="AA34" i="2"/>
  <c r="AC34" i="2" s="1"/>
  <c r="AB59" i="2"/>
  <c r="AD59" i="2" s="1"/>
  <c r="AA59" i="2"/>
  <c r="AC59" i="2" s="1"/>
  <c r="AB74" i="2"/>
  <c r="AD74" i="2" s="1"/>
  <c r="AA74" i="2"/>
  <c r="AC74" i="2" s="1"/>
  <c r="AA107" i="2"/>
  <c r="AC107" i="2" s="1"/>
  <c r="AB14" i="2"/>
  <c r="AD14" i="2" s="1"/>
  <c r="AA14" i="2"/>
  <c r="AC14" i="2" s="1"/>
  <c r="AB29" i="2"/>
  <c r="AD29" i="2" s="1"/>
  <c r="AA29" i="2"/>
  <c r="AC29" i="2" s="1"/>
  <c r="AA84" i="2"/>
  <c r="AC84" i="2" s="1"/>
  <c r="AB196" i="2"/>
  <c r="AD196" i="2" s="1"/>
  <c r="AA196" i="2"/>
  <c r="AC196" i="2" s="1"/>
  <c r="AA89" i="2"/>
  <c r="AC89" i="2" s="1"/>
  <c r="AA97" i="2"/>
  <c r="AC97" i="2" s="1"/>
  <c r="AA125" i="2"/>
  <c r="AC125" i="2" s="1"/>
  <c r="AA144" i="2"/>
  <c r="AC144" i="2" s="1"/>
  <c r="AA177" i="2"/>
  <c r="AC177" i="2" s="1"/>
  <c r="AB148" i="2"/>
  <c r="AD148" i="2" s="1"/>
  <c r="AA148" i="2"/>
  <c r="AC148" i="2" s="1"/>
  <c r="AB201" i="2"/>
  <c r="AD201" i="2" s="1"/>
  <c r="AA201" i="2"/>
  <c r="AC201" i="2" s="1"/>
  <c r="AA49" i="2"/>
  <c r="AC49" i="2" s="1"/>
  <c r="AB64" i="2"/>
  <c r="AD64" i="2" s="1"/>
  <c r="AA64" i="2"/>
  <c r="AC64" i="2" s="1"/>
  <c r="AA171" i="2"/>
  <c r="AC171" i="2" s="1"/>
  <c r="AA163" i="2"/>
  <c r="AC163" i="2" s="1"/>
  <c r="AA168" i="2"/>
  <c r="AC168" i="2" s="1"/>
  <c r="AA176" i="2"/>
  <c r="AC176" i="2" s="1"/>
  <c r="AA191" i="2"/>
  <c r="AC191" i="2" s="1"/>
  <c r="AA158" i="2"/>
  <c r="AC158" i="2" s="1"/>
  <c r="AA127" i="2"/>
  <c r="AC127" i="2" s="1"/>
  <c r="AA155" i="2"/>
  <c r="AC155" i="2" s="1"/>
  <c r="AA178" i="2"/>
  <c r="AC178" i="2" s="1"/>
  <c r="AA183" i="2"/>
  <c r="AC183" i="2" s="1"/>
  <c r="AA11" i="2"/>
  <c r="AC11" i="2" s="1"/>
  <c r="AA56" i="2"/>
  <c r="AC56" i="2" s="1"/>
  <c r="AA71" i="2"/>
  <c r="AC71" i="2" s="1"/>
  <c r="AA76" i="2"/>
  <c r="AC76" i="2" s="1"/>
  <c r="AA91" i="2"/>
  <c r="AC91" i="2" s="1"/>
  <c r="AA96" i="2"/>
  <c r="AC96" i="2" s="1"/>
  <c r="AA106" i="2"/>
  <c r="AC106" i="2" s="1"/>
  <c r="AA114" i="2"/>
  <c r="AC114" i="2" s="1"/>
  <c r="AA119" i="2"/>
  <c r="AC119" i="2" s="1"/>
  <c r="AA132" i="2"/>
  <c r="AC132" i="2" s="1"/>
  <c r="AA137" i="2"/>
  <c r="AC137" i="2" s="1"/>
  <c r="AA142" i="2"/>
  <c r="AC142" i="2" s="1"/>
  <c r="AA160" i="2"/>
  <c r="AC160" i="2" s="1"/>
  <c r="AA165" i="2"/>
  <c r="AC165" i="2" s="1"/>
  <c r="AA170" i="2"/>
  <c r="AC170" i="2" s="1"/>
  <c r="T15" i="113"/>
  <c r="T17" i="113" s="1"/>
  <c r="J112" i="116" s="1"/>
  <c r="T29" i="112"/>
  <c r="T28" i="111"/>
  <c r="T30" i="111" s="1"/>
  <c r="J110" i="116" s="1"/>
  <c r="T88" i="106"/>
  <c r="T90" i="106" s="1"/>
  <c r="J105" i="116" s="1"/>
  <c r="T182" i="103"/>
  <c r="T184" i="103" s="1"/>
  <c r="J102" i="116" s="1"/>
  <c r="T170" i="101"/>
  <c r="T172" i="101" s="1"/>
  <c r="J100" i="116" s="1"/>
  <c r="T67" i="100"/>
  <c r="T66" i="95"/>
  <c r="T68" i="95" s="1"/>
  <c r="J94" i="116" s="1"/>
  <c r="T129" i="94"/>
  <c r="T181" i="89"/>
  <c r="T183" i="89" s="1"/>
  <c r="J88" i="116" s="1"/>
  <c r="T16" i="79"/>
  <c r="T16" i="73"/>
  <c r="T18" i="73" s="1"/>
  <c r="J72" i="116" s="1"/>
  <c r="T16" i="84"/>
  <c r="T18" i="84" s="1"/>
  <c r="J83" i="116" s="1"/>
  <c r="T16" i="78"/>
  <c r="T18" i="78" s="1"/>
  <c r="J77" i="116" s="1"/>
  <c r="T16" i="72"/>
  <c r="T18" i="72" s="1"/>
  <c r="J71" i="116" s="1"/>
  <c r="T16" i="66"/>
  <c r="T18" i="66" s="1"/>
  <c r="J65" i="116" s="1"/>
  <c r="T16" i="60"/>
  <c r="T18" i="60" s="1"/>
  <c r="J59" i="116" s="1"/>
  <c r="T16" i="83"/>
  <c r="T16" i="77"/>
  <c r="T18" i="77" s="1"/>
  <c r="J76" i="116" s="1"/>
  <c r="T16" i="71"/>
  <c r="T18" i="71" s="1"/>
  <c r="J70" i="116" s="1"/>
  <c r="T16" i="65"/>
  <c r="T18" i="65" s="1"/>
  <c r="J64" i="116" s="1"/>
  <c r="T16" i="59"/>
  <c r="T18" i="59" s="1"/>
  <c r="J58" i="116" s="1"/>
  <c r="T16" i="88"/>
  <c r="T18" i="88" s="1"/>
  <c r="J87" i="116" s="1"/>
  <c r="T16" i="82"/>
  <c r="T18" i="82" s="1"/>
  <c r="J81" i="116" s="1"/>
  <c r="T16" i="70"/>
  <c r="T18" i="70" s="1"/>
  <c r="J69" i="116" s="1"/>
  <c r="T16" i="64"/>
  <c r="T18" i="64" s="1"/>
  <c r="J63" i="116" s="1"/>
  <c r="Y16" i="66"/>
  <c r="D65" i="116" s="1"/>
  <c r="AD16" i="61"/>
  <c r="I60" i="116" s="1"/>
  <c r="AD16" i="67"/>
  <c r="I66" i="116" s="1"/>
  <c r="Y16" i="71"/>
  <c r="D70" i="116" s="1"/>
  <c r="T16" i="87"/>
  <c r="T18" i="87" s="1"/>
  <c r="J86" i="116" s="1"/>
  <c r="T16" i="81"/>
  <c r="T18" i="81" s="1"/>
  <c r="J80" i="116" s="1"/>
  <c r="T16" i="75"/>
  <c r="T18" i="75" s="1"/>
  <c r="J74" i="116" s="1"/>
  <c r="T16" i="63"/>
  <c r="T18" i="63" s="1"/>
  <c r="J62" i="116" s="1"/>
  <c r="Y16" i="87"/>
  <c r="D86" i="116" s="1"/>
  <c r="AB16" i="68"/>
  <c r="E67" i="116" s="1"/>
  <c r="T16" i="67"/>
  <c r="T18" i="67" s="1"/>
  <c r="J66" i="116" s="1"/>
  <c r="T16" i="61"/>
  <c r="T18" i="61" s="1"/>
  <c r="J60" i="116" s="1"/>
  <c r="T214" i="57"/>
  <c r="T216" i="57" s="1"/>
  <c r="J56" i="116" s="1"/>
  <c r="T40" i="56"/>
  <c r="T42" i="56" s="1"/>
  <c r="J55" i="116" s="1"/>
  <c r="T60" i="54"/>
  <c r="T62" i="54" s="1"/>
  <c r="J53" i="116" s="1"/>
  <c r="X8" i="51"/>
  <c r="C50" i="116" s="1"/>
  <c r="Y8" i="51"/>
  <c r="D50" i="116" s="1"/>
  <c r="AB11" i="50"/>
  <c r="E49" i="116" s="1"/>
  <c r="AA11" i="50"/>
  <c r="G49" i="116" s="1"/>
  <c r="AA10" i="49"/>
  <c r="G48" i="116" s="1"/>
  <c r="AB10" i="49"/>
  <c r="E48" i="116" s="1"/>
  <c r="T11" i="48"/>
  <c r="T13" i="48" s="1"/>
  <c r="J47" i="116" s="1"/>
  <c r="AC11" i="48"/>
  <c r="H47" i="116" s="1"/>
  <c r="T11" i="47"/>
  <c r="T13" i="47" s="1"/>
  <c r="J46" i="116" s="1"/>
  <c r="T11" i="45"/>
  <c r="T13" i="45" s="1"/>
  <c r="J44" i="116" s="1"/>
  <c r="Y12" i="43"/>
  <c r="D42" i="116" s="1"/>
  <c r="AA12" i="43"/>
  <c r="G42" i="116" s="1"/>
  <c r="T15" i="41"/>
  <c r="T17" i="41" s="1"/>
  <c r="J40" i="116" s="1"/>
  <c r="AD11" i="40"/>
  <c r="I39" i="116" s="1"/>
  <c r="AD10" i="39"/>
  <c r="I38" i="116" s="1"/>
  <c r="T90" i="31"/>
  <c r="T34" i="29"/>
  <c r="T48" i="28"/>
  <c r="T50" i="28" s="1"/>
  <c r="J27" i="116" s="1"/>
  <c r="T75" i="27"/>
  <c r="T77" i="27" s="1"/>
  <c r="J26" i="116" s="1"/>
  <c r="T53" i="24"/>
  <c r="T55" i="24" s="1"/>
  <c r="J23" i="116" s="1"/>
  <c r="T58" i="23"/>
  <c r="T60" i="23" s="1"/>
  <c r="J22" i="116" s="1"/>
  <c r="T16" i="76"/>
  <c r="T18" i="76" s="1"/>
  <c r="J75" i="116" s="1"/>
  <c r="T40" i="58"/>
  <c r="T42" i="58" s="1"/>
  <c r="J57" i="116" s="1"/>
  <c r="T11" i="40"/>
  <c r="T13" i="40" s="1"/>
  <c r="J39" i="116" s="1"/>
  <c r="T183" i="105"/>
  <c r="T185" i="105" s="1"/>
  <c r="J104" i="116" s="1"/>
  <c r="T100" i="99"/>
  <c r="T102" i="99" s="1"/>
  <c r="J98" i="116" s="1"/>
  <c r="T16" i="69"/>
  <c r="T18" i="69" s="1"/>
  <c r="J68" i="116" s="1"/>
  <c r="T124" i="104"/>
  <c r="T16" i="80"/>
  <c r="T18" i="80" s="1"/>
  <c r="J79" i="116" s="1"/>
  <c r="T16" i="62"/>
  <c r="T18" i="62" s="1"/>
  <c r="J61" i="116" s="1"/>
  <c r="T18" i="107"/>
  <c r="T20" i="107" s="1"/>
  <c r="J106" i="116" s="1"/>
  <c r="T26" i="109"/>
  <c r="T28" i="109" s="1"/>
  <c r="J108" i="116" s="1"/>
  <c r="T16" i="85"/>
  <c r="T18" i="85" s="1"/>
  <c r="J84" i="116" s="1"/>
  <c r="T12" i="43"/>
  <c r="T14" i="43" s="1"/>
  <c r="J42" i="116" s="1"/>
  <c r="T44" i="25"/>
  <c r="T46" i="25" s="1"/>
  <c r="J24" i="116" s="1"/>
  <c r="T60" i="20"/>
  <c r="T62" i="20" s="1"/>
  <c r="J19" i="116" s="1"/>
  <c r="T106" i="17"/>
  <c r="T108" i="17" s="1"/>
  <c r="J16" i="116" s="1"/>
  <c r="Y106" i="16"/>
  <c r="D15" i="116" s="1"/>
  <c r="T30" i="15"/>
  <c r="T32" i="15" s="1"/>
  <c r="J14" i="116" s="1"/>
  <c r="Y68" i="13"/>
  <c r="D12" i="116" s="1"/>
  <c r="Y19" i="10"/>
  <c r="D10" i="116" s="1"/>
  <c r="AA11" i="4"/>
  <c r="AC11" i="4" s="1"/>
  <c r="AB7" i="4"/>
  <c r="AD7" i="4" s="1"/>
  <c r="AA5" i="4"/>
  <c r="AC5" i="4" s="1"/>
  <c r="AA5" i="3"/>
  <c r="AC5" i="3" s="1"/>
  <c r="T38" i="110"/>
  <c r="T40" i="110" s="1"/>
  <c r="J109" i="116" s="1"/>
  <c r="T88" i="98"/>
  <c r="T90" i="98" s="1"/>
  <c r="J97" i="116" s="1"/>
  <c r="T16" i="74"/>
  <c r="T18" i="74" s="1"/>
  <c r="J73" i="116" s="1"/>
  <c r="T16" i="68"/>
  <c r="T18" i="68" s="1"/>
  <c r="J67" i="116" s="1"/>
  <c r="T11" i="50"/>
  <c r="T13" i="50" s="1"/>
  <c r="J49" i="116" s="1"/>
  <c r="T11" i="38"/>
  <c r="T13" i="38" s="1"/>
  <c r="J37" i="116" s="1"/>
  <c r="T17" i="32"/>
  <c r="T19" i="32" s="1"/>
  <c r="J31" i="116" s="1"/>
  <c r="Y30" i="15"/>
  <c r="D14" i="116" s="1"/>
  <c r="AD19" i="8"/>
  <c r="I8" i="116" s="1"/>
  <c r="Y75" i="27"/>
  <c r="D26" i="116" s="1"/>
  <c r="Z16" i="64"/>
  <c r="F63" i="116" s="1"/>
  <c r="AD16" i="73"/>
  <c r="I72" i="116" s="1"/>
  <c r="Y129" i="94"/>
  <c r="D93" i="116" s="1"/>
  <c r="Y16" i="62"/>
  <c r="D61" i="116" s="1"/>
  <c r="AB16" i="75"/>
  <c r="E74" i="116" s="1"/>
  <c r="Y106" i="17"/>
  <c r="D16" i="116" s="1"/>
  <c r="AD11" i="45"/>
  <c r="I44" i="116" s="1"/>
  <c r="Z11" i="46"/>
  <c r="F45" i="116" s="1"/>
  <c r="Y16" i="69"/>
  <c r="D68" i="116" s="1"/>
  <c r="Y46" i="19"/>
  <c r="D18" i="116" s="1"/>
  <c r="Y58" i="23"/>
  <c r="D22" i="116" s="1"/>
  <c r="AB15" i="41"/>
  <c r="E40" i="116" s="1"/>
  <c r="Y36" i="55"/>
  <c r="D54" i="116" s="1"/>
  <c r="AB16" i="84"/>
  <c r="E83" i="116" s="1"/>
  <c r="Y110" i="6"/>
  <c r="D7" i="116" s="1"/>
  <c r="AB123" i="5"/>
  <c r="E6" i="116" s="1"/>
  <c r="Y40" i="22"/>
  <c r="D21" i="116" s="1"/>
  <c r="Y16" i="61"/>
  <c r="D60" i="116" s="1"/>
  <c r="Y18" i="107"/>
  <c r="D106" i="116" s="1"/>
  <c r="Y44" i="25"/>
  <c r="D24" i="116" s="1"/>
  <c r="AB11" i="46"/>
  <c r="E45" i="116" s="1"/>
  <c r="Y53" i="24"/>
  <c r="D23" i="116" s="1"/>
  <c r="AC16" i="62"/>
  <c r="H61" i="116" s="1"/>
  <c r="AB16" i="73"/>
  <c r="E72" i="116" s="1"/>
  <c r="Y19" i="12"/>
  <c r="D11" i="116" s="1"/>
  <c r="AB11" i="38"/>
  <c r="E37" i="116" s="1"/>
  <c r="Y11" i="50"/>
  <c r="D49" i="116" s="1"/>
  <c r="Y16" i="86"/>
  <c r="D85" i="116" s="1"/>
  <c r="AB10" i="39"/>
  <c r="E38" i="116" s="1"/>
  <c r="Y16" i="83"/>
  <c r="D82" i="116" s="1"/>
  <c r="AD16" i="86"/>
  <c r="I85" i="116" s="1"/>
  <c r="X16" i="88"/>
  <c r="C87" i="116" s="1"/>
  <c r="AC17" i="32"/>
  <c r="H31" i="116" s="1"/>
  <c r="Y14" i="34"/>
  <c r="D33" i="116" s="1"/>
  <c r="AC10" i="39"/>
  <c r="H38" i="116" s="1"/>
  <c r="Y15" i="41"/>
  <c r="D40" i="116" s="1"/>
  <c r="Z12" i="42"/>
  <c r="F41" i="116" s="1"/>
  <c r="AD11" i="47"/>
  <c r="I46" i="116" s="1"/>
  <c r="Y62" i="14"/>
  <c r="D13" i="116" s="1"/>
  <c r="AB48" i="28"/>
  <c r="E27" i="116" s="1"/>
  <c r="AC14" i="34"/>
  <c r="H33" i="116" s="1"/>
  <c r="AD16" i="37"/>
  <c r="I36" i="116" s="1"/>
  <c r="AD13" i="44"/>
  <c r="I43" i="116" s="1"/>
  <c r="Z16" i="62"/>
  <c r="F61" i="116" s="1"/>
  <c r="AD16" i="70"/>
  <c r="I69" i="116" s="1"/>
  <c r="Y16" i="75"/>
  <c r="D74" i="116" s="1"/>
  <c r="Y227" i="90"/>
  <c r="D89" i="116" s="1"/>
  <c r="Y23" i="33"/>
  <c r="D32" i="116" s="1"/>
  <c r="Y11" i="40"/>
  <c r="D39" i="116" s="1"/>
  <c r="AD12" i="42"/>
  <c r="I41" i="116" s="1"/>
  <c r="AB12" i="43"/>
  <c r="E42" i="116" s="1"/>
  <c r="AD11" i="52"/>
  <c r="I51" i="116" s="1"/>
  <c r="AD16" i="83"/>
  <c r="I82" i="116" s="1"/>
  <c r="Y16" i="88"/>
  <c r="D87" i="116" s="1"/>
  <c r="AC66" i="95"/>
  <c r="H94" i="116" s="1"/>
  <c r="Y25" i="108"/>
  <c r="D107" i="116" s="1"/>
  <c r="Y67" i="3"/>
  <c r="D4" i="116" s="1"/>
  <c r="Y19" i="9"/>
  <c r="D9" i="116" s="1"/>
  <c r="AD48" i="28"/>
  <c r="I27" i="116" s="1"/>
  <c r="Y90" i="31"/>
  <c r="D30" i="116" s="1"/>
  <c r="Y11" i="36"/>
  <c r="D35" i="116" s="1"/>
  <c r="AD11" i="36"/>
  <c r="I35" i="116" s="1"/>
  <c r="Y140" i="91"/>
  <c r="D90" i="116" s="1"/>
  <c r="Y10" i="39"/>
  <c r="D38" i="116" s="1"/>
  <c r="AB13" i="44"/>
  <c r="E43" i="116" s="1"/>
  <c r="Y13" i="44"/>
  <c r="D43" i="116" s="1"/>
  <c r="Y11" i="46"/>
  <c r="D45" i="116" s="1"/>
  <c r="AD16" i="82"/>
  <c r="I81" i="116" s="1"/>
  <c r="Y11" i="38"/>
  <c r="D37" i="116" s="1"/>
  <c r="Y12" i="42"/>
  <c r="D41" i="116" s="1"/>
  <c r="AB11" i="47"/>
  <c r="E46" i="116" s="1"/>
  <c r="AC8" i="51"/>
  <c r="H50" i="116" s="1"/>
  <c r="AD16" i="62"/>
  <c r="I61" i="116" s="1"/>
  <c r="AB16" i="67"/>
  <c r="E66" i="116" s="1"/>
  <c r="Y183" i="105"/>
  <c r="D104" i="116" s="1"/>
  <c r="Y11" i="48"/>
  <c r="D47" i="116" s="1"/>
  <c r="AD16" i="63"/>
  <c r="I62" i="116" s="1"/>
  <c r="Y16" i="64"/>
  <c r="D63" i="116" s="1"/>
  <c r="AD16" i="68"/>
  <c r="I67" i="116" s="1"/>
  <c r="AC16" i="70"/>
  <c r="H69" i="116" s="1"/>
  <c r="Y16" i="81"/>
  <c r="D80" i="116" s="1"/>
  <c r="Y16" i="84"/>
  <c r="D83" i="116" s="1"/>
  <c r="Y88" i="98"/>
  <c r="D97" i="116" s="1"/>
  <c r="Y139" i="92"/>
  <c r="D91" i="116" s="1"/>
  <c r="AA5" i="2"/>
  <c r="AC5" i="2" s="1"/>
  <c r="T205" i="2"/>
  <c r="AA6" i="2"/>
  <c r="AC6" i="2" s="1"/>
  <c r="AB5" i="1"/>
  <c r="AD5" i="1" s="1"/>
  <c r="AD8" i="1" s="1"/>
  <c r="I2" i="116" s="1"/>
  <c r="AA5" i="1"/>
  <c r="AB15" i="114"/>
  <c r="E113" i="116" s="1"/>
  <c r="AD18" i="107"/>
  <c r="I106" i="116" s="1"/>
  <c r="Y124" i="104"/>
  <c r="D103" i="116" s="1"/>
  <c r="Z89" i="26"/>
  <c r="F25" i="116" s="1"/>
  <c r="Z7" i="70"/>
  <c r="Z16" i="70" s="1"/>
  <c r="F69" i="116" s="1"/>
  <c r="X16" i="70"/>
  <c r="C69" i="116" s="1"/>
  <c r="Z30" i="18"/>
  <c r="F17" i="116" s="1"/>
  <c r="Z5" i="3"/>
  <c r="Z67" i="3" s="1"/>
  <c r="F4" i="116" s="1"/>
  <c r="X67" i="3"/>
  <c r="C4" i="116" s="1"/>
  <c r="X46" i="19"/>
  <c r="C18" i="116" s="1"/>
  <c r="Z5" i="19"/>
  <c r="Z46" i="19" s="1"/>
  <c r="F18" i="116" s="1"/>
  <c r="X17" i="32"/>
  <c r="C31" i="116" s="1"/>
  <c r="Z5" i="32"/>
  <c r="Z17" i="32" s="1"/>
  <c r="F31" i="116" s="1"/>
  <c r="Z36" i="55"/>
  <c r="F54" i="116" s="1"/>
  <c r="Z6" i="40"/>
  <c r="Z11" i="40" s="1"/>
  <c r="F39" i="116" s="1"/>
  <c r="X11" i="40"/>
  <c r="C39" i="116" s="1"/>
  <c r="X10" i="49"/>
  <c r="C48" i="116" s="1"/>
  <c r="Z5" i="49"/>
  <c r="Z10" i="49" s="1"/>
  <c r="F48" i="116" s="1"/>
  <c r="Z8" i="17"/>
  <c r="Z106" i="17" s="1"/>
  <c r="F16" i="116" s="1"/>
  <c r="X106" i="17"/>
  <c r="C16" i="116" s="1"/>
  <c r="Z14" i="34"/>
  <c r="F33" i="116" s="1"/>
  <c r="Z5" i="21"/>
  <c r="X33" i="21"/>
  <c r="C20" i="116" s="1"/>
  <c r="Z11" i="50"/>
  <c r="F49" i="116" s="1"/>
  <c r="Z16" i="67"/>
  <c r="F66" i="116" s="1"/>
  <c r="Z110" i="6"/>
  <c r="F7" i="116" s="1"/>
  <c r="Z6" i="14"/>
  <c r="X62" i="14"/>
  <c r="C13" i="116" s="1"/>
  <c r="Z9" i="27"/>
  <c r="Z75" i="27" s="1"/>
  <c r="F26" i="116" s="1"/>
  <c r="X75" i="27"/>
  <c r="C26" i="116" s="1"/>
  <c r="Z13" i="44"/>
  <c r="F43" i="116" s="1"/>
  <c r="Z139" i="92"/>
  <c r="F91" i="116" s="1"/>
  <c r="X30" i="15"/>
  <c r="C14" i="116" s="1"/>
  <c r="Z11" i="90"/>
  <c r="Z227" i="90" s="1"/>
  <c r="F89" i="116" s="1"/>
  <c r="X227" i="90"/>
  <c r="C89" i="116" s="1"/>
  <c r="Z19" i="10"/>
  <c r="F10" i="116" s="1"/>
  <c r="X16" i="37"/>
  <c r="C36" i="116" s="1"/>
  <c r="Z5" i="37"/>
  <c r="Z16" i="37" s="1"/>
  <c r="F36" i="116" s="1"/>
  <c r="X60" i="54"/>
  <c r="C53" i="116" s="1"/>
  <c r="Z5" i="54"/>
  <c r="Z60" i="54" s="1"/>
  <c r="F53" i="116" s="1"/>
  <c r="Z5" i="83"/>
  <c r="Z16" i="83" s="1"/>
  <c r="F82" i="116" s="1"/>
  <c r="X16" i="83"/>
  <c r="C82" i="116" s="1"/>
  <c r="Z5" i="9"/>
  <c r="Z19" i="9" s="1"/>
  <c r="F9" i="116" s="1"/>
  <c r="X19" i="9"/>
  <c r="C9" i="116" s="1"/>
  <c r="Z23" i="33"/>
  <c r="F32" i="116" s="1"/>
  <c r="Z7" i="12"/>
  <c r="Z19" i="12" s="1"/>
  <c r="F11" i="116" s="1"/>
  <c r="X19" i="12"/>
  <c r="C11" i="116" s="1"/>
  <c r="Z6" i="22"/>
  <c r="Z40" i="22" s="1"/>
  <c r="F21" i="116" s="1"/>
  <c r="X40" i="22"/>
  <c r="C21" i="116" s="1"/>
  <c r="Z11" i="91"/>
  <c r="Z140" i="91" s="1"/>
  <c r="F90" i="116" s="1"/>
  <c r="X140" i="91"/>
  <c r="C90" i="116" s="1"/>
  <c r="Z68" i="13"/>
  <c r="F12" i="116" s="1"/>
  <c r="Z53" i="24"/>
  <c r="F23" i="116" s="1"/>
  <c r="X16" i="65"/>
  <c r="C64" i="116" s="1"/>
  <c r="Z5" i="65"/>
  <c r="Z16" i="65" s="1"/>
  <c r="F64" i="116" s="1"/>
  <c r="Z170" i="101"/>
  <c r="F100" i="116" s="1"/>
  <c r="Z40" i="58"/>
  <c r="F57" i="116" s="1"/>
  <c r="Z16" i="84"/>
  <c r="F83" i="116" s="1"/>
  <c r="Z7" i="85"/>
  <c r="Z16" i="85" s="1"/>
  <c r="F84" i="116" s="1"/>
  <c r="X16" i="85"/>
  <c r="C84" i="116" s="1"/>
  <c r="X106" i="16"/>
  <c r="C15" i="116" s="1"/>
  <c r="Z34" i="29"/>
  <c r="F28" i="116" s="1"/>
  <c r="Z5" i="47"/>
  <c r="Z11" i="47" s="1"/>
  <c r="F46" i="116" s="1"/>
  <c r="X11" i="47"/>
  <c r="C46" i="116" s="1"/>
  <c r="Z5" i="74"/>
  <c r="Z16" i="74" s="1"/>
  <c r="F73" i="116" s="1"/>
  <c r="X16" i="74"/>
  <c r="C73" i="116" s="1"/>
  <c r="Z30" i="15"/>
  <c r="F14" i="116" s="1"/>
  <c r="Z16" i="60"/>
  <c r="F59" i="116" s="1"/>
  <c r="X16" i="66"/>
  <c r="C65" i="116" s="1"/>
  <c r="X65" i="4"/>
  <c r="C5" i="116" s="1"/>
  <c r="Z5" i="4"/>
  <c r="Z65" i="4" s="1"/>
  <c r="F5" i="116" s="1"/>
  <c r="X60" i="20"/>
  <c r="C19" i="116" s="1"/>
  <c r="Z90" i="31"/>
  <c r="F30" i="116" s="1"/>
  <c r="Z11" i="36"/>
  <c r="F35" i="116" s="1"/>
  <c r="Z11" i="48"/>
  <c r="F47" i="116" s="1"/>
  <c r="Z5" i="52"/>
  <c r="Z11" i="52" s="1"/>
  <c r="F51" i="116" s="1"/>
  <c r="X11" i="52"/>
  <c r="C51" i="116" s="1"/>
  <c r="X16" i="62"/>
  <c r="C61" i="116" s="1"/>
  <c r="X124" i="104"/>
  <c r="C103" i="116" s="1"/>
  <c r="Y60" i="20"/>
  <c r="D19" i="116" s="1"/>
  <c r="AD14" i="34"/>
  <c r="I33" i="116" s="1"/>
  <c r="X12" i="43"/>
  <c r="C42" i="116" s="1"/>
  <c r="AD36" i="55"/>
  <c r="I54" i="116" s="1"/>
  <c r="AB40" i="58"/>
  <c r="E57" i="116" s="1"/>
  <c r="Z5" i="61"/>
  <c r="Z16" i="61" s="1"/>
  <c r="F60" i="116" s="1"/>
  <c r="X16" i="61"/>
  <c r="C60" i="116" s="1"/>
  <c r="Z5" i="66"/>
  <c r="Z16" i="66" s="1"/>
  <c r="F65" i="116" s="1"/>
  <c r="X16" i="81"/>
  <c r="C80" i="116" s="1"/>
  <c r="Z5" i="81"/>
  <c r="Z16" i="81" s="1"/>
  <c r="F80" i="116" s="1"/>
  <c r="Z5" i="88"/>
  <c r="Z16" i="88" s="1"/>
  <c r="F87" i="116" s="1"/>
  <c r="Z124" i="104"/>
  <c r="F103" i="116" s="1"/>
  <c r="Z5" i="16"/>
  <c r="Z106" i="16" s="1"/>
  <c r="F15" i="116" s="1"/>
  <c r="Z5" i="20"/>
  <c r="Z60" i="20" s="1"/>
  <c r="F19" i="116" s="1"/>
  <c r="X89" i="26"/>
  <c r="C25" i="116" s="1"/>
  <c r="AB11" i="36"/>
  <c r="E35" i="116" s="1"/>
  <c r="X214" i="57"/>
  <c r="C56" i="116" s="1"/>
  <c r="Y170" i="101"/>
  <c r="D100" i="116" s="1"/>
  <c r="Z8" i="108"/>
  <c r="Z25" i="108" s="1"/>
  <c r="F107" i="116" s="1"/>
  <c r="X25" i="108"/>
  <c r="C107" i="116" s="1"/>
  <c r="AD19" i="12"/>
  <c r="I11" i="116" s="1"/>
  <c r="Y89" i="26"/>
  <c r="D25" i="116" s="1"/>
  <c r="Y214" i="57"/>
  <c r="D56" i="116" s="1"/>
  <c r="X11" i="38"/>
  <c r="C37" i="116" s="1"/>
  <c r="Z5" i="38"/>
  <c r="Z11" i="38" s="1"/>
  <c r="F37" i="116" s="1"/>
  <c r="Z214" i="57"/>
  <c r="F56" i="116" s="1"/>
  <c r="Y16" i="63"/>
  <c r="D62" i="116" s="1"/>
  <c r="Y16" i="70"/>
  <c r="D69" i="116" s="1"/>
  <c r="X16" i="75"/>
  <c r="C74" i="116" s="1"/>
  <c r="AA16" i="86"/>
  <c r="G85" i="116" s="1"/>
  <c r="Z6" i="106"/>
  <c r="X88" i="106"/>
  <c r="C105" i="116" s="1"/>
  <c r="X205" i="2"/>
  <c r="C3" i="116" s="1"/>
  <c r="X19" i="10"/>
  <c r="C10" i="116" s="1"/>
  <c r="Y30" i="18"/>
  <c r="D17" i="116" s="1"/>
  <c r="X15" i="41"/>
  <c r="C40" i="116" s="1"/>
  <c r="X16" i="71"/>
  <c r="C70" i="116" s="1"/>
  <c r="AD16" i="84"/>
  <c r="I83" i="116" s="1"/>
  <c r="X182" i="103"/>
  <c r="C102" i="116" s="1"/>
  <c r="Y8" i="1"/>
  <c r="D2" i="116" s="1"/>
  <c r="Y60" i="54"/>
  <c r="D53" i="116" s="1"/>
  <c r="X16" i="64"/>
  <c r="C63" i="116" s="1"/>
  <c r="Z16" i="75"/>
  <c r="F74" i="116" s="1"/>
  <c r="X16" i="82"/>
  <c r="C81" i="116" s="1"/>
  <c r="Z88" i="98"/>
  <c r="F97" i="116" s="1"/>
  <c r="Z10" i="35"/>
  <c r="F34" i="116" s="1"/>
  <c r="Z5" i="51"/>
  <c r="Z8" i="51" s="1"/>
  <c r="F50" i="116" s="1"/>
  <c r="Y16" i="65"/>
  <c r="D64" i="116" s="1"/>
  <c r="X16" i="76"/>
  <c r="C75" i="116" s="1"/>
  <c r="Z5" i="76"/>
  <c r="Z16" i="76" s="1"/>
  <c r="F75" i="116" s="1"/>
  <c r="X93" i="96"/>
  <c r="C95" i="116" s="1"/>
  <c r="X171" i="102"/>
  <c r="C101" i="116" s="1"/>
  <c r="Z182" i="103"/>
  <c r="F102" i="116" s="1"/>
  <c r="AD29" i="112"/>
  <c r="I111" i="116" s="1"/>
  <c r="AD123" i="5"/>
  <c r="I6" i="116" s="1"/>
  <c r="AC11" i="38"/>
  <c r="H37" i="116" s="1"/>
  <c r="Z5" i="41"/>
  <c r="Z15" i="41" s="1"/>
  <c r="F40" i="116" s="1"/>
  <c r="AA8" i="51"/>
  <c r="G50" i="116" s="1"/>
  <c r="Y11" i="52"/>
  <c r="D51" i="116" s="1"/>
  <c r="X139" i="92"/>
  <c r="C91" i="116" s="1"/>
  <c r="X53" i="24"/>
  <c r="C23" i="116" s="1"/>
  <c r="Z48" i="28"/>
  <c r="F27" i="116" s="1"/>
  <c r="AA10" i="35"/>
  <c r="G34" i="116" s="1"/>
  <c r="Y16" i="37"/>
  <c r="D36" i="116" s="1"/>
  <c r="AB16" i="37"/>
  <c r="E36" i="116" s="1"/>
  <c r="AB11" i="40"/>
  <c r="E39" i="116" s="1"/>
  <c r="Y11" i="47"/>
  <c r="D46" i="116" s="1"/>
  <c r="X11" i="48"/>
  <c r="C47" i="116" s="1"/>
  <c r="Z5" i="72"/>
  <c r="Z16" i="72" s="1"/>
  <c r="F71" i="116" s="1"/>
  <c r="X16" i="72"/>
  <c r="C71" i="116" s="1"/>
  <c r="Y16" i="74"/>
  <c r="D73" i="116" s="1"/>
  <c r="X16" i="80"/>
  <c r="C79" i="116" s="1"/>
  <c r="Y16" i="82"/>
  <c r="D81" i="116" s="1"/>
  <c r="Z93" i="96"/>
  <c r="F95" i="116" s="1"/>
  <c r="X32" i="30"/>
  <c r="C29" i="116" s="1"/>
  <c r="Y16" i="60"/>
  <c r="D59" i="116" s="1"/>
  <c r="AB19" i="12"/>
  <c r="E11" i="116" s="1"/>
  <c r="AB30" i="15"/>
  <c r="E14" i="116" s="1"/>
  <c r="Y32" i="30"/>
  <c r="D29" i="116" s="1"/>
  <c r="X40" i="58"/>
  <c r="C57" i="116" s="1"/>
  <c r="Z5" i="30"/>
  <c r="Z32" i="30" s="1"/>
  <c r="F29" i="116" s="1"/>
  <c r="X23" i="33"/>
  <c r="C32" i="116" s="1"/>
  <c r="X14" i="34"/>
  <c r="C33" i="116" s="1"/>
  <c r="X10" i="39"/>
  <c r="C38" i="116" s="1"/>
  <c r="Z5" i="39"/>
  <c r="Z10" i="39" s="1"/>
  <c r="F38" i="116" s="1"/>
  <c r="Z5" i="56"/>
  <c r="Z40" i="56" s="1"/>
  <c r="F55" i="116" s="1"/>
  <c r="X40" i="56"/>
  <c r="C55" i="116" s="1"/>
  <c r="Y16" i="80"/>
  <c r="D79" i="116" s="1"/>
  <c r="X16" i="84"/>
  <c r="C83" i="116" s="1"/>
  <c r="X30" i="18"/>
  <c r="C17" i="116" s="1"/>
  <c r="AB11" i="52"/>
  <c r="E51" i="116" s="1"/>
  <c r="Z16" i="80"/>
  <c r="F79" i="116" s="1"/>
  <c r="X44" i="25"/>
  <c r="C24" i="116" s="1"/>
  <c r="Z5" i="25"/>
  <c r="Z44" i="25" s="1"/>
  <c r="F24" i="116" s="1"/>
  <c r="Y16" i="59"/>
  <c r="D58" i="116" s="1"/>
  <c r="AB16" i="61"/>
  <c r="E60" i="116" s="1"/>
  <c r="Y16" i="79"/>
  <c r="D78" i="116" s="1"/>
  <c r="X8" i="1"/>
  <c r="C2" i="116" s="1"/>
  <c r="Z5" i="1"/>
  <c r="Z8" i="1" s="1"/>
  <c r="F2" i="116" s="1"/>
  <c r="X123" i="5"/>
  <c r="C6" i="116" s="1"/>
  <c r="X11" i="50"/>
  <c r="C49" i="116" s="1"/>
  <c r="AB36" i="55"/>
  <c r="E54" i="116" s="1"/>
  <c r="X16" i="73"/>
  <c r="C72" i="116" s="1"/>
  <c r="AB16" i="86"/>
  <c r="E85" i="116" s="1"/>
  <c r="Y88" i="106"/>
  <c r="D105" i="116" s="1"/>
  <c r="Z5" i="115"/>
  <c r="Z120" i="115" s="1"/>
  <c r="F114" i="116" s="1"/>
  <c r="X120" i="115"/>
  <c r="C114" i="116" s="1"/>
  <c r="Y123" i="5"/>
  <c r="D6" i="116" s="1"/>
  <c r="X48" i="28"/>
  <c r="C27" i="116" s="1"/>
  <c r="X10" i="35"/>
  <c r="C34" i="116" s="1"/>
  <c r="X12" i="42"/>
  <c r="C41" i="116" s="1"/>
  <c r="X13" i="44"/>
  <c r="C43" i="116" s="1"/>
  <c r="Z5" i="59"/>
  <c r="Z16" i="59" s="1"/>
  <c r="F58" i="116" s="1"/>
  <c r="X16" i="59"/>
  <c r="C58" i="116" s="1"/>
  <c r="AA16" i="79"/>
  <c r="G78" i="116" s="1"/>
  <c r="X16" i="86"/>
  <c r="C85" i="116" s="1"/>
  <c r="Z5" i="86"/>
  <c r="Z16" i="86" s="1"/>
  <c r="F85" i="116" s="1"/>
  <c r="Y100" i="99"/>
  <c r="D98" i="116" s="1"/>
  <c r="X67" i="100"/>
  <c r="C99" i="116" s="1"/>
  <c r="Z123" i="5"/>
  <c r="F6" i="116" s="1"/>
  <c r="Y16" i="67"/>
  <c r="D66" i="116" s="1"/>
  <c r="Z16" i="82"/>
  <c r="F81" i="116" s="1"/>
  <c r="X16" i="87"/>
  <c r="C86" i="116" s="1"/>
  <c r="X26" i="109"/>
  <c r="C108" i="116" s="1"/>
  <c r="Z5" i="2"/>
  <c r="Z205" i="2" s="1"/>
  <c r="F3" i="116" s="1"/>
  <c r="X19" i="8"/>
  <c r="C8" i="116" s="1"/>
  <c r="Z5" i="8"/>
  <c r="Z19" i="8" s="1"/>
  <c r="F8" i="116" s="1"/>
  <c r="X34" i="29"/>
  <c r="C28" i="116" s="1"/>
  <c r="Y10" i="35"/>
  <c r="D34" i="116" s="1"/>
  <c r="Z5" i="53"/>
  <c r="Z8" i="53" s="1"/>
  <c r="F52" i="116" s="1"/>
  <c r="X36" i="55"/>
  <c r="C54" i="116" s="1"/>
  <c r="Z16" i="63"/>
  <c r="F62" i="116" s="1"/>
  <c r="Z5" i="73"/>
  <c r="Z16" i="73" s="1"/>
  <c r="F72" i="116" s="1"/>
  <c r="X16" i="77"/>
  <c r="C76" i="116" s="1"/>
  <c r="Y68" i="93"/>
  <c r="D92" i="116" s="1"/>
  <c r="Y93" i="96"/>
  <c r="D95" i="116" s="1"/>
  <c r="Y171" i="102"/>
  <c r="D101" i="116" s="1"/>
  <c r="Z62" i="14"/>
  <c r="F13" i="116" s="1"/>
  <c r="X90" i="31"/>
  <c r="C30" i="116" s="1"/>
  <c r="AB10" i="35"/>
  <c r="E34" i="116" s="1"/>
  <c r="X11" i="36"/>
  <c r="C35" i="116" s="1"/>
  <c r="AC11" i="40"/>
  <c r="H39" i="116" s="1"/>
  <c r="AC12" i="42"/>
  <c r="H41" i="116" s="1"/>
  <c r="X11" i="46"/>
  <c r="C45" i="116" s="1"/>
  <c r="Y40" i="58"/>
  <c r="D57" i="116" s="1"/>
  <c r="X16" i="60"/>
  <c r="C59" i="116" s="1"/>
  <c r="X16" i="68"/>
  <c r="C67" i="116" s="1"/>
  <c r="Z5" i="68"/>
  <c r="Z16" i="68" s="1"/>
  <c r="F67" i="116" s="1"/>
  <c r="Y16" i="72"/>
  <c r="D71" i="116" s="1"/>
  <c r="Z5" i="77"/>
  <c r="Z16" i="77" s="1"/>
  <c r="F76" i="116" s="1"/>
  <c r="Z16" i="87"/>
  <c r="F86" i="116" s="1"/>
  <c r="X68" i="93"/>
  <c r="C92" i="116" s="1"/>
  <c r="Z5" i="93"/>
  <c r="Z68" i="93" s="1"/>
  <c r="F92" i="116" s="1"/>
  <c r="Z5" i="95"/>
  <c r="Z66" i="95" s="1"/>
  <c r="F94" i="116" s="1"/>
  <c r="X66" i="95"/>
  <c r="C94" i="116" s="1"/>
  <c r="Z100" i="99"/>
  <c r="F98" i="116" s="1"/>
  <c r="Y11" i="45"/>
  <c r="D44" i="116" s="1"/>
  <c r="Z16" i="71"/>
  <c r="F70" i="116" s="1"/>
  <c r="AA16" i="88"/>
  <c r="G87" i="116" s="1"/>
  <c r="X100" i="99"/>
  <c r="C98" i="116" s="1"/>
  <c r="X58" i="23"/>
  <c r="C22" i="116" s="1"/>
  <c r="Z5" i="23"/>
  <c r="Z58" i="23" s="1"/>
  <c r="F22" i="116" s="1"/>
  <c r="Y48" i="28"/>
  <c r="D27" i="116" s="1"/>
  <c r="Z11" i="45"/>
  <c r="F44" i="116" s="1"/>
  <c r="AA16" i="61"/>
  <c r="G60" i="116" s="1"/>
  <c r="X16" i="63"/>
  <c r="C62" i="116" s="1"/>
  <c r="AC16" i="69"/>
  <c r="H68" i="116" s="1"/>
  <c r="Y16" i="76"/>
  <c r="D75" i="116" s="1"/>
  <c r="AD11" i="38"/>
  <c r="I37" i="116" s="1"/>
  <c r="X38" i="110"/>
  <c r="C109" i="116" s="1"/>
  <c r="Z5" i="110"/>
  <c r="Z38" i="110" s="1"/>
  <c r="F109" i="116" s="1"/>
  <c r="X110" i="6"/>
  <c r="C7" i="116" s="1"/>
  <c r="X68" i="13"/>
  <c r="C12" i="116" s="1"/>
  <c r="AD12" i="43"/>
  <c r="I42" i="116" s="1"/>
  <c r="AB16" i="65"/>
  <c r="E64" i="116" s="1"/>
  <c r="Y16" i="68"/>
  <c r="D67" i="116" s="1"/>
  <c r="AD16" i="76"/>
  <c r="I75" i="116" s="1"/>
  <c r="X16" i="79"/>
  <c r="C78" i="116" s="1"/>
  <c r="Z5" i="79"/>
  <c r="Z16" i="79" s="1"/>
  <c r="F78" i="116" s="1"/>
  <c r="AB16" i="83"/>
  <c r="E82" i="116" s="1"/>
  <c r="X181" i="89"/>
  <c r="C88" i="116" s="1"/>
  <c r="X93" i="97"/>
  <c r="C96" i="116" s="1"/>
  <c r="Z5" i="97"/>
  <c r="Z93" i="97" s="1"/>
  <c r="F96" i="116" s="1"/>
  <c r="AB88" i="106"/>
  <c r="E105" i="116" s="1"/>
  <c r="Y205" i="2"/>
  <c r="D3" i="116" s="1"/>
  <c r="Y34" i="29"/>
  <c r="D28" i="116" s="1"/>
  <c r="AB14" i="34"/>
  <c r="E33" i="116" s="1"/>
  <c r="AB11" i="45"/>
  <c r="E44" i="116" s="1"/>
  <c r="Z5" i="69"/>
  <c r="Z16" i="69" s="1"/>
  <c r="F68" i="116" s="1"/>
  <c r="X16" i="69"/>
  <c r="C68" i="116" s="1"/>
  <c r="Y16" i="85"/>
  <c r="D84" i="116" s="1"/>
  <c r="Y181" i="89"/>
  <c r="D88" i="116" s="1"/>
  <c r="Y66" i="95"/>
  <c r="D94" i="116" s="1"/>
  <c r="AB18" i="107"/>
  <c r="E106" i="116" s="1"/>
  <c r="Y17" i="32"/>
  <c r="D31" i="116" s="1"/>
  <c r="Y10" i="49"/>
  <c r="D48" i="116" s="1"/>
  <c r="AB16" i="82"/>
  <c r="E81" i="116" s="1"/>
  <c r="Y65" i="4"/>
  <c r="D5" i="116" s="1"/>
  <c r="AB90" i="31"/>
  <c r="E30" i="116" s="1"/>
  <c r="X11" i="45"/>
  <c r="C44" i="116" s="1"/>
  <c r="X16" i="78"/>
  <c r="C77" i="116" s="1"/>
  <c r="Z5" i="78"/>
  <c r="Z16" i="78" s="1"/>
  <c r="F77" i="116" s="1"/>
  <c r="AB25" i="108"/>
  <c r="E107" i="116" s="1"/>
  <c r="Y19" i="8"/>
  <c r="D8" i="116" s="1"/>
  <c r="AD34" i="29"/>
  <c r="I28" i="116" s="1"/>
  <c r="Y40" i="56"/>
  <c r="D55" i="116" s="1"/>
  <c r="X170" i="101"/>
  <c r="C100" i="116" s="1"/>
  <c r="Z26" i="109"/>
  <c r="F108" i="116" s="1"/>
  <c r="Y38" i="110"/>
  <c r="D109" i="116" s="1"/>
  <c r="Z15" i="113"/>
  <c r="F112" i="116" s="1"/>
  <c r="AB12" i="42"/>
  <c r="E41" i="116" s="1"/>
  <c r="AD11" i="50"/>
  <c r="I49" i="116" s="1"/>
  <c r="X16" i="67"/>
  <c r="C66" i="116" s="1"/>
  <c r="Y16" i="77"/>
  <c r="D76" i="116" s="1"/>
  <c r="Y16" i="78"/>
  <c r="Z67" i="100"/>
  <c r="F99" i="116" s="1"/>
  <c r="AD25" i="108"/>
  <c r="I107" i="116" s="1"/>
  <c r="Z181" i="89"/>
  <c r="F88" i="116" s="1"/>
  <c r="Z5" i="94"/>
  <c r="Z129" i="94" s="1"/>
  <c r="F93" i="116" s="1"/>
  <c r="X129" i="94"/>
  <c r="C93" i="116" s="1"/>
  <c r="Y67" i="100"/>
  <c r="D99" i="116" s="1"/>
  <c r="Z183" i="105"/>
  <c r="F104" i="116" s="1"/>
  <c r="Z88" i="106"/>
  <c r="F105" i="116" s="1"/>
  <c r="Z18" i="107"/>
  <c r="F106" i="116" s="1"/>
  <c r="X28" i="111"/>
  <c r="C110" i="116" s="1"/>
  <c r="Z5" i="111"/>
  <c r="Z28" i="111" s="1"/>
  <c r="F110" i="116" s="1"/>
  <c r="X29" i="112"/>
  <c r="C111" i="116" s="1"/>
  <c r="Z5" i="112"/>
  <c r="Z29" i="112" s="1"/>
  <c r="F111" i="116" s="1"/>
  <c r="AB29" i="112"/>
  <c r="E111" i="116" s="1"/>
  <c r="Y15" i="114"/>
  <c r="D113" i="116" s="1"/>
  <c r="Y26" i="109"/>
  <c r="D108" i="116" s="1"/>
  <c r="Y29" i="112"/>
  <c r="D111" i="116" s="1"/>
  <c r="Z15" i="114"/>
  <c r="F113" i="116" s="1"/>
  <c r="Y28" i="111"/>
  <c r="D110" i="116" s="1"/>
  <c r="X18" i="107"/>
  <c r="C106" i="116" s="1"/>
  <c r="AC15" i="113"/>
  <c r="H112" i="116" s="1"/>
  <c r="Y16" i="73"/>
  <c r="D72" i="116" s="1"/>
  <c r="AD16" i="79"/>
  <c r="I78" i="116" s="1"/>
  <c r="X88" i="98"/>
  <c r="C97" i="116" s="1"/>
  <c r="AD15" i="114"/>
  <c r="I113" i="116" s="1"/>
  <c r="Z171" i="102"/>
  <c r="F101" i="116" s="1"/>
  <c r="X15" i="113"/>
  <c r="C112" i="116" s="1"/>
  <c r="Y93" i="97"/>
  <c r="D96" i="116" s="1"/>
  <c r="AB26" i="109"/>
  <c r="E108" i="116" s="1"/>
  <c r="Y15" i="113"/>
  <c r="D112" i="116" s="1"/>
  <c r="X183" i="105"/>
  <c r="C104" i="116" s="1"/>
  <c r="Y120" i="115"/>
  <c r="D114" i="116" s="1"/>
  <c r="AD15" i="113"/>
  <c r="I112" i="116" s="1"/>
  <c r="AB15" i="113"/>
  <c r="E112" i="116" s="1"/>
  <c r="X15" i="114"/>
  <c r="C113" i="116" s="1"/>
  <c r="T36" i="29" l="1"/>
  <c r="J28" i="116" s="1"/>
  <c r="T92" i="31"/>
  <c r="J30" i="116" s="1"/>
  <c r="T12" i="49"/>
  <c r="J48" i="116" s="1"/>
  <c r="T38" i="55"/>
  <c r="J54" i="116" s="1"/>
  <c r="T18" i="79"/>
  <c r="J78" i="116" s="1"/>
  <c r="T18" i="83"/>
  <c r="J82" i="116" s="1"/>
  <c r="T142" i="91"/>
  <c r="J90" i="116" s="1"/>
  <c r="T131" i="94"/>
  <c r="J93" i="116" s="1"/>
  <c r="AD67" i="100"/>
  <c r="I99" i="116" s="1"/>
  <c r="T69" i="100"/>
  <c r="J99" i="116" s="1"/>
  <c r="T126" i="104"/>
  <c r="J103" i="116" s="1"/>
  <c r="T31" i="112"/>
  <c r="J111" i="116" s="1"/>
  <c r="T207" i="2"/>
  <c r="J3" i="116" s="1"/>
  <c r="AC93" i="96"/>
  <c r="H95" i="116" s="1"/>
  <c r="AD66" i="95"/>
  <c r="I94" i="116" s="1"/>
  <c r="AC129" i="94"/>
  <c r="H93" i="116" s="1"/>
  <c r="AD129" i="94"/>
  <c r="I93" i="116" s="1"/>
  <c r="AD68" i="93"/>
  <c r="I92" i="116" s="1"/>
  <c r="AC68" i="93"/>
  <c r="H92" i="116" s="1"/>
  <c r="AC181" i="89"/>
  <c r="H88" i="116" s="1"/>
  <c r="AB16" i="72"/>
  <c r="E71" i="116" s="1"/>
  <c r="AC16" i="78"/>
  <c r="H77" i="116" s="1"/>
  <c r="AC16" i="72"/>
  <c r="H71" i="116" s="1"/>
  <c r="AC16" i="59"/>
  <c r="H58" i="116" s="1"/>
  <c r="AD16" i="78"/>
  <c r="I77" i="116" s="1"/>
  <c r="AC16" i="68"/>
  <c r="H67" i="116" s="1"/>
  <c r="AB16" i="76"/>
  <c r="E75" i="116" s="1"/>
  <c r="AA16" i="67"/>
  <c r="G66" i="116" s="1"/>
  <c r="AA16" i="68"/>
  <c r="G67" i="116" s="1"/>
  <c r="AB16" i="66"/>
  <c r="E65" i="116" s="1"/>
  <c r="AA16" i="70"/>
  <c r="G69" i="116" s="1"/>
  <c r="AB16" i="60"/>
  <c r="E59" i="116" s="1"/>
  <c r="AC16" i="81"/>
  <c r="H80" i="116" s="1"/>
  <c r="AD16" i="71"/>
  <c r="I70" i="116" s="1"/>
  <c r="AC16" i="87"/>
  <c r="H86" i="116" s="1"/>
  <c r="AD16" i="64"/>
  <c r="I63" i="116" s="1"/>
  <c r="AD16" i="85"/>
  <c r="I84" i="116" s="1"/>
  <c r="AB16" i="70"/>
  <c r="E69" i="116" s="1"/>
  <c r="AA16" i="63"/>
  <c r="G62" i="116" s="1"/>
  <c r="AC16" i="75"/>
  <c r="H74" i="116" s="1"/>
  <c r="AD16" i="88"/>
  <c r="I87" i="116" s="1"/>
  <c r="AA16" i="83"/>
  <c r="G82" i="116" s="1"/>
  <c r="AA16" i="78"/>
  <c r="G77" i="116" s="1"/>
  <c r="AB16" i="69"/>
  <c r="E68" i="116" s="1"/>
  <c r="AB16" i="63"/>
  <c r="E62" i="116" s="1"/>
  <c r="AC16" i="86"/>
  <c r="H85" i="116" s="1"/>
  <c r="AC16" i="67"/>
  <c r="H66" i="116" s="1"/>
  <c r="AC16" i="76"/>
  <c r="H75" i="116" s="1"/>
  <c r="AB16" i="79"/>
  <c r="E78" i="116" s="1"/>
  <c r="AA16" i="66"/>
  <c r="G65" i="116" s="1"/>
  <c r="AC16" i="74"/>
  <c r="H73" i="116" s="1"/>
  <c r="AC40" i="58"/>
  <c r="H57" i="116" s="1"/>
  <c r="AD40" i="56"/>
  <c r="I55" i="116" s="1"/>
  <c r="AC40" i="56"/>
  <c r="H55" i="116" s="1"/>
  <c r="AC36" i="55"/>
  <c r="H54" i="116" s="1"/>
  <c r="AC60" i="54"/>
  <c r="H53" i="116" s="1"/>
  <c r="AA11" i="52"/>
  <c r="G51" i="116" s="1"/>
  <c r="AA11" i="48"/>
  <c r="G47" i="116" s="1"/>
  <c r="AA11" i="46"/>
  <c r="G45" i="116" s="1"/>
  <c r="AA11" i="45"/>
  <c r="G44" i="116" s="1"/>
  <c r="AA13" i="44"/>
  <c r="G43" i="116" s="1"/>
  <c r="AA12" i="42"/>
  <c r="G41" i="116" s="1"/>
  <c r="AA15" i="41"/>
  <c r="G40" i="116" s="1"/>
  <c r="AA10" i="39"/>
  <c r="G38" i="116" s="1"/>
  <c r="AA11" i="38"/>
  <c r="G37" i="116" s="1"/>
  <c r="AA11" i="36"/>
  <c r="G35" i="116" s="1"/>
  <c r="AA14" i="34"/>
  <c r="G33" i="116" s="1"/>
  <c r="AC23" i="33"/>
  <c r="H32" i="116" s="1"/>
  <c r="AD23" i="33"/>
  <c r="I32" i="116" s="1"/>
  <c r="AA17" i="32"/>
  <c r="G31" i="116" s="1"/>
  <c r="AB17" i="32"/>
  <c r="E31" i="116" s="1"/>
  <c r="AA32" i="30"/>
  <c r="G29" i="116" s="1"/>
  <c r="AC32" i="30"/>
  <c r="H29" i="116" s="1"/>
  <c r="AD32" i="30"/>
  <c r="I29" i="116" s="1"/>
  <c r="AC34" i="29"/>
  <c r="H28" i="116" s="1"/>
  <c r="AB34" i="29"/>
  <c r="E28" i="116" s="1"/>
  <c r="AC48" i="28"/>
  <c r="H27" i="116" s="1"/>
  <c r="AD75" i="27"/>
  <c r="I26" i="116" s="1"/>
  <c r="AD89" i="26"/>
  <c r="I25" i="116" s="1"/>
  <c r="AC89" i="26"/>
  <c r="H25" i="116" s="1"/>
  <c r="AC44" i="25"/>
  <c r="H24" i="116" s="1"/>
  <c r="AD44" i="25"/>
  <c r="I24" i="116" s="1"/>
  <c r="AD53" i="24"/>
  <c r="I23" i="116" s="1"/>
  <c r="AC53" i="24"/>
  <c r="H23" i="116" s="1"/>
  <c r="AD58" i="23"/>
  <c r="I22" i="116" s="1"/>
  <c r="AC40" i="22"/>
  <c r="H21" i="116" s="1"/>
  <c r="AB40" i="22"/>
  <c r="E21" i="116" s="1"/>
  <c r="T33" i="21"/>
  <c r="T35" i="21" s="1"/>
  <c r="J20" i="116" s="1"/>
  <c r="AC60" i="20"/>
  <c r="H19" i="116" s="1"/>
  <c r="AB60" i="20"/>
  <c r="E19" i="116" s="1"/>
  <c r="AD60" i="20"/>
  <c r="I19" i="116" s="1"/>
  <c r="AC46" i="19"/>
  <c r="H18" i="116" s="1"/>
  <c r="AB46" i="19"/>
  <c r="E18" i="116" s="1"/>
  <c r="AD30" i="18"/>
  <c r="I17" i="116" s="1"/>
  <c r="AC30" i="18"/>
  <c r="H17" i="116" s="1"/>
  <c r="AC106" i="16"/>
  <c r="H15" i="116" s="1"/>
  <c r="AA30" i="15"/>
  <c r="G14" i="116" s="1"/>
  <c r="AC30" i="15"/>
  <c r="H14" i="116" s="1"/>
  <c r="AB62" i="14"/>
  <c r="E13" i="116" s="1"/>
  <c r="AD68" i="13"/>
  <c r="I12" i="116" s="1"/>
  <c r="AA19" i="12"/>
  <c r="G11" i="116" s="1"/>
  <c r="AB19" i="10"/>
  <c r="E10" i="116" s="1"/>
  <c r="AA19" i="10"/>
  <c r="G10" i="116" s="1"/>
  <c r="AC19" i="9"/>
  <c r="H9" i="116" s="1"/>
  <c r="AA19" i="9"/>
  <c r="G9" i="116" s="1"/>
  <c r="AB19" i="8"/>
  <c r="E8" i="116" s="1"/>
  <c r="AD110" i="6"/>
  <c r="I7" i="116" s="1"/>
  <c r="AA123" i="5"/>
  <c r="G6" i="116" s="1"/>
  <c r="AD205" i="2"/>
  <c r="I3" i="116" s="1"/>
  <c r="AD93" i="97"/>
  <c r="I96" i="116" s="1"/>
  <c r="AB88" i="98"/>
  <c r="E97" i="116" s="1"/>
  <c r="AC88" i="98"/>
  <c r="H97" i="116" s="1"/>
  <c r="AC67" i="100"/>
  <c r="H99" i="116" s="1"/>
  <c r="AD171" i="102"/>
  <c r="I101" i="116" s="1"/>
  <c r="AD182" i="103"/>
  <c r="I102" i="116" s="1"/>
  <c r="AD124" i="104"/>
  <c r="I103" i="116" s="1"/>
  <c r="AC124" i="104"/>
  <c r="H103" i="116" s="1"/>
  <c r="AA25" i="108"/>
  <c r="G107" i="116" s="1"/>
  <c r="AC25" i="108"/>
  <c r="H107" i="116" s="1"/>
  <c r="AC26" i="109"/>
  <c r="H108" i="116" s="1"/>
  <c r="AC38" i="110"/>
  <c r="H109" i="116" s="1"/>
  <c r="AB38" i="110"/>
  <c r="E109" i="116" s="1"/>
  <c r="AC28" i="111"/>
  <c r="H110" i="116" s="1"/>
  <c r="AC29" i="112"/>
  <c r="H111" i="116" s="1"/>
  <c r="AA15" i="113"/>
  <c r="G112" i="116" s="1"/>
  <c r="AA15" i="114"/>
  <c r="G113" i="116" s="1"/>
  <c r="AC120" i="115"/>
  <c r="H114" i="116" s="1"/>
  <c r="AA120" i="115"/>
  <c r="G114" i="116" s="1"/>
  <c r="AB120" i="115"/>
  <c r="E114" i="116" s="1"/>
  <c r="AA29" i="112"/>
  <c r="G111" i="116" s="1"/>
  <c r="AA28" i="111"/>
  <c r="G110" i="116" s="1"/>
  <c r="AB28" i="111"/>
  <c r="E110" i="116" s="1"/>
  <c r="AA38" i="110"/>
  <c r="G109" i="116" s="1"/>
  <c r="AA26" i="109"/>
  <c r="G108" i="116" s="1"/>
  <c r="AA18" i="107"/>
  <c r="G106" i="116" s="1"/>
  <c r="AC88" i="106"/>
  <c r="H105" i="116" s="1"/>
  <c r="AA88" i="106"/>
  <c r="G105" i="116" s="1"/>
  <c r="AC183" i="105"/>
  <c r="H104" i="116" s="1"/>
  <c r="AD183" i="105"/>
  <c r="I104" i="116" s="1"/>
  <c r="AA183" i="105"/>
  <c r="G104" i="116" s="1"/>
  <c r="AB183" i="105"/>
  <c r="E104" i="116" s="1"/>
  <c r="AA124" i="104"/>
  <c r="G103" i="116" s="1"/>
  <c r="AB124" i="104"/>
  <c r="E103" i="116" s="1"/>
  <c r="AC182" i="103"/>
  <c r="H102" i="116" s="1"/>
  <c r="AB182" i="103"/>
  <c r="E102" i="116" s="1"/>
  <c r="AA182" i="103"/>
  <c r="G102" i="116" s="1"/>
  <c r="AB171" i="102"/>
  <c r="E101" i="116" s="1"/>
  <c r="AA171" i="102"/>
  <c r="G101" i="116" s="1"/>
  <c r="AC171" i="102"/>
  <c r="H101" i="116" s="1"/>
  <c r="AC170" i="101"/>
  <c r="H100" i="116" s="1"/>
  <c r="AB170" i="101"/>
  <c r="E100" i="116" s="1"/>
  <c r="AA170" i="101"/>
  <c r="G100" i="116" s="1"/>
  <c r="AB67" i="100"/>
  <c r="E99" i="116" s="1"/>
  <c r="AA67" i="100"/>
  <c r="G99" i="116" s="1"/>
  <c r="AC100" i="99"/>
  <c r="H98" i="116" s="1"/>
  <c r="AD100" i="99"/>
  <c r="I98" i="116" s="1"/>
  <c r="AA100" i="99"/>
  <c r="G98" i="116" s="1"/>
  <c r="AB100" i="99"/>
  <c r="E98" i="116" s="1"/>
  <c r="AA88" i="98"/>
  <c r="G97" i="116" s="1"/>
  <c r="AA93" i="97"/>
  <c r="G96" i="116" s="1"/>
  <c r="AB93" i="97"/>
  <c r="E96" i="116" s="1"/>
  <c r="AA93" i="96"/>
  <c r="G95" i="116" s="1"/>
  <c r="AB93" i="96"/>
  <c r="E95" i="116" s="1"/>
  <c r="AA66" i="95"/>
  <c r="G94" i="116" s="1"/>
  <c r="AB66" i="95"/>
  <c r="E94" i="116" s="1"/>
  <c r="AB129" i="94"/>
  <c r="E93" i="116" s="1"/>
  <c r="AA129" i="94"/>
  <c r="G93" i="116" s="1"/>
  <c r="AA68" i="93"/>
  <c r="G92" i="116" s="1"/>
  <c r="AB68" i="93"/>
  <c r="E92" i="116" s="1"/>
  <c r="AC139" i="92"/>
  <c r="H91" i="116" s="1"/>
  <c r="AA139" i="92"/>
  <c r="G91" i="116" s="1"/>
  <c r="AB139" i="92"/>
  <c r="E91" i="116" s="1"/>
  <c r="AC140" i="91"/>
  <c r="H90" i="116" s="1"/>
  <c r="AD140" i="91"/>
  <c r="I90" i="116" s="1"/>
  <c r="AB140" i="91"/>
  <c r="E90" i="116" s="1"/>
  <c r="AA140" i="91"/>
  <c r="G90" i="116" s="1"/>
  <c r="AC227" i="90"/>
  <c r="H89" i="116" s="1"/>
  <c r="AD227" i="90"/>
  <c r="I89" i="116" s="1"/>
  <c r="AA227" i="90"/>
  <c r="G89" i="116" s="1"/>
  <c r="AB227" i="90"/>
  <c r="E89" i="116" s="1"/>
  <c r="AD181" i="89"/>
  <c r="I88" i="116" s="1"/>
  <c r="AB181" i="89"/>
  <c r="E88" i="116" s="1"/>
  <c r="AA181" i="89"/>
  <c r="G88" i="116" s="1"/>
  <c r="AB16" i="74"/>
  <c r="E73" i="116" s="1"/>
  <c r="AA16" i="64"/>
  <c r="G63" i="116" s="1"/>
  <c r="AA16" i="69"/>
  <c r="G68" i="116" s="1"/>
  <c r="AA16" i="71"/>
  <c r="G70" i="116" s="1"/>
  <c r="AB16" i="77"/>
  <c r="E76" i="116" s="1"/>
  <c r="AB16" i="80"/>
  <c r="E79" i="116" s="1"/>
  <c r="AA16" i="84"/>
  <c r="G83" i="116" s="1"/>
  <c r="AB16" i="62"/>
  <c r="E61" i="116" s="1"/>
  <c r="AA16" i="62"/>
  <c r="G61" i="116" s="1"/>
  <c r="AA16" i="74"/>
  <c r="G73" i="116" s="1"/>
  <c r="AC16" i="82"/>
  <c r="H81" i="116" s="1"/>
  <c r="AB16" i="85"/>
  <c r="E84" i="116" s="1"/>
  <c r="AA16" i="59"/>
  <c r="G58" i="116" s="1"/>
  <c r="AA16" i="85"/>
  <c r="G84" i="116" s="1"/>
  <c r="AC16" i="80"/>
  <c r="H79" i="116" s="1"/>
  <c r="AB16" i="64"/>
  <c r="E63" i="116" s="1"/>
  <c r="AB16" i="71"/>
  <c r="E70" i="116" s="1"/>
  <c r="AC16" i="77"/>
  <c r="H76" i="116" s="1"/>
  <c r="AB16" i="78"/>
  <c r="E77" i="116" s="1"/>
  <c r="AB16" i="81"/>
  <c r="E80" i="116" s="1"/>
  <c r="AA16" i="76"/>
  <c r="G75" i="116" s="1"/>
  <c r="AD16" i="59"/>
  <c r="I58" i="116" s="1"/>
  <c r="AB16" i="88"/>
  <c r="E87" i="116" s="1"/>
  <c r="AA16" i="87"/>
  <c r="G86" i="116" s="1"/>
  <c r="AB16" i="87"/>
  <c r="E86" i="116" s="1"/>
  <c r="AA16" i="60"/>
  <c r="G59" i="116" s="1"/>
  <c r="AC16" i="73"/>
  <c r="H72" i="116" s="1"/>
  <c r="AA16" i="77"/>
  <c r="G76" i="116" s="1"/>
  <c r="AA16" i="72"/>
  <c r="G71" i="116" s="1"/>
  <c r="AA16" i="73"/>
  <c r="G72" i="116" s="1"/>
  <c r="AA16" i="75"/>
  <c r="G74" i="116" s="1"/>
  <c r="AC16" i="65"/>
  <c r="H64" i="116" s="1"/>
  <c r="AA16" i="82"/>
  <c r="G81" i="116" s="1"/>
  <c r="AB16" i="59"/>
  <c r="E58" i="116" s="1"/>
  <c r="AA16" i="80"/>
  <c r="G79" i="116" s="1"/>
  <c r="AA16" i="65"/>
  <c r="G64" i="116" s="1"/>
  <c r="AA16" i="81"/>
  <c r="G80" i="116" s="1"/>
  <c r="AA40" i="58"/>
  <c r="G57" i="116" s="1"/>
  <c r="AC214" i="57"/>
  <c r="H56" i="116" s="1"/>
  <c r="AD214" i="57"/>
  <c r="I56" i="116" s="1"/>
  <c r="AA214" i="57"/>
  <c r="G56" i="116" s="1"/>
  <c r="AB214" i="57"/>
  <c r="E56" i="116" s="1"/>
  <c r="AB40" i="56"/>
  <c r="E55" i="116" s="1"/>
  <c r="AA40" i="56"/>
  <c r="G55" i="116" s="1"/>
  <c r="AA36" i="55"/>
  <c r="G54" i="116" s="1"/>
  <c r="AA60" i="54"/>
  <c r="G53" i="116" s="1"/>
  <c r="AB60" i="54"/>
  <c r="E53" i="116" s="1"/>
  <c r="AB8" i="53"/>
  <c r="E52" i="116" s="1"/>
  <c r="AD5" i="53"/>
  <c r="AD8" i="53" s="1"/>
  <c r="I52" i="116" s="1"/>
  <c r="AA8" i="53"/>
  <c r="G52" i="116" s="1"/>
  <c r="AC5" i="53"/>
  <c r="AC8" i="53" s="1"/>
  <c r="H52" i="116" s="1"/>
  <c r="AB11" i="48"/>
  <c r="E47" i="116" s="1"/>
  <c r="AA11" i="47"/>
  <c r="G46" i="116" s="1"/>
  <c r="AA11" i="40"/>
  <c r="G39" i="116" s="1"/>
  <c r="AA16" i="37"/>
  <c r="G36" i="116" s="1"/>
  <c r="AB23" i="33"/>
  <c r="E32" i="116" s="1"/>
  <c r="AA23" i="33"/>
  <c r="G32" i="116" s="1"/>
  <c r="AC90" i="31"/>
  <c r="H30" i="116" s="1"/>
  <c r="AA90" i="31"/>
  <c r="G30" i="116" s="1"/>
  <c r="AB32" i="30"/>
  <c r="E29" i="116" s="1"/>
  <c r="AA34" i="29"/>
  <c r="G28" i="116" s="1"/>
  <c r="AA48" i="28"/>
  <c r="G27" i="116" s="1"/>
  <c r="AB75" i="27"/>
  <c r="E26" i="116" s="1"/>
  <c r="AC75" i="27"/>
  <c r="H26" i="116" s="1"/>
  <c r="AA75" i="27"/>
  <c r="G26" i="116" s="1"/>
  <c r="AB89" i="26"/>
  <c r="E25" i="116" s="1"/>
  <c r="AA89" i="26"/>
  <c r="G25" i="116" s="1"/>
  <c r="AB44" i="25"/>
  <c r="E24" i="116" s="1"/>
  <c r="AA44" i="25"/>
  <c r="G24" i="116" s="1"/>
  <c r="AA53" i="24"/>
  <c r="G23" i="116" s="1"/>
  <c r="AB53" i="24"/>
  <c r="E23" i="116" s="1"/>
  <c r="AA58" i="23"/>
  <c r="G22" i="116" s="1"/>
  <c r="AB58" i="23"/>
  <c r="E22" i="116" s="1"/>
  <c r="AA40" i="22"/>
  <c r="G21" i="116" s="1"/>
  <c r="AA28" i="21"/>
  <c r="AC28" i="21" s="1"/>
  <c r="AA12" i="21"/>
  <c r="AC12" i="21" s="1"/>
  <c r="AA30" i="21"/>
  <c r="AC30" i="21" s="1"/>
  <c r="AA18" i="21"/>
  <c r="AC18" i="21" s="1"/>
  <c r="AC5" i="21"/>
  <c r="AA8" i="21"/>
  <c r="AC8" i="21" s="1"/>
  <c r="AA13" i="21"/>
  <c r="AC13" i="21" s="1"/>
  <c r="AA16" i="21"/>
  <c r="AC16" i="21" s="1"/>
  <c r="AB25" i="21"/>
  <c r="AD25" i="21" s="1"/>
  <c r="AA21" i="21"/>
  <c r="AC21" i="21" s="1"/>
  <c r="Z33" i="21"/>
  <c r="F20" i="116" s="1"/>
  <c r="AA15" i="21"/>
  <c r="AC15" i="21" s="1"/>
  <c r="Y33" i="21"/>
  <c r="D20" i="116" s="1"/>
  <c r="D115" i="116" s="1"/>
  <c r="AA24" i="21"/>
  <c r="AC24" i="21" s="1"/>
  <c r="AB27" i="21"/>
  <c r="AD27" i="21" s="1"/>
  <c r="AB5" i="21"/>
  <c r="AA60" i="20"/>
  <c r="G19" i="116" s="1"/>
  <c r="AA46" i="19"/>
  <c r="G18" i="116" s="1"/>
  <c r="AB30" i="18"/>
  <c r="E17" i="116" s="1"/>
  <c r="AA30" i="18"/>
  <c r="G17" i="116" s="1"/>
  <c r="AC106" i="17"/>
  <c r="H16" i="116" s="1"/>
  <c r="AA106" i="17"/>
  <c r="G16" i="116" s="1"/>
  <c r="AB106" i="17"/>
  <c r="E16" i="116" s="1"/>
  <c r="AB106" i="16"/>
  <c r="E15" i="116" s="1"/>
  <c r="AA106" i="16"/>
  <c r="G15" i="116" s="1"/>
  <c r="AA62" i="14"/>
  <c r="G13" i="116" s="1"/>
  <c r="AC68" i="13"/>
  <c r="H12" i="116" s="1"/>
  <c r="AA68" i="13"/>
  <c r="G12" i="116" s="1"/>
  <c r="AB68" i="13"/>
  <c r="E12" i="116" s="1"/>
  <c r="AB19" i="9"/>
  <c r="E9" i="116" s="1"/>
  <c r="AA19" i="8"/>
  <c r="G8" i="116" s="1"/>
  <c r="AC19" i="10"/>
  <c r="H10" i="116" s="1"/>
  <c r="AC110" i="6"/>
  <c r="H7" i="116" s="1"/>
  <c r="AB110" i="6"/>
  <c r="E7" i="116" s="1"/>
  <c r="AA110" i="6"/>
  <c r="G7" i="116" s="1"/>
  <c r="AD65" i="4"/>
  <c r="I5" i="116" s="1"/>
  <c r="AB67" i="3"/>
  <c r="E4" i="116" s="1"/>
  <c r="AC67" i="3"/>
  <c r="H4" i="116" s="1"/>
  <c r="AC205" i="2"/>
  <c r="H3" i="116" s="1"/>
  <c r="AB205" i="2"/>
  <c r="E3" i="116" s="1"/>
  <c r="AC65" i="4"/>
  <c r="H5" i="116" s="1"/>
  <c r="AA65" i="4"/>
  <c r="G5" i="116" s="1"/>
  <c r="AB65" i="4"/>
  <c r="E5" i="116" s="1"/>
  <c r="AA67" i="3"/>
  <c r="G4" i="116" s="1"/>
  <c r="AA205" i="2"/>
  <c r="G3" i="116" s="1"/>
  <c r="AC5" i="1"/>
  <c r="AA8" i="1"/>
  <c r="G2" i="116" s="1"/>
  <c r="AB8" i="1"/>
  <c r="E2" i="116" s="1"/>
  <c r="I95" i="116"/>
  <c r="C115" i="116"/>
  <c r="J115" i="116" l="1"/>
  <c r="AC8" i="1"/>
  <c r="H2" i="116"/>
  <c r="AA33" i="21"/>
  <c r="G20" i="116" s="1"/>
  <c r="G115" i="116" s="1"/>
  <c r="AC33" i="21"/>
  <c r="H20" i="116" s="1"/>
  <c r="AD5" i="21"/>
  <c r="AD33" i="21" s="1"/>
  <c r="I20" i="116" s="1"/>
  <c r="I115" i="116" s="1"/>
  <c r="AB33" i="21"/>
  <c r="E20" i="116" s="1"/>
  <c r="E115" i="116" s="1"/>
  <c r="H115" i="116"/>
</calcChain>
</file>

<file path=xl/sharedStrings.xml><?xml version="1.0" encoding="utf-8"?>
<sst xmlns="http://schemas.openxmlformats.org/spreadsheetml/2006/main" count="29542" uniqueCount="3547">
  <si>
    <t>№</t>
    <phoneticPr fontId="1"/>
  </si>
  <si>
    <t>施設名</t>
    <rPh sb="0" eb="2">
      <t>シセツ</t>
    </rPh>
    <rPh sb="2" eb="3">
      <t>メイ</t>
    </rPh>
    <phoneticPr fontId="1"/>
  </si>
  <si>
    <t>部屋名</t>
    <rPh sb="0" eb="3">
      <t>ヘヤメイ</t>
    </rPh>
    <phoneticPr fontId="1"/>
  </si>
  <si>
    <t>既設照明</t>
    <rPh sb="0" eb="2">
      <t>キセツ</t>
    </rPh>
    <rPh sb="2" eb="4">
      <t>ショウメイ</t>
    </rPh>
    <phoneticPr fontId="1"/>
  </si>
  <si>
    <t>記号</t>
    <rPh sb="0" eb="2">
      <t>キゴウ</t>
    </rPh>
    <phoneticPr fontId="1"/>
  </si>
  <si>
    <t>器具仕様</t>
    <rPh sb="0" eb="2">
      <t>キグ</t>
    </rPh>
    <rPh sb="2" eb="4">
      <t>シヨウ</t>
    </rPh>
    <phoneticPr fontId="1"/>
  </si>
  <si>
    <t>交換方式</t>
    <rPh sb="0" eb="2">
      <t>コウカン</t>
    </rPh>
    <rPh sb="2" eb="4">
      <t>ホウシキ</t>
    </rPh>
    <phoneticPr fontId="1"/>
  </si>
  <si>
    <t>名称</t>
    <rPh sb="0" eb="2">
      <t>メイショウ</t>
    </rPh>
    <phoneticPr fontId="1"/>
  </si>
  <si>
    <t>型番</t>
    <rPh sb="0" eb="2">
      <t>カタバン</t>
    </rPh>
    <phoneticPr fontId="1"/>
  </si>
  <si>
    <t>色温度</t>
    <rPh sb="0" eb="1">
      <t>イロ</t>
    </rPh>
    <rPh sb="1" eb="3">
      <t>オンド</t>
    </rPh>
    <phoneticPr fontId="1"/>
  </si>
  <si>
    <t>既設ﾗﾝﾌﾟ</t>
    <rPh sb="0" eb="2">
      <t>キセツ</t>
    </rPh>
    <phoneticPr fontId="1"/>
  </si>
  <si>
    <t>LED照明</t>
    <rPh sb="3" eb="5">
      <t>ショウメイ</t>
    </rPh>
    <phoneticPr fontId="1"/>
  </si>
  <si>
    <t>台数</t>
    <rPh sb="0" eb="2">
      <t>ダイスウ</t>
    </rPh>
    <phoneticPr fontId="1"/>
  </si>
  <si>
    <t>施設№</t>
    <rPh sb="0" eb="2">
      <t>シセツ</t>
    </rPh>
    <phoneticPr fontId="1"/>
  </si>
  <si>
    <t>試算条件</t>
    <rPh sb="0" eb="2">
      <t>シサン</t>
    </rPh>
    <rPh sb="2" eb="4">
      <t>ジョウケン</t>
    </rPh>
    <phoneticPr fontId="1"/>
  </si>
  <si>
    <t>使用時間</t>
    <rPh sb="0" eb="2">
      <t>シヨウ</t>
    </rPh>
    <rPh sb="2" eb="4">
      <t>ジカン</t>
    </rPh>
    <phoneticPr fontId="1"/>
  </si>
  <si>
    <t>稼働日数</t>
    <rPh sb="0" eb="2">
      <t>カドウ</t>
    </rPh>
    <rPh sb="2" eb="4">
      <t>ニッスウ</t>
    </rPh>
    <phoneticPr fontId="1"/>
  </si>
  <si>
    <t>ﾘｰｽ期間</t>
    <rPh sb="3" eb="5">
      <t>キカン</t>
    </rPh>
    <phoneticPr fontId="1"/>
  </si>
  <si>
    <t>階</t>
    <rPh sb="0" eb="1">
      <t>カイ</t>
    </rPh>
    <phoneticPr fontId="1"/>
  </si>
  <si>
    <t>市役所東庁舎</t>
    <rPh sb="0" eb="3">
      <t>シヤクショ</t>
    </rPh>
    <rPh sb="3" eb="4">
      <t>ヒガシ</t>
    </rPh>
    <rPh sb="4" eb="6">
      <t>チョウシャ</t>
    </rPh>
    <phoneticPr fontId="1"/>
  </si>
  <si>
    <t>既存照明</t>
    <rPh sb="0" eb="2">
      <t>キゾン</t>
    </rPh>
    <rPh sb="2" eb="4">
      <t>ショウメイ</t>
    </rPh>
    <phoneticPr fontId="1"/>
  </si>
  <si>
    <t>電力単価</t>
    <rPh sb="0" eb="2">
      <t>デンリョク</t>
    </rPh>
    <rPh sb="2" eb="4">
      <t>タンカ</t>
    </rPh>
    <phoneticPr fontId="1"/>
  </si>
  <si>
    <t>円</t>
    <rPh sb="0" eb="1">
      <t>エン</t>
    </rPh>
    <phoneticPr fontId="1"/>
  </si>
  <si>
    <t>車庫</t>
    <rPh sb="0" eb="2">
      <t>シャコ</t>
    </rPh>
    <phoneticPr fontId="1"/>
  </si>
  <si>
    <t>FLR40W*1灯</t>
  </si>
  <si>
    <t>蛍光灯40W  埋込型 幅170mm</t>
  </si>
  <si>
    <t>消費電力
(w)</t>
    <rPh sb="0" eb="2">
      <t>ショウヒ</t>
    </rPh>
    <rPh sb="2" eb="4">
      <t>デンリョク</t>
    </rPh>
    <phoneticPr fontId="1"/>
  </si>
  <si>
    <t>器具
台数</t>
    <rPh sb="0" eb="2">
      <t>キグ</t>
    </rPh>
    <rPh sb="3" eb="5">
      <t>ダイスウ</t>
    </rPh>
    <phoneticPr fontId="1"/>
  </si>
  <si>
    <t>ﾗﾝﾌﾟ数
/1台</t>
    <rPh sb="4" eb="5">
      <t>スウ</t>
    </rPh>
    <rPh sb="8" eb="9">
      <t>ダイ</t>
    </rPh>
    <phoneticPr fontId="1"/>
  </si>
  <si>
    <t>ﾗﾝﾌﾟ
本数</t>
    <rPh sb="5" eb="7">
      <t>ホンスウ</t>
    </rPh>
    <phoneticPr fontId="1"/>
  </si>
  <si>
    <t>光束
(lm)</t>
    <rPh sb="0" eb="2">
      <t>コウソク</t>
    </rPh>
    <phoneticPr fontId="1"/>
  </si>
  <si>
    <t>新設LED照明</t>
    <rPh sb="0" eb="2">
      <t>シンセツ</t>
    </rPh>
    <rPh sb="5" eb="7">
      <t>ショウメイ</t>
    </rPh>
    <phoneticPr fontId="1"/>
  </si>
  <si>
    <t>CO2
排出係数</t>
    <rPh sb="4" eb="6">
      <t>ハイシュツ</t>
    </rPh>
    <rPh sb="6" eb="8">
      <t>ケイスウ</t>
    </rPh>
    <phoneticPr fontId="1"/>
  </si>
  <si>
    <t>10年間
削減効果</t>
    <rPh sb="2" eb="4">
      <t>ネンカン</t>
    </rPh>
    <rPh sb="5" eb="7">
      <t>サクゲン</t>
    </rPh>
    <rPh sb="7" eb="9">
      <t>コウカ</t>
    </rPh>
    <phoneticPr fontId="1"/>
  </si>
  <si>
    <t>新城地域文化広場(文化会館)</t>
    <rPh sb="0" eb="2">
      <t>シンシロ</t>
    </rPh>
    <rPh sb="2" eb="4">
      <t>チイキ</t>
    </rPh>
    <rPh sb="4" eb="6">
      <t>ブンカ</t>
    </rPh>
    <rPh sb="6" eb="8">
      <t>ヒロバ</t>
    </rPh>
    <rPh sb="9" eb="11">
      <t>ブンカ</t>
    </rPh>
    <rPh sb="11" eb="13">
      <t>カイカン</t>
    </rPh>
    <phoneticPr fontId="1"/>
  </si>
  <si>
    <t>電気室</t>
    <rPh sb="0" eb="2">
      <t>デンキ</t>
    </rPh>
    <rPh sb="2" eb="3">
      <t>シツ</t>
    </rPh>
    <phoneticPr fontId="1"/>
  </si>
  <si>
    <t>FLR40W*2灯</t>
  </si>
  <si>
    <t>蛍光灯40W  笠付トラフ型</t>
  </si>
  <si>
    <t>蛍光灯32W  笠付トラフ型 （非常灯兼用）</t>
  </si>
  <si>
    <t>自家発電室</t>
    <rPh sb="0" eb="2">
      <t>ジカ</t>
    </rPh>
    <rPh sb="2" eb="4">
      <t>ハツデン</t>
    </rPh>
    <rPh sb="4" eb="5">
      <t>シツ</t>
    </rPh>
    <phoneticPr fontId="1"/>
  </si>
  <si>
    <t>総計</t>
    <rPh sb="0" eb="2">
      <t>ソウケイ</t>
    </rPh>
    <phoneticPr fontId="1"/>
  </si>
  <si>
    <t>ポンプ室</t>
    <rPh sb="3" eb="4">
      <t>シツ</t>
    </rPh>
    <phoneticPr fontId="1"/>
  </si>
  <si>
    <t>蛍光灯40W  笠付トラフ型（ガード付き）</t>
    <rPh sb="18" eb="19">
      <t>ツ</t>
    </rPh>
    <phoneticPr fontId="1"/>
  </si>
  <si>
    <t>トレンチ</t>
    <phoneticPr fontId="1"/>
  </si>
  <si>
    <t>IL40</t>
  </si>
  <si>
    <t>φ100非常灯</t>
  </si>
  <si>
    <t>-</t>
  </si>
  <si>
    <t>倉庫（7）</t>
    <rPh sb="0" eb="2">
      <t>ソウコ</t>
    </rPh>
    <phoneticPr fontId="1"/>
  </si>
  <si>
    <t xml:space="preserve">天井高
（程度） </t>
    <rPh sb="0" eb="2">
      <t>テンジョウ</t>
    </rPh>
    <rPh sb="2" eb="3">
      <t>タカ</t>
    </rPh>
    <rPh sb="5" eb="7">
      <t>テイド</t>
    </rPh>
    <phoneticPr fontId="1"/>
  </si>
  <si>
    <t>蛍光灯40W  直付型 幅150mm</t>
  </si>
  <si>
    <t>階数</t>
    <rPh sb="0" eb="1">
      <t>カイ</t>
    </rPh>
    <rPh sb="1" eb="2">
      <t>スウ</t>
    </rPh>
    <phoneticPr fontId="1"/>
  </si>
  <si>
    <t>防災センター</t>
    <rPh sb="0" eb="2">
      <t>ボウサイ</t>
    </rPh>
    <phoneticPr fontId="1"/>
  </si>
  <si>
    <t>FLR40W*3灯</t>
  </si>
  <si>
    <t>蛍光灯40W  埋込型 幅300mm</t>
  </si>
  <si>
    <t>蛍光灯40W  埋込型 幅300mm(非常灯兼用)</t>
  </si>
  <si>
    <t>105会議室</t>
    <rPh sb="3" eb="6">
      <t>カイギシツ</t>
    </rPh>
    <phoneticPr fontId="3"/>
  </si>
  <si>
    <t>104会議室</t>
    <rPh sb="3" eb="6">
      <t>カイギシツ</t>
    </rPh>
    <phoneticPr fontId="3"/>
  </si>
  <si>
    <t>103会議室</t>
    <rPh sb="3" eb="6">
      <t>カイギシツ</t>
    </rPh>
    <phoneticPr fontId="3"/>
  </si>
  <si>
    <t>102会議室</t>
    <rPh sb="3" eb="6">
      <t>カイギシツ</t>
    </rPh>
    <phoneticPr fontId="3"/>
  </si>
  <si>
    <t>101会議室</t>
    <rPh sb="3" eb="6">
      <t>カイギシツ</t>
    </rPh>
    <phoneticPr fontId="3"/>
  </si>
  <si>
    <t>FLR40W*4灯</t>
  </si>
  <si>
    <t>蛍光灯40W 埋込型</t>
  </si>
  <si>
    <t>FLR40W*4灯+IL40</t>
  </si>
  <si>
    <t>蛍光灯40W 埋込型(予備電源別置型)</t>
  </si>
  <si>
    <t>ホール廊下</t>
    <rPh sb="3" eb="5">
      <t>ロウカ</t>
    </rPh>
    <phoneticPr fontId="1"/>
  </si>
  <si>
    <t>IL80+IL40</t>
  </si>
  <si>
    <t>埋込ダウンライト Φ150(予備電源別置型)</t>
  </si>
  <si>
    <t>ホール</t>
  </si>
  <si>
    <t>IL80</t>
  </si>
  <si>
    <t>埋込ダウンライト Φ150</t>
  </si>
  <si>
    <t>WWC(1)</t>
  </si>
  <si>
    <t>MWC(1)</t>
  </si>
  <si>
    <t>WWC(2)</t>
  </si>
  <si>
    <t>MWC(2)</t>
  </si>
  <si>
    <t>蛍光灯40W  トラフ型</t>
  </si>
  <si>
    <t>ブラケット</t>
  </si>
  <si>
    <t>倉庫(6)</t>
    <phoneticPr fontId="1"/>
  </si>
  <si>
    <t>階段ホール</t>
    <rPh sb="0" eb="2">
      <t>カイダン</t>
    </rPh>
    <phoneticPr fontId="1"/>
  </si>
  <si>
    <t>主催者事務室</t>
    <phoneticPr fontId="1"/>
  </si>
  <si>
    <t>蛍光灯40W  埋込型 幅328mm</t>
  </si>
  <si>
    <t>MWC(7)</t>
  </si>
  <si>
    <t>WWC(7)</t>
  </si>
  <si>
    <t>IL50</t>
  </si>
  <si>
    <t>冷陰機械室</t>
    <rPh sb="0" eb="2">
      <t>レイイン</t>
    </rPh>
    <rPh sb="2" eb="5">
      <t>キカイシツ</t>
    </rPh>
    <phoneticPr fontId="3"/>
  </si>
  <si>
    <t>FLR40W*1灯+IL40</t>
  </si>
  <si>
    <t>蛍光灯40W  笠付トラフ型(ガード付)</t>
    <rPh sb="18" eb="19">
      <t>ツ</t>
    </rPh>
    <phoneticPr fontId="1"/>
  </si>
  <si>
    <t>機械室</t>
    <rPh sb="0" eb="3">
      <t>キカイシツ</t>
    </rPh>
    <phoneticPr fontId="3"/>
  </si>
  <si>
    <t>蛍光灯40W  笠付トラフ型</t>
    <phoneticPr fontId="1"/>
  </si>
  <si>
    <t>蛍光灯40W  笠付トラフ型(ガード付)</t>
    <phoneticPr fontId="1"/>
  </si>
  <si>
    <t>車路</t>
    <rPh sb="0" eb="2">
      <t>シャロ</t>
    </rPh>
    <phoneticPr fontId="1"/>
  </si>
  <si>
    <t>倉庫(9)</t>
    <rPh sb="0" eb="2">
      <t>ソウコ</t>
    </rPh>
    <phoneticPr fontId="3"/>
  </si>
  <si>
    <t>展示室</t>
    <rPh sb="0" eb="3">
      <t>テンジシツ</t>
    </rPh>
    <phoneticPr fontId="3"/>
  </si>
  <si>
    <t>FLR40W*6灯</t>
  </si>
  <si>
    <t>蛍光灯40W スクエア□1250</t>
  </si>
  <si>
    <t>FLR40W*6灯+IL40</t>
  </si>
  <si>
    <t>蛍光灯40W スクエア□1250(予備電源別置型)</t>
    <phoneticPr fontId="1"/>
  </si>
  <si>
    <t>空調機械室</t>
    <rPh sb="0" eb="2">
      <t>クウチョウ</t>
    </rPh>
    <rPh sb="2" eb="5">
      <t>キカイシツ</t>
    </rPh>
    <phoneticPr fontId="3"/>
  </si>
  <si>
    <t>空調機械室</t>
    <rPh sb="0" eb="5">
      <t>クウチョウキカイシツ</t>
    </rPh>
    <phoneticPr fontId="3"/>
  </si>
  <si>
    <t>MWC(3)</t>
  </si>
  <si>
    <t>WWC(3)</t>
  </si>
  <si>
    <t>更衣室(1)</t>
    <rPh sb="0" eb="3">
      <t>コウイシツ</t>
    </rPh>
    <phoneticPr fontId="3"/>
  </si>
  <si>
    <t>更衣室(2)</t>
    <rPh sb="0" eb="3">
      <t>コウイシツ</t>
    </rPh>
    <phoneticPr fontId="3"/>
  </si>
  <si>
    <t>厨房</t>
    <rPh sb="0" eb="2">
      <t>チュウボウ</t>
    </rPh>
    <phoneticPr fontId="3"/>
  </si>
  <si>
    <t>蛍光灯40W  直付型 幅230mm（防水型)</t>
  </si>
  <si>
    <t>レストラン</t>
  </si>
  <si>
    <t>IL100</t>
  </si>
  <si>
    <t>ペンダントライト</t>
  </si>
  <si>
    <t>IL80W</t>
  </si>
  <si>
    <t>100Φ非常灯</t>
  </si>
  <si>
    <t>レストラン便所</t>
    <rPh sb="5" eb="7">
      <t>ベンジョ</t>
    </rPh>
    <phoneticPr fontId="3"/>
  </si>
  <si>
    <t>WWC(5)</t>
  </si>
  <si>
    <t>MWC(5)</t>
  </si>
  <si>
    <t>倉庫(8)</t>
    <rPh sb="0" eb="2">
      <t>ソウコ</t>
    </rPh>
    <phoneticPr fontId="3"/>
  </si>
  <si>
    <t>FL20W*1灯</t>
  </si>
  <si>
    <t>蛍光灯20W  直付型 幅150mm</t>
  </si>
  <si>
    <t>エントランスホール</t>
    <phoneticPr fontId="1"/>
  </si>
  <si>
    <t>埋込ダウンライト Φ200</t>
  </si>
  <si>
    <t>風除室</t>
    <rPh sb="0" eb="3">
      <t>フウジョシツ</t>
    </rPh>
    <phoneticPr fontId="3"/>
  </si>
  <si>
    <t>客席通路(1)</t>
    <rPh sb="0" eb="4">
      <t>キャクセキツウロ</t>
    </rPh>
    <phoneticPr fontId="3"/>
  </si>
  <si>
    <t>通路(3)</t>
    <rPh sb="0" eb="2">
      <t>ツウロ</t>
    </rPh>
    <phoneticPr fontId="3"/>
  </si>
  <si>
    <t>楽屋事務室</t>
    <rPh sb="0" eb="2">
      <t>ガクヤ</t>
    </rPh>
    <rPh sb="2" eb="5">
      <t>ジムシツ</t>
    </rPh>
    <phoneticPr fontId="3"/>
  </si>
  <si>
    <t>控室</t>
    <rPh sb="0" eb="2">
      <t>ヒカエシツ</t>
    </rPh>
    <phoneticPr fontId="3"/>
  </si>
  <si>
    <t>シャワー室(1)</t>
    <rPh sb="4" eb="5">
      <t>シツ</t>
    </rPh>
    <phoneticPr fontId="3"/>
  </si>
  <si>
    <t>シャワー室(2)</t>
    <rPh sb="4" eb="5">
      <t>シツ</t>
    </rPh>
    <phoneticPr fontId="3"/>
  </si>
  <si>
    <t>MWC(6)</t>
  </si>
  <si>
    <t>WWC(6)</t>
  </si>
  <si>
    <t>ピアノ庫(1)</t>
    <rPh sb="3" eb="4">
      <t>コ</t>
    </rPh>
    <phoneticPr fontId="3"/>
  </si>
  <si>
    <t>楽屋廊下(2)</t>
    <rPh sb="0" eb="2">
      <t>ガクヤ</t>
    </rPh>
    <rPh sb="2" eb="4">
      <t>ロウカ</t>
    </rPh>
    <phoneticPr fontId="3"/>
  </si>
  <si>
    <t>ピアノ庫(2)</t>
    <rPh sb="3" eb="4">
      <t>コ</t>
    </rPh>
    <phoneticPr fontId="3"/>
  </si>
  <si>
    <t>楽屋(7)</t>
    <rPh sb="0" eb="2">
      <t>ガクヤ</t>
    </rPh>
    <phoneticPr fontId="3"/>
  </si>
  <si>
    <t>楽屋(6)</t>
    <rPh sb="0" eb="2">
      <t>ガクヤ</t>
    </rPh>
    <phoneticPr fontId="3"/>
  </si>
  <si>
    <t>楽屋(5)</t>
    <rPh sb="0" eb="2">
      <t>ガクヤ</t>
    </rPh>
    <phoneticPr fontId="3"/>
  </si>
  <si>
    <t>管理室</t>
    <rPh sb="0" eb="3">
      <t>カンリシツ</t>
    </rPh>
    <phoneticPr fontId="3"/>
  </si>
  <si>
    <t>楽屋廊下(1)</t>
    <rPh sb="0" eb="4">
      <t>ガクヤロウカ</t>
    </rPh>
    <phoneticPr fontId="3"/>
  </si>
  <si>
    <t>特別控室</t>
    <rPh sb="0" eb="2">
      <t>トクベツ</t>
    </rPh>
    <rPh sb="2" eb="4">
      <t>ヒカエシツ</t>
    </rPh>
    <phoneticPr fontId="3"/>
  </si>
  <si>
    <t>楽屋廊下(3)</t>
    <rPh sb="0" eb="2">
      <t>ガクヤ</t>
    </rPh>
    <rPh sb="2" eb="4">
      <t>ロウカ</t>
    </rPh>
    <phoneticPr fontId="3"/>
  </si>
  <si>
    <t>楽屋(4)</t>
    <rPh sb="0" eb="2">
      <t>ガクヤ</t>
    </rPh>
    <phoneticPr fontId="3"/>
  </si>
  <si>
    <t>楽屋(3)</t>
    <rPh sb="0" eb="2">
      <t>ガクヤ</t>
    </rPh>
    <phoneticPr fontId="3"/>
  </si>
  <si>
    <t>楽屋(2)</t>
    <rPh sb="0" eb="2">
      <t>ガクヤ</t>
    </rPh>
    <phoneticPr fontId="3"/>
  </si>
  <si>
    <t>楽屋(1)</t>
    <rPh sb="0" eb="2">
      <t>ガクヤ</t>
    </rPh>
    <phoneticPr fontId="3"/>
  </si>
  <si>
    <t>リハーサル室</t>
    <rPh sb="5" eb="6">
      <t>シツ</t>
    </rPh>
    <phoneticPr fontId="3"/>
  </si>
  <si>
    <t>客席通路</t>
    <rPh sb="0" eb="4">
      <t>キャクセキツウロ</t>
    </rPh>
    <phoneticPr fontId="3"/>
  </si>
  <si>
    <t>蛍光灯40W  直付型 幅230mm</t>
  </si>
  <si>
    <t>FLR40W*2灯+IL40</t>
  </si>
  <si>
    <t>蛍光灯40W  直付型 幅230mm(予備電源別置型)</t>
  </si>
  <si>
    <t>FCL20</t>
  </si>
  <si>
    <t>埋込ダウンライト Φ600</t>
  </si>
  <si>
    <t>IL60W*20灯</t>
  </si>
  <si>
    <t>特殊照明</t>
  </si>
  <si>
    <t>蛍光灯40W  埋込型 幅170mm(予備電源別置型)</t>
  </si>
  <si>
    <t>蛍光灯40W  埋込型 幅328mm(予備電源別置型)</t>
  </si>
  <si>
    <t>FPL36W*3灯</t>
  </si>
  <si>
    <t>コンパクト蛍光灯  埋込型 幅600mm</t>
  </si>
  <si>
    <t>音調室</t>
    <rPh sb="0" eb="3">
      <t>オンチョウシツ</t>
    </rPh>
    <phoneticPr fontId="3"/>
  </si>
  <si>
    <t>女子WC</t>
    <rPh sb="0" eb="2">
      <t>ジョシ</t>
    </rPh>
    <phoneticPr fontId="3"/>
  </si>
  <si>
    <t>男子WC</t>
    <rPh sb="0" eb="2">
      <t>ダンシ</t>
    </rPh>
    <phoneticPr fontId="3"/>
  </si>
  <si>
    <t>ラウンジ(2)</t>
  </si>
  <si>
    <t>302講習室</t>
    <rPh sb="3" eb="6">
      <t>コウシュウシツ</t>
    </rPh>
    <phoneticPr fontId="3"/>
  </si>
  <si>
    <t>301講習室</t>
    <rPh sb="3" eb="6">
      <t>コウシュウシツ</t>
    </rPh>
    <phoneticPr fontId="3"/>
  </si>
  <si>
    <t>音響調整室(2)</t>
    <rPh sb="0" eb="2">
      <t>オンキョウ</t>
    </rPh>
    <rPh sb="2" eb="5">
      <t>チョウセイシツ</t>
    </rPh>
    <phoneticPr fontId="3"/>
  </si>
  <si>
    <t>映写室(2)</t>
    <rPh sb="0" eb="3">
      <t>エイシャシツ</t>
    </rPh>
    <phoneticPr fontId="3"/>
  </si>
  <si>
    <t>調光室(2)</t>
    <rPh sb="0" eb="2">
      <t>チョウコウ</t>
    </rPh>
    <rPh sb="2" eb="3">
      <t>シツ</t>
    </rPh>
    <phoneticPr fontId="3"/>
  </si>
  <si>
    <t>＊2電気室</t>
    <rPh sb="2" eb="5">
      <t>デンキシツ</t>
    </rPh>
    <phoneticPr fontId="3"/>
  </si>
  <si>
    <t>調光機械室</t>
    <rPh sb="0" eb="2">
      <t>チョウコウ</t>
    </rPh>
    <rPh sb="2" eb="5">
      <t>キカイシツ</t>
    </rPh>
    <phoneticPr fontId="3"/>
  </si>
  <si>
    <t>調光室(1)</t>
    <rPh sb="0" eb="2">
      <t>チョウコウ</t>
    </rPh>
    <rPh sb="2" eb="3">
      <t>シツ</t>
    </rPh>
    <phoneticPr fontId="3"/>
  </si>
  <si>
    <t>映写室(1)</t>
    <rPh sb="0" eb="2">
      <t>エイシャ</t>
    </rPh>
    <rPh sb="2" eb="3">
      <t>シツ</t>
    </rPh>
    <phoneticPr fontId="3"/>
  </si>
  <si>
    <t>会議棟通路</t>
    <rPh sb="0" eb="3">
      <t>カイギトウ</t>
    </rPh>
    <rPh sb="3" eb="5">
      <t>ツウロ</t>
    </rPh>
    <phoneticPr fontId="3"/>
  </si>
  <si>
    <t>椅子</t>
    <rPh sb="0" eb="2">
      <t>イス</t>
    </rPh>
    <phoneticPr fontId="3"/>
  </si>
  <si>
    <t>304会議室</t>
    <rPh sb="3" eb="6">
      <t>カイギシツ</t>
    </rPh>
    <phoneticPr fontId="3"/>
  </si>
  <si>
    <t>305会議室</t>
    <rPh sb="3" eb="6">
      <t>カイギシツ</t>
    </rPh>
    <phoneticPr fontId="3"/>
  </si>
  <si>
    <t>和室</t>
    <rPh sb="0" eb="2">
      <t>ワシツ</t>
    </rPh>
    <phoneticPr fontId="3"/>
  </si>
  <si>
    <t>音響調整室(1)</t>
    <rPh sb="0" eb="2">
      <t>オンキョウ</t>
    </rPh>
    <rPh sb="2" eb="5">
      <t>チョウセイシツ</t>
    </rPh>
    <phoneticPr fontId="3"/>
  </si>
  <si>
    <t>倉庫</t>
    <rPh sb="0" eb="2">
      <t>ソウコ</t>
    </rPh>
    <phoneticPr fontId="3"/>
  </si>
  <si>
    <t>FL20W*2灯</t>
  </si>
  <si>
    <t>蛍光灯20W  直付型 幅230mm(非常灯兼用)</t>
  </si>
  <si>
    <t>MF250W</t>
  </si>
  <si>
    <t>埋込ダウンライト Φ400</t>
  </si>
  <si>
    <t>MF250W+IL150W</t>
  </si>
  <si>
    <t>埋込ダウンライト Φ400(予備電源別置型)</t>
  </si>
  <si>
    <t>IL60</t>
  </si>
  <si>
    <t>スポットライト　</t>
  </si>
  <si>
    <t>IL50W</t>
  </si>
  <si>
    <t>蛍光灯20W  トラフ型</t>
  </si>
  <si>
    <t>キャットウォーク</t>
  </si>
  <si>
    <t>ブドウ棚</t>
    <rPh sb="3" eb="4">
      <t>タナ</t>
    </rPh>
    <phoneticPr fontId="3"/>
  </si>
  <si>
    <t>投光室(1)(2)(3)</t>
    <rPh sb="0" eb="2">
      <t>トウコウ</t>
    </rPh>
    <rPh sb="2" eb="3">
      <t>シツ</t>
    </rPh>
    <phoneticPr fontId="3"/>
  </si>
  <si>
    <t>センタースポット室</t>
    <rPh sb="8" eb="9">
      <t>シツ</t>
    </rPh>
    <phoneticPr fontId="3"/>
  </si>
  <si>
    <t>シーリングスポット室</t>
    <rPh sb="9" eb="10">
      <t>シツ</t>
    </rPh>
    <phoneticPr fontId="3"/>
  </si>
  <si>
    <t>ファンルーム</t>
  </si>
  <si>
    <t>通路</t>
    <rPh sb="0" eb="2">
      <t>ツウロ</t>
    </rPh>
    <phoneticPr fontId="3"/>
  </si>
  <si>
    <t>階段</t>
    <rPh sb="0" eb="2">
      <t>カイダン</t>
    </rPh>
    <phoneticPr fontId="3"/>
  </si>
  <si>
    <t>他</t>
    <rPh sb="0" eb="1">
      <t>タ</t>
    </rPh>
    <phoneticPr fontId="1"/>
  </si>
  <si>
    <t>蛍光灯40W  笠付トラフ型(ガード付)</t>
    <rPh sb="18" eb="19">
      <t>ツキ</t>
    </rPh>
    <phoneticPr fontId="1"/>
  </si>
  <si>
    <t>蛍光灯40W  直付型 幅150mm（非常灯兼用)</t>
  </si>
  <si>
    <t>A401</t>
  </si>
  <si>
    <t>会議室</t>
    <rPh sb="0" eb="3">
      <t>カイギシツ</t>
    </rPh>
    <phoneticPr fontId="3"/>
  </si>
  <si>
    <t>BM倉庫</t>
    <rPh sb="2" eb="4">
      <t>ソウコ</t>
    </rPh>
    <phoneticPr fontId="3"/>
  </si>
  <si>
    <t>小部屋</t>
    <rPh sb="0" eb="3">
      <t>コベヤ</t>
    </rPh>
    <phoneticPr fontId="3"/>
  </si>
  <si>
    <t>サービススペース</t>
  </si>
  <si>
    <t>閉架書庫</t>
    <rPh sb="0" eb="2">
      <t>ヘイカ</t>
    </rPh>
    <rPh sb="2" eb="4">
      <t>ショコ</t>
    </rPh>
    <phoneticPr fontId="3"/>
  </si>
  <si>
    <t>作業室</t>
    <rPh sb="0" eb="3">
      <t>サギョウシツ</t>
    </rPh>
    <phoneticPr fontId="3"/>
  </si>
  <si>
    <t>屋外</t>
    <rPh sb="0" eb="2">
      <t>オクガイ</t>
    </rPh>
    <phoneticPr fontId="3"/>
  </si>
  <si>
    <t>蛍光灯40W  埋込型 幅328mm（非常灯兼用）</t>
  </si>
  <si>
    <t>埋込ダウンライト Φ150　</t>
  </si>
  <si>
    <t>蛍光灯40W　埋込型 幅190mm</t>
  </si>
  <si>
    <t>蛍光灯40W　埋込型 幅190mm(非常灯兼用)</t>
  </si>
  <si>
    <t>FL20W*4灯</t>
  </si>
  <si>
    <t>蛍光灯20W  スクエア</t>
  </si>
  <si>
    <t>FL20</t>
  </si>
  <si>
    <t>B1</t>
  </si>
  <si>
    <t>B1</t>
    <phoneticPr fontId="1"/>
  </si>
  <si>
    <t>B21</t>
  </si>
  <si>
    <t>新城地域文化広場(図書館・郷土資料室)</t>
    <rPh sb="0" eb="2">
      <t>シンシロ</t>
    </rPh>
    <rPh sb="2" eb="4">
      <t>チイキ</t>
    </rPh>
    <rPh sb="4" eb="6">
      <t>ブンカ</t>
    </rPh>
    <rPh sb="6" eb="8">
      <t>ヒロバ</t>
    </rPh>
    <rPh sb="9" eb="12">
      <t>トショカン</t>
    </rPh>
    <rPh sb="13" eb="15">
      <t>キョウド</t>
    </rPh>
    <rPh sb="15" eb="17">
      <t>シリョウ</t>
    </rPh>
    <rPh sb="17" eb="18">
      <t>シツ</t>
    </rPh>
    <phoneticPr fontId="1"/>
  </si>
  <si>
    <t>-</t>
    <phoneticPr fontId="1"/>
  </si>
  <si>
    <t>事務室</t>
    <rPh sb="0" eb="3">
      <t>ジムシツ</t>
    </rPh>
    <phoneticPr fontId="3"/>
  </si>
  <si>
    <t>女子便所</t>
    <rPh sb="0" eb="4">
      <t>ジョシベンジョ</t>
    </rPh>
    <phoneticPr fontId="3"/>
  </si>
  <si>
    <t>身障者便所</t>
    <rPh sb="0" eb="3">
      <t>シンショウシャ</t>
    </rPh>
    <rPh sb="3" eb="5">
      <t>ベンジョ</t>
    </rPh>
    <phoneticPr fontId="3"/>
  </si>
  <si>
    <t>ドリームサロン</t>
  </si>
  <si>
    <t>軽読書コーナー</t>
    <rPh sb="0" eb="1">
      <t>カル</t>
    </rPh>
    <rPh sb="1" eb="3">
      <t>ドクショ</t>
    </rPh>
    <phoneticPr fontId="3"/>
  </si>
  <si>
    <t>総合カウンター</t>
    <rPh sb="0" eb="2">
      <t>ソウゴウ</t>
    </rPh>
    <phoneticPr fontId="3"/>
  </si>
  <si>
    <t>湯沸室</t>
    <rPh sb="0" eb="3">
      <t>ユワカシシツ</t>
    </rPh>
    <phoneticPr fontId="3"/>
  </si>
  <si>
    <t>男子便所</t>
    <rPh sb="0" eb="4">
      <t>ダンシベンジョ</t>
    </rPh>
    <phoneticPr fontId="3"/>
  </si>
  <si>
    <t>前室(1)</t>
    <rPh sb="0" eb="2">
      <t>マエシツ</t>
    </rPh>
    <phoneticPr fontId="3"/>
  </si>
  <si>
    <t>情報コーナー</t>
    <rPh sb="0" eb="2">
      <t>ジョウホウ</t>
    </rPh>
    <phoneticPr fontId="3"/>
  </si>
  <si>
    <t>蛍光灯40W  埋込型 幅328mm（遮光角度15°）</t>
    <phoneticPr fontId="1"/>
  </si>
  <si>
    <t>蛍光灯40W  埋込型 幅328mm（非常灯兼用）（遮光角度15°）</t>
    <phoneticPr fontId="1"/>
  </si>
  <si>
    <t>蛍光灯20W  埋込型 幅328mm</t>
  </si>
  <si>
    <t>蛍光灯40w-3灯　埋込型</t>
  </si>
  <si>
    <t>蛍光灯40w-3灯　埋込型(非常灯兼用)</t>
  </si>
  <si>
    <t>蛍光灯40W  埋込型 幅328mm(遮光角度30°)</t>
    <phoneticPr fontId="1"/>
  </si>
  <si>
    <t>蛍光灯40W  埋込型 幅328mm（非常灯兼用）(遮光角度30°)</t>
    <phoneticPr fontId="1"/>
  </si>
  <si>
    <t>FCL40*7灯</t>
  </si>
  <si>
    <t>埋込ダウンライト　φ900　乳白パネル</t>
  </si>
  <si>
    <t>埋込ダウンライト　φ900　乳白パネル(非常灯兼用)</t>
  </si>
  <si>
    <t>埋込ダウンライト Φ150(非常灯兼用)</t>
  </si>
  <si>
    <t>女子便所</t>
    <rPh sb="0" eb="2">
      <t>ジョシ</t>
    </rPh>
    <rPh sb="2" eb="4">
      <t>ベンジョ</t>
    </rPh>
    <phoneticPr fontId="3"/>
  </si>
  <si>
    <t>ラウンジ</t>
  </si>
  <si>
    <t>前室</t>
    <rPh sb="0" eb="2">
      <t>マエシツ</t>
    </rPh>
    <phoneticPr fontId="3"/>
  </si>
  <si>
    <t>ホール吹抜</t>
    <rPh sb="3" eb="5">
      <t>フキヌ</t>
    </rPh>
    <phoneticPr fontId="3"/>
  </si>
  <si>
    <t>廊下</t>
    <rPh sb="0" eb="2">
      <t>ロウカ</t>
    </rPh>
    <phoneticPr fontId="3"/>
  </si>
  <si>
    <t>郷土図書館</t>
    <rPh sb="0" eb="1">
      <t>キョウ</t>
    </rPh>
    <rPh sb="1" eb="2">
      <t>ツチ</t>
    </rPh>
    <rPh sb="2" eb="5">
      <t>トショカン</t>
    </rPh>
    <phoneticPr fontId="3"/>
  </si>
  <si>
    <t>郷土資料室</t>
    <rPh sb="0" eb="2">
      <t>キョウド</t>
    </rPh>
    <rPh sb="2" eb="5">
      <t>シリョウシツ</t>
    </rPh>
    <phoneticPr fontId="3"/>
  </si>
  <si>
    <t>開架閲覧室</t>
    <rPh sb="0" eb="2">
      <t>カイカ</t>
    </rPh>
    <rPh sb="2" eb="5">
      <t>エツランシツ</t>
    </rPh>
    <phoneticPr fontId="3"/>
  </si>
  <si>
    <t>2,400～6,000</t>
  </si>
  <si>
    <t>2,400～6,000</t>
    <phoneticPr fontId="1"/>
  </si>
  <si>
    <t>IL250</t>
  </si>
  <si>
    <t>MF250W+IL23W</t>
  </si>
  <si>
    <t>埋込ダウンライト Φ400(非常灯兼用)</t>
  </si>
  <si>
    <t>蛍光灯40W　ウォールウォッシャー型</t>
  </si>
  <si>
    <t>MF150W</t>
  </si>
  <si>
    <t>MF150W+IL23W</t>
  </si>
  <si>
    <t>2,600～3,800</t>
    <phoneticPr fontId="1"/>
  </si>
  <si>
    <t>2,400～5,200</t>
  </si>
  <si>
    <t>2,400～5,200</t>
    <phoneticPr fontId="1"/>
  </si>
  <si>
    <t>設楽原歴史資料館</t>
    <rPh sb="0" eb="3">
      <t>シタラガハラ</t>
    </rPh>
    <rPh sb="3" eb="8">
      <t>レキシシリョウカン</t>
    </rPh>
    <phoneticPr fontId="1"/>
  </si>
  <si>
    <t>保健センター</t>
    <rPh sb="0" eb="2">
      <t>ホケン</t>
    </rPh>
    <phoneticPr fontId="1"/>
  </si>
  <si>
    <t>A-1</t>
  </si>
  <si>
    <t>A-1DC</t>
  </si>
  <si>
    <t>N-1</t>
  </si>
  <si>
    <t>J-2</t>
  </si>
  <si>
    <t>J-1</t>
  </si>
  <si>
    <t>C-1</t>
  </si>
  <si>
    <t>C-1DC</t>
  </si>
  <si>
    <t>A-3</t>
  </si>
  <si>
    <t>R-1</t>
  </si>
  <si>
    <t>B-2</t>
  </si>
  <si>
    <t>B-2DC</t>
  </si>
  <si>
    <t>F-1</t>
  </si>
  <si>
    <t>A-2</t>
  </si>
  <si>
    <t>H-1</t>
  </si>
  <si>
    <t>H-1DC</t>
  </si>
  <si>
    <t>B-1</t>
  </si>
  <si>
    <t>B-1DC</t>
  </si>
  <si>
    <t>O-1</t>
  </si>
  <si>
    <t>O-1DC</t>
  </si>
  <si>
    <t>G-1</t>
  </si>
  <si>
    <t>G-1DC</t>
  </si>
  <si>
    <t>M-1</t>
  </si>
  <si>
    <t>M-1DC</t>
  </si>
  <si>
    <t>H-2</t>
  </si>
  <si>
    <t>E-2</t>
  </si>
  <si>
    <t>M-2</t>
  </si>
  <si>
    <t>Q-1</t>
  </si>
  <si>
    <t>Q-1DC</t>
  </si>
  <si>
    <t>I-1</t>
  </si>
  <si>
    <t>P-1</t>
  </si>
  <si>
    <t>P-1DC</t>
  </si>
  <si>
    <t>P-3</t>
  </si>
  <si>
    <t>P-3DC</t>
  </si>
  <si>
    <t>8-A</t>
  </si>
  <si>
    <t>8-AB</t>
  </si>
  <si>
    <t>8-B</t>
  </si>
  <si>
    <t>34-A</t>
  </si>
  <si>
    <t>6-A</t>
  </si>
  <si>
    <t>3-B</t>
  </si>
  <si>
    <t>3-BB</t>
  </si>
  <si>
    <t>1-B</t>
  </si>
  <si>
    <t>1-BDC</t>
  </si>
  <si>
    <t>19-ADC</t>
  </si>
  <si>
    <t>19-A</t>
  </si>
  <si>
    <t>4-A</t>
  </si>
  <si>
    <t>7-A</t>
  </si>
  <si>
    <t>27-A</t>
  </si>
  <si>
    <t>3-A</t>
  </si>
  <si>
    <t>19-B</t>
  </si>
  <si>
    <t>8-BDC</t>
  </si>
  <si>
    <t>2-A</t>
  </si>
  <si>
    <t>2-ADC</t>
  </si>
  <si>
    <t>5-AWP</t>
  </si>
  <si>
    <t>20-A</t>
  </si>
  <si>
    <t>30-BDC</t>
  </si>
  <si>
    <t>6-B</t>
  </si>
  <si>
    <t>17-B</t>
  </si>
  <si>
    <t>17-BDC</t>
  </si>
  <si>
    <t>5-A</t>
  </si>
  <si>
    <t>5-ADC</t>
  </si>
  <si>
    <t>28-A</t>
  </si>
  <si>
    <t>26-A</t>
  </si>
  <si>
    <t>4-ADC</t>
  </si>
  <si>
    <t>21-A</t>
  </si>
  <si>
    <t>3-ADC</t>
  </si>
  <si>
    <t>A-4</t>
  </si>
  <si>
    <t>44-A</t>
  </si>
  <si>
    <t>1-C</t>
  </si>
  <si>
    <t>1-CDC</t>
  </si>
  <si>
    <t>A-5</t>
  </si>
  <si>
    <t>A-6</t>
  </si>
  <si>
    <t>5-BB</t>
  </si>
  <si>
    <t>16-A</t>
  </si>
  <si>
    <t>47-A</t>
  </si>
  <si>
    <t>16-ADC</t>
  </si>
  <si>
    <t>47-ADC</t>
  </si>
  <si>
    <t>19-BDC</t>
  </si>
  <si>
    <t>32-A</t>
  </si>
  <si>
    <t>25-A</t>
  </si>
  <si>
    <t>29-A</t>
  </si>
  <si>
    <t>7-B</t>
  </si>
  <si>
    <t>42-A</t>
  </si>
  <si>
    <t>29-BDC</t>
  </si>
  <si>
    <t>35-ADC</t>
  </si>
  <si>
    <t>6-ADC</t>
  </si>
  <si>
    <t>6-AB</t>
  </si>
  <si>
    <t>風除室</t>
    <rPh sb="0" eb="3">
      <t>フウジョシツ</t>
    </rPh>
    <phoneticPr fontId="1"/>
  </si>
  <si>
    <t>E363</t>
  </si>
  <si>
    <t>E363</t>
    <phoneticPr fontId="1"/>
  </si>
  <si>
    <t>新城保健センター・新城休日診療所</t>
    <rPh sb="0" eb="2">
      <t>シンシロ</t>
    </rPh>
    <rPh sb="2" eb="4">
      <t>ホケン</t>
    </rPh>
    <rPh sb="9" eb="11">
      <t>シンシロ</t>
    </rPh>
    <rPh sb="11" eb="15">
      <t>キュウジツシンリョウ</t>
    </rPh>
    <rPh sb="15" eb="16">
      <t>ジョ</t>
    </rPh>
    <phoneticPr fontId="1"/>
  </si>
  <si>
    <t>コンパクト蛍光灯  埋込型 幅450mm</t>
  </si>
  <si>
    <t>ホール</t>
    <phoneticPr fontId="1"/>
  </si>
  <si>
    <t>E362</t>
    <phoneticPr fontId="1"/>
  </si>
  <si>
    <t>FPL36W*2灯</t>
  </si>
  <si>
    <t>コンパクト蛍光灯  埋込型 幅350mm</t>
  </si>
  <si>
    <t>F90</t>
    <phoneticPr fontId="1"/>
  </si>
  <si>
    <t>ミニハロゲン90W</t>
  </si>
  <si>
    <t>スポットライト</t>
  </si>
  <si>
    <t>D27</t>
  </si>
  <si>
    <t>D27</t>
    <phoneticPr fontId="1"/>
  </si>
  <si>
    <t>FDL27*1灯</t>
  </si>
  <si>
    <t>廊下1</t>
    <rPh sb="0" eb="2">
      <t>ロウカ</t>
    </rPh>
    <phoneticPr fontId="1"/>
  </si>
  <si>
    <t>F75</t>
    <phoneticPr fontId="1"/>
  </si>
  <si>
    <t>ハイビーム75W</t>
  </si>
  <si>
    <t>事務室</t>
    <rPh sb="0" eb="3">
      <t>ジムシツ</t>
    </rPh>
    <phoneticPr fontId="1"/>
  </si>
  <si>
    <t>A420A</t>
  </si>
  <si>
    <t>A420A</t>
    <phoneticPr fontId="1"/>
  </si>
  <si>
    <t>FHF32W*2灯</t>
  </si>
  <si>
    <t>印刷室</t>
    <rPh sb="0" eb="3">
      <t>インサツシツ</t>
    </rPh>
    <phoneticPr fontId="1"/>
  </si>
  <si>
    <t>A41</t>
  </si>
  <si>
    <t>A41</t>
    <phoneticPr fontId="1"/>
  </si>
  <si>
    <t>廊下2</t>
    <rPh sb="0" eb="2">
      <t>ロウカ</t>
    </rPh>
    <phoneticPr fontId="1"/>
  </si>
  <si>
    <t>D18</t>
  </si>
  <si>
    <t>D18</t>
    <phoneticPr fontId="1"/>
  </si>
  <si>
    <t>D13</t>
  </si>
  <si>
    <t>D13</t>
    <phoneticPr fontId="1"/>
  </si>
  <si>
    <t>FDL13*1灯</t>
  </si>
  <si>
    <t>医師控室</t>
    <rPh sb="0" eb="2">
      <t>イシ</t>
    </rPh>
    <rPh sb="2" eb="4">
      <t>ヒカエシツ</t>
    </rPh>
    <phoneticPr fontId="1"/>
  </si>
  <si>
    <t>M更衣室</t>
    <rPh sb="1" eb="4">
      <t>コウイシツ</t>
    </rPh>
    <phoneticPr fontId="1"/>
  </si>
  <si>
    <t>W更衣室</t>
    <rPh sb="1" eb="4">
      <t>コウイシツ</t>
    </rPh>
    <phoneticPr fontId="1"/>
  </si>
  <si>
    <t>B41</t>
  </si>
  <si>
    <t>B41</t>
    <phoneticPr fontId="1"/>
  </si>
  <si>
    <t>休憩室</t>
    <rPh sb="0" eb="3">
      <t>キュウケイシツ</t>
    </rPh>
    <phoneticPr fontId="1"/>
  </si>
  <si>
    <t>消毒室</t>
    <rPh sb="0" eb="2">
      <t>ショウドク</t>
    </rPh>
    <rPh sb="2" eb="3">
      <t>シツ</t>
    </rPh>
    <phoneticPr fontId="1"/>
  </si>
  <si>
    <t>B42</t>
  </si>
  <si>
    <t>B42</t>
    <phoneticPr fontId="1"/>
  </si>
  <si>
    <t>記録保管室</t>
    <rPh sb="0" eb="2">
      <t>キロク</t>
    </rPh>
    <rPh sb="2" eb="4">
      <t>ホカン</t>
    </rPh>
    <rPh sb="4" eb="5">
      <t>シツ</t>
    </rPh>
    <phoneticPr fontId="1"/>
  </si>
  <si>
    <t>湯沸室</t>
    <rPh sb="0" eb="3">
      <t>ユワカシシツ</t>
    </rPh>
    <phoneticPr fontId="1"/>
  </si>
  <si>
    <t>Q21</t>
  </si>
  <si>
    <t>キッチン灯・手元灯 プルスイッチ付き</t>
  </si>
  <si>
    <t>健康相談室</t>
    <rPh sb="0" eb="2">
      <t>ケンコウ</t>
    </rPh>
    <rPh sb="2" eb="5">
      <t>ソウダンシツ</t>
    </rPh>
    <phoneticPr fontId="1"/>
  </si>
  <si>
    <t>A42</t>
  </si>
  <si>
    <t>A42</t>
    <phoneticPr fontId="1"/>
  </si>
  <si>
    <t>倉庫1</t>
    <rPh sb="0" eb="2">
      <t>ソウコ</t>
    </rPh>
    <phoneticPr fontId="1"/>
  </si>
  <si>
    <t>多目的室1</t>
    <rPh sb="0" eb="3">
      <t>タモクテキ</t>
    </rPh>
    <rPh sb="3" eb="4">
      <t>シツ</t>
    </rPh>
    <phoneticPr fontId="1"/>
  </si>
  <si>
    <t>倉庫2</t>
    <rPh sb="0" eb="2">
      <t>ソウコ</t>
    </rPh>
    <phoneticPr fontId="1"/>
  </si>
  <si>
    <t>M・WC</t>
  </si>
  <si>
    <t>M・WC</t>
    <phoneticPr fontId="1"/>
  </si>
  <si>
    <t>W・WC</t>
  </si>
  <si>
    <t>W・WC</t>
    <phoneticPr fontId="1"/>
  </si>
  <si>
    <t>検尿室</t>
    <rPh sb="0" eb="2">
      <t>ケンニョウ</t>
    </rPh>
    <rPh sb="2" eb="3">
      <t>シツ</t>
    </rPh>
    <phoneticPr fontId="1"/>
  </si>
  <si>
    <t>身障者WC</t>
    <rPh sb="0" eb="3">
      <t>シンショウシャ</t>
    </rPh>
    <phoneticPr fontId="1"/>
  </si>
  <si>
    <t>E272</t>
  </si>
  <si>
    <t>E272</t>
    <phoneticPr fontId="1"/>
  </si>
  <si>
    <t>FML27W*2灯</t>
  </si>
  <si>
    <t>コンパクト蛍光灯  埋込型 幅275mm</t>
  </si>
  <si>
    <t>歯科保健室</t>
    <rPh sb="0" eb="2">
      <t>シカ</t>
    </rPh>
    <rPh sb="2" eb="5">
      <t>ホケンシツ</t>
    </rPh>
    <phoneticPr fontId="1"/>
  </si>
  <si>
    <t>診察室</t>
    <rPh sb="0" eb="3">
      <t>シンサツシツ</t>
    </rPh>
    <phoneticPr fontId="1"/>
  </si>
  <si>
    <t>計測室</t>
    <rPh sb="0" eb="2">
      <t>ケイソク</t>
    </rPh>
    <rPh sb="2" eb="3">
      <t>シツ</t>
    </rPh>
    <phoneticPr fontId="1"/>
  </si>
  <si>
    <t>予診室</t>
    <rPh sb="0" eb="2">
      <t>ヨシン</t>
    </rPh>
    <rPh sb="2" eb="3">
      <t>シツ</t>
    </rPh>
    <phoneticPr fontId="1"/>
  </si>
  <si>
    <t>健康指導室</t>
    <rPh sb="0" eb="2">
      <t>ケンコウ</t>
    </rPh>
    <rPh sb="2" eb="4">
      <t>シドウ</t>
    </rPh>
    <rPh sb="4" eb="5">
      <t>シツ</t>
    </rPh>
    <phoneticPr fontId="1"/>
  </si>
  <si>
    <t>授乳室</t>
    <rPh sb="0" eb="2">
      <t>ジュニュウ</t>
    </rPh>
    <rPh sb="2" eb="3">
      <t>シツ</t>
    </rPh>
    <phoneticPr fontId="1"/>
  </si>
  <si>
    <t>その他</t>
    <rPh sb="2" eb="3">
      <t>タ</t>
    </rPh>
    <phoneticPr fontId="1"/>
  </si>
  <si>
    <t>ピロティ―</t>
  </si>
  <si>
    <t>ピロティ―</t>
    <phoneticPr fontId="1"/>
  </si>
  <si>
    <t>D27W</t>
    <phoneticPr fontId="1"/>
  </si>
  <si>
    <t>軒下用埋込ダウンライト Φ150</t>
  </si>
  <si>
    <t>D18W</t>
    <phoneticPr fontId="1"/>
  </si>
  <si>
    <t>FDL18*1灯</t>
  </si>
  <si>
    <t xml:space="preserve">軒下用埋込ダウンライト Φ150 </t>
  </si>
  <si>
    <t>G40W</t>
    <phoneticPr fontId="1"/>
  </si>
  <si>
    <t>IL40*2灯</t>
  </si>
  <si>
    <t>集団指導室</t>
    <rPh sb="0" eb="2">
      <t>シュウダン</t>
    </rPh>
    <rPh sb="2" eb="4">
      <t>シドウ</t>
    </rPh>
    <rPh sb="4" eb="5">
      <t>シツ</t>
    </rPh>
    <phoneticPr fontId="1"/>
  </si>
  <si>
    <t>洗濯室</t>
    <rPh sb="0" eb="2">
      <t>センタク</t>
    </rPh>
    <rPh sb="2" eb="3">
      <t>シツ</t>
    </rPh>
    <phoneticPr fontId="1"/>
  </si>
  <si>
    <t>前室</t>
    <rPh sb="0" eb="1">
      <t>ゼン</t>
    </rPh>
    <rPh sb="1" eb="2">
      <t>シツ</t>
    </rPh>
    <phoneticPr fontId="1"/>
  </si>
  <si>
    <t>和室</t>
    <rPh sb="0" eb="2">
      <t>ワシツ</t>
    </rPh>
    <phoneticPr fontId="1"/>
  </si>
  <si>
    <t>H432</t>
  </si>
  <si>
    <t>H432</t>
    <phoneticPr fontId="1"/>
  </si>
  <si>
    <t>FCL32＋FCL40</t>
  </si>
  <si>
    <t>B22</t>
    <phoneticPr fontId="1"/>
  </si>
  <si>
    <t>蛍光灯20W  直付型 幅230mm</t>
  </si>
  <si>
    <t>栄養指導室</t>
    <rPh sb="0" eb="2">
      <t>エイヨウ</t>
    </rPh>
    <rPh sb="2" eb="4">
      <t>シドウ</t>
    </rPh>
    <rPh sb="4" eb="5">
      <t>シツ</t>
    </rPh>
    <phoneticPr fontId="1"/>
  </si>
  <si>
    <t>階段倉庫</t>
    <rPh sb="0" eb="2">
      <t>カイダン</t>
    </rPh>
    <rPh sb="2" eb="4">
      <t>ソウコ</t>
    </rPh>
    <phoneticPr fontId="1"/>
  </si>
  <si>
    <t>ミニハロゲン60W</t>
  </si>
  <si>
    <t>J40</t>
    <phoneticPr fontId="1"/>
  </si>
  <si>
    <t>階段室</t>
    <rPh sb="0" eb="2">
      <t>カイダン</t>
    </rPh>
    <rPh sb="2" eb="3">
      <t>シツ</t>
    </rPh>
    <phoneticPr fontId="1"/>
  </si>
  <si>
    <t>B22d</t>
  </si>
  <si>
    <t>B22d</t>
    <phoneticPr fontId="1"/>
  </si>
  <si>
    <t>M21d</t>
  </si>
  <si>
    <t>M21d</t>
    <phoneticPr fontId="1"/>
  </si>
  <si>
    <t>階段通路誘導灯</t>
  </si>
  <si>
    <t>B21d</t>
    <phoneticPr fontId="1"/>
  </si>
  <si>
    <t>R</t>
    <phoneticPr fontId="1"/>
  </si>
  <si>
    <t>蛍光灯20W  直付型 幅150mm(非常灯兼用)</t>
  </si>
  <si>
    <t>機械室</t>
    <rPh sb="0" eb="3">
      <t>キカイシツ</t>
    </rPh>
    <phoneticPr fontId="1"/>
  </si>
  <si>
    <t>B41d</t>
    <phoneticPr fontId="1"/>
  </si>
  <si>
    <t>屋上</t>
    <rPh sb="0" eb="2">
      <t>オクジョウ</t>
    </rPh>
    <phoneticPr fontId="1"/>
  </si>
  <si>
    <t>L21W</t>
    <phoneticPr fontId="1"/>
  </si>
  <si>
    <t>新城休日診療所</t>
    <rPh sb="0" eb="7">
      <t>シンシロキュウジツシンリョウジョ</t>
    </rPh>
    <phoneticPr fontId="1"/>
  </si>
  <si>
    <t>廊下</t>
    <rPh sb="0" eb="2">
      <t>ロウカ</t>
    </rPh>
    <phoneticPr fontId="1"/>
  </si>
  <si>
    <t>身障者WC</t>
    <phoneticPr fontId="1"/>
  </si>
  <si>
    <t>検査室</t>
    <rPh sb="0" eb="2">
      <t>ケンサ</t>
    </rPh>
    <rPh sb="2" eb="3">
      <t>シツ</t>
    </rPh>
    <phoneticPr fontId="1"/>
  </si>
  <si>
    <t>薬局</t>
    <rPh sb="0" eb="2">
      <t>ヤッキョク</t>
    </rPh>
    <phoneticPr fontId="1"/>
  </si>
  <si>
    <t>B21</t>
    <phoneticPr fontId="1"/>
  </si>
  <si>
    <t>資料室</t>
    <rPh sb="0" eb="2">
      <t>シリョウ</t>
    </rPh>
    <rPh sb="2" eb="3">
      <t>シツ</t>
    </rPh>
    <phoneticPr fontId="1"/>
  </si>
  <si>
    <t>歯科</t>
    <rPh sb="0" eb="2">
      <t>シカ</t>
    </rPh>
    <phoneticPr fontId="1"/>
  </si>
  <si>
    <t>レントゲン室</t>
    <rPh sb="5" eb="6">
      <t>シツ</t>
    </rPh>
    <phoneticPr fontId="1"/>
  </si>
  <si>
    <t>倉庫</t>
    <rPh sb="0" eb="2">
      <t>ソウコ</t>
    </rPh>
    <phoneticPr fontId="1"/>
  </si>
  <si>
    <t>蛍光灯40W  片反射型</t>
  </si>
  <si>
    <t>Q41</t>
    <phoneticPr fontId="1"/>
  </si>
  <si>
    <t>階段室</t>
    <rPh sb="0" eb="3">
      <t>カイダンシツ</t>
    </rPh>
    <phoneticPr fontId="1"/>
  </si>
  <si>
    <t>医科室</t>
    <rPh sb="0" eb="2">
      <t>イカ</t>
    </rPh>
    <rPh sb="2" eb="3">
      <t>シツ</t>
    </rPh>
    <phoneticPr fontId="1"/>
  </si>
  <si>
    <t>E3630A</t>
  </si>
  <si>
    <t>E3630A</t>
    <phoneticPr fontId="1"/>
  </si>
  <si>
    <t>歯科室</t>
    <rPh sb="0" eb="2">
      <t>シカ</t>
    </rPh>
    <rPh sb="2" eb="3">
      <t>シツ</t>
    </rPh>
    <phoneticPr fontId="1"/>
  </si>
  <si>
    <t>会議室</t>
    <rPh sb="0" eb="2">
      <t>カイギ</t>
    </rPh>
    <rPh sb="2" eb="3">
      <t>シツ</t>
    </rPh>
    <phoneticPr fontId="1"/>
  </si>
  <si>
    <t>A42K</t>
    <phoneticPr fontId="1"/>
  </si>
  <si>
    <t>蛍光灯40W  埋込型 幅328mm(プリズムパネル)</t>
    <phoneticPr fontId="1"/>
  </si>
  <si>
    <t>蛍光灯32W  埋込型 幅328mm(ﾙｰﾊﾞｰ)</t>
  </si>
  <si>
    <t>蛍光灯32W  埋込型 幅328mm(ﾙｰﾊﾞｰ)</t>
    <phoneticPr fontId="1"/>
  </si>
  <si>
    <t>C41</t>
    <phoneticPr fontId="1"/>
  </si>
  <si>
    <t>蛍光灯40W　埋込黒板灯　</t>
  </si>
  <si>
    <t>コンパクト蛍光灯  埋込型 幅450mm(プリズムパネル)</t>
    <phoneticPr fontId="1"/>
  </si>
  <si>
    <t>コンパクト蛍光灯  埋込型 幅275mm(プリズムパネル)</t>
    <phoneticPr fontId="1"/>
  </si>
  <si>
    <t>コンパクト蛍光灯  埋込型 幅450mm(ﾙｰﾊﾞｰ)</t>
    <phoneticPr fontId="1"/>
  </si>
  <si>
    <t>Ad21F</t>
  </si>
  <si>
    <t>Ad21</t>
  </si>
  <si>
    <t>Bd21</t>
  </si>
  <si>
    <t>Cd11</t>
  </si>
  <si>
    <t>Cd11T</t>
  </si>
  <si>
    <t>Ed21</t>
  </si>
  <si>
    <t>Fd13</t>
  </si>
  <si>
    <t>FL20*1灯</t>
  </si>
  <si>
    <t>避難口誘導灯</t>
  </si>
  <si>
    <t>通路誘導灯　両面</t>
  </si>
  <si>
    <t>FL10*1灯</t>
  </si>
  <si>
    <t>避難口誘導灯（C級）</t>
  </si>
  <si>
    <t>ミニハロゲン13W</t>
  </si>
  <si>
    <t>作手診療所・作手保健センター</t>
    <rPh sb="0" eb="2">
      <t>ツクデ</t>
    </rPh>
    <rPh sb="2" eb="5">
      <t>シンリョウジョ</t>
    </rPh>
    <rPh sb="6" eb="8">
      <t>ツクデ</t>
    </rPh>
    <rPh sb="8" eb="10">
      <t>ホケン</t>
    </rPh>
    <phoneticPr fontId="1"/>
  </si>
  <si>
    <t>作手保健センター</t>
    <rPh sb="0" eb="2">
      <t>ツクデ</t>
    </rPh>
    <rPh sb="2" eb="4">
      <t>ホケン</t>
    </rPh>
    <phoneticPr fontId="1"/>
  </si>
  <si>
    <t>研修室</t>
    <rPh sb="0" eb="3">
      <t>ケンシュウシツ</t>
    </rPh>
    <phoneticPr fontId="1"/>
  </si>
  <si>
    <t>A1</t>
  </si>
  <si>
    <t>A1</t>
    <phoneticPr fontId="1"/>
  </si>
  <si>
    <t>D</t>
  </si>
  <si>
    <t>D</t>
    <phoneticPr fontId="1"/>
  </si>
  <si>
    <t>歯科検診室</t>
    <rPh sb="0" eb="2">
      <t>シカ</t>
    </rPh>
    <rPh sb="2" eb="4">
      <t>ケンシン</t>
    </rPh>
    <rPh sb="4" eb="5">
      <t>シツ</t>
    </rPh>
    <phoneticPr fontId="1"/>
  </si>
  <si>
    <t>検診室</t>
    <rPh sb="0" eb="2">
      <t>ケンシン</t>
    </rPh>
    <rPh sb="2" eb="3">
      <t>シツ</t>
    </rPh>
    <phoneticPr fontId="1"/>
  </si>
  <si>
    <t>収納庫</t>
    <rPh sb="0" eb="2">
      <t>シュウノウ</t>
    </rPh>
    <rPh sb="2" eb="3">
      <t>コ</t>
    </rPh>
    <phoneticPr fontId="1"/>
  </si>
  <si>
    <t>C2</t>
  </si>
  <si>
    <t>C2</t>
    <phoneticPr fontId="1"/>
  </si>
  <si>
    <t>A2</t>
  </si>
  <si>
    <t>b1</t>
  </si>
  <si>
    <t>FLR40*2灯</t>
  </si>
  <si>
    <t>機能回復訓練室</t>
    <rPh sb="0" eb="2">
      <t>キノウ</t>
    </rPh>
    <rPh sb="2" eb="4">
      <t>カイフク</t>
    </rPh>
    <rPh sb="4" eb="6">
      <t>クンレン</t>
    </rPh>
    <rPh sb="6" eb="7">
      <t>シツ</t>
    </rPh>
    <phoneticPr fontId="1"/>
  </si>
  <si>
    <t>ポーチ</t>
  </si>
  <si>
    <t>ポーチ</t>
    <phoneticPr fontId="1"/>
  </si>
  <si>
    <t>P</t>
  </si>
  <si>
    <t>P</t>
    <phoneticPr fontId="1"/>
  </si>
  <si>
    <t>FDL13W</t>
  </si>
  <si>
    <t>ホール・玄関</t>
    <rPh sb="4" eb="6">
      <t>ゲンカン</t>
    </rPh>
    <phoneticPr fontId="3"/>
  </si>
  <si>
    <t>F</t>
  </si>
  <si>
    <t>事務・応接室</t>
    <rPh sb="0" eb="2">
      <t>ジム</t>
    </rPh>
    <rPh sb="3" eb="5">
      <t>オウセツ</t>
    </rPh>
    <rPh sb="5" eb="6">
      <t>シツ</t>
    </rPh>
    <phoneticPr fontId="3"/>
  </si>
  <si>
    <t>E</t>
  </si>
  <si>
    <t>H1</t>
  </si>
  <si>
    <t>a</t>
  </si>
  <si>
    <t>IL20</t>
  </si>
  <si>
    <t>休憩室</t>
    <phoneticPr fontId="1"/>
  </si>
  <si>
    <t>I2</t>
    <phoneticPr fontId="1"/>
  </si>
  <si>
    <t>作手診療所</t>
    <rPh sb="0" eb="2">
      <t>ツクデ</t>
    </rPh>
    <rPh sb="2" eb="5">
      <t>シンリョウジョ</t>
    </rPh>
    <phoneticPr fontId="1"/>
  </si>
  <si>
    <t>G</t>
  </si>
  <si>
    <t>G</t>
    <phoneticPr fontId="1"/>
  </si>
  <si>
    <t>H2</t>
  </si>
  <si>
    <t>J</t>
  </si>
  <si>
    <t>d1</t>
  </si>
  <si>
    <t>FLR40W</t>
  </si>
  <si>
    <t>玄関</t>
  </si>
  <si>
    <t>玄関</t>
    <phoneticPr fontId="1"/>
  </si>
  <si>
    <t>b1</t>
    <phoneticPr fontId="1"/>
  </si>
  <si>
    <t>受付・事務</t>
    <rPh sb="0" eb="2">
      <t>ウケツケ</t>
    </rPh>
    <rPh sb="3" eb="5">
      <t>ジム</t>
    </rPh>
    <phoneticPr fontId="3"/>
  </si>
  <si>
    <t>診察室</t>
    <rPh sb="0" eb="3">
      <t>シンサツシツ</t>
    </rPh>
    <phoneticPr fontId="3"/>
  </si>
  <si>
    <t>診察室</t>
    <rPh sb="0" eb="2">
      <t>シンサツ</t>
    </rPh>
    <rPh sb="2" eb="3">
      <t>シツ</t>
    </rPh>
    <phoneticPr fontId="3"/>
  </si>
  <si>
    <t>B3</t>
  </si>
  <si>
    <t>B2</t>
  </si>
  <si>
    <t>倉庫</t>
    <phoneticPr fontId="1"/>
  </si>
  <si>
    <t>C1</t>
  </si>
  <si>
    <t>C1</t>
    <phoneticPr fontId="1"/>
  </si>
  <si>
    <t>病室</t>
    <phoneticPr fontId="1"/>
  </si>
  <si>
    <t>L</t>
  </si>
  <si>
    <t>L</t>
    <phoneticPr fontId="1"/>
  </si>
  <si>
    <t>便所</t>
    <phoneticPr fontId="1"/>
  </si>
  <si>
    <t>H2</t>
    <phoneticPr fontId="1"/>
  </si>
  <si>
    <t>検査室</t>
    <rPh sb="0" eb="2">
      <t>ケンサ</t>
    </rPh>
    <rPh sb="2" eb="3">
      <t>シツ</t>
    </rPh>
    <phoneticPr fontId="3"/>
  </si>
  <si>
    <t>医局</t>
    <rPh sb="0" eb="2">
      <t>イキョク</t>
    </rPh>
    <phoneticPr fontId="3"/>
  </si>
  <si>
    <t>踏込</t>
    <rPh sb="0" eb="2">
      <t>フミコ</t>
    </rPh>
    <phoneticPr fontId="3"/>
  </si>
  <si>
    <t>看護科控室</t>
    <rPh sb="0" eb="2">
      <t>カンゴ</t>
    </rPh>
    <rPh sb="2" eb="3">
      <t>カ</t>
    </rPh>
    <rPh sb="3" eb="5">
      <t>ヒカエシツ</t>
    </rPh>
    <phoneticPr fontId="3"/>
  </si>
  <si>
    <t>I1</t>
  </si>
  <si>
    <t>FL20W*5灯</t>
  </si>
  <si>
    <t>ロッカー室</t>
    <rPh sb="4" eb="5">
      <t>シツ</t>
    </rPh>
    <phoneticPr fontId="3"/>
  </si>
  <si>
    <t>調理室</t>
    <rPh sb="0" eb="3">
      <t>チョウリシツ</t>
    </rPh>
    <phoneticPr fontId="3"/>
  </si>
  <si>
    <t>玄関</t>
    <rPh sb="0" eb="2">
      <t>ゲンカン</t>
    </rPh>
    <phoneticPr fontId="3"/>
  </si>
  <si>
    <t>浅タブ</t>
    <rPh sb="0" eb="1">
      <t>セン</t>
    </rPh>
    <phoneticPr fontId="3"/>
  </si>
  <si>
    <t>浴室</t>
    <rPh sb="0" eb="2">
      <t>ヨクシツ</t>
    </rPh>
    <phoneticPr fontId="3"/>
  </si>
  <si>
    <t>脱衣</t>
    <rPh sb="0" eb="2">
      <t>ダツイ</t>
    </rPh>
    <phoneticPr fontId="3"/>
  </si>
  <si>
    <t>便所</t>
    <rPh sb="0" eb="2">
      <t>ベンジョ</t>
    </rPh>
    <phoneticPr fontId="3"/>
  </si>
  <si>
    <t>リネン室</t>
    <rPh sb="3" eb="4">
      <t>シツ</t>
    </rPh>
    <phoneticPr fontId="3"/>
  </si>
  <si>
    <t>心電室</t>
    <rPh sb="0" eb="1">
      <t>ココロ</t>
    </rPh>
    <rPh sb="1" eb="2">
      <t>デン</t>
    </rPh>
    <rPh sb="2" eb="3">
      <t>シツ</t>
    </rPh>
    <phoneticPr fontId="3"/>
  </si>
  <si>
    <t>レントゲン室</t>
    <rPh sb="5" eb="6">
      <t>シツ</t>
    </rPh>
    <phoneticPr fontId="3"/>
  </si>
  <si>
    <t>操作室</t>
    <rPh sb="0" eb="3">
      <t>ソウサシツ</t>
    </rPh>
    <phoneticPr fontId="3"/>
  </si>
  <si>
    <t>暗室</t>
    <rPh sb="0" eb="2">
      <t>アンシツ</t>
    </rPh>
    <phoneticPr fontId="3"/>
  </si>
  <si>
    <t>準備室</t>
    <rPh sb="0" eb="3">
      <t>ジュンビシツ</t>
    </rPh>
    <phoneticPr fontId="3"/>
  </si>
  <si>
    <t>暗所</t>
    <rPh sb="0" eb="2">
      <t>アンショ</t>
    </rPh>
    <phoneticPr fontId="3"/>
  </si>
  <si>
    <t>書庫</t>
    <rPh sb="0" eb="2">
      <t>ショコ</t>
    </rPh>
    <phoneticPr fontId="3"/>
  </si>
  <si>
    <t>技師控室</t>
    <rPh sb="0" eb="2">
      <t>ギシ</t>
    </rPh>
    <rPh sb="2" eb="4">
      <t>ヒカエシツ</t>
    </rPh>
    <phoneticPr fontId="3"/>
  </si>
  <si>
    <t>更衣室</t>
    <rPh sb="0" eb="3">
      <t>コウイシツ</t>
    </rPh>
    <phoneticPr fontId="3"/>
  </si>
  <si>
    <t>胃カメラ室</t>
    <rPh sb="0" eb="1">
      <t>イ</t>
    </rPh>
    <rPh sb="4" eb="5">
      <t>シツ</t>
    </rPh>
    <phoneticPr fontId="3"/>
  </si>
  <si>
    <t>申請書庫</t>
    <rPh sb="0" eb="4">
      <t>シンセイショコ</t>
    </rPh>
    <phoneticPr fontId="3"/>
  </si>
  <si>
    <t>心部エコー室</t>
    <rPh sb="0" eb="1">
      <t>ココロ</t>
    </rPh>
    <rPh sb="1" eb="2">
      <t>ブ</t>
    </rPh>
    <rPh sb="5" eb="6">
      <t>シツ</t>
    </rPh>
    <phoneticPr fontId="3"/>
  </si>
  <si>
    <t>待合</t>
    <rPh sb="0" eb="2">
      <t>マチアイ</t>
    </rPh>
    <phoneticPr fontId="3"/>
  </si>
  <si>
    <t>喫煙室</t>
    <rPh sb="0" eb="2">
      <t>キツエン</t>
    </rPh>
    <rPh sb="2" eb="3">
      <t>シツ</t>
    </rPh>
    <phoneticPr fontId="3"/>
  </si>
  <si>
    <t>相談室</t>
    <rPh sb="0" eb="3">
      <t>ソウダンシツ</t>
    </rPh>
    <phoneticPr fontId="3"/>
  </si>
  <si>
    <t>待合・廊下</t>
    <rPh sb="0" eb="2">
      <t>マチアイ</t>
    </rPh>
    <rPh sb="3" eb="5">
      <t>ロウカ</t>
    </rPh>
    <phoneticPr fontId="3"/>
  </si>
  <si>
    <t>A3</t>
  </si>
  <si>
    <t>d2</t>
  </si>
  <si>
    <t>M</t>
  </si>
  <si>
    <t>N</t>
  </si>
  <si>
    <t>e</t>
  </si>
  <si>
    <t>K</t>
  </si>
  <si>
    <t>C3</t>
  </si>
  <si>
    <t>蛍光灯20W  埋込型 幅170mm</t>
  </si>
  <si>
    <t>蛍光灯20W  笠付トラフ型</t>
  </si>
  <si>
    <t>FCL30</t>
  </si>
  <si>
    <t>誘導灯（使用中）</t>
  </si>
  <si>
    <t>和室12帖A</t>
    <rPh sb="0" eb="2">
      <t>ワシツ</t>
    </rPh>
    <rPh sb="4" eb="5">
      <t>ジョウ</t>
    </rPh>
    <phoneticPr fontId="3"/>
  </si>
  <si>
    <t>和室12帖B</t>
    <rPh sb="0" eb="2">
      <t>ワシツ</t>
    </rPh>
    <rPh sb="4" eb="5">
      <t>ジョウ</t>
    </rPh>
    <phoneticPr fontId="3"/>
  </si>
  <si>
    <t>和室12帖C</t>
    <rPh sb="0" eb="2">
      <t>ワシツ</t>
    </rPh>
    <rPh sb="4" eb="5">
      <t>ジョウ</t>
    </rPh>
    <phoneticPr fontId="3"/>
  </si>
  <si>
    <t>広緑</t>
    <rPh sb="0" eb="1">
      <t>ヒロ</t>
    </rPh>
    <rPh sb="1" eb="2">
      <t>ミドリ</t>
    </rPh>
    <phoneticPr fontId="3"/>
  </si>
  <si>
    <t>台所</t>
    <rPh sb="0" eb="2">
      <t>ダイドコロ</t>
    </rPh>
    <phoneticPr fontId="3"/>
  </si>
  <si>
    <t>休憩室</t>
    <rPh sb="0" eb="3">
      <t>キュウケイシツ</t>
    </rPh>
    <phoneticPr fontId="3"/>
  </si>
  <si>
    <t>埋込ダウンライト Φ100</t>
  </si>
  <si>
    <t>キッチン灯・手元灯</t>
  </si>
  <si>
    <t>FL10</t>
  </si>
  <si>
    <t>中央高齢者生きがいセンター(仮：山吉田高齢者生きがいセンター)</t>
    <rPh sb="0" eb="2">
      <t>チュウオウ</t>
    </rPh>
    <rPh sb="2" eb="5">
      <t>コウレイシャ</t>
    </rPh>
    <rPh sb="5" eb="6">
      <t>イ</t>
    </rPh>
    <rPh sb="14" eb="15">
      <t>カリ</t>
    </rPh>
    <rPh sb="16" eb="19">
      <t>ヤマヨシダ</t>
    </rPh>
    <rPh sb="19" eb="23">
      <t>コウレイシャイ</t>
    </rPh>
    <phoneticPr fontId="1"/>
  </si>
  <si>
    <t>東陽高齢者生きがいセンター(仮：山吉田高齢者生きがいセンター)</t>
    <rPh sb="0" eb="2">
      <t>トウヨウ</t>
    </rPh>
    <rPh sb="2" eb="5">
      <t>コウレイシャ</t>
    </rPh>
    <rPh sb="5" eb="6">
      <t>イ</t>
    </rPh>
    <rPh sb="14" eb="15">
      <t>カリ</t>
    </rPh>
    <rPh sb="16" eb="19">
      <t>ヤマヨシダ</t>
    </rPh>
    <rPh sb="19" eb="23">
      <t>コウレイシャイ</t>
    </rPh>
    <phoneticPr fontId="1"/>
  </si>
  <si>
    <t>山吉田高齢者生きがいセンター</t>
    <rPh sb="0" eb="3">
      <t>ヤマヨシダ</t>
    </rPh>
    <rPh sb="3" eb="7">
      <t>コウレイシャイ</t>
    </rPh>
    <phoneticPr fontId="1"/>
  </si>
  <si>
    <t>作手高齢者生きがいセンター(仮：山吉田高齢者生きがいセンター)</t>
    <rPh sb="0" eb="2">
      <t>ツクデ</t>
    </rPh>
    <rPh sb="2" eb="5">
      <t>コウレイシャ</t>
    </rPh>
    <rPh sb="5" eb="6">
      <t>イ</t>
    </rPh>
    <rPh sb="14" eb="15">
      <t>カリ</t>
    </rPh>
    <rPh sb="16" eb="19">
      <t>ヤマヨシダ</t>
    </rPh>
    <rPh sb="19" eb="23">
      <t>コウレイシャイ</t>
    </rPh>
    <phoneticPr fontId="1"/>
  </si>
  <si>
    <t>作手高齢者生活福祉センター虹の郷</t>
    <rPh sb="0" eb="5">
      <t>ツクデコウレイシャ</t>
    </rPh>
    <rPh sb="5" eb="7">
      <t>セイカツ</t>
    </rPh>
    <rPh sb="7" eb="9">
      <t>フクシ</t>
    </rPh>
    <rPh sb="13" eb="14">
      <t>ニジ</t>
    </rPh>
    <rPh sb="15" eb="16">
      <t>サト</t>
    </rPh>
    <phoneticPr fontId="1"/>
  </si>
  <si>
    <t>ヘルパーステーション</t>
  </si>
  <si>
    <t>男女WC</t>
    <rPh sb="0" eb="2">
      <t>ダンジョ</t>
    </rPh>
    <phoneticPr fontId="3"/>
  </si>
  <si>
    <t>介護用展示コーナー</t>
    <rPh sb="0" eb="5">
      <t>カイゴヨウテンジ</t>
    </rPh>
    <phoneticPr fontId="3"/>
  </si>
  <si>
    <t>仮眠室</t>
    <rPh sb="0" eb="3">
      <t>カミンシツ</t>
    </rPh>
    <phoneticPr fontId="3"/>
  </si>
  <si>
    <t>器具庫</t>
    <rPh sb="0" eb="3">
      <t>キグコ</t>
    </rPh>
    <phoneticPr fontId="3"/>
  </si>
  <si>
    <t>作業・日常動作訓練室</t>
    <rPh sb="0" eb="2">
      <t>サギョウ</t>
    </rPh>
    <rPh sb="3" eb="5">
      <t>ニチジョウ</t>
    </rPh>
    <rPh sb="5" eb="7">
      <t>ドウサ</t>
    </rPh>
    <rPh sb="7" eb="10">
      <t>クンレンシツ</t>
    </rPh>
    <phoneticPr fontId="3"/>
  </si>
  <si>
    <t>特殊浴室</t>
    <rPh sb="0" eb="2">
      <t>トクシュ</t>
    </rPh>
    <rPh sb="2" eb="4">
      <t>ヨクシツ</t>
    </rPh>
    <phoneticPr fontId="3"/>
  </si>
  <si>
    <t>脱衣室</t>
    <rPh sb="0" eb="3">
      <t>ダツイシツ</t>
    </rPh>
    <phoneticPr fontId="3"/>
  </si>
  <si>
    <t>ふれあいホール</t>
  </si>
  <si>
    <t>寮母室</t>
    <rPh sb="0" eb="2">
      <t>リョウボ</t>
    </rPh>
    <rPh sb="2" eb="3">
      <t>シツ</t>
    </rPh>
    <phoneticPr fontId="3"/>
  </si>
  <si>
    <t>生活援助員室</t>
    <rPh sb="0" eb="2">
      <t>セイカツ</t>
    </rPh>
    <rPh sb="2" eb="4">
      <t>エンジョ</t>
    </rPh>
    <rPh sb="4" eb="6">
      <t>インシツ</t>
    </rPh>
    <phoneticPr fontId="3"/>
  </si>
  <si>
    <t>相談室2</t>
    <rPh sb="0" eb="3">
      <t>ソウダンシツ</t>
    </rPh>
    <phoneticPr fontId="3"/>
  </si>
  <si>
    <t>中庭</t>
    <rPh sb="0" eb="2">
      <t>ナカニワ</t>
    </rPh>
    <phoneticPr fontId="3"/>
  </si>
  <si>
    <t>厨房用入口</t>
    <rPh sb="0" eb="3">
      <t>チュウボウヨウ</t>
    </rPh>
    <rPh sb="3" eb="5">
      <t>イリグチ</t>
    </rPh>
    <phoneticPr fontId="3"/>
  </si>
  <si>
    <t>食堂</t>
    <rPh sb="0" eb="2">
      <t>ショクドウ</t>
    </rPh>
    <phoneticPr fontId="3"/>
  </si>
  <si>
    <t>玄関ホール</t>
    <rPh sb="0" eb="2">
      <t>ゲンカン</t>
    </rPh>
    <phoneticPr fontId="3"/>
  </si>
  <si>
    <t>車寄せ</t>
    <rPh sb="0" eb="1">
      <t>クルマ</t>
    </rPh>
    <phoneticPr fontId="3"/>
  </si>
  <si>
    <t>物入</t>
    <rPh sb="0" eb="2">
      <t>モノイ</t>
    </rPh>
    <phoneticPr fontId="3"/>
  </si>
  <si>
    <t>居室</t>
    <rPh sb="0" eb="2">
      <t>キョシツ</t>
    </rPh>
    <phoneticPr fontId="3"/>
  </si>
  <si>
    <t>洗面所</t>
    <rPh sb="0" eb="3">
      <t>センメンジョ</t>
    </rPh>
    <phoneticPr fontId="3"/>
  </si>
  <si>
    <t>洗濯室</t>
    <rPh sb="0" eb="3">
      <t>センタクシツ</t>
    </rPh>
    <phoneticPr fontId="3"/>
  </si>
  <si>
    <t>乾燥室</t>
    <rPh sb="0" eb="3">
      <t>カンソウシツ</t>
    </rPh>
    <phoneticPr fontId="3"/>
  </si>
  <si>
    <t>介護材料室</t>
    <rPh sb="0" eb="2">
      <t>カイゴ</t>
    </rPh>
    <rPh sb="2" eb="4">
      <t>ザイリョウ</t>
    </rPh>
    <rPh sb="4" eb="5">
      <t>シツ</t>
    </rPh>
    <phoneticPr fontId="3"/>
  </si>
  <si>
    <t>スロープ</t>
  </si>
  <si>
    <t>C32</t>
  </si>
  <si>
    <t>D41</t>
  </si>
  <si>
    <t>G32</t>
  </si>
  <si>
    <t>E43</t>
  </si>
  <si>
    <t>J18</t>
  </si>
  <si>
    <t>M27</t>
  </si>
  <si>
    <t>H363</t>
  </si>
  <si>
    <t>D42A</t>
  </si>
  <si>
    <t>P60</t>
  </si>
  <si>
    <t>J27</t>
  </si>
  <si>
    <t>A21</t>
  </si>
  <si>
    <t>I42</t>
  </si>
  <si>
    <t>Q363</t>
  </si>
  <si>
    <t>D21</t>
  </si>
  <si>
    <t>H554</t>
  </si>
  <si>
    <t>L43</t>
  </si>
  <si>
    <t>N104</t>
  </si>
  <si>
    <t>O60</t>
  </si>
  <si>
    <t>渡り廊下</t>
    <rPh sb="0" eb="1">
      <t>ワタ</t>
    </rPh>
    <rPh sb="2" eb="4">
      <t>ロウカ</t>
    </rPh>
    <phoneticPr fontId="3"/>
  </si>
  <si>
    <t>A27</t>
  </si>
  <si>
    <t>B20D</t>
  </si>
  <si>
    <t>C20A</t>
  </si>
  <si>
    <t>D10D</t>
  </si>
  <si>
    <t>蛍光灯32W  埋込型 幅328mm</t>
  </si>
  <si>
    <t>蛍光灯40W  直付型</t>
  </si>
  <si>
    <t>FDL27W</t>
  </si>
  <si>
    <t>ミラー灯</t>
  </si>
  <si>
    <t>蛍光灯40W  埋込型 幅200mm</t>
  </si>
  <si>
    <t>FML27</t>
  </si>
  <si>
    <t>クリプトン60W</t>
  </si>
  <si>
    <t>FPL55W*4灯</t>
  </si>
  <si>
    <t>FCL40+FCL32+FCL30</t>
  </si>
  <si>
    <t>シーリングライト</t>
  </si>
  <si>
    <t>冷陰極蛍光灯　B級BL 方面</t>
  </si>
  <si>
    <t>B20D</t>
    <phoneticPr fontId="1"/>
  </si>
  <si>
    <t>W13D</t>
    <phoneticPr fontId="1"/>
  </si>
  <si>
    <t>IL13</t>
    <phoneticPr fontId="1"/>
  </si>
  <si>
    <t>X20A</t>
    <phoneticPr fontId="1"/>
  </si>
  <si>
    <t>Y20B</t>
  </si>
  <si>
    <t>Y20B</t>
    <phoneticPr fontId="1"/>
  </si>
  <si>
    <t>Z11D</t>
    <phoneticPr fontId="1"/>
  </si>
  <si>
    <t>避難口誘導灯</t>
    <phoneticPr fontId="1"/>
  </si>
  <si>
    <t>2,700～4,250</t>
    <phoneticPr fontId="1"/>
  </si>
  <si>
    <t>2,700～3,700</t>
    <phoneticPr fontId="1"/>
  </si>
  <si>
    <t>西部福祉会館</t>
    <rPh sb="0" eb="2">
      <t>セイブ</t>
    </rPh>
    <rPh sb="2" eb="4">
      <t>フクシ</t>
    </rPh>
    <rPh sb="4" eb="6">
      <t>カイカン</t>
    </rPh>
    <phoneticPr fontId="1"/>
  </si>
  <si>
    <t>自転車置き場</t>
    <rPh sb="0" eb="4">
      <t>ジテンシャオ</t>
    </rPh>
    <rPh sb="5" eb="6">
      <t>バ</t>
    </rPh>
    <phoneticPr fontId="3"/>
  </si>
  <si>
    <t>駐車場</t>
    <rPh sb="0" eb="3">
      <t>チュウシャジョウ</t>
    </rPh>
    <phoneticPr fontId="3"/>
  </si>
  <si>
    <t>特殊浴室</t>
    <rPh sb="0" eb="4">
      <t>トクシュヨクシツ</t>
    </rPh>
    <phoneticPr fontId="3"/>
  </si>
  <si>
    <t>デイサービス入口</t>
    <rPh sb="6" eb="8">
      <t>イリグチ</t>
    </rPh>
    <phoneticPr fontId="3"/>
  </si>
  <si>
    <t>WC</t>
  </si>
  <si>
    <t>荷受室</t>
    <rPh sb="0" eb="3">
      <t>ニウケシツ</t>
    </rPh>
    <phoneticPr fontId="3"/>
  </si>
  <si>
    <t>静養スペース</t>
    <rPh sb="0" eb="2">
      <t>セイヨウ</t>
    </rPh>
    <phoneticPr fontId="3"/>
  </si>
  <si>
    <t>介護者教室</t>
    <rPh sb="0" eb="2">
      <t>カイゴ</t>
    </rPh>
    <rPh sb="2" eb="3">
      <t>シャ</t>
    </rPh>
    <rPh sb="3" eb="5">
      <t>キョウシツ</t>
    </rPh>
    <phoneticPr fontId="3"/>
  </si>
  <si>
    <t>スタッフコーナー</t>
  </si>
  <si>
    <t>研修室</t>
    <rPh sb="0" eb="3">
      <t>ケンシュウシツ</t>
    </rPh>
    <phoneticPr fontId="3"/>
  </si>
  <si>
    <t>バルコニー</t>
  </si>
  <si>
    <t>展示スペース</t>
    <rPh sb="0" eb="2">
      <t>テンジ</t>
    </rPh>
    <phoneticPr fontId="3"/>
  </si>
  <si>
    <t>吹き抜け</t>
    <rPh sb="0" eb="1">
      <t>フ</t>
    </rPh>
    <rPh sb="2" eb="3">
      <t>ヌ</t>
    </rPh>
    <phoneticPr fontId="3"/>
  </si>
  <si>
    <t>a1</t>
  </si>
  <si>
    <t>E2</t>
  </si>
  <si>
    <t>D2</t>
  </si>
  <si>
    <t>G1</t>
  </si>
  <si>
    <t>J1</t>
  </si>
  <si>
    <t>b2</t>
  </si>
  <si>
    <t>蛍光灯32W  直付型 幅230mm（防水型)</t>
  </si>
  <si>
    <t>蛍光灯32W  高出力 直付型 幅230mm</t>
  </si>
  <si>
    <t>ミニハロゲン30W</t>
  </si>
  <si>
    <t>冷陰極蛍光灯　B級BL</t>
  </si>
  <si>
    <t>通路誘導灯</t>
  </si>
  <si>
    <t>蛍光灯32W  埋込型 幅240mm（Cチャン回避）</t>
  </si>
  <si>
    <t>HF200W</t>
  </si>
  <si>
    <t>冷陰極蛍光灯　B級BL 両面</t>
  </si>
  <si>
    <r>
      <t xml:space="preserve">埋込ダウンライト </t>
    </r>
    <r>
      <rPr>
        <sz val="9"/>
        <color theme="1"/>
        <rFont val="Calibri"/>
        <family val="3"/>
        <charset val="161"/>
      </rPr>
      <t>Φ</t>
    </r>
    <r>
      <rPr>
        <sz val="9"/>
        <color theme="1"/>
        <rFont val="BIZ UDゴシック"/>
        <family val="3"/>
        <charset val="128"/>
      </rPr>
      <t>200(オートリフター)</t>
    </r>
    <phoneticPr fontId="1"/>
  </si>
  <si>
    <t>もうせいの家ほうらい</t>
    <rPh sb="5" eb="6">
      <t>イエ</t>
    </rPh>
    <phoneticPr fontId="1"/>
  </si>
  <si>
    <t>医務室</t>
    <rPh sb="0" eb="3">
      <t>イムシツ</t>
    </rPh>
    <phoneticPr fontId="3"/>
  </si>
  <si>
    <t>職員室</t>
    <rPh sb="0" eb="3">
      <t>ショクインシツ</t>
    </rPh>
    <phoneticPr fontId="3"/>
  </si>
  <si>
    <t>女子トイレ</t>
    <rPh sb="0" eb="2">
      <t>ジョシ</t>
    </rPh>
    <phoneticPr fontId="3"/>
  </si>
  <si>
    <t>多目的室</t>
    <rPh sb="0" eb="4">
      <t>タモクテキシツ</t>
    </rPh>
    <phoneticPr fontId="3"/>
  </si>
  <si>
    <t>男子トイレ</t>
    <rPh sb="0" eb="2">
      <t>ダンシ</t>
    </rPh>
    <phoneticPr fontId="3"/>
  </si>
  <si>
    <t>女子更衣室</t>
    <rPh sb="0" eb="5">
      <t>ジョシコウイシツ</t>
    </rPh>
    <phoneticPr fontId="3"/>
  </si>
  <si>
    <t>男子更衣室</t>
    <rPh sb="0" eb="5">
      <t>ダンシコウイシツ</t>
    </rPh>
    <phoneticPr fontId="3"/>
  </si>
  <si>
    <t>軒下</t>
    <rPh sb="0" eb="2">
      <t>ノキシタ</t>
    </rPh>
    <phoneticPr fontId="3"/>
  </si>
  <si>
    <t>作業場</t>
    <rPh sb="0" eb="3">
      <t>サギョウバ</t>
    </rPh>
    <phoneticPr fontId="3"/>
  </si>
  <si>
    <t>A322</t>
  </si>
  <si>
    <t>A322B</t>
  </si>
  <si>
    <t>A321</t>
  </si>
  <si>
    <t>C131</t>
  </si>
  <si>
    <t>B131</t>
  </si>
  <si>
    <t>Z13B</t>
  </si>
  <si>
    <t>D101</t>
  </si>
  <si>
    <t>A322W</t>
  </si>
  <si>
    <t>E3230</t>
  </si>
  <si>
    <t>E60</t>
  </si>
  <si>
    <t>蛍光灯32W  直付型 幅230mm</t>
  </si>
  <si>
    <t>蛍光灯32W  逆富士型  幅200mm（非常灯兼用）</t>
  </si>
  <si>
    <t>FHF32W*1灯</t>
  </si>
  <si>
    <t>蛍光灯32W  直付型 幅150mm</t>
  </si>
  <si>
    <t>EFD13</t>
  </si>
  <si>
    <t>埋込ダウンライト Φ125 防雨・防湿型</t>
  </si>
  <si>
    <t>FHF32W*3灯</t>
  </si>
  <si>
    <t>蛍光灯32W  埋込型 幅350mm</t>
  </si>
  <si>
    <t>FCL32＋FCL30</t>
  </si>
  <si>
    <t>シーリングライト（木枠）</t>
  </si>
  <si>
    <t>IL60W（ボール電球）</t>
  </si>
  <si>
    <t>ブラケット　明るさセンサー付き</t>
  </si>
  <si>
    <t>出入口</t>
    <rPh sb="0" eb="3">
      <t>デイリグチ</t>
    </rPh>
    <phoneticPr fontId="1"/>
  </si>
  <si>
    <t>通路</t>
    <rPh sb="0" eb="2">
      <t>ツウロ</t>
    </rPh>
    <phoneticPr fontId="1"/>
  </si>
  <si>
    <t>食堂・ロビー</t>
    <rPh sb="0" eb="2">
      <t>ショクドウ</t>
    </rPh>
    <phoneticPr fontId="1"/>
  </si>
  <si>
    <t>事務相談</t>
    <rPh sb="0" eb="2">
      <t>ジム</t>
    </rPh>
    <rPh sb="2" eb="4">
      <t>ソウダン</t>
    </rPh>
    <phoneticPr fontId="1"/>
  </si>
  <si>
    <t>休養室</t>
    <rPh sb="0" eb="2">
      <t>キュウヨウ</t>
    </rPh>
    <rPh sb="2" eb="3">
      <t>シツ</t>
    </rPh>
    <phoneticPr fontId="1"/>
  </si>
  <si>
    <t>身障WC</t>
    <rPh sb="0" eb="2">
      <t>シンショウ</t>
    </rPh>
    <phoneticPr fontId="1"/>
  </si>
  <si>
    <t>脱衣室</t>
    <rPh sb="0" eb="3">
      <t>ダツイシツ</t>
    </rPh>
    <phoneticPr fontId="1"/>
  </si>
  <si>
    <t>浴室</t>
    <rPh sb="0" eb="2">
      <t>ヨクシツ</t>
    </rPh>
    <phoneticPr fontId="1"/>
  </si>
  <si>
    <t>特浴</t>
    <rPh sb="0" eb="2">
      <t>トクヨク</t>
    </rPh>
    <phoneticPr fontId="1"/>
  </si>
  <si>
    <t>厨房</t>
    <rPh sb="0" eb="2">
      <t>チュウボウ</t>
    </rPh>
    <phoneticPr fontId="1"/>
  </si>
  <si>
    <t>食品庫</t>
    <rPh sb="0" eb="3">
      <t>ショクヒンコ</t>
    </rPh>
    <phoneticPr fontId="1"/>
  </si>
  <si>
    <t>物置</t>
    <rPh sb="0" eb="2">
      <t>モノオキ</t>
    </rPh>
    <phoneticPr fontId="1"/>
  </si>
  <si>
    <t>デイサービス棟</t>
    <rPh sb="6" eb="7">
      <t>トウ</t>
    </rPh>
    <phoneticPr fontId="1"/>
  </si>
  <si>
    <t>A</t>
  </si>
  <si>
    <t>A</t>
    <phoneticPr fontId="1"/>
  </si>
  <si>
    <t>B</t>
  </si>
  <si>
    <t>B</t>
    <phoneticPr fontId="1"/>
  </si>
  <si>
    <t>F</t>
    <phoneticPr fontId="1"/>
  </si>
  <si>
    <t>C</t>
  </si>
  <si>
    <t>C</t>
    <phoneticPr fontId="1"/>
  </si>
  <si>
    <t>E</t>
    <phoneticPr fontId="1"/>
  </si>
  <si>
    <t>Y</t>
  </si>
  <si>
    <t>Y</t>
    <phoneticPr fontId="1"/>
  </si>
  <si>
    <t>FPR96W*4灯</t>
  </si>
  <si>
    <t>ベースライト</t>
  </si>
  <si>
    <t>ミラー灯 プルスイッチ付き</t>
  </si>
  <si>
    <t>FLR40*1灯</t>
  </si>
  <si>
    <t>O</t>
  </si>
  <si>
    <t>O</t>
    <phoneticPr fontId="1"/>
  </si>
  <si>
    <t>蛍光灯40W  埋込型 幅328mm（非常灯兼用)</t>
  </si>
  <si>
    <t>Q</t>
  </si>
  <si>
    <t>Q</t>
    <phoneticPr fontId="1"/>
  </si>
  <si>
    <t>Z</t>
  </si>
  <si>
    <t>Z</t>
    <phoneticPr fontId="1"/>
  </si>
  <si>
    <t>J</t>
    <phoneticPr fontId="1"/>
  </si>
  <si>
    <t>H</t>
  </si>
  <si>
    <t>H</t>
    <phoneticPr fontId="1"/>
  </si>
  <si>
    <t>K</t>
    <phoneticPr fontId="1"/>
  </si>
  <si>
    <t>FCL40</t>
  </si>
  <si>
    <t>N</t>
    <phoneticPr fontId="1"/>
  </si>
  <si>
    <t>蛍光灯40W  トラフ型（防水型)</t>
  </si>
  <si>
    <t>S</t>
  </si>
  <si>
    <t>T</t>
  </si>
  <si>
    <t>T</t>
    <phoneticPr fontId="1"/>
  </si>
  <si>
    <t>V</t>
  </si>
  <si>
    <t>V</t>
    <phoneticPr fontId="1"/>
  </si>
  <si>
    <t>外部</t>
    <rPh sb="0" eb="2">
      <t>ガイブ</t>
    </rPh>
    <phoneticPr fontId="1"/>
  </si>
  <si>
    <t>M</t>
    <phoneticPr fontId="1"/>
  </si>
  <si>
    <t>本館</t>
    <rPh sb="0" eb="2">
      <t>ホンカン</t>
    </rPh>
    <phoneticPr fontId="1"/>
  </si>
  <si>
    <t>ステージ</t>
  </si>
  <si>
    <t>集会室</t>
    <rPh sb="0" eb="3">
      <t>シュウカイシツ</t>
    </rPh>
    <phoneticPr fontId="3"/>
  </si>
  <si>
    <t>①</t>
  </si>
  <si>
    <t>②</t>
  </si>
  <si>
    <t>③</t>
  </si>
  <si>
    <t>④</t>
  </si>
  <si>
    <t>所長室</t>
    <rPh sb="0" eb="3">
      <t>ショチョウシツ</t>
    </rPh>
    <phoneticPr fontId="3"/>
  </si>
  <si>
    <t>⑤</t>
  </si>
  <si>
    <t>⑥</t>
  </si>
  <si>
    <t>⑦</t>
  </si>
  <si>
    <t>静養室</t>
    <rPh sb="0" eb="3">
      <t>セイヨウシツ</t>
    </rPh>
    <phoneticPr fontId="3"/>
  </si>
  <si>
    <t>⑧</t>
  </si>
  <si>
    <t>D-1</t>
  </si>
  <si>
    <t>F-2</t>
  </si>
  <si>
    <t>R-2</t>
  </si>
  <si>
    <t>Q-2</t>
  </si>
  <si>
    <t>X</t>
  </si>
  <si>
    <t>U</t>
  </si>
  <si>
    <t>H-3</t>
  </si>
  <si>
    <t>W</t>
  </si>
  <si>
    <t>D-2</t>
  </si>
  <si>
    <t>A-1'</t>
  </si>
  <si>
    <t>シーリング</t>
  </si>
  <si>
    <t>IL25</t>
  </si>
  <si>
    <t>ハイランプ100W</t>
  </si>
  <si>
    <t>IL5W</t>
  </si>
  <si>
    <t>足元灯</t>
  </si>
  <si>
    <t>蛍光灯40W  直付型 幅150mm（防水型)</t>
  </si>
  <si>
    <t>蛍光灯20W  直付型 幅150mm(防水型)</t>
  </si>
  <si>
    <t>FCL30W*2灯</t>
  </si>
  <si>
    <t>FCL30W</t>
  </si>
  <si>
    <t>ベースライト丸型　埋込型</t>
  </si>
  <si>
    <t>避難口誘導灯（両面）</t>
  </si>
  <si>
    <t>FKR40W*1灯</t>
  </si>
  <si>
    <t>蛍光灯40W　ウォールウォッシャー型(非常灯兼用)</t>
  </si>
  <si>
    <t>ショートステイ</t>
    <phoneticPr fontId="1"/>
  </si>
  <si>
    <t>待合室</t>
    <rPh sb="0" eb="3">
      <t>マチアイシツ</t>
    </rPh>
    <phoneticPr fontId="3"/>
  </si>
  <si>
    <t>Bb</t>
  </si>
  <si>
    <t>養護老人ホーム寿楽荘</t>
    <rPh sb="0" eb="2">
      <t>ヨウゴ</t>
    </rPh>
    <rPh sb="2" eb="4">
      <t>ロウジン</t>
    </rPh>
    <rPh sb="7" eb="10">
      <t>ジュラクソウ</t>
    </rPh>
    <phoneticPr fontId="1"/>
  </si>
  <si>
    <t>しんしろ助産所</t>
    <rPh sb="4" eb="6">
      <t>ジョサン</t>
    </rPh>
    <rPh sb="6" eb="7">
      <t>ジョ</t>
    </rPh>
    <phoneticPr fontId="1"/>
  </si>
  <si>
    <t>U.T</t>
  </si>
  <si>
    <t>WC1</t>
  </si>
  <si>
    <t>沐浴指導室</t>
    <rPh sb="0" eb="2">
      <t>モクヨク</t>
    </rPh>
    <rPh sb="2" eb="5">
      <t>シドウシツ</t>
    </rPh>
    <phoneticPr fontId="3"/>
  </si>
  <si>
    <t>浴室前室</t>
    <rPh sb="0" eb="2">
      <t>ヨクシツ</t>
    </rPh>
    <rPh sb="2" eb="4">
      <t>マエシツ</t>
    </rPh>
    <phoneticPr fontId="3"/>
  </si>
  <si>
    <t>入所室(1)</t>
    <rPh sb="0" eb="3">
      <t>ニュウショシツ</t>
    </rPh>
    <phoneticPr fontId="3"/>
  </si>
  <si>
    <t>入所室(2)</t>
    <rPh sb="0" eb="3">
      <t>ニュウショシツ</t>
    </rPh>
    <phoneticPr fontId="3"/>
  </si>
  <si>
    <t>事務・受付</t>
    <rPh sb="0" eb="2">
      <t>ジム</t>
    </rPh>
    <rPh sb="3" eb="5">
      <t>ウケツケ</t>
    </rPh>
    <phoneticPr fontId="3"/>
  </si>
  <si>
    <t>仮眠休憩室</t>
    <rPh sb="0" eb="2">
      <t>カミン</t>
    </rPh>
    <rPh sb="2" eb="5">
      <t>キュウケイシツ</t>
    </rPh>
    <phoneticPr fontId="3"/>
  </si>
  <si>
    <t>誘導灯</t>
    <rPh sb="0" eb="3">
      <t>ユウドウトウ</t>
    </rPh>
    <phoneticPr fontId="3"/>
  </si>
  <si>
    <t>分娩室</t>
    <rPh sb="0" eb="2">
      <t>ブンベン</t>
    </rPh>
    <rPh sb="2" eb="3">
      <t>シツ</t>
    </rPh>
    <phoneticPr fontId="3"/>
  </si>
  <si>
    <t>b</t>
  </si>
  <si>
    <t>FHF63*1灯</t>
  </si>
  <si>
    <t>蛍光灯63W  直付型 幅150mm</t>
  </si>
  <si>
    <t>蛍光灯63W  直付型 幅150mm 省エネタイプ</t>
  </si>
  <si>
    <t>浴室灯</t>
  </si>
  <si>
    <t>ミニハロゲン9W</t>
  </si>
  <si>
    <t>非常灯直付</t>
  </si>
  <si>
    <t>FHP45W*4灯</t>
  </si>
  <si>
    <t>FHD100W</t>
  </si>
  <si>
    <t>FHF63*2灯</t>
  </si>
  <si>
    <t>蛍光灯63W  直付型 幅230mm</t>
  </si>
  <si>
    <t>蛍光灯63W  埋込型 幅200mm</t>
  </si>
  <si>
    <t>FHD70W</t>
  </si>
  <si>
    <t>蛍光灯63W  トラフ型</t>
  </si>
  <si>
    <t>蛍光灯20W  直付型 幅150mm(チェーン吊)</t>
    <rPh sb="23" eb="24">
      <t>ツリ</t>
    </rPh>
    <phoneticPr fontId="1"/>
  </si>
  <si>
    <t>保育室</t>
    <rPh sb="0" eb="3">
      <t>ホイクシツ</t>
    </rPh>
    <phoneticPr fontId="3"/>
  </si>
  <si>
    <t>幼児用WC</t>
    <rPh sb="0" eb="3">
      <t>ヨウジヨウ</t>
    </rPh>
    <phoneticPr fontId="3"/>
  </si>
  <si>
    <t>給食室</t>
    <rPh sb="0" eb="3">
      <t>キュウショクシツ</t>
    </rPh>
    <phoneticPr fontId="3"/>
  </si>
  <si>
    <t>遊戯室</t>
    <rPh sb="0" eb="3">
      <t>ユウギシツ</t>
    </rPh>
    <phoneticPr fontId="3"/>
  </si>
  <si>
    <t>I</t>
  </si>
  <si>
    <t>FL40W*2灯</t>
  </si>
  <si>
    <t>蛍光灯40W 半埋込型 幅136</t>
  </si>
  <si>
    <t>ブラケット（レセップ）</t>
  </si>
  <si>
    <t>FL13</t>
  </si>
  <si>
    <t>蛍光灯40W 直付型  幅230mm（防水ソケット付）</t>
  </si>
  <si>
    <t>階段通路誘導灯兼用形 埋込型 幅300mm</t>
  </si>
  <si>
    <t>蛍光灯20W 埋込型 幅639mm 乳白パネル</t>
  </si>
  <si>
    <t>FL18</t>
  </si>
  <si>
    <t>□200非常灯</t>
  </si>
  <si>
    <t>ビーム球150W</t>
  </si>
  <si>
    <t>作業室</t>
    <rPh sb="0" eb="2">
      <t>サギョウ</t>
    </rPh>
    <rPh sb="2" eb="3">
      <t>シツ</t>
    </rPh>
    <phoneticPr fontId="3"/>
  </si>
  <si>
    <t>WC</t>
    <phoneticPr fontId="3"/>
  </si>
  <si>
    <t>受入室</t>
    <rPh sb="0" eb="2">
      <t>ウケイ</t>
    </rPh>
    <rPh sb="2" eb="3">
      <t>シツ</t>
    </rPh>
    <phoneticPr fontId="3"/>
  </si>
  <si>
    <t>食品庫</t>
    <rPh sb="0" eb="3">
      <t>ショクヒンコ</t>
    </rPh>
    <phoneticPr fontId="3"/>
  </si>
  <si>
    <t>職員WC</t>
    <rPh sb="0" eb="2">
      <t>ショクイン</t>
    </rPh>
    <phoneticPr fontId="3"/>
  </si>
  <si>
    <t>洗面</t>
    <rPh sb="0" eb="2">
      <t>センメン</t>
    </rPh>
    <phoneticPr fontId="3"/>
  </si>
  <si>
    <t>身障者WC</t>
    <rPh sb="0" eb="2">
      <t>シンショウ</t>
    </rPh>
    <rPh sb="2" eb="3">
      <t>シャ</t>
    </rPh>
    <phoneticPr fontId="3"/>
  </si>
  <si>
    <t>埋込型 450□</t>
    <phoneticPr fontId="1"/>
  </si>
  <si>
    <r>
      <t>埋込ダウンライト150</t>
    </r>
    <r>
      <rPr>
        <sz val="9"/>
        <color theme="1"/>
        <rFont val="Calibri"/>
        <family val="3"/>
        <charset val="161"/>
      </rPr>
      <t>φ</t>
    </r>
    <r>
      <rPr>
        <sz val="9"/>
        <color theme="1"/>
        <rFont val="BIZ UDゴシック"/>
        <family val="3"/>
        <charset val="128"/>
      </rPr>
      <t>（軒下用）</t>
    </r>
    <phoneticPr fontId="1"/>
  </si>
  <si>
    <r>
      <t>埋込ダウンライト150</t>
    </r>
    <r>
      <rPr>
        <sz val="9"/>
        <color theme="1"/>
        <rFont val="Calibri"/>
        <family val="3"/>
        <charset val="161"/>
      </rPr>
      <t>φ</t>
    </r>
    <phoneticPr fontId="1"/>
  </si>
  <si>
    <t>3200～6000</t>
  </si>
  <si>
    <t>3200～6000</t>
    <phoneticPr fontId="1"/>
  </si>
  <si>
    <t>新城こども園</t>
    <rPh sb="0" eb="2">
      <t>シンシロ</t>
    </rPh>
    <rPh sb="5" eb="6">
      <t>エン</t>
    </rPh>
    <phoneticPr fontId="1"/>
  </si>
  <si>
    <t>千郷東こども園</t>
    <rPh sb="0" eb="2">
      <t>チサト</t>
    </rPh>
    <rPh sb="2" eb="3">
      <t>ヒガシ</t>
    </rPh>
    <rPh sb="6" eb="7">
      <t>エン</t>
    </rPh>
    <phoneticPr fontId="1"/>
  </si>
  <si>
    <t>遊戯室</t>
  </si>
  <si>
    <t>倉庫（５）</t>
  </si>
  <si>
    <t>休憩室（２）</t>
  </si>
  <si>
    <t>便所（５）</t>
  </si>
  <si>
    <t>受入検収室</t>
  </si>
  <si>
    <t>受入口</t>
  </si>
  <si>
    <t>処理室</t>
  </si>
  <si>
    <t>食品庫</t>
  </si>
  <si>
    <t>調理室</t>
  </si>
  <si>
    <t>休憩室（１）</t>
  </si>
  <si>
    <t>シャワー室</t>
  </si>
  <si>
    <t>便所（４）</t>
  </si>
  <si>
    <t>便所（３）</t>
  </si>
  <si>
    <t>職員用更衣室</t>
  </si>
  <si>
    <t>廊下</t>
  </si>
  <si>
    <t>医務室</t>
  </si>
  <si>
    <t>軒下</t>
  </si>
  <si>
    <t>洗浄室調乳室</t>
  </si>
  <si>
    <t>沐浴室</t>
  </si>
  <si>
    <t>ほふく室</t>
  </si>
  <si>
    <t>乳児室</t>
  </si>
  <si>
    <t>保育室（５）</t>
  </si>
  <si>
    <t>保育室（４）</t>
  </si>
  <si>
    <t>便所（２）</t>
  </si>
  <si>
    <t>保育室（３）</t>
  </si>
  <si>
    <t>保育室（２）</t>
  </si>
  <si>
    <t>便所（１）</t>
  </si>
  <si>
    <t>保育室（１）</t>
  </si>
  <si>
    <t>保育室</t>
  </si>
  <si>
    <t>倉庫（１）</t>
  </si>
  <si>
    <t>倉庫（２）</t>
  </si>
  <si>
    <t>図書コーナー</t>
  </si>
  <si>
    <t>職員室</t>
  </si>
  <si>
    <t>階段前</t>
  </si>
  <si>
    <t>吹抜</t>
  </si>
  <si>
    <t>外壁</t>
  </si>
  <si>
    <t>Q402</t>
  </si>
  <si>
    <t>D402</t>
  </si>
  <si>
    <t>P100</t>
  </si>
  <si>
    <t>E402</t>
  </si>
  <si>
    <t>L432</t>
  </si>
  <si>
    <t>I13</t>
  </si>
  <si>
    <t>M402W</t>
  </si>
  <si>
    <t>M401W</t>
  </si>
  <si>
    <t>N401W</t>
  </si>
  <si>
    <t>K201W</t>
  </si>
  <si>
    <t>W201</t>
  </si>
  <si>
    <t>B18</t>
  </si>
  <si>
    <t>B18B</t>
  </si>
  <si>
    <t>H75</t>
  </si>
  <si>
    <t>A27W</t>
  </si>
  <si>
    <t>G201</t>
  </si>
  <si>
    <t>E401</t>
  </si>
  <si>
    <t>F401</t>
  </si>
  <si>
    <t>R18</t>
  </si>
  <si>
    <t>X201</t>
  </si>
  <si>
    <t>S100</t>
  </si>
  <si>
    <t>T140</t>
  </si>
  <si>
    <t>U30B</t>
  </si>
  <si>
    <t>Y201W</t>
  </si>
  <si>
    <t>埋込ダウンライト Φ150　防雨・防湿型</t>
  </si>
  <si>
    <t>埋込ダウンライト Φ150　非常灯内蔵</t>
  </si>
  <si>
    <t>埋込ダウンライト Φ150 防雨・防湿型</t>
  </si>
  <si>
    <t>LED</t>
  </si>
  <si>
    <t>通路誘導灯　</t>
  </si>
  <si>
    <t>MF100W</t>
  </si>
  <si>
    <t>メタハラ100W高天井用照明</t>
  </si>
  <si>
    <t>HX150W</t>
  </si>
  <si>
    <t>水銀灯150W 高天井用照明</t>
  </si>
  <si>
    <t xml:space="preserve">天井高
（設置高）
概算 </t>
    <rPh sb="0" eb="2">
      <t>テンジョウ</t>
    </rPh>
    <rPh sb="2" eb="3">
      <t>タカ</t>
    </rPh>
    <rPh sb="5" eb="7">
      <t>セッチ</t>
    </rPh>
    <rPh sb="7" eb="8">
      <t>タカ</t>
    </rPh>
    <rPh sb="10" eb="12">
      <t>ガイサン</t>
    </rPh>
    <phoneticPr fontId="1"/>
  </si>
  <si>
    <t>倉庫（４）</t>
    <phoneticPr fontId="1"/>
  </si>
  <si>
    <t>蛍光灯40W  埋込型 幅328mm　ルーバー付き</t>
  </si>
  <si>
    <t>ビーム球85W</t>
  </si>
  <si>
    <t>蛍光灯40W  埋込型 幅328mm　防湿・防雨</t>
  </si>
  <si>
    <t>蛍光灯40W　埋込型 幅190mm　防湿・防雨</t>
  </si>
  <si>
    <t>蛍光灯40W  トラフ型　防湿・防雨</t>
  </si>
  <si>
    <t>2,800～6,500</t>
    <phoneticPr fontId="1"/>
  </si>
  <si>
    <t>東郷中こども園</t>
    <rPh sb="0" eb="2">
      <t>トウゴウ</t>
    </rPh>
    <rPh sb="2" eb="3">
      <t>ナカ</t>
    </rPh>
    <rPh sb="6" eb="7">
      <t>エン</t>
    </rPh>
    <phoneticPr fontId="1"/>
  </si>
  <si>
    <t>事務室</t>
  </si>
  <si>
    <t>乳児室・ほふく室</t>
  </si>
  <si>
    <t>乳児室横</t>
  </si>
  <si>
    <t>倉庫</t>
  </si>
  <si>
    <t>調理室横</t>
  </si>
  <si>
    <t>沐浴室前</t>
  </si>
  <si>
    <t>F1</t>
  </si>
  <si>
    <t>E1</t>
  </si>
  <si>
    <t>F2</t>
  </si>
  <si>
    <t>蛍光灯20W  埋込型 幅170mm（非常灯兼用）</t>
  </si>
  <si>
    <t>4,000～4,300</t>
    <phoneticPr fontId="1"/>
  </si>
  <si>
    <t>2,650～4,250</t>
  </si>
  <si>
    <t>2,650～4,250</t>
    <phoneticPr fontId="1"/>
  </si>
  <si>
    <t>東郷西こども園</t>
    <rPh sb="0" eb="2">
      <t>トウゴウ</t>
    </rPh>
    <rPh sb="2" eb="3">
      <t>ニシ</t>
    </rPh>
    <rPh sb="6" eb="7">
      <t>エン</t>
    </rPh>
    <phoneticPr fontId="1"/>
  </si>
  <si>
    <t>授乳室</t>
  </si>
  <si>
    <t>更衣室</t>
  </si>
  <si>
    <t>湯沸室</t>
  </si>
  <si>
    <t>保育室（3）</t>
  </si>
  <si>
    <t>WC(1）</t>
  </si>
  <si>
    <t>WC（2）</t>
  </si>
  <si>
    <t>WC(3）</t>
  </si>
  <si>
    <t>倉庫（6）</t>
  </si>
  <si>
    <t>倉庫（7）</t>
  </si>
  <si>
    <t>倉庫（5）</t>
  </si>
  <si>
    <t>廊下（2）</t>
  </si>
  <si>
    <t>会議・相談</t>
  </si>
  <si>
    <t>保健</t>
  </si>
  <si>
    <t>廊下（1）</t>
  </si>
  <si>
    <t>男子WC</t>
  </si>
  <si>
    <t>女子WC</t>
  </si>
  <si>
    <t>多目的WC(1）</t>
  </si>
  <si>
    <t>休憩室</t>
  </si>
  <si>
    <t>印刷室</t>
  </si>
  <si>
    <t>倉庫（1）</t>
  </si>
  <si>
    <t>多目的スペース</t>
  </si>
  <si>
    <t>倉庫（2）</t>
  </si>
  <si>
    <t>倉庫（3）</t>
  </si>
  <si>
    <t>倉庫（4）</t>
  </si>
  <si>
    <t>保育1</t>
  </si>
  <si>
    <t>保育2</t>
  </si>
  <si>
    <t>保育3</t>
  </si>
  <si>
    <t>保育4</t>
  </si>
  <si>
    <t>保育5</t>
  </si>
  <si>
    <t>保育6</t>
  </si>
  <si>
    <t>保育7</t>
  </si>
  <si>
    <t>I271</t>
  </si>
  <si>
    <t>J21</t>
  </si>
  <si>
    <t>O401</t>
  </si>
  <si>
    <t>B322</t>
  </si>
  <si>
    <t>C22</t>
  </si>
  <si>
    <t>I323</t>
  </si>
  <si>
    <t>C322</t>
  </si>
  <si>
    <t>L21</t>
  </si>
  <si>
    <t>G323</t>
  </si>
  <si>
    <t>H181</t>
  </si>
  <si>
    <t>C321</t>
  </si>
  <si>
    <t>F323</t>
  </si>
  <si>
    <t>B322W</t>
  </si>
  <si>
    <t>D321W</t>
  </si>
  <si>
    <t>E322</t>
  </si>
  <si>
    <t>I271</t>
    <phoneticPr fontId="1"/>
  </si>
  <si>
    <t>HX400W</t>
  </si>
  <si>
    <t>水銀灯400W 高天井用照明</t>
  </si>
  <si>
    <t>FPL32W*3灯</t>
  </si>
  <si>
    <t>コンパクト蛍光灯  直付型 幅450mm</t>
  </si>
  <si>
    <t>埋込ダウンライト Φ150 軒下用</t>
  </si>
  <si>
    <t>蛍光灯32W  埋込型 幅170mm</t>
  </si>
  <si>
    <t>蛍光灯32W  トラフ型</t>
  </si>
  <si>
    <t>蛍光灯40W  下面開放型  幅250mm</t>
  </si>
  <si>
    <t>WC(4)</t>
    <phoneticPr fontId="1"/>
  </si>
  <si>
    <t>5,000～9,400</t>
    <phoneticPr fontId="1"/>
  </si>
  <si>
    <t>給食室</t>
  </si>
  <si>
    <t>給食室</t>
    <rPh sb="0" eb="3">
      <t>キュウショクシツ</t>
    </rPh>
    <phoneticPr fontId="1"/>
  </si>
  <si>
    <t>2,700～4,500</t>
  </si>
  <si>
    <t>2,700～4,500</t>
    <phoneticPr fontId="1"/>
  </si>
  <si>
    <t>2,550～5,200</t>
  </si>
  <si>
    <t>2,550～5,200</t>
    <phoneticPr fontId="1"/>
  </si>
  <si>
    <t>舞台</t>
  </si>
  <si>
    <t>控室・倉庫</t>
  </si>
  <si>
    <t>手洗</t>
  </si>
  <si>
    <t>通用口</t>
  </si>
  <si>
    <t>受け渡し</t>
  </si>
  <si>
    <t>下処理</t>
  </si>
  <si>
    <t>搬入口</t>
  </si>
  <si>
    <t>荷受</t>
  </si>
  <si>
    <t>受渡</t>
  </si>
  <si>
    <t>職員WC</t>
  </si>
  <si>
    <t>中廊下</t>
  </si>
  <si>
    <t>授乳</t>
  </si>
  <si>
    <t>洗場・WC</t>
  </si>
  <si>
    <t>延長保育室</t>
  </si>
  <si>
    <t>保育室（4）（5）</t>
  </si>
  <si>
    <t>E1052</t>
  </si>
  <si>
    <t>I215</t>
  </si>
  <si>
    <t>C321i</t>
  </si>
  <si>
    <t>G321i</t>
  </si>
  <si>
    <t>B321</t>
  </si>
  <si>
    <t>d13</t>
  </si>
  <si>
    <t>J181</t>
  </si>
  <si>
    <t>B322w</t>
  </si>
  <si>
    <t>F322wi</t>
  </si>
  <si>
    <t>A201</t>
  </si>
  <si>
    <t>A201w</t>
  </si>
  <si>
    <t>G241</t>
  </si>
  <si>
    <t>G241i</t>
  </si>
  <si>
    <t>F321wi</t>
  </si>
  <si>
    <t>G321</t>
  </si>
  <si>
    <t>D321</t>
  </si>
  <si>
    <t>D321i</t>
  </si>
  <si>
    <t>FHP105*2灯</t>
  </si>
  <si>
    <t>コンパクト蛍光灯　埋込型</t>
  </si>
  <si>
    <t>ミニハロゲン250W</t>
  </si>
  <si>
    <t>FHT24W*1灯</t>
  </si>
  <si>
    <t>FDL18W</t>
  </si>
  <si>
    <t>蛍光灯32W  直付型 幅230mm（防水ソケット付）</t>
  </si>
  <si>
    <t>蛍光灯20W  トラフ型 防湿防雨</t>
  </si>
  <si>
    <t>蛍光灯32W　直付型 幅120mm（防水ソケット付）</t>
  </si>
  <si>
    <t>蛍光灯32W  トラフ型　レースウェイ取付</t>
  </si>
  <si>
    <t>八名こども園</t>
    <rPh sb="0" eb="2">
      <t>ヤナ</t>
    </rPh>
    <rPh sb="5" eb="6">
      <t>エン</t>
    </rPh>
    <phoneticPr fontId="1"/>
  </si>
  <si>
    <t>長篠こども園</t>
    <rPh sb="0" eb="2">
      <t>ナガシノ</t>
    </rPh>
    <rPh sb="5" eb="6">
      <t>エン</t>
    </rPh>
    <phoneticPr fontId="1"/>
  </si>
  <si>
    <t>2,700～5,000</t>
  </si>
  <si>
    <t>2,700～5,000</t>
    <phoneticPr fontId="1"/>
  </si>
  <si>
    <t>大野こども園</t>
    <rPh sb="0" eb="2">
      <t>オオノ</t>
    </rPh>
    <rPh sb="5" eb="6">
      <t>エン</t>
    </rPh>
    <phoneticPr fontId="1"/>
  </si>
  <si>
    <t>保育室3</t>
  </si>
  <si>
    <t>保育室2</t>
  </si>
  <si>
    <t>保育室1</t>
  </si>
  <si>
    <t>教材倉庫</t>
  </si>
  <si>
    <t>便所</t>
  </si>
  <si>
    <t>搬出室</t>
  </si>
  <si>
    <t>厨房</t>
  </si>
  <si>
    <t>食品保管庫</t>
  </si>
  <si>
    <t>廃棄物保管庫</t>
  </si>
  <si>
    <t>検収室</t>
  </si>
  <si>
    <t>休憩室横</t>
  </si>
  <si>
    <t>便所×2</t>
  </si>
  <si>
    <t>洗面・更衣室</t>
  </si>
  <si>
    <t>便所・沐浴・洗濯</t>
  </si>
  <si>
    <t>ほくふ室</t>
  </si>
  <si>
    <t>サンルーム</t>
  </si>
  <si>
    <t>サンルーム廊下</t>
  </si>
  <si>
    <t>放送コーナー</t>
  </si>
  <si>
    <t>ステージ裏</t>
  </si>
  <si>
    <t>C42</t>
  </si>
  <si>
    <t>A42S</t>
  </si>
  <si>
    <t>D22</t>
  </si>
  <si>
    <t>L1</t>
  </si>
  <si>
    <t>M1</t>
  </si>
  <si>
    <t>N1</t>
  </si>
  <si>
    <t>N2</t>
  </si>
  <si>
    <t>C42</t>
    <phoneticPr fontId="1"/>
  </si>
  <si>
    <t>ビーム球100W</t>
  </si>
  <si>
    <t>HX250W</t>
  </si>
  <si>
    <t>水銀灯250W 高天井用照明</t>
  </si>
  <si>
    <t>作手こども園</t>
    <rPh sb="0" eb="2">
      <t>ツクデ</t>
    </rPh>
    <rPh sb="5" eb="6">
      <t>エン</t>
    </rPh>
    <phoneticPr fontId="1"/>
  </si>
  <si>
    <t>多機能トイレ</t>
  </si>
  <si>
    <t>男子トイレ</t>
  </si>
  <si>
    <t>女子トイレ</t>
  </si>
  <si>
    <t>子育て支援センター</t>
  </si>
  <si>
    <t>相談室</t>
  </si>
  <si>
    <t>放課後児童対策室</t>
  </si>
  <si>
    <t>下処理室</t>
  </si>
  <si>
    <t>通路</t>
  </si>
  <si>
    <t>前室</t>
  </si>
  <si>
    <t>倉庫A</t>
  </si>
  <si>
    <t>調理　便所</t>
  </si>
  <si>
    <t>倉庫B</t>
  </si>
  <si>
    <t>倉庫C</t>
  </si>
  <si>
    <t>外壁周り</t>
  </si>
  <si>
    <t>デン</t>
  </si>
  <si>
    <t>倉庫D</t>
  </si>
  <si>
    <t>倉庫（屋外用）</t>
  </si>
  <si>
    <t>手洗い</t>
  </si>
  <si>
    <t>保育室　5歳児</t>
  </si>
  <si>
    <t>幼児トイレ</t>
  </si>
  <si>
    <t>保育室　3歳児</t>
  </si>
  <si>
    <t>保育室　4歳児</t>
  </si>
  <si>
    <t>コーナー遊び</t>
  </si>
  <si>
    <t>湯沸</t>
  </si>
  <si>
    <t>サロン</t>
  </si>
  <si>
    <t>保健室</t>
  </si>
  <si>
    <t>外壁廻り</t>
  </si>
  <si>
    <t>物入れ</t>
  </si>
  <si>
    <t>幼児トイレB前</t>
  </si>
  <si>
    <t>幼児トイレB</t>
  </si>
  <si>
    <t>調乳室</t>
  </si>
  <si>
    <t>保育室　2歳児</t>
  </si>
  <si>
    <t>ウェルカムゲート</t>
  </si>
  <si>
    <t>保育室　1歳児</t>
  </si>
  <si>
    <t>幼児トイレA・沐浴室</t>
  </si>
  <si>
    <t>M241W</t>
  </si>
  <si>
    <t>N41W</t>
  </si>
  <si>
    <t>E541</t>
  </si>
  <si>
    <t>aCD</t>
  </si>
  <si>
    <t>K321</t>
  </si>
  <si>
    <t>K241</t>
  </si>
  <si>
    <t>I233</t>
  </si>
  <si>
    <t>A321W</t>
  </si>
  <si>
    <t>J234</t>
  </si>
  <si>
    <t>L131</t>
  </si>
  <si>
    <t>U422</t>
  </si>
  <si>
    <t>V90</t>
  </si>
  <si>
    <t>P131W</t>
  </si>
  <si>
    <t>bCD</t>
  </si>
  <si>
    <t>Q321</t>
  </si>
  <si>
    <t>F241</t>
  </si>
  <si>
    <t>G541</t>
  </si>
  <si>
    <t>H323</t>
  </si>
  <si>
    <t>O211W</t>
  </si>
  <si>
    <t>埋込ダウンライト Φ150　軒下用</t>
  </si>
  <si>
    <t>蛍光灯40W  ブラケット</t>
  </si>
  <si>
    <t>FHF54*1</t>
  </si>
  <si>
    <t>蛍光灯54W　ブラケット</t>
  </si>
  <si>
    <t>FHT32W*1灯</t>
  </si>
  <si>
    <t>FHP23*3灯</t>
  </si>
  <si>
    <t>蛍光灯32W  埋込型 幅190mm（防水）</t>
  </si>
  <si>
    <t>FHP23*4灯</t>
  </si>
  <si>
    <t>埋込ダウンライト □150</t>
  </si>
  <si>
    <t>FHT42*2灯</t>
  </si>
  <si>
    <t>高天井ダウンライト</t>
  </si>
  <si>
    <t>スポットライト（ダクトレール）</t>
  </si>
  <si>
    <t>蛍光灯32W  笠付トラフ型</t>
  </si>
  <si>
    <t>蛍光灯32W　黒板灯</t>
  </si>
  <si>
    <t>FHF24*1</t>
  </si>
  <si>
    <t>蛍光灯24W　ブラケット</t>
  </si>
  <si>
    <t>FHP32W*3灯</t>
  </si>
  <si>
    <t>EFD21</t>
  </si>
  <si>
    <t>おおぞら園</t>
    <rPh sb="4" eb="5">
      <t>エン</t>
    </rPh>
    <phoneticPr fontId="1"/>
  </si>
  <si>
    <t>おおぞら園・東部高齢者支援センター</t>
    <rPh sb="4" eb="5">
      <t>エン</t>
    </rPh>
    <rPh sb="6" eb="11">
      <t>トウブコウレイシャ</t>
    </rPh>
    <rPh sb="11" eb="13">
      <t>シエン</t>
    </rPh>
    <phoneticPr fontId="1"/>
  </si>
  <si>
    <t>給食調理室</t>
    <rPh sb="0" eb="2">
      <t>キュウショク</t>
    </rPh>
    <rPh sb="2" eb="5">
      <t>チョウリシツ</t>
    </rPh>
    <phoneticPr fontId="3"/>
  </si>
  <si>
    <t>調理人便所</t>
    <rPh sb="0" eb="2">
      <t>チョウリ</t>
    </rPh>
    <rPh sb="2" eb="3">
      <t>ニン</t>
    </rPh>
    <rPh sb="3" eb="5">
      <t>ベンジョ</t>
    </rPh>
    <phoneticPr fontId="3"/>
  </si>
  <si>
    <t>前室</t>
    <rPh sb="0" eb="2">
      <t>ゼンシツ</t>
    </rPh>
    <phoneticPr fontId="3"/>
  </si>
  <si>
    <t>配膳室</t>
    <rPh sb="0" eb="2">
      <t>ハイゼン</t>
    </rPh>
    <rPh sb="2" eb="3">
      <t>シツ</t>
    </rPh>
    <phoneticPr fontId="3"/>
  </si>
  <si>
    <t>乳児室</t>
    <rPh sb="0" eb="3">
      <t>ニュウジシツ</t>
    </rPh>
    <phoneticPr fontId="3"/>
  </si>
  <si>
    <t>沐浴室</t>
    <rPh sb="0" eb="2">
      <t>モクヨク</t>
    </rPh>
    <rPh sb="2" eb="3">
      <t>シツ</t>
    </rPh>
    <phoneticPr fontId="3"/>
  </si>
  <si>
    <t>調乳室</t>
    <rPh sb="0" eb="3">
      <t>チョウニュウシツ</t>
    </rPh>
    <phoneticPr fontId="3"/>
  </si>
  <si>
    <t>外灯</t>
    <rPh sb="0" eb="2">
      <t>ガイトウ</t>
    </rPh>
    <phoneticPr fontId="3"/>
  </si>
  <si>
    <t>ほふく室</t>
    <rPh sb="3" eb="4">
      <t>シツ</t>
    </rPh>
    <phoneticPr fontId="3"/>
  </si>
  <si>
    <t>B22</t>
  </si>
  <si>
    <t>N41</t>
  </si>
  <si>
    <t>O42T</t>
  </si>
  <si>
    <t>O42</t>
  </si>
  <si>
    <t>N41T</t>
  </si>
  <si>
    <t>A21T</t>
  </si>
  <si>
    <t>K60</t>
  </si>
  <si>
    <t>ブラケット(防雨型)</t>
    <rPh sb="6" eb="8">
      <t>ボウウ</t>
    </rPh>
    <rPh sb="8" eb="9">
      <t>カタ</t>
    </rPh>
    <phoneticPr fontId="1"/>
  </si>
  <si>
    <t>東部高齢者支援センター</t>
    <rPh sb="0" eb="5">
      <t>トウブコウレイシャ</t>
    </rPh>
    <rPh sb="5" eb="7">
      <t>シエン</t>
    </rPh>
    <phoneticPr fontId="1"/>
  </si>
  <si>
    <t>事務室　外</t>
    <rPh sb="0" eb="3">
      <t>ジムシツ</t>
    </rPh>
    <rPh sb="4" eb="5">
      <t>ソト</t>
    </rPh>
    <phoneticPr fontId="3"/>
  </si>
  <si>
    <t>玄関ポーチ</t>
    <rPh sb="0" eb="2">
      <t>ゲンカン</t>
    </rPh>
    <phoneticPr fontId="3"/>
  </si>
  <si>
    <t>調理実習室</t>
    <rPh sb="0" eb="5">
      <t>チョウリジッシュウシツ</t>
    </rPh>
    <phoneticPr fontId="3"/>
  </si>
  <si>
    <t>健康相談室</t>
    <rPh sb="0" eb="5">
      <t>ケンコウソウダンシツ</t>
    </rPh>
    <phoneticPr fontId="3"/>
  </si>
  <si>
    <t>女子浴室</t>
    <rPh sb="0" eb="2">
      <t>ジョシ</t>
    </rPh>
    <rPh sb="2" eb="4">
      <t>ヨクシツ</t>
    </rPh>
    <phoneticPr fontId="3"/>
  </si>
  <si>
    <t>女子脱衣室</t>
    <rPh sb="0" eb="2">
      <t>ジョシ</t>
    </rPh>
    <rPh sb="2" eb="5">
      <t>ダツイシツ</t>
    </rPh>
    <phoneticPr fontId="3"/>
  </si>
  <si>
    <t>男子浴室</t>
    <rPh sb="0" eb="4">
      <t>ダンシヨクシツ</t>
    </rPh>
    <phoneticPr fontId="3"/>
  </si>
  <si>
    <t>男子脱衣室</t>
    <rPh sb="0" eb="5">
      <t>ダンシダツイシツ</t>
    </rPh>
    <phoneticPr fontId="3"/>
  </si>
  <si>
    <t>ボイラー室</t>
    <rPh sb="4" eb="5">
      <t>シツ</t>
    </rPh>
    <phoneticPr fontId="3"/>
  </si>
  <si>
    <t>身障者便所</t>
    <rPh sb="0" eb="2">
      <t>シンショウ</t>
    </rPh>
    <rPh sb="2" eb="3">
      <t>シャ</t>
    </rPh>
    <rPh sb="3" eb="5">
      <t>ベンジョ</t>
    </rPh>
    <phoneticPr fontId="3"/>
  </si>
  <si>
    <t>トレーニング室</t>
    <rPh sb="6" eb="7">
      <t>シツ</t>
    </rPh>
    <phoneticPr fontId="3"/>
  </si>
  <si>
    <t>談話コーナー</t>
    <rPh sb="0" eb="2">
      <t>ダンワ</t>
    </rPh>
    <phoneticPr fontId="3"/>
  </si>
  <si>
    <t>B42B</t>
  </si>
  <si>
    <t>G18</t>
  </si>
  <si>
    <t>F27</t>
  </si>
  <si>
    <t>Q20B</t>
  </si>
  <si>
    <t>T21B</t>
  </si>
  <si>
    <t>H24</t>
  </si>
  <si>
    <t>I26</t>
  </si>
  <si>
    <t>E42</t>
  </si>
  <si>
    <t>E42B</t>
  </si>
  <si>
    <t>D42</t>
  </si>
  <si>
    <t>D42B</t>
  </si>
  <si>
    <t>I25</t>
  </si>
  <si>
    <t>J60</t>
  </si>
  <si>
    <t>L15</t>
  </si>
  <si>
    <t>C41WP</t>
  </si>
  <si>
    <t>M25</t>
  </si>
  <si>
    <t>C41</t>
  </si>
  <si>
    <t>R11B</t>
  </si>
  <si>
    <t>S21B</t>
  </si>
  <si>
    <t>シーリング　</t>
  </si>
  <si>
    <t>FL20W*6灯</t>
  </si>
  <si>
    <t>蛍光灯20W　埋込スクエア</t>
  </si>
  <si>
    <t>蛍光灯20W  埋込スクエア　</t>
  </si>
  <si>
    <t>FCL15W</t>
  </si>
  <si>
    <t>通路誘導灯（C級）</t>
  </si>
  <si>
    <t>鳥原児童館</t>
    <rPh sb="0" eb="2">
      <t>トリハラ</t>
    </rPh>
    <rPh sb="2" eb="5">
      <t>ジドウカン</t>
    </rPh>
    <phoneticPr fontId="1"/>
  </si>
  <si>
    <t>静養室</t>
    <rPh sb="0" eb="2">
      <t>セイヨウ</t>
    </rPh>
    <rPh sb="2" eb="3">
      <t>シツ</t>
    </rPh>
    <phoneticPr fontId="3"/>
  </si>
  <si>
    <t>身障便所</t>
    <rPh sb="0" eb="4">
      <t>シンショウベンジョ</t>
    </rPh>
    <phoneticPr fontId="3"/>
  </si>
  <si>
    <t>外</t>
    <rPh sb="0" eb="1">
      <t>ソト</t>
    </rPh>
    <phoneticPr fontId="3"/>
  </si>
  <si>
    <t>図書室</t>
    <rPh sb="0" eb="3">
      <t>トショシツ</t>
    </rPh>
    <phoneticPr fontId="3"/>
  </si>
  <si>
    <t>外玄関</t>
    <rPh sb="0" eb="3">
      <t>ソトゲンカン</t>
    </rPh>
    <phoneticPr fontId="3"/>
  </si>
  <si>
    <t>湯沸</t>
    <rPh sb="0" eb="2">
      <t>ユワカシ</t>
    </rPh>
    <phoneticPr fontId="3"/>
  </si>
  <si>
    <t>遊技室</t>
    <rPh sb="0" eb="2">
      <t>ユウギ</t>
    </rPh>
    <rPh sb="2" eb="3">
      <t>シツ</t>
    </rPh>
    <phoneticPr fontId="3"/>
  </si>
  <si>
    <t>ホール・吹技</t>
    <rPh sb="4" eb="5">
      <t>フ</t>
    </rPh>
    <rPh sb="5" eb="6">
      <t>ワザ</t>
    </rPh>
    <phoneticPr fontId="3"/>
  </si>
  <si>
    <t>機械室</t>
    <rPh sb="0" eb="2">
      <t>キカイ</t>
    </rPh>
    <rPh sb="2" eb="3">
      <t>シツ</t>
    </rPh>
    <phoneticPr fontId="3"/>
  </si>
  <si>
    <t>R</t>
  </si>
  <si>
    <t>D1</t>
  </si>
  <si>
    <t>O1</t>
  </si>
  <si>
    <t>表示灯</t>
  </si>
  <si>
    <t>児童館たんぽぽ</t>
    <rPh sb="0" eb="3">
      <t>ジドウカン</t>
    </rPh>
    <phoneticPr fontId="1"/>
  </si>
  <si>
    <t>蛍光灯20W　埋込型 幅190mm(非常灯内蔵)</t>
  </si>
  <si>
    <t>トイレ</t>
  </si>
  <si>
    <t>集会室・会議室</t>
    <rPh sb="0" eb="3">
      <t>シュウカイシツ</t>
    </rPh>
    <rPh sb="4" eb="7">
      <t>カイギシツ</t>
    </rPh>
    <phoneticPr fontId="3"/>
  </si>
  <si>
    <t>外周り</t>
    <rPh sb="0" eb="1">
      <t>ソト</t>
    </rPh>
    <rPh sb="1" eb="2">
      <t>マワ</t>
    </rPh>
    <phoneticPr fontId="3"/>
  </si>
  <si>
    <t>踏込</t>
    <rPh sb="0" eb="2">
      <t>フミコミ</t>
    </rPh>
    <phoneticPr fontId="3"/>
  </si>
  <si>
    <t>ホール横</t>
    <rPh sb="3" eb="4">
      <t>ヨコ</t>
    </rPh>
    <phoneticPr fontId="3"/>
  </si>
  <si>
    <t>FHP32W*4灯</t>
  </si>
  <si>
    <t>FL15</t>
  </si>
  <si>
    <t>キッチン灯・棚下灯</t>
  </si>
  <si>
    <t>FL15W×1灯</t>
    <rPh sb="7" eb="8">
      <t>トウ</t>
    </rPh>
    <phoneticPr fontId="1"/>
  </si>
  <si>
    <t>IL60W×1灯</t>
    <rPh sb="7" eb="8">
      <t>トウ</t>
    </rPh>
    <phoneticPr fontId="1"/>
  </si>
  <si>
    <t>FHF32W*2灯</t>
    <phoneticPr fontId="1"/>
  </si>
  <si>
    <t>FML27W×1灯</t>
    <rPh sb="8" eb="9">
      <t>トウ</t>
    </rPh>
    <phoneticPr fontId="1"/>
  </si>
  <si>
    <t>FL20W×1灯</t>
    <rPh sb="7" eb="8">
      <t>トウ</t>
    </rPh>
    <phoneticPr fontId="1"/>
  </si>
  <si>
    <t>FL20W*1灯</t>
    <phoneticPr fontId="1"/>
  </si>
  <si>
    <t>FL15W*1灯</t>
    <phoneticPr fontId="1"/>
  </si>
  <si>
    <t>IL60W*1灯</t>
    <phoneticPr fontId="1"/>
  </si>
  <si>
    <t>鳳来寺山歴史文化考証館</t>
    <rPh sb="0" eb="3">
      <t>ホウライジ</t>
    </rPh>
    <rPh sb="3" eb="4">
      <t>サン</t>
    </rPh>
    <rPh sb="4" eb="6">
      <t>レキシ</t>
    </rPh>
    <rPh sb="6" eb="8">
      <t>ブンカ</t>
    </rPh>
    <rPh sb="8" eb="10">
      <t>コウショウ</t>
    </rPh>
    <rPh sb="10" eb="11">
      <t>カン</t>
    </rPh>
    <phoneticPr fontId="1"/>
  </si>
  <si>
    <t>FDL16</t>
  </si>
  <si>
    <t>FDL9*1灯</t>
  </si>
  <si>
    <t>MF300W</t>
  </si>
  <si>
    <t>メタハラ300W高天井用照明</t>
  </si>
  <si>
    <t>IL10</t>
  </si>
  <si>
    <t>壁埋込器具</t>
  </si>
  <si>
    <t>FDL13</t>
  </si>
  <si>
    <t>FDL9</t>
  </si>
  <si>
    <t>けなげなの間</t>
    <rPh sb="5" eb="6">
      <t>マ</t>
    </rPh>
    <phoneticPr fontId="1"/>
  </si>
  <si>
    <t>けなげなホール</t>
  </si>
  <si>
    <t>けなげなホール</t>
    <phoneticPr fontId="1"/>
  </si>
  <si>
    <t>外壁</t>
    <rPh sb="0" eb="2">
      <t>ガイヘキ</t>
    </rPh>
    <phoneticPr fontId="1"/>
  </si>
  <si>
    <t>湯沸室</t>
    <rPh sb="0" eb="2">
      <t>ユワカシ</t>
    </rPh>
    <rPh sb="2" eb="3">
      <t>シツ</t>
    </rPh>
    <phoneticPr fontId="1"/>
  </si>
  <si>
    <t>便所</t>
    <rPh sb="0" eb="2">
      <t>ベンジョ</t>
    </rPh>
    <phoneticPr fontId="1"/>
  </si>
  <si>
    <t>ほこら</t>
    <phoneticPr fontId="1"/>
  </si>
  <si>
    <t>けなげな展示室</t>
    <rPh sb="4" eb="7">
      <t>テンジシツ</t>
    </rPh>
    <phoneticPr fontId="1"/>
  </si>
  <si>
    <t>階段</t>
    <rPh sb="0" eb="2">
      <t>カイダン</t>
    </rPh>
    <phoneticPr fontId="1"/>
  </si>
  <si>
    <t>展示ホール</t>
    <rPh sb="0" eb="2">
      <t>テンジ</t>
    </rPh>
    <phoneticPr fontId="1"/>
  </si>
  <si>
    <t>つくで手作り村</t>
    <rPh sb="3" eb="5">
      <t>テヅク</t>
    </rPh>
    <rPh sb="6" eb="7">
      <t>ムラ</t>
    </rPh>
    <phoneticPr fontId="1"/>
  </si>
  <si>
    <t>加工施設</t>
    <rPh sb="0" eb="2">
      <t>カコウ</t>
    </rPh>
    <rPh sb="2" eb="4">
      <t>シセツ</t>
    </rPh>
    <phoneticPr fontId="1"/>
  </si>
  <si>
    <t>男女トイレ</t>
  </si>
  <si>
    <t>トイレ前通路</t>
  </si>
  <si>
    <t>豆腐加工室</t>
  </si>
  <si>
    <t>包装室B</t>
  </si>
  <si>
    <t>景品置場</t>
  </si>
  <si>
    <t>包装室A</t>
  </si>
  <si>
    <t>包装室前通路</t>
  </si>
  <si>
    <t>資材・調味料・食材庫</t>
  </si>
  <si>
    <t>菓子加工室</t>
  </si>
  <si>
    <t>惣菜加工室</t>
  </si>
  <si>
    <t>味噌加工室</t>
  </si>
  <si>
    <t>熟成庫</t>
  </si>
  <si>
    <t>事務所</t>
    <rPh sb="0" eb="2">
      <t>ジム</t>
    </rPh>
    <rPh sb="2" eb="3">
      <t>ショ</t>
    </rPh>
    <phoneticPr fontId="1"/>
  </si>
  <si>
    <t>外手洗</t>
  </si>
  <si>
    <t>ロッカー室(男)</t>
  </si>
  <si>
    <t>ロッカー室(女)</t>
  </si>
  <si>
    <t>会議室</t>
  </si>
  <si>
    <t>シルバー人材センター事務室</t>
  </si>
  <si>
    <t>管理事務室</t>
  </si>
  <si>
    <t>情報管理室</t>
  </si>
  <si>
    <t>応援談話コーナー</t>
  </si>
  <si>
    <t>屋外</t>
  </si>
  <si>
    <t>地域食材供給施設</t>
    <rPh sb="0" eb="2">
      <t>チイキ</t>
    </rPh>
    <rPh sb="2" eb="4">
      <t>ショクザイ</t>
    </rPh>
    <rPh sb="4" eb="6">
      <t>キョウキュウ</t>
    </rPh>
    <rPh sb="6" eb="8">
      <t>シセツ</t>
    </rPh>
    <phoneticPr fontId="1"/>
  </si>
  <si>
    <t>食堂</t>
  </si>
  <si>
    <t>厨房</t>
    <phoneticPr fontId="1"/>
  </si>
  <si>
    <t>産地形成促進施設</t>
    <phoneticPr fontId="1"/>
  </si>
  <si>
    <t>物置</t>
  </si>
  <si>
    <t>レジ</t>
  </si>
  <si>
    <t>売店</t>
  </si>
  <si>
    <t>案内施設</t>
    <rPh sb="0" eb="2">
      <t>アンナイ</t>
    </rPh>
    <rPh sb="2" eb="4">
      <t>シセツ</t>
    </rPh>
    <phoneticPr fontId="1"/>
  </si>
  <si>
    <t>公衆便所</t>
    <rPh sb="0" eb="2">
      <t>コウシュウ</t>
    </rPh>
    <rPh sb="2" eb="4">
      <t>ベンジョ</t>
    </rPh>
    <phoneticPr fontId="1"/>
  </si>
  <si>
    <t>WC(男)</t>
  </si>
  <si>
    <t>WC(身障者)</t>
  </si>
  <si>
    <t>WC(女)</t>
    <phoneticPr fontId="1"/>
  </si>
  <si>
    <t>体験施設</t>
    <rPh sb="0" eb="2">
      <t>タイケン</t>
    </rPh>
    <rPh sb="2" eb="4">
      <t>シセツ</t>
    </rPh>
    <phoneticPr fontId="1"/>
  </si>
  <si>
    <t>実習室2</t>
  </si>
  <si>
    <t>実習室3</t>
  </si>
  <si>
    <t>実演室2</t>
  </si>
  <si>
    <t>玄関ホール</t>
  </si>
  <si>
    <t>受付</t>
  </si>
  <si>
    <t>実習室1</t>
  </si>
  <si>
    <t>実演室1</t>
  </si>
  <si>
    <t>身障者便所</t>
  </si>
  <si>
    <t>便所(男)</t>
  </si>
  <si>
    <t>便所(女)</t>
  </si>
  <si>
    <t>機材物置</t>
  </si>
  <si>
    <t>J'</t>
  </si>
  <si>
    <t>G'</t>
  </si>
  <si>
    <t>H'</t>
  </si>
  <si>
    <t>E'</t>
  </si>
  <si>
    <t>I'</t>
    <phoneticPr fontId="1"/>
  </si>
  <si>
    <t>C'</t>
  </si>
  <si>
    <t>D'</t>
    <phoneticPr fontId="1"/>
  </si>
  <si>
    <t>d</t>
  </si>
  <si>
    <t>a</t>
    <phoneticPr fontId="1"/>
  </si>
  <si>
    <t>A'</t>
  </si>
  <si>
    <t>FL20+J24J24:N40</t>
  </si>
  <si>
    <t>蛍光灯32W  高出力 笠付トラフ型</t>
  </si>
  <si>
    <t>蛍光灯20W　ウォールウォッシャー型</t>
  </si>
  <si>
    <t>庭園灯　</t>
  </si>
  <si>
    <t>IL60W*2灯</t>
  </si>
  <si>
    <t>IL75W</t>
  </si>
  <si>
    <t>EFD13W</t>
  </si>
  <si>
    <t>FLR40W*2灯</t>
    <phoneticPr fontId="1"/>
  </si>
  <si>
    <t>FL20W*3灯</t>
  </si>
  <si>
    <t>蛍光灯20W  ブラケット</t>
  </si>
  <si>
    <t>蛍光灯32W  高出力 笠付トラフ型(ﾜｲﾔｰ吊)</t>
    <rPh sb="23" eb="24">
      <t>ツリ</t>
    </rPh>
    <phoneticPr fontId="1"/>
  </si>
  <si>
    <t>IL100W</t>
    <phoneticPr fontId="1"/>
  </si>
  <si>
    <t>スポットライト</t>
    <phoneticPr fontId="1"/>
  </si>
  <si>
    <t>蛍光灯32W  笠付トラフ型 （非常灯兼用）(ﾜｲﾔｰ吊)</t>
    <rPh sb="27" eb="29">
      <t>ツリ」</t>
    </rPh>
    <phoneticPr fontId="1"/>
  </si>
  <si>
    <t>便所通路</t>
  </si>
  <si>
    <t>カウンター上</t>
  </si>
  <si>
    <t>和室</t>
  </si>
  <si>
    <t>流し元</t>
  </si>
  <si>
    <t>門柱灯</t>
  </si>
  <si>
    <t>ミニクリプトン60W</t>
  </si>
  <si>
    <t>丸木柱 Φ400　</t>
  </si>
  <si>
    <t>ギャラリー</t>
    <phoneticPr fontId="1"/>
  </si>
  <si>
    <t>桜淵いこいの広場(木かげプラザ)</t>
    <rPh sb="0" eb="2">
      <t>サクラブチ</t>
    </rPh>
    <rPh sb="6" eb="8">
      <t>ヒロバ</t>
    </rPh>
    <rPh sb="9" eb="10">
      <t>キ</t>
    </rPh>
    <phoneticPr fontId="1"/>
  </si>
  <si>
    <t>しぜん休暇村　三石</t>
    <rPh sb="3" eb="5">
      <t>キュウカ</t>
    </rPh>
    <rPh sb="5" eb="6">
      <t>ムラ</t>
    </rPh>
    <rPh sb="7" eb="9">
      <t>サンゴク</t>
    </rPh>
    <phoneticPr fontId="1"/>
  </si>
  <si>
    <t>WC前通路</t>
  </si>
  <si>
    <t>多目的WC</t>
  </si>
  <si>
    <t>本館</t>
  </si>
  <si>
    <t>多目的便所</t>
  </si>
  <si>
    <t>女子便所</t>
  </si>
  <si>
    <t>男子便所</t>
  </si>
  <si>
    <t>桜淵公園(豊川右岸)桜淵公衆トイレ</t>
    <rPh sb="0" eb="4">
      <t>サクラブチコウエン</t>
    </rPh>
    <rPh sb="5" eb="9">
      <t>トヨガワウガン</t>
    </rPh>
    <rPh sb="10" eb="14">
      <t>サクラブチコウシュウ</t>
    </rPh>
    <phoneticPr fontId="1"/>
  </si>
  <si>
    <t>桜淵公園(豊川右岸)水神池公衆トイレ</t>
    <rPh sb="0" eb="2">
      <t>サクラブチ</t>
    </rPh>
    <rPh sb="2" eb="4">
      <t>コウエン</t>
    </rPh>
    <rPh sb="5" eb="9">
      <t>トヨガワウガン</t>
    </rPh>
    <rPh sb="10" eb="12">
      <t>スイジン</t>
    </rPh>
    <rPh sb="12" eb="13">
      <t>イケ</t>
    </rPh>
    <rPh sb="13" eb="15">
      <t>コウシュウ</t>
    </rPh>
    <phoneticPr fontId="1"/>
  </si>
  <si>
    <t>長篠城駅前公衆トイレ</t>
    <rPh sb="0" eb="2">
      <t>ナガシノ</t>
    </rPh>
    <rPh sb="2" eb="3">
      <t>ジョウ</t>
    </rPh>
    <rPh sb="3" eb="5">
      <t>エキマエ</t>
    </rPh>
    <rPh sb="5" eb="7">
      <t>コウシュウ</t>
    </rPh>
    <phoneticPr fontId="1"/>
  </si>
  <si>
    <t>EFD25W</t>
  </si>
  <si>
    <t>女子洗面所</t>
  </si>
  <si>
    <t>車イスWC</t>
  </si>
  <si>
    <t>車イスWC前</t>
  </si>
  <si>
    <t>男子洗面所</t>
  </si>
  <si>
    <t>A271</t>
  </si>
  <si>
    <t>B51</t>
  </si>
  <si>
    <t>D131</t>
  </si>
  <si>
    <t>埋込ダウンライト □175</t>
  </si>
  <si>
    <t>湯谷温泉駅前公衆トイレ</t>
    <rPh sb="0" eb="4">
      <t>ユヤオンセン</t>
    </rPh>
    <rPh sb="4" eb="6">
      <t>エキマエ</t>
    </rPh>
    <rPh sb="6" eb="8">
      <t>コウシュウ</t>
    </rPh>
    <phoneticPr fontId="1"/>
  </si>
  <si>
    <t>クリプトン電球60W</t>
  </si>
  <si>
    <t>ダウンシーリング（直付型）</t>
  </si>
  <si>
    <t>槙原駅前公衆トイレ</t>
    <rPh sb="0" eb="2">
      <t>マキハラ</t>
    </rPh>
    <rPh sb="2" eb="4">
      <t>エキマエ</t>
    </rPh>
    <rPh sb="4" eb="6">
      <t>コウシュウ</t>
    </rPh>
    <phoneticPr fontId="1"/>
  </si>
  <si>
    <t>門谷公衆トイレ</t>
    <rPh sb="0" eb="2">
      <t>カドヤ</t>
    </rPh>
    <rPh sb="2" eb="4">
      <t>コウシュウ</t>
    </rPh>
    <phoneticPr fontId="1"/>
  </si>
  <si>
    <t>A12</t>
  </si>
  <si>
    <t>FL10W*2灯</t>
  </si>
  <si>
    <t>布里公衆トイレ</t>
    <rPh sb="0" eb="2">
      <t>フリ</t>
    </rPh>
    <rPh sb="2" eb="4">
      <t>コウシュウ</t>
    </rPh>
    <phoneticPr fontId="1"/>
  </si>
  <si>
    <t>身障トイレ</t>
    <rPh sb="0" eb="2">
      <t>シンショウ</t>
    </rPh>
    <phoneticPr fontId="1"/>
  </si>
  <si>
    <t>屋外</t>
    <rPh sb="0" eb="2">
      <t>オクガイ</t>
    </rPh>
    <phoneticPr fontId="1"/>
  </si>
  <si>
    <t>レセップ　E26</t>
  </si>
  <si>
    <t>HID140W</t>
  </si>
  <si>
    <t>壁直付型　HID　ライトアップ照明器具</t>
  </si>
  <si>
    <t>湯谷園地(美谷ノ原)</t>
    <rPh sb="0" eb="4">
      <t>ユヤエンチ</t>
    </rPh>
    <rPh sb="5" eb="6">
      <t>ビ</t>
    </rPh>
    <rPh sb="6" eb="7">
      <t>タニ</t>
    </rPh>
    <rPh sb="8" eb="9">
      <t>ハラ</t>
    </rPh>
    <phoneticPr fontId="1"/>
  </si>
  <si>
    <t>掃除具入</t>
  </si>
  <si>
    <t>男子洗面</t>
  </si>
  <si>
    <t>踏込</t>
  </si>
  <si>
    <t>女子洗面</t>
  </si>
  <si>
    <t>C21</t>
  </si>
  <si>
    <t>A181</t>
  </si>
  <si>
    <t>FDL18W*1灯</t>
  </si>
  <si>
    <t>三河川合駅前公衆トイレ</t>
    <rPh sb="0" eb="2">
      <t>ミカワ</t>
    </rPh>
    <rPh sb="2" eb="4">
      <t>カワイ</t>
    </rPh>
    <rPh sb="4" eb="5">
      <t>エキ</t>
    </rPh>
    <rPh sb="5" eb="6">
      <t>マエ</t>
    </rPh>
    <rPh sb="6" eb="8">
      <t>コウシュウ</t>
    </rPh>
    <phoneticPr fontId="1"/>
  </si>
  <si>
    <t>男子便所</t>
    <rPh sb="0" eb="2">
      <t>ダンシ</t>
    </rPh>
    <rPh sb="2" eb="4">
      <t>ベンジョ</t>
    </rPh>
    <phoneticPr fontId="1"/>
  </si>
  <si>
    <t>女子便所</t>
    <rPh sb="0" eb="2">
      <t>ジョシ</t>
    </rPh>
    <rPh sb="2" eb="4">
      <t>ベンジョ</t>
    </rPh>
    <phoneticPr fontId="1"/>
  </si>
  <si>
    <t>多目的トイレ</t>
    <rPh sb="0" eb="3">
      <t>タモクテキ</t>
    </rPh>
    <phoneticPr fontId="1"/>
  </si>
  <si>
    <t>EFG14W</t>
  </si>
  <si>
    <t>巴湖公衆トイレ</t>
    <rPh sb="0" eb="1">
      <t>トモエ</t>
    </rPh>
    <rPh sb="1" eb="2">
      <t>コ</t>
    </rPh>
    <rPh sb="2" eb="4">
      <t>コウシュウ</t>
    </rPh>
    <phoneticPr fontId="1"/>
  </si>
  <si>
    <t>身障者用便所</t>
    <rPh sb="0" eb="3">
      <t>シンショウシャ</t>
    </rPh>
    <rPh sb="3" eb="4">
      <t>ヨウ</t>
    </rPh>
    <rPh sb="4" eb="6">
      <t>ベンジョ</t>
    </rPh>
    <phoneticPr fontId="3"/>
  </si>
  <si>
    <t>アプローチ</t>
  </si>
  <si>
    <t>HF40W</t>
  </si>
  <si>
    <t>鴨ヶ谷公衆トイレ</t>
    <rPh sb="0" eb="3">
      <t>カモガヤ</t>
    </rPh>
    <rPh sb="3" eb="5">
      <t>コウシュウ</t>
    </rPh>
    <phoneticPr fontId="1"/>
  </si>
  <si>
    <t>トイレ前</t>
    <rPh sb="3" eb="4">
      <t>マエ</t>
    </rPh>
    <phoneticPr fontId="3"/>
  </si>
  <si>
    <t>IL40W*2灯</t>
  </si>
  <si>
    <t>BF60W</t>
  </si>
  <si>
    <t>FPL6W</t>
  </si>
  <si>
    <t>B181</t>
  </si>
  <si>
    <t>高松公衆トイレ</t>
    <rPh sb="0" eb="2">
      <t>タカマツ</t>
    </rPh>
    <rPh sb="2" eb="4">
      <t>コウシュウ</t>
    </rPh>
    <phoneticPr fontId="1"/>
  </si>
  <si>
    <t>A60</t>
  </si>
  <si>
    <t>B15</t>
  </si>
  <si>
    <t>長の山公衆トイレ</t>
    <rPh sb="0" eb="1">
      <t>ナガ</t>
    </rPh>
    <rPh sb="2" eb="3">
      <t>ヤマ</t>
    </rPh>
    <rPh sb="3" eb="5">
      <t>コウシュウ</t>
    </rPh>
    <phoneticPr fontId="1"/>
  </si>
  <si>
    <t>女性トイレ</t>
    <rPh sb="0" eb="2">
      <t>ジョセイ</t>
    </rPh>
    <phoneticPr fontId="3"/>
  </si>
  <si>
    <t>多目的トイレ</t>
    <rPh sb="0" eb="3">
      <t>タモクテキ</t>
    </rPh>
    <phoneticPr fontId="3"/>
  </si>
  <si>
    <t>男性トイレ</t>
    <rPh sb="0" eb="2">
      <t>ダンセイ</t>
    </rPh>
    <phoneticPr fontId="3"/>
  </si>
  <si>
    <t>壁面</t>
    <rPh sb="0" eb="2">
      <t>ヘキメン</t>
    </rPh>
    <phoneticPr fontId="3"/>
  </si>
  <si>
    <t>B13</t>
  </si>
  <si>
    <t>蛍光灯32W  直付型 幅150mm（ステンレス製）</t>
  </si>
  <si>
    <t>笠川公衆トイレ</t>
    <rPh sb="0" eb="2">
      <t>カサガワ</t>
    </rPh>
    <rPh sb="2" eb="4">
      <t>コウシュウ</t>
    </rPh>
    <phoneticPr fontId="1"/>
  </si>
  <si>
    <t>鳳来寺山公衆トイレ</t>
    <rPh sb="0" eb="3">
      <t>ホウライジ</t>
    </rPh>
    <rPh sb="3" eb="4">
      <t>サン</t>
    </rPh>
    <rPh sb="4" eb="6">
      <t>コウシュウ</t>
    </rPh>
    <phoneticPr fontId="1"/>
  </si>
  <si>
    <t>阿寺の七滝公衆トイレ</t>
    <rPh sb="0" eb="2">
      <t>アテラ</t>
    </rPh>
    <rPh sb="3" eb="5">
      <t>ナナタキ</t>
    </rPh>
    <rPh sb="5" eb="7">
      <t>コウシュウ</t>
    </rPh>
    <phoneticPr fontId="1"/>
  </si>
  <si>
    <t>守善公衆便所</t>
    <rPh sb="0" eb="1">
      <t>モリ</t>
    </rPh>
    <rPh sb="1" eb="2">
      <t>ヨシ</t>
    </rPh>
    <rPh sb="2" eb="6">
      <t>コウシュウベンジョ</t>
    </rPh>
    <phoneticPr fontId="1"/>
  </si>
  <si>
    <t>只持公衆トイレ</t>
    <rPh sb="0" eb="2">
      <t>タダモチ</t>
    </rPh>
    <rPh sb="2" eb="4">
      <t>コウシュウ</t>
    </rPh>
    <phoneticPr fontId="1"/>
  </si>
  <si>
    <t>EFD15W</t>
  </si>
  <si>
    <t>鴎外</t>
    <rPh sb="0" eb="2">
      <t>オウガイ</t>
    </rPh>
    <phoneticPr fontId="3"/>
  </si>
  <si>
    <t>湯谷大駐車場公衆トイレ</t>
    <rPh sb="0" eb="2">
      <t>ユヤ</t>
    </rPh>
    <rPh sb="2" eb="6">
      <t>ダイチュウシャジョウ</t>
    </rPh>
    <rPh sb="6" eb="8">
      <t>コウシュウ</t>
    </rPh>
    <phoneticPr fontId="1"/>
  </si>
  <si>
    <t>乳岩公衆便所</t>
    <rPh sb="0" eb="1">
      <t>チチ</t>
    </rPh>
    <rPh sb="1" eb="2">
      <t>イワ</t>
    </rPh>
    <rPh sb="2" eb="6">
      <t>コウシュウベンジョ</t>
    </rPh>
    <phoneticPr fontId="1"/>
  </si>
  <si>
    <t>海老構造改善センター</t>
    <rPh sb="0" eb="6">
      <t>エビコウゾウカイゼン</t>
    </rPh>
    <phoneticPr fontId="1"/>
  </si>
  <si>
    <t>倉庫(1)</t>
    <rPh sb="0" eb="2">
      <t>ソウコ</t>
    </rPh>
    <phoneticPr fontId="12"/>
  </si>
  <si>
    <t>倉庫(2)</t>
    <rPh sb="0" eb="2">
      <t>ソウコ</t>
    </rPh>
    <phoneticPr fontId="12"/>
  </si>
  <si>
    <t>ステージ</t>
    <phoneticPr fontId="12"/>
  </si>
  <si>
    <t>トレーニングルーム</t>
    <phoneticPr fontId="12"/>
  </si>
  <si>
    <t>情報交換室</t>
    <rPh sb="0" eb="5">
      <t>ジョウホウコウカンシツ</t>
    </rPh>
    <phoneticPr fontId="12"/>
  </si>
  <si>
    <t>調理室</t>
    <rPh sb="0" eb="3">
      <t>チョウリシツ</t>
    </rPh>
    <phoneticPr fontId="12"/>
  </si>
  <si>
    <t>図書室</t>
    <rPh sb="0" eb="3">
      <t>トショシツ</t>
    </rPh>
    <phoneticPr fontId="12"/>
  </si>
  <si>
    <t>M.WC</t>
    <phoneticPr fontId="12"/>
  </si>
  <si>
    <t>M.WC</t>
  </si>
  <si>
    <t>W.WC</t>
    <phoneticPr fontId="12"/>
  </si>
  <si>
    <t>W.WC</t>
  </si>
  <si>
    <t>資料室</t>
    <rPh sb="0" eb="3">
      <t>シリョウシツ</t>
    </rPh>
    <phoneticPr fontId="12"/>
  </si>
  <si>
    <t>廊下</t>
    <rPh sb="0" eb="2">
      <t>ロウカ</t>
    </rPh>
    <phoneticPr fontId="12"/>
  </si>
  <si>
    <t>玄関</t>
    <rPh sb="0" eb="2">
      <t>ゲンカン</t>
    </rPh>
    <phoneticPr fontId="12"/>
  </si>
  <si>
    <t>事務室</t>
    <rPh sb="0" eb="3">
      <t>ジムシツ</t>
    </rPh>
    <phoneticPr fontId="12"/>
  </si>
  <si>
    <t>倉庫(3)</t>
    <rPh sb="0" eb="2">
      <t>ソウコ</t>
    </rPh>
    <phoneticPr fontId="12"/>
  </si>
  <si>
    <t>屋外</t>
    <rPh sb="0" eb="2">
      <t>オクガイ</t>
    </rPh>
    <phoneticPr fontId="12"/>
  </si>
  <si>
    <t>押入</t>
    <rPh sb="0" eb="1">
      <t>オ</t>
    </rPh>
    <rPh sb="1" eb="2">
      <t>イ</t>
    </rPh>
    <phoneticPr fontId="12"/>
  </si>
  <si>
    <t>第2和室</t>
    <rPh sb="0" eb="1">
      <t>ダイ</t>
    </rPh>
    <rPh sb="2" eb="4">
      <t>ワシツ</t>
    </rPh>
    <phoneticPr fontId="12"/>
  </si>
  <si>
    <t>第1和室</t>
    <rPh sb="0" eb="1">
      <t>ダイ</t>
    </rPh>
    <rPh sb="2" eb="4">
      <t>ワシツ</t>
    </rPh>
    <phoneticPr fontId="12"/>
  </si>
  <si>
    <t>踏込</t>
    <rPh sb="0" eb="1">
      <t>フ</t>
    </rPh>
    <rPh sb="1" eb="2">
      <t>コ</t>
    </rPh>
    <phoneticPr fontId="12"/>
  </si>
  <si>
    <t>研修室</t>
    <rPh sb="0" eb="3">
      <t>ケンシュウシツ</t>
    </rPh>
    <phoneticPr fontId="12"/>
  </si>
  <si>
    <t>湯沸室</t>
    <rPh sb="0" eb="3">
      <t>ユワカシシツ</t>
    </rPh>
    <phoneticPr fontId="12"/>
  </si>
  <si>
    <t>倉庫</t>
    <rPh sb="0" eb="2">
      <t>ソウコ</t>
    </rPh>
    <phoneticPr fontId="12"/>
  </si>
  <si>
    <t>階段室</t>
    <rPh sb="0" eb="3">
      <t>カイダンシツ</t>
    </rPh>
    <phoneticPr fontId="12"/>
  </si>
  <si>
    <t>J251</t>
  </si>
  <si>
    <t>I41</t>
  </si>
  <si>
    <t>G42</t>
  </si>
  <si>
    <t>F42</t>
  </si>
  <si>
    <t>C181</t>
  </si>
  <si>
    <t>C271</t>
  </si>
  <si>
    <t>H41</t>
  </si>
  <si>
    <t>a131b</t>
  </si>
  <si>
    <t>e21b</t>
  </si>
  <si>
    <t>d21b</t>
  </si>
  <si>
    <t>A131</t>
  </si>
  <si>
    <t>L201</t>
  </si>
  <si>
    <t>K42</t>
  </si>
  <si>
    <t>b21b</t>
  </si>
  <si>
    <t>N51</t>
  </si>
  <si>
    <t>□150非常灯</t>
  </si>
  <si>
    <t>ポール灯</t>
  </si>
  <si>
    <t>4,000～5,400</t>
  </si>
  <si>
    <t>4,000～5,400</t>
    <phoneticPr fontId="1"/>
  </si>
  <si>
    <t>作手農村集落多目的共同利用施設</t>
    <rPh sb="0" eb="2">
      <t>ツクデ</t>
    </rPh>
    <rPh sb="2" eb="4">
      <t>ノウソン</t>
    </rPh>
    <rPh sb="4" eb="6">
      <t>シュウラク</t>
    </rPh>
    <rPh sb="6" eb="9">
      <t>タモクテキ</t>
    </rPh>
    <rPh sb="9" eb="11">
      <t>キョウドウ</t>
    </rPh>
    <rPh sb="11" eb="13">
      <t>リヨウ</t>
    </rPh>
    <rPh sb="13" eb="15">
      <t>シセツ</t>
    </rPh>
    <phoneticPr fontId="1"/>
  </si>
  <si>
    <t>玄関</t>
    <rPh sb="0" eb="2">
      <t>ゲンカン</t>
    </rPh>
    <phoneticPr fontId="1"/>
  </si>
  <si>
    <t>倉庫１</t>
    <rPh sb="0" eb="2">
      <t>ソウコ</t>
    </rPh>
    <phoneticPr fontId="1"/>
  </si>
  <si>
    <t>調理実習室</t>
    <rPh sb="0" eb="2">
      <t>チョウリ</t>
    </rPh>
    <rPh sb="2" eb="4">
      <t>ジッシュウ</t>
    </rPh>
    <rPh sb="4" eb="5">
      <t>シツ</t>
    </rPh>
    <phoneticPr fontId="1"/>
  </si>
  <si>
    <t>倉庫２</t>
    <rPh sb="0" eb="2">
      <t>ソウコ</t>
    </rPh>
    <phoneticPr fontId="1"/>
  </si>
  <si>
    <t>閲覧コーナー</t>
    <rPh sb="0" eb="2">
      <t>エツラン</t>
    </rPh>
    <phoneticPr fontId="1"/>
  </si>
  <si>
    <t>MWC</t>
    <phoneticPr fontId="1"/>
  </si>
  <si>
    <t>WWC</t>
    <phoneticPr fontId="1"/>
  </si>
  <si>
    <t>多目的ホール</t>
    <rPh sb="0" eb="3">
      <t>タモクテキ</t>
    </rPh>
    <phoneticPr fontId="1"/>
  </si>
  <si>
    <t>ステージ</t>
    <phoneticPr fontId="1"/>
  </si>
  <si>
    <t>S1</t>
  </si>
  <si>
    <t>蛍光灯40W  直付型 幅230mm</t>
    <phoneticPr fontId="1"/>
  </si>
  <si>
    <t>蛍光灯40W  直付型 幅230mm(和デザイン)</t>
    <rPh sb="19" eb="20">
      <t>ワ</t>
    </rPh>
    <phoneticPr fontId="1"/>
  </si>
  <si>
    <t>FL40W</t>
    <phoneticPr fontId="1"/>
  </si>
  <si>
    <t>蛍光灯40W　直付型</t>
    <rPh sb="0" eb="3">
      <t>ケイコウトウ</t>
    </rPh>
    <rPh sb="7" eb="8">
      <t>チョク</t>
    </rPh>
    <rPh sb="8" eb="9">
      <t>ツ</t>
    </rPh>
    <rPh sb="9" eb="10">
      <t>カタ</t>
    </rPh>
    <phoneticPr fontId="1"/>
  </si>
  <si>
    <t>FL40W*2灯</t>
    <rPh sb="7" eb="8">
      <t>トウ</t>
    </rPh>
    <phoneticPr fontId="1"/>
  </si>
  <si>
    <t>蛍光灯40W　黒板灯　吊下</t>
  </si>
  <si>
    <t>前室</t>
    <rPh sb="0" eb="2">
      <t>ゼンシツ</t>
    </rPh>
    <phoneticPr fontId="1"/>
  </si>
  <si>
    <t>ブラケット　プルスイッチ付き</t>
  </si>
  <si>
    <t>シャンデリア照明</t>
  </si>
  <si>
    <t>FCL30*9</t>
    <phoneticPr fontId="1"/>
  </si>
  <si>
    <t>I</t>
    <phoneticPr fontId="1"/>
  </si>
  <si>
    <t>蛍光灯20W　埋込型 幅190mm</t>
  </si>
  <si>
    <t>水銀灯400W 高天井用照明(オートリフター)(ガード付)</t>
    <rPh sb="27" eb="28">
      <t>ツキ</t>
    </rPh>
    <phoneticPr fontId="1"/>
  </si>
  <si>
    <t>A2</t>
    <phoneticPr fontId="1"/>
  </si>
  <si>
    <t>蛍光灯20W  直付型 幅150mm(ガード付)</t>
    <rPh sb="22" eb="24">
      <t>ツキ」</t>
    </rPh>
    <phoneticPr fontId="1"/>
  </si>
  <si>
    <t>S2</t>
    <phoneticPr fontId="1"/>
  </si>
  <si>
    <t>IL85W</t>
  </si>
  <si>
    <t>器具庫</t>
    <rPh sb="0" eb="3">
      <t>キグコ</t>
    </rPh>
    <phoneticPr fontId="1"/>
  </si>
  <si>
    <t>4,670～5,870</t>
    <phoneticPr fontId="1"/>
  </si>
  <si>
    <t>5,870～6,770</t>
    <phoneticPr fontId="1"/>
  </si>
  <si>
    <t>作手農村環境改善センター</t>
    <rPh sb="0" eb="2">
      <t>ツクデ</t>
    </rPh>
    <rPh sb="2" eb="4">
      <t>ノウソン</t>
    </rPh>
    <rPh sb="4" eb="6">
      <t>カンキョウ</t>
    </rPh>
    <rPh sb="6" eb="8">
      <t>カイゼン</t>
    </rPh>
    <phoneticPr fontId="1"/>
  </si>
  <si>
    <t>風除室2</t>
    <rPh sb="0" eb="3">
      <t>フウジョシツ</t>
    </rPh>
    <phoneticPr fontId="3"/>
  </si>
  <si>
    <t>外部</t>
    <rPh sb="0" eb="2">
      <t>ガイブ</t>
    </rPh>
    <phoneticPr fontId="3"/>
  </si>
  <si>
    <t>電気室</t>
    <rPh sb="0" eb="3">
      <t>デンキシツ</t>
    </rPh>
    <phoneticPr fontId="3"/>
  </si>
  <si>
    <t>防災コミュニティー</t>
    <rPh sb="0" eb="2">
      <t>ボウサイ</t>
    </rPh>
    <phoneticPr fontId="3"/>
  </si>
  <si>
    <t>ポンプ室</t>
    <rPh sb="3" eb="4">
      <t>シツ</t>
    </rPh>
    <phoneticPr fontId="3"/>
  </si>
  <si>
    <t>倉庫2</t>
    <rPh sb="0" eb="2">
      <t>ソウコ</t>
    </rPh>
    <phoneticPr fontId="3"/>
  </si>
  <si>
    <t>階段A</t>
    <rPh sb="0" eb="2">
      <t>カイダン</t>
    </rPh>
    <phoneticPr fontId="3"/>
  </si>
  <si>
    <t>防災学習ホール</t>
    <rPh sb="0" eb="2">
      <t>ボウサイ</t>
    </rPh>
    <rPh sb="2" eb="4">
      <t>ガクシュウ</t>
    </rPh>
    <phoneticPr fontId="3"/>
  </si>
  <si>
    <t>WC(W)</t>
  </si>
  <si>
    <t>授乳室</t>
    <rPh sb="0" eb="3">
      <t>ジュニュウシツ</t>
    </rPh>
    <phoneticPr fontId="3"/>
  </si>
  <si>
    <t>休憩・待合ホール</t>
    <rPh sb="0" eb="2">
      <t>キュウケイ</t>
    </rPh>
    <rPh sb="3" eb="5">
      <t>マチアイ</t>
    </rPh>
    <phoneticPr fontId="3"/>
  </si>
  <si>
    <t>玄関・ロビー</t>
    <rPh sb="0" eb="2">
      <t>ゲンカン</t>
    </rPh>
    <phoneticPr fontId="3"/>
  </si>
  <si>
    <t>風除室1</t>
    <rPh sb="0" eb="3">
      <t>フウジョシツ</t>
    </rPh>
    <phoneticPr fontId="3"/>
  </si>
  <si>
    <t>庇</t>
    <rPh sb="0" eb="1">
      <t>ヒサシ</t>
    </rPh>
    <phoneticPr fontId="3"/>
  </si>
  <si>
    <t>消防事務室</t>
    <rPh sb="0" eb="2">
      <t>ショウボウ</t>
    </rPh>
    <rPh sb="2" eb="5">
      <t>ジムシツ</t>
    </rPh>
    <phoneticPr fontId="3"/>
  </si>
  <si>
    <t>事務機器室</t>
    <rPh sb="0" eb="2">
      <t>ジム</t>
    </rPh>
    <rPh sb="2" eb="5">
      <t>キキシツ</t>
    </rPh>
    <phoneticPr fontId="3"/>
  </si>
  <si>
    <t>湯沸1</t>
    <rPh sb="0" eb="2">
      <t>ユワカシ</t>
    </rPh>
    <phoneticPr fontId="3"/>
  </si>
  <si>
    <t>階段B</t>
    <rPh sb="0" eb="2">
      <t>カイダン</t>
    </rPh>
    <phoneticPr fontId="3"/>
  </si>
  <si>
    <t>EVホール</t>
  </si>
  <si>
    <t>出勤待機室</t>
    <rPh sb="0" eb="5">
      <t>シュッキンタイキシツ</t>
    </rPh>
    <phoneticPr fontId="3"/>
  </si>
  <si>
    <t>WC(M)</t>
  </si>
  <si>
    <t>消防防災センター</t>
    <rPh sb="0" eb="4">
      <t>ショウボウボウサイ</t>
    </rPh>
    <phoneticPr fontId="1"/>
  </si>
  <si>
    <t>倉庫1</t>
    <rPh sb="0" eb="2">
      <t>ソウコ</t>
    </rPh>
    <phoneticPr fontId="3"/>
  </si>
  <si>
    <t>a13</t>
  </si>
  <si>
    <t>T151W</t>
  </si>
  <si>
    <t>B321D</t>
  </si>
  <si>
    <t>L321</t>
  </si>
  <si>
    <t>F322</t>
  </si>
  <si>
    <t>d321D</t>
  </si>
  <si>
    <t>J321</t>
  </si>
  <si>
    <t>J161</t>
  </si>
  <si>
    <t>J241</t>
  </si>
  <si>
    <t>O181</t>
  </si>
  <si>
    <t>a9</t>
  </si>
  <si>
    <t>M321</t>
  </si>
  <si>
    <t>K241W</t>
  </si>
  <si>
    <t>D322</t>
  </si>
  <si>
    <t>P851</t>
  </si>
  <si>
    <t>H322</t>
  </si>
  <si>
    <t>EFD15</t>
  </si>
  <si>
    <t>ブラケット 　</t>
  </si>
  <si>
    <t>蛍光灯32W  片反射型</t>
  </si>
  <si>
    <t>蛍光灯32W  方反射型 （非常灯兼用）</t>
  </si>
  <si>
    <t>蛍光灯32W　高出力　黒板灯</t>
  </si>
  <si>
    <t>FHT16W*1灯</t>
  </si>
  <si>
    <t>FHF32*1灯</t>
  </si>
  <si>
    <t>FHD85</t>
  </si>
  <si>
    <t>研修室（会議室）</t>
    <rPh sb="0" eb="3">
      <t>ケンシュウシツ</t>
    </rPh>
    <rPh sb="4" eb="7">
      <t>カイギシツ</t>
    </rPh>
    <phoneticPr fontId="3"/>
  </si>
  <si>
    <t>災害対策本部室</t>
    <rPh sb="0" eb="2">
      <t>サイガイ</t>
    </rPh>
    <rPh sb="2" eb="6">
      <t>タイサクホンブ</t>
    </rPh>
    <rPh sb="6" eb="7">
      <t>シツ</t>
    </rPh>
    <phoneticPr fontId="3"/>
  </si>
  <si>
    <t>倉庫3</t>
    <rPh sb="0" eb="2">
      <t>ソウコ</t>
    </rPh>
    <phoneticPr fontId="3"/>
  </si>
  <si>
    <t>EPS</t>
  </si>
  <si>
    <t>湯沸2</t>
    <rPh sb="0" eb="2">
      <t>ユワカシ</t>
    </rPh>
    <phoneticPr fontId="3"/>
  </si>
  <si>
    <t>更衣室2</t>
    <rPh sb="0" eb="3">
      <t>コウイシツ</t>
    </rPh>
    <phoneticPr fontId="3"/>
  </si>
  <si>
    <t>更衣室3(女)</t>
    <rPh sb="0" eb="3">
      <t>コウイシツ</t>
    </rPh>
    <rPh sb="5" eb="6">
      <t>オンナ</t>
    </rPh>
    <phoneticPr fontId="3"/>
  </si>
  <si>
    <t>消防団長室</t>
    <rPh sb="0" eb="2">
      <t>ショウボウ</t>
    </rPh>
    <rPh sb="2" eb="5">
      <t>ダンチョウシツ</t>
    </rPh>
    <phoneticPr fontId="3"/>
  </si>
  <si>
    <t>消防長室</t>
    <rPh sb="0" eb="2">
      <t>ショウボウ</t>
    </rPh>
    <rPh sb="2" eb="4">
      <t>チョウシツ</t>
    </rPh>
    <phoneticPr fontId="3"/>
  </si>
  <si>
    <t>本部総務課・防災対策課</t>
    <rPh sb="0" eb="2">
      <t>ホンブ</t>
    </rPh>
    <rPh sb="2" eb="5">
      <t>ソウムカ</t>
    </rPh>
    <rPh sb="6" eb="8">
      <t>ボウサイ</t>
    </rPh>
    <rPh sb="8" eb="10">
      <t>タイサク</t>
    </rPh>
    <rPh sb="10" eb="11">
      <t>カ</t>
    </rPh>
    <phoneticPr fontId="3"/>
  </si>
  <si>
    <t>倉庫4</t>
    <rPh sb="0" eb="2">
      <t>ソウコ</t>
    </rPh>
    <phoneticPr fontId="3"/>
  </si>
  <si>
    <t>事務機器室</t>
    <rPh sb="0" eb="5">
      <t>ジムキキシツ</t>
    </rPh>
    <phoneticPr fontId="3"/>
  </si>
  <si>
    <t>災害用仮眠室</t>
    <rPh sb="0" eb="3">
      <t>サイガイヨウ</t>
    </rPh>
    <rPh sb="3" eb="6">
      <t>カミンシツ</t>
    </rPh>
    <phoneticPr fontId="3"/>
  </si>
  <si>
    <t>放送室</t>
    <rPh sb="0" eb="2">
      <t>ホウソウ</t>
    </rPh>
    <rPh sb="2" eb="3">
      <t>シツ</t>
    </rPh>
    <phoneticPr fontId="3"/>
  </si>
  <si>
    <t>作戦会議室</t>
    <rPh sb="0" eb="2">
      <t>サクセン</t>
    </rPh>
    <rPh sb="2" eb="5">
      <t>カイギシツ</t>
    </rPh>
    <phoneticPr fontId="3"/>
  </si>
  <si>
    <t>情報司令室</t>
    <rPh sb="0" eb="2">
      <t>ジョウホウ</t>
    </rPh>
    <rPh sb="2" eb="4">
      <t>シレイ</t>
    </rPh>
    <rPh sb="4" eb="5">
      <t>シツ</t>
    </rPh>
    <phoneticPr fontId="3"/>
  </si>
  <si>
    <t>通信機械室</t>
    <rPh sb="0" eb="2">
      <t>ツウシン</t>
    </rPh>
    <rPh sb="2" eb="5">
      <t>キカイシツ</t>
    </rPh>
    <phoneticPr fontId="3"/>
  </si>
  <si>
    <t>倉庫5</t>
    <rPh sb="0" eb="2">
      <t>ソウコ</t>
    </rPh>
    <phoneticPr fontId="3"/>
  </si>
  <si>
    <t>湯沸3</t>
    <rPh sb="0" eb="2">
      <t>ユワカシ</t>
    </rPh>
    <phoneticPr fontId="3"/>
  </si>
  <si>
    <t>休憩室兼談話室</t>
    <rPh sb="0" eb="3">
      <t>キュウケイシツ</t>
    </rPh>
    <rPh sb="3" eb="4">
      <t>ケン</t>
    </rPh>
    <rPh sb="4" eb="7">
      <t>ダンワシツ</t>
    </rPh>
    <phoneticPr fontId="3"/>
  </si>
  <si>
    <t>清潔区域</t>
    <rPh sb="0" eb="2">
      <t>セイケツ</t>
    </rPh>
    <rPh sb="2" eb="4">
      <t>クイキ</t>
    </rPh>
    <phoneticPr fontId="3"/>
  </si>
  <si>
    <t>汚染区域</t>
    <rPh sb="0" eb="2">
      <t>オセン</t>
    </rPh>
    <rPh sb="2" eb="4">
      <t>クイキ</t>
    </rPh>
    <phoneticPr fontId="3"/>
  </si>
  <si>
    <t>救急出動準備室</t>
  </si>
  <si>
    <t>ボンベ庫</t>
    <rPh sb="3" eb="4">
      <t>コ</t>
    </rPh>
    <phoneticPr fontId="3"/>
  </si>
  <si>
    <t>救助器具庫</t>
    <rPh sb="0" eb="2">
      <t>キュウジョ</t>
    </rPh>
    <rPh sb="2" eb="5">
      <t>キグコ</t>
    </rPh>
    <phoneticPr fontId="3"/>
  </si>
  <si>
    <t>消防器具庫</t>
    <rPh sb="0" eb="5">
      <t>ショウボウキグコ</t>
    </rPh>
    <phoneticPr fontId="3"/>
  </si>
  <si>
    <t>階段C</t>
    <rPh sb="0" eb="2">
      <t>カイダン</t>
    </rPh>
    <phoneticPr fontId="3"/>
  </si>
  <si>
    <t>階段D</t>
    <rPh sb="0" eb="2">
      <t>カイダン</t>
    </rPh>
    <phoneticPr fontId="3"/>
  </si>
  <si>
    <t>消防出動準備室</t>
    <rPh sb="0" eb="2">
      <t>ショウボウ</t>
    </rPh>
    <rPh sb="2" eb="4">
      <t>シュツドウ</t>
    </rPh>
    <rPh sb="4" eb="7">
      <t>ジュンビシツ</t>
    </rPh>
    <phoneticPr fontId="3"/>
  </si>
  <si>
    <t>車庫</t>
    <rPh sb="0" eb="2">
      <t>シャコ</t>
    </rPh>
    <phoneticPr fontId="3"/>
  </si>
  <si>
    <t>集団災害資材庫</t>
    <rPh sb="0" eb="2">
      <t>シュウダン</t>
    </rPh>
    <rPh sb="2" eb="4">
      <t>サイガイ</t>
    </rPh>
    <rPh sb="4" eb="6">
      <t>シザイ</t>
    </rPh>
    <rPh sb="6" eb="7">
      <t>コ</t>
    </rPh>
    <phoneticPr fontId="3"/>
  </si>
  <si>
    <t>乾燥室2</t>
    <rPh sb="0" eb="3">
      <t>カンソウシツ</t>
    </rPh>
    <phoneticPr fontId="3"/>
  </si>
  <si>
    <t>備蓄倉庫2</t>
    <rPh sb="0" eb="4">
      <t>ビチクソウコ</t>
    </rPh>
    <phoneticPr fontId="3"/>
  </si>
  <si>
    <t>無線乾燥室</t>
    <rPh sb="0" eb="2">
      <t>ムセン</t>
    </rPh>
    <rPh sb="2" eb="5">
      <t>カンソウシツ</t>
    </rPh>
    <phoneticPr fontId="3"/>
  </si>
  <si>
    <t>脱衣室</t>
    <rPh sb="0" eb="2">
      <t>ダツイ</t>
    </rPh>
    <rPh sb="2" eb="3">
      <t>シツ</t>
    </rPh>
    <phoneticPr fontId="3"/>
  </si>
  <si>
    <t>談話室</t>
    <rPh sb="0" eb="3">
      <t>ダンワシツ</t>
    </rPh>
    <phoneticPr fontId="3"/>
  </si>
  <si>
    <t>便所・洗面</t>
    <rPh sb="0" eb="2">
      <t>ベンジョ</t>
    </rPh>
    <rPh sb="3" eb="5">
      <t>センメン</t>
    </rPh>
    <phoneticPr fontId="3"/>
  </si>
  <si>
    <t>仮眠室(女)</t>
    <rPh sb="0" eb="3">
      <t>カミンシツ</t>
    </rPh>
    <rPh sb="4" eb="5">
      <t>オンナ</t>
    </rPh>
    <phoneticPr fontId="3"/>
  </si>
  <si>
    <t>C階段</t>
    <rPh sb="1" eb="3">
      <t>カイダン</t>
    </rPh>
    <phoneticPr fontId="3"/>
  </si>
  <si>
    <t>D階段</t>
    <rPh sb="1" eb="3">
      <t>カイダン</t>
    </rPh>
    <phoneticPr fontId="3"/>
  </si>
  <si>
    <t>備蓄倉庫</t>
    <rPh sb="0" eb="4">
      <t>ビチクソウコ</t>
    </rPh>
    <phoneticPr fontId="3"/>
  </si>
  <si>
    <t>訓練塔主塔</t>
    <rPh sb="0" eb="2">
      <t>クンレン</t>
    </rPh>
    <rPh sb="2" eb="3">
      <t>トウ</t>
    </rPh>
    <rPh sb="3" eb="5">
      <t>シュトウ</t>
    </rPh>
    <phoneticPr fontId="3"/>
  </si>
  <si>
    <t>訓練室</t>
    <rPh sb="0" eb="3">
      <t>クンレンシツ</t>
    </rPh>
    <phoneticPr fontId="3"/>
  </si>
  <si>
    <t>屋根</t>
    <rPh sb="0" eb="2">
      <t>ヤネ</t>
    </rPh>
    <phoneticPr fontId="3"/>
  </si>
  <si>
    <t>庁舎</t>
    <rPh sb="0" eb="2">
      <t>チョウシャ</t>
    </rPh>
    <phoneticPr fontId="3"/>
  </si>
  <si>
    <t>PH</t>
  </si>
  <si>
    <t>蛍光灯32W  埋込型 幅170mm(非常灯兼用)</t>
  </si>
  <si>
    <t>蛍光灯32W  逆富士型  幅150mm（非常灯兼用）</t>
  </si>
  <si>
    <t xml:space="preserve">水銀灯400W 投光器 </t>
  </si>
  <si>
    <t>C322D</t>
  </si>
  <si>
    <t>Z454</t>
  </si>
  <si>
    <t>I454</t>
  </si>
  <si>
    <t>D321D</t>
  </si>
  <si>
    <t>G322</t>
  </si>
  <si>
    <t>c321D</t>
  </si>
  <si>
    <t>e321D</t>
  </si>
  <si>
    <t>V400W</t>
  </si>
  <si>
    <t>b13</t>
  </si>
  <si>
    <t>b30</t>
  </si>
  <si>
    <t>C322W</t>
  </si>
  <si>
    <t>N321</t>
  </si>
  <si>
    <t>S51</t>
  </si>
  <si>
    <t>Q43W</t>
  </si>
  <si>
    <t>D322W</t>
  </si>
  <si>
    <t>蛍光灯40W  笠付トラフ型（防水型)</t>
  </si>
  <si>
    <t>FHC34+FHC20W</t>
  </si>
  <si>
    <t>蛍光灯32W  埋込型 幅328mm(防水型)</t>
  </si>
  <si>
    <t>訓練</t>
    <rPh sb="0" eb="2">
      <t>クンレン</t>
    </rPh>
    <phoneticPr fontId="1"/>
  </si>
  <si>
    <t>AA322W</t>
  </si>
  <si>
    <t>g202D</t>
  </si>
  <si>
    <t>FHP32W＊2灯</t>
  </si>
  <si>
    <t>新城市消防署作手出張所</t>
    <rPh sb="0" eb="3">
      <t>シンシロシ</t>
    </rPh>
    <rPh sb="3" eb="6">
      <t>ショウボウショ</t>
    </rPh>
    <rPh sb="6" eb="8">
      <t>ツクデ</t>
    </rPh>
    <rPh sb="8" eb="10">
      <t>シュッチョウ</t>
    </rPh>
    <rPh sb="10" eb="11">
      <t>ジョ</t>
    </rPh>
    <phoneticPr fontId="1"/>
  </si>
  <si>
    <t>油庫</t>
    <rPh sb="0" eb="2">
      <t>アブラコ</t>
    </rPh>
    <phoneticPr fontId="3"/>
  </si>
  <si>
    <t>仮眠室1</t>
    <rPh sb="0" eb="3">
      <t>カミンシツ</t>
    </rPh>
    <phoneticPr fontId="3"/>
  </si>
  <si>
    <t>仮眠室2</t>
    <rPh sb="0" eb="3">
      <t>カミンシツ</t>
    </rPh>
    <phoneticPr fontId="3"/>
  </si>
  <si>
    <t>仮眠室3</t>
    <rPh sb="0" eb="3">
      <t>カミンシツ</t>
    </rPh>
    <phoneticPr fontId="3"/>
  </si>
  <si>
    <t>仮眠室4</t>
    <rPh sb="0" eb="3">
      <t>カミンシツ</t>
    </rPh>
    <phoneticPr fontId="3"/>
  </si>
  <si>
    <t>仮眠室5</t>
    <rPh sb="0" eb="3">
      <t>カミンシツ</t>
    </rPh>
    <phoneticPr fontId="3"/>
  </si>
  <si>
    <t>洗面脱衣室</t>
    <rPh sb="0" eb="2">
      <t>センメン</t>
    </rPh>
    <rPh sb="2" eb="5">
      <t>ダツイシツ</t>
    </rPh>
    <phoneticPr fontId="3"/>
  </si>
  <si>
    <t>E21</t>
  </si>
  <si>
    <t>F21</t>
  </si>
  <si>
    <t>J42</t>
  </si>
  <si>
    <t>K101</t>
  </si>
  <si>
    <t>G251</t>
  </si>
  <si>
    <t>Q42</t>
  </si>
  <si>
    <t>H251</t>
  </si>
  <si>
    <t>I251</t>
  </si>
  <si>
    <t>d61</t>
  </si>
  <si>
    <t>M41</t>
  </si>
  <si>
    <t>P31</t>
  </si>
  <si>
    <t>O61</t>
  </si>
  <si>
    <t>J41</t>
  </si>
  <si>
    <t>IL100W</t>
  </si>
  <si>
    <t>防爆照明</t>
  </si>
  <si>
    <t>IL250W</t>
  </si>
  <si>
    <t>クランプ型投光器</t>
  </si>
  <si>
    <t>水銀灯250W 投光器</t>
  </si>
  <si>
    <t>FCL40*1灯</t>
  </si>
  <si>
    <t>埋込スクエア　乳白パネル</t>
  </si>
  <si>
    <t>消防団詰所(新城分団１班)(仮：新城分団２班)</t>
    <rPh sb="0" eb="3">
      <t>ショウボウダン</t>
    </rPh>
    <rPh sb="3" eb="5">
      <t>ツメショ</t>
    </rPh>
    <rPh sb="6" eb="8">
      <t>シンシロ</t>
    </rPh>
    <rPh sb="8" eb="10">
      <t>ブンダン</t>
    </rPh>
    <rPh sb="11" eb="12">
      <t>ハン</t>
    </rPh>
    <rPh sb="14" eb="15">
      <t>カリ</t>
    </rPh>
    <rPh sb="16" eb="18">
      <t>シンシロ</t>
    </rPh>
    <rPh sb="18" eb="20">
      <t>ブンダン</t>
    </rPh>
    <rPh sb="21" eb="22">
      <t>ハン</t>
    </rPh>
    <phoneticPr fontId="1"/>
  </si>
  <si>
    <t>置場</t>
    <rPh sb="0" eb="2">
      <t>オキバ</t>
    </rPh>
    <phoneticPr fontId="3"/>
  </si>
  <si>
    <t>IL40（E17）</t>
  </si>
  <si>
    <t>消防団詰所(新城分団２班)</t>
    <rPh sb="0" eb="3">
      <t>ショウボウダン</t>
    </rPh>
    <rPh sb="3" eb="5">
      <t>ツメショ</t>
    </rPh>
    <rPh sb="6" eb="8">
      <t>シンシロ</t>
    </rPh>
    <rPh sb="8" eb="10">
      <t>ブンダン</t>
    </rPh>
    <rPh sb="11" eb="12">
      <t>ハン</t>
    </rPh>
    <phoneticPr fontId="1"/>
  </si>
  <si>
    <t>消防団詰所(新城分団3班)(仮：新城分団２班)</t>
    <rPh sb="0" eb="3">
      <t>ショウボウダン</t>
    </rPh>
    <rPh sb="3" eb="5">
      <t>ツメショ</t>
    </rPh>
    <rPh sb="6" eb="8">
      <t>シンシロ</t>
    </rPh>
    <rPh sb="8" eb="10">
      <t>ブンダン</t>
    </rPh>
    <rPh sb="11" eb="12">
      <t>ハン</t>
    </rPh>
    <phoneticPr fontId="1"/>
  </si>
  <si>
    <t>消防団詰所(千郷分団1班)(仮：新城分団２班)</t>
    <rPh sb="0" eb="3">
      <t>ショウボウダン</t>
    </rPh>
    <rPh sb="3" eb="5">
      <t>ツメショ</t>
    </rPh>
    <rPh sb="6" eb="8">
      <t>チサト</t>
    </rPh>
    <rPh sb="8" eb="10">
      <t>ブンダン</t>
    </rPh>
    <rPh sb="11" eb="12">
      <t>ハン</t>
    </rPh>
    <phoneticPr fontId="1"/>
  </si>
  <si>
    <t>消防団詰所(千郷分団2班)(仮：新城分団２班)</t>
    <rPh sb="0" eb="3">
      <t>ショウボウダン</t>
    </rPh>
    <rPh sb="3" eb="5">
      <t>ツメショ</t>
    </rPh>
    <rPh sb="6" eb="8">
      <t>チサト</t>
    </rPh>
    <rPh sb="8" eb="10">
      <t>ブンダン</t>
    </rPh>
    <rPh sb="11" eb="12">
      <t>ハン</t>
    </rPh>
    <phoneticPr fontId="1"/>
  </si>
  <si>
    <t>消防団詰所(千郷分団3班)(仮：新城分団２班)</t>
    <rPh sb="0" eb="3">
      <t>ショウボウダン</t>
    </rPh>
    <rPh sb="3" eb="5">
      <t>ツメショ</t>
    </rPh>
    <rPh sb="6" eb="8">
      <t>チサト</t>
    </rPh>
    <rPh sb="8" eb="10">
      <t>ブンダン</t>
    </rPh>
    <rPh sb="11" eb="12">
      <t>ハン</t>
    </rPh>
    <phoneticPr fontId="1"/>
  </si>
  <si>
    <t>消防団詰所(東郷分団1班)(仮：新城分団２班)</t>
    <rPh sb="0" eb="3">
      <t>ショウボウダン</t>
    </rPh>
    <rPh sb="3" eb="5">
      <t>ツメショ</t>
    </rPh>
    <rPh sb="6" eb="8">
      <t>トウゴウ</t>
    </rPh>
    <rPh sb="8" eb="10">
      <t>ブンダン</t>
    </rPh>
    <rPh sb="11" eb="12">
      <t>ハン</t>
    </rPh>
    <phoneticPr fontId="1"/>
  </si>
  <si>
    <t>消防団詰所(東郷分団2班)(仮：新城分団２班)</t>
    <rPh sb="0" eb="3">
      <t>ショウボウダン</t>
    </rPh>
    <rPh sb="3" eb="5">
      <t>ツメショ</t>
    </rPh>
    <rPh sb="6" eb="8">
      <t>トウゴウ</t>
    </rPh>
    <rPh sb="8" eb="10">
      <t>ブンダン</t>
    </rPh>
    <rPh sb="11" eb="12">
      <t>ハン</t>
    </rPh>
    <phoneticPr fontId="1"/>
  </si>
  <si>
    <t>消防団詰所(東郷分団3班)(仮：新城分団２班)</t>
    <rPh sb="0" eb="3">
      <t>ショウボウダン</t>
    </rPh>
    <rPh sb="3" eb="5">
      <t>ツメショ</t>
    </rPh>
    <rPh sb="6" eb="8">
      <t>トウゴウ</t>
    </rPh>
    <rPh sb="8" eb="10">
      <t>ブンダン</t>
    </rPh>
    <rPh sb="11" eb="12">
      <t>ハン</t>
    </rPh>
    <phoneticPr fontId="1"/>
  </si>
  <si>
    <t>消防団詰所(東郷分団4班)(仮：新城分団２班)</t>
    <rPh sb="0" eb="3">
      <t>ショウボウダン</t>
    </rPh>
    <rPh sb="3" eb="5">
      <t>ツメショ</t>
    </rPh>
    <rPh sb="6" eb="8">
      <t>トウゴウ</t>
    </rPh>
    <rPh sb="8" eb="10">
      <t>ブンダン</t>
    </rPh>
    <rPh sb="11" eb="12">
      <t>ハン</t>
    </rPh>
    <phoneticPr fontId="1"/>
  </si>
  <si>
    <t>消防団詰所(舟着分団1班)(仮：新城分団２班)</t>
    <rPh sb="0" eb="3">
      <t>ショウボウダン</t>
    </rPh>
    <rPh sb="3" eb="5">
      <t>ツメショ</t>
    </rPh>
    <rPh sb="6" eb="8">
      <t>フナツ</t>
    </rPh>
    <rPh sb="8" eb="10">
      <t>ブンダン</t>
    </rPh>
    <rPh sb="11" eb="12">
      <t>ハン</t>
    </rPh>
    <phoneticPr fontId="1"/>
  </si>
  <si>
    <t>消防団詰所(舟着分団2班)(仮：新城分団２班)</t>
    <rPh sb="0" eb="3">
      <t>ショウボウダン</t>
    </rPh>
    <rPh sb="3" eb="5">
      <t>ツメショ</t>
    </rPh>
    <rPh sb="6" eb="7">
      <t>フナ</t>
    </rPh>
    <rPh sb="7" eb="8">
      <t>チャク</t>
    </rPh>
    <rPh sb="8" eb="10">
      <t>ブンダン</t>
    </rPh>
    <rPh sb="11" eb="12">
      <t>ハン</t>
    </rPh>
    <phoneticPr fontId="1"/>
  </si>
  <si>
    <t>消防団詰所(八名分団1班)(仮：新城分団２班)</t>
    <rPh sb="0" eb="3">
      <t>ショウボウダン</t>
    </rPh>
    <rPh sb="3" eb="5">
      <t>ツメショ</t>
    </rPh>
    <rPh sb="6" eb="8">
      <t>ヤナ</t>
    </rPh>
    <rPh sb="8" eb="10">
      <t>ブンダン</t>
    </rPh>
    <rPh sb="11" eb="12">
      <t>ハン</t>
    </rPh>
    <phoneticPr fontId="1"/>
  </si>
  <si>
    <t>消防団詰所(八名分団2班)(仮：新城分団２班)</t>
    <rPh sb="0" eb="3">
      <t>ショウボウダン</t>
    </rPh>
    <rPh sb="3" eb="5">
      <t>ツメショ</t>
    </rPh>
    <rPh sb="6" eb="8">
      <t>ヤナ</t>
    </rPh>
    <rPh sb="8" eb="10">
      <t>ブンダン</t>
    </rPh>
    <rPh sb="11" eb="12">
      <t>ハン</t>
    </rPh>
    <phoneticPr fontId="1"/>
  </si>
  <si>
    <t>消防団詰所(八名分団3班)(仮：新城分団２班)</t>
    <rPh sb="0" eb="3">
      <t>ショウボウダン</t>
    </rPh>
    <rPh sb="3" eb="5">
      <t>ツメショ</t>
    </rPh>
    <rPh sb="6" eb="8">
      <t>ヤナ</t>
    </rPh>
    <rPh sb="8" eb="10">
      <t>ブンダン</t>
    </rPh>
    <rPh sb="11" eb="12">
      <t>ハン</t>
    </rPh>
    <phoneticPr fontId="1"/>
  </si>
  <si>
    <t>消防団詰所(八名分団4班)(仮：新城分団２班)</t>
    <rPh sb="0" eb="3">
      <t>ショウボウダン</t>
    </rPh>
    <rPh sb="3" eb="5">
      <t>ツメショ</t>
    </rPh>
    <rPh sb="6" eb="8">
      <t>ヤナ</t>
    </rPh>
    <rPh sb="8" eb="10">
      <t>ブンダン</t>
    </rPh>
    <rPh sb="11" eb="12">
      <t>ハン</t>
    </rPh>
    <phoneticPr fontId="1"/>
  </si>
  <si>
    <t>消防団詰所(鳳来分団1班)(仮：新城分団２班)</t>
    <rPh sb="0" eb="3">
      <t>ショウボウダン</t>
    </rPh>
    <rPh sb="3" eb="5">
      <t>ツメショ</t>
    </rPh>
    <rPh sb="6" eb="8">
      <t>ホウライ</t>
    </rPh>
    <rPh sb="8" eb="10">
      <t>ブンダン</t>
    </rPh>
    <rPh sb="11" eb="12">
      <t>ハン</t>
    </rPh>
    <phoneticPr fontId="1"/>
  </si>
  <si>
    <t>消防団詰所(鳳来分団3班)(仮：新城分団２班)</t>
    <rPh sb="0" eb="3">
      <t>ショウボウダン</t>
    </rPh>
    <rPh sb="3" eb="5">
      <t>ツメショ</t>
    </rPh>
    <rPh sb="6" eb="8">
      <t>ホウライ</t>
    </rPh>
    <rPh sb="8" eb="10">
      <t>ブンダン</t>
    </rPh>
    <rPh sb="11" eb="12">
      <t>ハン</t>
    </rPh>
    <phoneticPr fontId="1"/>
  </si>
  <si>
    <t>消防団詰所(鳳来中部分団1班)(仮：新城分団２班)</t>
    <rPh sb="0" eb="3">
      <t>ショウボウダン</t>
    </rPh>
    <rPh sb="3" eb="5">
      <t>ツメショ</t>
    </rPh>
    <rPh sb="6" eb="8">
      <t>ホウライ</t>
    </rPh>
    <rPh sb="8" eb="10">
      <t>チュウブ</t>
    </rPh>
    <rPh sb="10" eb="12">
      <t>ブンダン</t>
    </rPh>
    <rPh sb="13" eb="14">
      <t>ハン</t>
    </rPh>
    <phoneticPr fontId="1"/>
  </si>
  <si>
    <t>消防団詰所(鳳来中部分団2班)(仮：新城分団２班)</t>
    <rPh sb="0" eb="3">
      <t>ショウボウダン</t>
    </rPh>
    <rPh sb="3" eb="5">
      <t>ツメショ</t>
    </rPh>
    <rPh sb="6" eb="8">
      <t>ホウライ</t>
    </rPh>
    <rPh sb="8" eb="10">
      <t>チュウブ</t>
    </rPh>
    <rPh sb="10" eb="12">
      <t>ブンダン</t>
    </rPh>
    <rPh sb="13" eb="14">
      <t>ハン</t>
    </rPh>
    <phoneticPr fontId="1"/>
  </si>
  <si>
    <t>消防団詰所(鳳来中部分団3班)(仮：新城分団２班)</t>
    <rPh sb="0" eb="3">
      <t>ショウボウダン</t>
    </rPh>
    <rPh sb="3" eb="5">
      <t>ツメショ</t>
    </rPh>
    <rPh sb="6" eb="8">
      <t>ホウライ</t>
    </rPh>
    <rPh sb="8" eb="10">
      <t>チュウブ</t>
    </rPh>
    <rPh sb="10" eb="12">
      <t>ブンダン</t>
    </rPh>
    <rPh sb="13" eb="14">
      <t>ハン</t>
    </rPh>
    <phoneticPr fontId="1"/>
  </si>
  <si>
    <t>消防団詰所(山吉田分団1班)(仮：新城分団２班)</t>
    <rPh sb="0" eb="3">
      <t>ショウボウダン</t>
    </rPh>
    <rPh sb="3" eb="5">
      <t>ツメショ</t>
    </rPh>
    <rPh sb="6" eb="7">
      <t>ヤマ</t>
    </rPh>
    <rPh sb="7" eb="9">
      <t>ヨシダ</t>
    </rPh>
    <rPh sb="9" eb="11">
      <t>ブンダン</t>
    </rPh>
    <rPh sb="12" eb="13">
      <t>ハン</t>
    </rPh>
    <phoneticPr fontId="1"/>
  </si>
  <si>
    <t>消防団詰所(東陽分団1班)(仮：新城分団２班)</t>
    <rPh sb="0" eb="3">
      <t>ショウボウダン</t>
    </rPh>
    <rPh sb="3" eb="5">
      <t>ツメショ</t>
    </rPh>
    <rPh sb="6" eb="8">
      <t>トウヨウ</t>
    </rPh>
    <rPh sb="8" eb="10">
      <t>ブンダン</t>
    </rPh>
    <rPh sb="11" eb="12">
      <t>ハン</t>
    </rPh>
    <phoneticPr fontId="1"/>
  </si>
  <si>
    <t>消防団詰所(東陽分団2班)(仮：新城分団２班)</t>
    <rPh sb="0" eb="3">
      <t>ショウボウダン</t>
    </rPh>
    <rPh sb="3" eb="5">
      <t>ツメショ</t>
    </rPh>
    <rPh sb="6" eb="8">
      <t>トウヨウ</t>
    </rPh>
    <rPh sb="8" eb="10">
      <t>ブンダン</t>
    </rPh>
    <rPh sb="11" eb="12">
      <t>ハン</t>
    </rPh>
    <phoneticPr fontId="1"/>
  </si>
  <si>
    <t>消防団詰所(東陽分団3班)(仮：新城分団２班)</t>
    <rPh sb="0" eb="3">
      <t>ショウボウダン</t>
    </rPh>
    <rPh sb="3" eb="5">
      <t>ツメショ</t>
    </rPh>
    <rPh sb="6" eb="8">
      <t>トウヨウ</t>
    </rPh>
    <rPh sb="8" eb="10">
      <t>ブンダン</t>
    </rPh>
    <rPh sb="11" eb="12">
      <t>ハン</t>
    </rPh>
    <phoneticPr fontId="1"/>
  </si>
  <si>
    <t>消防団詰所(東陽分団5班)(仮：新城分団２班)</t>
    <rPh sb="0" eb="3">
      <t>ショウボウダン</t>
    </rPh>
    <rPh sb="3" eb="5">
      <t>ツメショ</t>
    </rPh>
    <rPh sb="6" eb="8">
      <t>トウヨウ</t>
    </rPh>
    <rPh sb="8" eb="10">
      <t>ブンダン</t>
    </rPh>
    <rPh sb="11" eb="12">
      <t>ハン</t>
    </rPh>
    <phoneticPr fontId="1"/>
  </si>
  <si>
    <t>消防団詰所(作手分団1班)(仮：新城分団２班)</t>
    <rPh sb="0" eb="3">
      <t>ショウボウダン</t>
    </rPh>
    <rPh sb="3" eb="5">
      <t>ツメショ</t>
    </rPh>
    <rPh sb="6" eb="8">
      <t>ツクデ</t>
    </rPh>
    <rPh sb="8" eb="10">
      <t>ブンダン</t>
    </rPh>
    <rPh sb="11" eb="12">
      <t>ハン</t>
    </rPh>
    <phoneticPr fontId="1"/>
  </si>
  <si>
    <t>消防団詰所(作手分団2班)(仮：新城分団２班)</t>
    <rPh sb="0" eb="3">
      <t>ショウボウダン</t>
    </rPh>
    <rPh sb="3" eb="5">
      <t>ツメショ</t>
    </rPh>
    <rPh sb="6" eb="8">
      <t>ツクデ</t>
    </rPh>
    <rPh sb="8" eb="10">
      <t>ブンダン</t>
    </rPh>
    <rPh sb="11" eb="12">
      <t>ハン</t>
    </rPh>
    <phoneticPr fontId="1"/>
  </si>
  <si>
    <t>消防団詰所(作手分団5班)(仮：新城分団２班)</t>
    <rPh sb="0" eb="3">
      <t>ショウボウダン</t>
    </rPh>
    <rPh sb="3" eb="5">
      <t>ツメショ</t>
    </rPh>
    <rPh sb="6" eb="8">
      <t>ツクデ</t>
    </rPh>
    <rPh sb="8" eb="10">
      <t>ブンダン</t>
    </rPh>
    <rPh sb="11" eb="12">
      <t>ハン</t>
    </rPh>
    <phoneticPr fontId="1"/>
  </si>
  <si>
    <t>児童クラブA</t>
    <rPh sb="0" eb="2">
      <t>ジドウ</t>
    </rPh>
    <phoneticPr fontId="9"/>
  </si>
  <si>
    <t>児童クラブB</t>
    <rPh sb="0" eb="2">
      <t>ジドウ</t>
    </rPh>
    <phoneticPr fontId="9"/>
  </si>
  <si>
    <t>児童クラブ廊下</t>
    <rPh sb="0" eb="2">
      <t>ジドウ</t>
    </rPh>
    <rPh sb="5" eb="7">
      <t>ロウカ</t>
    </rPh>
    <phoneticPr fontId="9"/>
  </si>
  <si>
    <t>廊下</t>
    <rPh sb="0" eb="2">
      <t>ロウカ</t>
    </rPh>
    <phoneticPr fontId="9"/>
  </si>
  <si>
    <t>昇降口外</t>
    <rPh sb="0" eb="3">
      <t>ショウコウグチ</t>
    </rPh>
    <rPh sb="3" eb="4">
      <t>ソト</t>
    </rPh>
    <phoneticPr fontId="9"/>
  </si>
  <si>
    <t>昇降口</t>
    <rPh sb="0" eb="3">
      <t>ショウコウグチ</t>
    </rPh>
    <phoneticPr fontId="9"/>
  </si>
  <si>
    <t>教材室</t>
    <rPh sb="0" eb="3">
      <t>キョウザイシツ</t>
    </rPh>
    <phoneticPr fontId="9"/>
  </si>
  <si>
    <t>3雪</t>
    <rPh sb="1" eb="2">
      <t>ユキ</t>
    </rPh>
    <phoneticPr fontId="9"/>
  </si>
  <si>
    <t>3年学習室</t>
    <rPh sb="1" eb="2">
      <t>ネン</t>
    </rPh>
    <rPh sb="2" eb="5">
      <t>ガクシュウシツ</t>
    </rPh>
    <phoneticPr fontId="9"/>
  </si>
  <si>
    <t>3月</t>
    <rPh sb="1" eb="2">
      <t>ツキ</t>
    </rPh>
    <phoneticPr fontId="9"/>
  </si>
  <si>
    <t>昇降口外</t>
    <rPh sb="0" eb="4">
      <t>ショウコウグチソト</t>
    </rPh>
    <phoneticPr fontId="9"/>
  </si>
  <si>
    <t>第二プレイルーム</t>
    <rPh sb="0" eb="2">
      <t>ダイニ</t>
    </rPh>
    <phoneticPr fontId="9"/>
  </si>
  <si>
    <t>配膳室</t>
    <rPh sb="0" eb="3">
      <t>ハイゼンシツ</t>
    </rPh>
    <phoneticPr fontId="9"/>
  </si>
  <si>
    <t>女子トイレ</t>
    <rPh sb="0" eb="2">
      <t>ジョシ</t>
    </rPh>
    <phoneticPr fontId="9"/>
  </si>
  <si>
    <t>男子トイレ</t>
    <rPh sb="0" eb="2">
      <t>ダンシ</t>
    </rPh>
    <phoneticPr fontId="9"/>
  </si>
  <si>
    <t>ポンプ室</t>
    <rPh sb="3" eb="4">
      <t>シツ</t>
    </rPh>
    <phoneticPr fontId="9"/>
  </si>
  <si>
    <t>はたおり室</t>
    <rPh sb="4" eb="5">
      <t>シツ</t>
    </rPh>
    <phoneticPr fontId="9"/>
  </si>
  <si>
    <t>虹1</t>
    <rPh sb="0" eb="1">
      <t>ニジ</t>
    </rPh>
    <phoneticPr fontId="9"/>
  </si>
  <si>
    <t>空1</t>
    <rPh sb="0" eb="1">
      <t>ソラ</t>
    </rPh>
    <phoneticPr fontId="9"/>
  </si>
  <si>
    <t>星1</t>
    <rPh sb="0" eb="1">
      <t>ホシ</t>
    </rPh>
    <phoneticPr fontId="9"/>
  </si>
  <si>
    <t>保健室</t>
    <rPh sb="0" eb="3">
      <t>ホケンシツ</t>
    </rPh>
    <phoneticPr fontId="9"/>
  </si>
  <si>
    <t>保健室前</t>
    <rPh sb="0" eb="3">
      <t>ホケンシツ</t>
    </rPh>
    <rPh sb="3" eb="4">
      <t>マエ</t>
    </rPh>
    <phoneticPr fontId="9"/>
  </si>
  <si>
    <t>お話の部屋</t>
    <rPh sb="1" eb="2">
      <t>ハナシ</t>
    </rPh>
    <rPh sb="3" eb="5">
      <t>ヘヤ</t>
    </rPh>
    <phoneticPr fontId="9"/>
  </si>
  <si>
    <t>お話の部屋準備室</t>
    <rPh sb="1" eb="2">
      <t>ハナシ</t>
    </rPh>
    <rPh sb="3" eb="5">
      <t>ヘヤ</t>
    </rPh>
    <rPh sb="5" eb="8">
      <t>ジュンビシツ</t>
    </rPh>
    <phoneticPr fontId="9"/>
  </si>
  <si>
    <t>1雪</t>
    <rPh sb="1" eb="2">
      <t>ユキ</t>
    </rPh>
    <phoneticPr fontId="9"/>
  </si>
  <si>
    <t>1月</t>
    <rPh sb="1" eb="2">
      <t>ツキ</t>
    </rPh>
    <phoneticPr fontId="9"/>
  </si>
  <si>
    <t>2雪</t>
    <rPh sb="1" eb="2">
      <t>ユキ</t>
    </rPh>
    <phoneticPr fontId="9"/>
  </si>
  <si>
    <t>2月</t>
    <rPh sb="1" eb="2">
      <t>ツキ</t>
    </rPh>
    <phoneticPr fontId="9"/>
  </si>
  <si>
    <t>廊下（手洗い場）</t>
    <rPh sb="0" eb="2">
      <t>ロウカ</t>
    </rPh>
    <rPh sb="3" eb="5">
      <t>テアラ</t>
    </rPh>
    <rPh sb="6" eb="7">
      <t>バ</t>
    </rPh>
    <phoneticPr fontId="9"/>
  </si>
  <si>
    <t>多目的トイレ</t>
    <rPh sb="0" eb="3">
      <t>タモクテキ</t>
    </rPh>
    <phoneticPr fontId="9"/>
  </si>
  <si>
    <t>機械室</t>
    <rPh sb="0" eb="3">
      <t>キカイシツ</t>
    </rPh>
    <phoneticPr fontId="9"/>
  </si>
  <si>
    <t>第一プレイルーム</t>
    <rPh sb="0" eb="2">
      <t>ダイイチ</t>
    </rPh>
    <phoneticPr fontId="9"/>
  </si>
  <si>
    <t>渡り廊下</t>
    <rPh sb="0" eb="1">
      <t>ワタ</t>
    </rPh>
    <rPh sb="2" eb="4">
      <t>ロウカ</t>
    </rPh>
    <phoneticPr fontId="9"/>
  </si>
  <si>
    <t>外階段</t>
    <rPh sb="0" eb="3">
      <t>ソトカイダン</t>
    </rPh>
    <phoneticPr fontId="9"/>
  </si>
  <si>
    <t>図書館</t>
    <rPh sb="0" eb="3">
      <t>トショカン</t>
    </rPh>
    <phoneticPr fontId="9"/>
  </si>
  <si>
    <t>桜</t>
    <rPh sb="0" eb="1">
      <t>サクラ</t>
    </rPh>
    <phoneticPr fontId="9"/>
  </si>
  <si>
    <t>4年学習室</t>
    <rPh sb="1" eb="2">
      <t>ネン</t>
    </rPh>
    <rPh sb="2" eb="4">
      <t>ガクシュウ</t>
    </rPh>
    <rPh sb="4" eb="5">
      <t>シツ</t>
    </rPh>
    <phoneticPr fontId="9"/>
  </si>
  <si>
    <t>4雪</t>
    <rPh sb="1" eb="2">
      <t>ユキ</t>
    </rPh>
    <phoneticPr fontId="9"/>
  </si>
  <si>
    <t>4月</t>
    <rPh sb="1" eb="2">
      <t>ツキ</t>
    </rPh>
    <phoneticPr fontId="9"/>
  </si>
  <si>
    <t>金管準備室</t>
    <rPh sb="0" eb="2">
      <t>キンカン</t>
    </rPh>
    <rPh sb="2" eb="5">
      <t>ジュンビシツ</t>
    </rPh>
    <phoneticPr fontId="9"/>
  </si>
  <si>
    <t>理科準備室</t>
    <rPh sb="0" eb="5">
      <t>リカジュンビシツ</t>
    </rPh>
    <phoneticPr fontId="9"/>
  </si>
  <si>
    <t>第二理科室</t>
    <rPh sb="0" eb="2">
      <t>ダイニ</t>
    </rPh>
    <rPh sb="2" eb="5">
      <t>リカシツ</t>
    </rPh>
    <phoneticPr fontId="9"/>
  </si>
  <si>
    <t>職員室</t>
    <rPh sb="0" eb="3">
      <t>ショクインシツ</t>
    </rPh>
    <phoneticPr fontId="9"/>
  </si>
  <si>
    <t>校長室</t>
    <rPh sb="0" eb="3">
      <t>コウチョウシツ</t>
    </rPh>
    <phoneticPr fontId="9"/>
  </si>
  <si>
    <t>研究室</t>
    <rPh sb="0" eb="3">
      <t>ケンキュウシツ</t>
    </rPh>
    <phoneticPr fontId="9"/>
  </si>
  <si>
    <t>来客用玄関外</t>
    <rPh sb="0" eb="3">
      <t>ライキャクヨウ</t>
    </rPh>
    <rPh sb="3" eb="5">
      <t>ゲンカン</t>
    </rPh>
    <rPh sb="5" eb="6">
      <t>ソト</t>
    </rPh>
    <phoneticPr fontId="9"/>
  </si>
  <si>
    <t>来客用玄関</t>
    <rPh sb="0" eb="3">
      <t>ライキャクヨウ</t>
    </rPh>
    <rPh sb="3" eb="5">
      <t>ゲンカン</t>
    </rPh>
    <phoneticPr fontId="9"/>
  </si>
  <si>
    <t>女子更衣室</t>
    <rPh sb="0" eb="5">
      <t>ジョシコウイシツ</t>
    </rPh>
    <phoneticPr fontId="9"/>
  </si>
  <si>
    <t>男子更衣室</t>
    <rPh sb="0" eb="5">
      <t>ダンシコウイシツ</t>
    </rPh>
    <phoneticPr fontId="9"/>
  </si>
  <si>
    <t>職員女子トイレ</t>
    <rPh sb="0" eb="2">
      <t>ショクイン</t>
    </rPh>
    <rPh sb="2" eb="4">
      <t>ジョシ</t>
    </rPh>
    <phoneticPr fontId="9"/>
  </si>
  <si>
    <t>職員男子トイレ</t>
    <rPh sb="0" eb="2">
      <t>ショクイン</t>
    </rPh>
    <rPh sb="2" eb="4">
      <t>ダンシ</t>
    </rPh>
    <phoneticPr fontId="9"/>
  </si>
  <si>
    <t>放送室</t>
    <rPh sb="0" eb="3">
      <t>ホウソウシツ</t>
    </rPh>
    <phoneticPr fontId="9"/>
  </si>
  <si>
    <t>ひだまり教室</t>
    <rPh sb="4" eb="6">
      <t>キョウシツ</t>
    </rPh>
    <phoneticPr fontId="9"/>
  </si>
  <si>
    <t>相談室</t>
    <rPh sb="0" eb="3">
      <t>ソウダンシツ</t>
    </rPh>
    <phoneticPr fontId="9"/>
  </si>
  <si>
    <t>空2</t>
    <rPh sb="0" eb="1">
      <t>ソラ</t>
    </rPh>
    <phoneticPr fontId="9"/>
  </si>
  <si>
    <t>虹2</t>
    <rPh sb="0" eb="1">
      <t>ニジ</t>
    </rPh>
    <phoneticPr fontId="9"/>
  </si>
  <si>
    <t>6雪</t>
    <rPh sb="1" eb="2">
      <t>ユキ</t>
    </rPh>
    <phoneticPr fontId="9"/>
  </si>
  <si>
    <t>6月</t>
    <rPh sb="1" eb="2">
      <t>ツキ</t>
    </rPh>
    <phoneticPr fontId="9"/>
  </si>
  <si>
    <t>中西文庫</t>
    <rPh sb="0" eb="2">
      <t>ナカニシ</t>
    </rPh>
    <rPh sb="2" eb="4">
      <t>ブンコ</t>
    </rPh>
    <phoneticPr fontId="9"/>
  </si>
  <si>
    <t>家庭科室</t>
    <rPh sb="0" eb="4">
      <t>カテイカシツ</t>
    </rPh>
    <phoneticPr fontId="9"/>
  </si>
  <si>
    <t>家庭科準備室</t>
    <rPh sb="0" eb="3">
      <t>カテイカ</t>
    </rPh>
    <rPh sb="3" eb="6">
      <t>ジュンビシツ</t>
    </rPh>
    <phoneticPr fontId="9"/>
  </si>
  <si>
    <t>1音</t>
    <rPh sb="1" eb="2">
      <t>オン</t>
    </rPh>
    <phoneticPr fontId="9"/>
  </si>
  <si>
    <t>音楽準備室</t>
    <rPh sb="0" eb="2">
      <t>オンガク</t>
    </rPh>
    <rPh sb="2" eb="5">
      <t>ジュンビシツ</t>
    </rPh>
    <phoneticPr fontId="9"/>
  </si>
  <si>
    <t>階段①</t>
    <rPh sb="0" eb="2">
      <t>カイダン</t>
    </rPh>
    <phoneticPr fontId="9"/>
  </si>
  <si>
    <t>階段②</t>
    <rPh sb="0" eb="2">
      <t>カイダン</t>
    </rPh>
    <phoneticPr fontId="9"/>
  </si>
  <si>
    <t>階段③</t>
    <rPh sb="0" eb="3">
      <t>カイダン3</t>
    </rPh>
    <phoneticPr fontId="3"/>
  </si>
  <si>
    <t>図工室</t>
    <rPh sb="0" eb="3">
      <t>ズコウシツ</t>
    </rPh>
    <phoneticPr fontId="9"/>
  </si>
  <si>
    <t>図工準備室</t>
    <rPh sb="0" eb="2">
      <t>ズコウ</t>
    </rPh>
    <rPh sb="2" eb="5">
      <t>ジュンビシツ</t>
    </rPh>
    <phoneticPr fontId="9"/>
  </si>
  <si>
    <t>虹3</t>
    <rPh sb="0" eb="1">
      <t>ニジ</t>
    </rPh>
    <phoneticPr fontId="9"/>
  </si>
  <si>
    <t>5雪</t>
    <rPh sb="1" eb="2">
      <t>ユキ</t>
    </rPh>
    <phoneticPr fontId="9"/>
  </si>
  <si>
    <t>5年学習室</t>
    <rPh sb="1" eb="2">
      <t>ネン</t>
    </rPh>
    <rPh sb="2" eb="5">
      <t>ガクシュウシツ</t>
    </rPh>
    <phoneticPr fontId="9"/>
  </si>
  <si>
    <t>5月</t>
    <rPh sb="1" eb="2">
      <t>ツキ</t>
    </rPh>
    <phoneticPr fontId="9"/>
  </si>
  <si>
    <t>虹空星学習室</t>
    <rPh sb="0" eb="1">
      <t>ニジ</t>
    </rPh>
    <rPh sb="1" eb="2">
      <t>ソラ</t>
    </rPh>
    <rPh sb="2" eb="3">
      <t>ホシ</t>
    </rPh>
    <rPh sb="3" eb="6">
      <t>ガクシュウシツ</t>
    </rPh>
    <phoneticPr fontId="9"/>
  </si>
  <si>
    <t>音楽準備室</t>
    <rPh sb="0" eb="5">
      <t>オンガクジュンビシツ</t>
    </rPh>
    <phoneticPr fontId="9"/>
  </si>
  <si>
    <t>音楽室</t>
    <rPh sb="0" eb="3">
      <t>オンガクシツ</t>
    </rPh>
    <phoneticPr fontId="9"/>
  </si>
  <si>
    <t>階段①</t>
    <rPh sb="0" eb="3">
      <t>カイダン1</t>
    </rPh>
    <phoneticPr fontId="9"/>
  </si>
  <si>
    <t>2階の外壁</t>
    <rPh sb="1" eb="2">
      <t>カイ</t>
    </rPh>
    <rPh sb="3" eb="5">
      <t>ガイヘキ</t>
    </rPh>
    <phoneticPr fontId="9"/>
  </si>
  <si>
    <t>薬品庫</t>
    <rPh sb="0" eb="3">
      <t>ヤクヒンコ</t>
    </rPh>
    <phoneticPr fontId="9"/>
  </si>
  <si>
    <t>管理室</t>
    <rPh sb="0" eb="3">
      <t>カンリシツ</t>
    </rPh>
    <phoneticPr fontId="9"/>
  </si>
  <si>
    <t>備品倉庫</t>
    <rPh sb="0" eb="2">
      <t>ビヒン</t>
    </rPh>
    <rPh sb="2" eb="4">
      <t>ソウコ</t>
    </rPh>
    <phoneticPr fontId="9"/>
  </si>
  <si>
    <t>男子更衣室</t>
    <rPh sb="0" eb="2">
      <t>ダンシ</t>
    </rPh>
    <rPh sb="2" eb="5">
      <t>コウイシツ</t>
    </rPh>
    <phoneticPr fontId="9"/>
  </si>
  <si>
    <t>玄関</t>
    <rPh sb="0" eb="2">
      <t>ゲンカン</t>
    </rPh>
    <phoneticPr fontId="9"/>
  </si>
  <si>
    <t>給食室近く</t>
    <rPh sb="0" eb="3">
      <t>キュウショクシツ</t>
    </rPh>
    <rPh sb="3" eb="4">
      <t>チカ</t>
    </rPh>
    <phoneticPr fontId="9"/>
  </si>
  <si>
    <t>駐車場</t>
    <rPh sb="0" eb="3">
      <t>チュウシャジョウ</t>
    </rPh>
    <phoneticPr fontId="9"/>
  </si>
  <si>
    <t>外トイレ</t>
    <rPh sb="0" eb="1">
      <t>ソト</t>
    </rPh>
    <phoneticPr fontId="9"/>
  </si>
  <si>
    <t>北校舎</t>
    <rPh sb="0" eb="1">
      <t>キタ</t>
    </rPh>
    <rPh sb="1" eb="3">
      <t>コウシャ</t>
    </rPh>
    <phoneticPr fontId="1"/>
  </si>
  <si>
    <t>新城小学校</t>
    <rPh sb="0" eb="5">
      <t>シンシロショウガッコウ</t>
    </rPh>
    <phoneticPr fontId="1"/>
  </si>
  <si>
    <t>南校舎</t>
    <rPh sb="0" eb="1">
      <t>ミナミ</t>
    </rPh>
    <rPh sb="1" eb="3">
      <t>コウシャ</t>
    </rPh>
    <phoneticPr fontId="1"/>
  </si>
  <si>
    <t>蛍光灯40W  直付型 幅240mm</t>
  </si>
  <si>
    <t>蛍光灯40W　吊り黒板灯　100×60mm</t>
  </si>
  <si>
    <t>蛍光灯20W  直付型 幅120mm</t>
  </si>
  <si>
    <t>ブラケット　φ150</t>
  </si>
  <si>
    <t>ブラケット　φ100</t>
  </si>
  <si>
    <t>蛍光灯40W  埋込型 幅185mm 連結</t>
  </si>
  <si>
    <t>LED40w</t>
  </si>
  <si>
    <t>LED直付型 幅150mm</t>
  </si>
  <si>
    <t xml:space="preserve">蛍光灯40W  パイプ吊り型 </t>
  </si>
  <si>
    <t>ブラケット□440</t>
  </si>
  <si>
    <t>FL20W</t>
  </si>
  <si>
    <t>ブラケット W120</t>
  </si>
  <si>
    <t>蛍光灯20W  埋込型 幅240mm</t>
  </si>
  <si>
    <t>蛍光灯40W  直付型 幅70mm 黒板灯</t>
  </si>
  <si>
    <t>蛍光灯40W  埋込型 幅190mm</t>
  </si>
  <si>
    <t>直付シーリングライト　□450</t>
  </si>
  <si>
    <t>FL10W*2</t>
  </si>
  <si>
    <t>直付表示灯(検査中・休養中)</t>
  </si>
  <si>
    <t>蛍光灯20W  埋込型 幅190mm</t>
  </si>
  <si>
    <t>蛍光灯40W  トラフ型　PS付</t>
  </si>
  <si>
    <t>FHT27W*1灯</t>
  </si>
  <si>
    <t>LEDダウンライト　φ150</t>
  </si>
  <si>
    <t>LED直付型 幅230mm</t>
  </si>
  <si>
    <t>手元灯　幅50×610</t>
  </si>
  <si>
    <t>HX100W*2</t>
  </si>
  <si>
    <t>水銀灯100W ポール灯</t>
  </si>
  <si>
    <t>ブラケット　□150　ボール球口金E26</t>
  </si>
  <si>
    <t>蛍光灯20W  埋込型 幅330mm</t>
  </si>
  <si>
    <t>蛍光灯40W  下面開放型 幅250mm</t>
  </si>
  <si>
    <t xml:space="preserve">スポットライト　φ100　E26 </t>
  </si>
  <si>
    <t>プール</t>
    <phoneticPr fontId="1"/>
  </si>
  <si>
    <t>水銀灯250W ポール灯</t>
  </si>
  <si>
    <t>蛍光灯40W  笠付トラフ型　幅70mm</t>
  </si>
  <si>
    <t>千郷小学校</t>
    <rPh sb="0" eb="5">
      <t>チサトショウガッコウ</t>
    </rPh>
    <phoneticPr fontId="1"/>
  </si>
  <si>
    <t>⑯校長・応接室</t>
    <rPh sb="1" eb="3">
      <t>コウチョウ</t>
    </rPh>
    <rPh sb="4" eb="7">
      <t>オウセツシツ</t>
    </rPh>
    <phoneticPr fontId="9"/>
  </si>
  <si>
    <t>⑯職員室</t>
    <rPh sb="1" eb="4">
      <t>ショクインシツ</t>
    </rPh>
    <phoneticPr fontId="9"/>
  </si>
  <si>
    <t>⑯給湯室</t>
    <rPh sb="1" eb="4">
      <t>キュウトウシツ</t>
    </rPh>
    <phoneticPr fontId="9"/>
  </si>
  <si>
    <t>⑯玄関</t>
    <rPh sb="1" eb="3">
      <t>ゲンカン</t>
    </rPh>
    <phoneticPr fontId="9"/>
  </si>
  <si>
    <t>⑯廊下</t>
    <rPh sb="1" eb="3">
      <t>ロウカ</t>
    </rPh>
    <phoneticPr fontId="9"/>
  </si>
  <si>
    <t>⑯玄関（外）</t>
    <rPh sb="1" eb="3">
      <t>ゲンカン</t>
    </rPh>
    <rPh sb="4" eb="5">
      <t>ソト</t>
    </rPh>
    <phoneticPr fontId="9"/>
  </si>
  <si>
    <t>⑯教育相談室</t>
    <rPh sb="1" eb="6">
      <t>キョウイクソウダンシツ</t>
    </rPh>
    <phoneticPr fontId="9"/>
  </si>
  <si>
    <t>⑯女子更衣室</t>
    <rPh sb="1" eb="6">
      <t>ジョシコウイシツ</t>
    </rPh>
    <phoneticPr fontId="9"/>
  </si>
  <si>
    <t>⑯印刷室</t>
    <rPh sb="1" eb="4">
      <t>インサツシツ</t>
    </rPh>
    <phoneticPr fontId="9"/>
  </si>
  <si>
    <t>⑯女子職員WC</t>
    <rPh sb="1" eb="3">
      <t>ジョシ</t>
    </rPh>
    <rPh sb="3" eb="5">
      <t>ショクイン</t>
    </rPh>
    <phoneticPr fontId="9"/>
  </si>
  <si>
    <t>⑯男子職員WC</t>
    <rPh sb="1" eb="3">
      <t>ダンシ</t>
    </rPh>
    <rPh sb="3" eb="5">
      <t>ショクイン</t>
    </rPh>
    <phoneticPr fontId="9"/>
  </si>
  <si>
    <t>⑯階段下倉庫前</t>
    <rPh sb="1" eb="7">
      <t>カイダンシタソウコマエ</t>
    </rPh>
    <phoneticPr fontId="9"/>
  </si>
  <si>
    <t>⑯階段下倉庫</t>
    <rPh sb="1" eb="3">
      <t>カイダン</t>
    </rPh>
    <rPh sb="3" eb="4">
      <t>シタ</t>
    </rPh>
    <rPh sb="4" eb="6">
      <t>ソウコ</t>
    </rPh>
    <phoneticPr fontId="9"/>
  </si>
  <si>
    <t>⑯廊下(保健室前)</t>
    <rPh sb="1" eb="3">
      <t>ロウカ</t>
    </rPh>
    <rPh sb="4" eb="8">
      <t>ホケンシツマエ</t>
    </rPh>
    <phoneticPr fontId="9"/>
  </si>
  <si>
    <t>⑯多目的</t>
    <rPh sb="1" eb="4">
      <t>タモクテキ</t>
    </rPh>
    <phoneticPr fontId="9"/>
  </si>
  <si>
    <t>⑯星6組</t>
    <rPh sb="1" eb="2">
      <t>ホシ</t>
    </rPh>
    <rPh sb="3" eb="4">
      <t>クミ</t>
    </rPh>
    <phoneticPr fontId="9"/>
  </si>
  <si>
    <t>⑯保健室</t>
    <rPh sb="1" eb="4">
      <t>ホケンシツ</t>
    </rPh>
    <phoneticPr fontId="9"/>
  </si>
  <si>
    <t>⑯学習室</t>
    <rPh sb="1" eb="4">
      <t>ガクシュウシツ</t>
    </rPh>
    <phoneticPr fontId="9"/>
  </si>
  <si>
    <t>⑯1年梅</t>
    <rPh sb="2" eb="3">
      <t>ネン</t>
    </rPh>
    <rPh sb="3" eb="4">
      <t>ウメ</t>
    </rPh>
    <phoneticPr fontId="9"/>
  </si>
  <si>
    <t>⑯女子WC</t>
    <rPh sb="1" eb="3">
      <t>ジョシ</t>
    </rPh>
    <phoneticPr fontId="9"/>
  </si>
  <si>
    <t>⑯男子WC</t>
    <rPh sb="1" eb="3">
      <t>ダンシ</t>
    </rPh>
    <phoneticPr fontId="9"/>
  </si>
  <si>
    <t>⑯消火ポンプ室</t>
    <rPh sb="1" eb="3">
      <t>ショウカ</t>
    </rPh>
    <rPh sb="6" eb="7">
      <t>シツ</t>
    </rPh>
    <phoneticPr fontId="9"/>
  </si>
  <si>
    <t>⑯昇降口</t>
    <rPh sb="1" eb="4">
      <t>ショウコウグチ</t>
    </rPh>
    <phoneticPr fontId="9"/>
  </si>
  <si>
    <t>⑯昇降口（外）</t>
    <rPh sb="1" eb="4">
      <t>ショウコウグチ</t>
    </rPh>
    <rPh sb="5" eb="6">
      <t>ソト</t>
    </rPh>
    <phoneticPr fontId="9"/>
  </si>
  <si>
    <t>⑯準備室</t>
    <rPh sb="1" eb="4">
      <t>ジュンビシツ</t>
    </rPh>
    <phoneticPr fontId="9"/>
  </si>
  <si>
    <t>⑯図工室</t>
    <rPh sb="1" eb="4">
      <t>ズコウシツ</t>
    </rPh>
    <phoneticPr fontId="9"/>
  </si>
  <si>
    <t>⑯1年松</t>
    <rPh sb="2" eb="3">
      <t>ネン</t>
    </rPh>
    <rPh sb="3" eb="4">
      <t>マツ</t>
    </rPh>
    <phoneticPr fontId="9"/>
  </si>
  <si>
    <t>⑯1年竹</t>
    <rPh sb="2" eb="3">
      <t>ネン</t>
    </rPh>
    <rPh sb="3" eb="4">
      <t>タケ</t>
    </rPh>
    <phoneticPr fontId="9"/>
  </si>
  <si>
    <t>⑯階段踊り場(2階段)</t>
    <rPh sb="1" eb="4">
      <t>カイダンオド</t>
    </rPh>
    <rPh sb="5" eb="6">
      <t>バ</t>
    </rPh>
    <rPh sb="8" eb="10">
      <t>カイダン</t>
    </rPh>
    <phoneticPr fontId="9"/>
  </si>
  <si>
    <t>⑯第一音楽室</t>
    <rPh sb="1" eb="3">
      <t>ダイイチ</t>
    </rPh>
    <rPh sb="3" eb="6">
      <t>オンガクシツ</t>
    </rPh>
    <phoneticPr fontId="9"/>
  </si>
  <si>
    <t>⑯2年松組</t>
    <rPh sb="2" eb="3">
      <t>ネン</t>
    </rPh>
    <rPh sb="3" eb="5">
      <t>マツグミ</t>
    </rPh>
    <phoneticPr fontId="9"/>
  </si>
  <si>
    <t>⑯2年竹組</t>
    <rPh sb="2" eb="3">
      <t>ネン</t>
    </rPh>
    <rPh sb="3" eb="4">
      <t>タケ</t>
    </rPh>
    <rPh sb="4" eb="5">
      <t>グミ</t>
    </rPh>
    <phoneticPr fontId="9"/>
  </si>
  <si>
    <t>⑯2年梅組</t>
    <rPh sb="2" eb="3">
      <t>ネン</t>
    </rPh>
    <rPh sb="3" eb="4">
      <t>ウメ</t>
    </rPh>
    <rPh sb="4" eb="5">
      <t>グミ</t>
    </rPh>
    <phoneticPr fontId="9"/>
  </si>
  <si>
    <t>⑯学年室</t>
    <rPh sb="1" eb="4">
      <t>ガクネンシツ</t>
    </rPh>
    <phoneticPr fontId="9"/>
  </si>
  <si>
    <t>⑯星5組</t>
    <rPh sb="1" eb="2">
      <t>ホシ</t>
    </rPh>
    <rPh sb="3" eb="4">
      <t>クミ</t>
    </rPh>
    <phoneticPr fontId="9"/>
  </si>
  <si>
    <t>⑯星2組</t>
    <rPh sb="1" eb="2">
      <t>ホシ</t>
    </rPh>
    <rPh sb="3" eb="4">
      <t>クミ</t>
    </rPh>
    <phoneticPr fontId="9"/>
  </si>
  <si>
    <t>⑯女子WC(2箇所)</t>
    <rPh sb="1" eb="3">
      <t>ジョシ</t>
    </rPh>
    <rPh sb="7" eb="9">
      <t>カショ</t>
    </rPh>
    <phoneticPr fontId="9"/>
  </si>
  <si>
    <t>⑯男子WC(2箇所)</t>
    <rPh sb="1" eb="3">
      <t>ダンシ</t>
    </rPh>
    <rPh sb="7" eb="9">
      <t>カショ</t>
    </rPh>
    <phoneticPr fontId="9"/>
  </si>
  <si>
    <t>⑯会議室</t>
    <rPh sb="1" eb="4">
      <t>カイギシツ</t>
    </rPh>
    <phoneticPr fontId="9"/>
  </si>
  <si>
    <t>⑯映写室</t>
    <rPh sb="1" eb="4">
      <t>エイシャシツ</t>
    </rPh>
    <phoneticPr fontId="9"/>
  </si>
  <si>
    <t>⑯スタジオ</t>
  </si>
  <si>
    <t>⑯放送室</t>
    <rPh sb="1" eb="4">
      <t>ホウソウシツ</t>
    </rPh>
    <phoneticPr fontId="9"/>
  </si>
  <si>
    <t>⑱渡り廊下</t>
    <rPh sb="1" eb="2">
      <t>ワタ</t>
    </rPh>
    <rPh sb="3" eb="5">
      <t>ロウカ</t>
    </rPh>
    <phoneticPr fontId="9"/>
  </si>
  <si>
    <t>⑱廊下(星1～4梅)</t>
    <rPh sb="1" eb="3">
      <t>ロウカ</t>
    </rPh>
    <rPh sb="4" eb="5">
      <t>ホシ</t>
    </rPh>
    <rPh sb="8" eb="9">
      <t>ウメ</t>
    </rPh>
    <phoneticPr fontId="9"/>
  </si>
  <si>
    <t>北棟</t>
    <rPh sb="0" eb="2">
      <t>キタトウ</t>
    </rPh>
    <phoneticPr fontId="1"/>
  </si>
  <si>
    <t>⑱階段下倉庫</t>
    <rPh sb="1" eb="6">
      <t>カイダンシタソウコ</t>
    </rPh>
    <phoneticPr fontId="9"/>
  </si>
  <si>
    <t>⑱廊下</t>
    <rPh sb="1" eb="3">
      <t>ロウカ</t>
    </rPh>
    <phoneticPr fontId="9"/>
  </si>
  <si>
    <t>⑱軒下(外廊下)</t>
    <rPh sb="1" eb="3">
      <t>ノキシタ</t>
    </rPh>
    <rPh sb="4" eb="5">
      <t>ソト</t>
    </rPh>
    <rPh sb="5" eb="7">
      <t>ロウカ</t>
    </rPh>
    <phoneticPr fontId="9"/>
  </si>
  <si>
    <t>⑱男子WC</t>
    <rPh sb="1" eb="3">
      <t>ダンシ</t>
    </rPh>
    <phoneticPr fontId="9"/>
  </si>
  <si>
    <t>⑱女子WC</t>
    <rPh sb="1" eb="3">
      <t>ジョシ</t>
    </rPh>
    <phoneticPr fontId="9"/>
  </si>
  <si>
    <t>⑱廊下(5梅～星3)</t>
    <rPh sb="1" eb="3">
      <t>ロウカ</t>
    </rPh>
    <rPh sb="5" eb="6">
      <t>ウメ</t>
    </rPh>
    <rPh sb="7" eb="8">
      <t>ホシ</t>
    </rPh>
    <phoneticPr fontId="9"/>
  </si>
  <si>
    <t>⑱多目的</t>
    <rPh sb="1" eb="4">
      <t>タモクテキ</t>
    </rPh>
    <phoneticPr fontId="9"/>
  </si>
  <si>
    <t>⑱星3組</t>
    <rPh sb="1" eb="2">
      <t>ホシ</t>
    </rPh>
    <rPh sb="3" eb="4">
      <t>クミ</t>
    </rPh>
    <phoneticPr fontId="9"/>
  </si>
  <si>
    <t>⑱5年松組</t>
    <rPh sb="2" eb="3">
      <t>ネン</t>
    </rPh>
    <rPh sb="3" eb="4">
      <t>マツ</t>
    </rPh>
    <rPh sb="4" eb="5">
      <t>クミ</t>
    </rPh>
    <phoneticPr fontId="9"/>
  </si>
  <si>
    <t>⑱5年竹組</t>
    <rPh sb="2" eb="3">
      <t>ネン</t>
    </rPh>
    <rPh sb="3" eb="4">
      <t>タケ</t>
    </rPh>
    <rPh sb="4" eb="5">
      <t>クミ</t>
    </rPh>
    <phoneticPr fontId="9"/>
  </si>
  <si>
    <t>⑱5年梅組</t>
    <rPh sb="2" eb="3">
      <t>ネン</t>
    </rPh>
    <rPh sb="3" eb="4">
      <t>ウメ</t>
    </rPh>
    <rPh sb="4" eb="5">
      <t>クミ</t>
    </rPh>
    <phoneticPr fontId="9"/>
  </si>
  <si>
    <t>⑱廊下(図書スペース横)</t>
    <rPh sb="1" eb="3">
      <t>ロウカ</t>
    </rPh>
    <rPh sb="4" eb="6">
      <t>トショ</t>
    </rPh>
    <rPh sb="10" eb="11">
      <t>ヨコ</t>
    </rPh>
    <phoneticPr fontId="9"/>
  </si>
  <si>
    <t>⑱図書スペース</t>
    <rPh sb="1" eb="3">
      <t>トショ</t>
    </rPh>
    <phoneticPr fontId="9"/>
  </si>
  <si>
    <t>⑱外渡り廊下</t>
    <rPh sb="1" eb="2">
      <t>ソト</t>
    </rPh>
    <rPh sb="2" eb="3">
      <t>ワタ</t>
    </rPh>
    <rPh sb="4" eb="6">
      <t>ロウカ</t>
    </rPh>
    <phoneticPr fontId="9"/>
  </si>
  <si>
    <t>⑱廊下(3梅～学習室)</t>
    <rPh sb="1" eb="3">
      <t>ロウカ</t>
    </rPh>
    <rPh sb="5" eb="6">
      <t>ウメ</t>
    </rPh>
    <rPh sb="7" eb="10">
      <t>ガクシュウシツ</t>
    </rPh>
    <phoneticPr fontId="9"/>
  </si>
  <si>
    <t>⑱WC前</t>
    <rPh sb="3" eb="4">
      <t>マエ</t>
    </rPh>
    <phoneticPr fontId="9"/>
  </si>
  <si>
    <t>⑱倉庫(WC横)</t>
    <rPh sb="1" eb="3">
      <t>ソウコ</t>
    </rPh>
    <rPh sb="6" eb="7">
      <t>ヨコ</t>
    </rPh>
    <phoneticPr fontId="9"/>
  </si>
  <si>
    <t>⑱学習室</t>
    <rPh sb="1" eb="4">
      <t>ガクシュウシツ</t>
    </rPh>
    <phoneticPr fontId="9"/>
  </si>
  <si>
    <t>⑱昇降口</t>
    <rPh sb="1" eb="4">
      <t>ショウコウグチ</t>
    </rPh>
    <phoneticPr fontId="9"/>
  </si>
  <si>
    <t>⑱3年松組</t>
    <rPh sb="2" eb="3">
      <t>ネン</t>
    </rPh>
    <rPh sb="3" eb="4">
      <t>マツ</t>
    </rPh>
    <rPh sb="4" eb="5">
      <t>クミ</t>
    </rPh>
    <phoneticPr fontId="9"/>
  </si>
  <si>
    <t>⑱3年竹組</t>
    <rPh sb="2" eb="3">
      <t>ネン</t>
    </rPh>
    <rPh sb="3" eb="4">
      <t>タケ</t>
    </rPh>
    <rPh sb="4" eb="5">
      <t>クミ</t>
    </rPh>
    <phoneticPr fontId="9"/>
  </si>
  <si>
    <t>⑱3年梅組</t>
    <rPh sb="2" eb="3">
      <t>ネン</t>
    </rPh>
    <rPh sb="3" eb="5">
      <t>ウメクミ</t>
    </rPh>
    <phoneticPr fontId="9"/>
  </si>
  <si>
    <t>⑱3年梅組</t>
    <rPh sb="2" eb="3">
      <t>ネン</t>
    </rPh>
    <rPh sb="3" eb="4">
      <t>ウメ</t>
    </rPh>
    <rPh sb="4" eb="5">
      <t>クミ</t>
    </rPh>
    <phoneticPr fontId="9"/>
  </si>
  <si>
    <t>⑱階段</t>
    <rPh sb="1" eb="3">
      <t>カイダン</t>
    </rPh>
    <phoneticPr fontId="9"/>
  </si>
  <si>
    <t>⑱夢広場</t>
    <rPh sb="1" eb="4">
      <t>ユメヒロバ</t>
    </rPh>
    <phoneticPr fontId="9"/>
  </si>
  <si>
    <t>⑱星1組</t>
    <rPh sb="1" eb="2">
      <t>ホシ</t>
    </rPh>
    <rPh sb="3" eb="4">
      <t>クミ</t>
    </rPh>
    <phoneticPr fontId="9"/>
  </si>
  <si>
    <t>⑱4年松組</t>
    <rPh sb="2" eb="3">
      <t>ネン</t>
    </rPh>
    <rPh sb="3" eb="4">
      <t>マツ</t>
    </rPh>
    <rPh sb="4" eb="5">
      <t>グミ</t>
    </rPh>
    <phoneticPr fontId="9"/>
  </si>
  <si>
    <t>⑱4年竹組</t>
    <rPh sb="2" eb="3">
      <t>ネン</t>
    </rPh>
    <rPh sb="3" eb="4">
      <t>タケ</t>
    </rPh>
    <rPh sb="4" eb="5">
      <t>グミ</t>
    </rPh>
    <phoneticPr fontId="9"/>
  </si>
  <si>
    <t>⑱4年梅組</t>
    <rPh sb="2" eb="3">
      <t>ネン</t>
    </rPh>
    <rPh sb="3" eb="4">
      <t>ウメ</t>
    </rPh>
    <rPh sb="4" eb="5">
      <t>グミ</t>
    </rPh>
    <phoneticPr fontId="9"/>
  </si>
  <si>
    <t>⑱物入</t>
    <rPh sb="1" eb="3">
      <t>モノイレ</t>
    </rPh>
    <phoneticPr fontId="9"/>
  </si>
  <si>
    <t>⑱配膳室</t>
    <rPh sb="1" eb="4">
      <t>ハイゼンシツ</t>
    </rPh>
    <phoneticPr fontId="9"/>
  </si>
  <si>
    <t>⑱家庭科教室</t>
    <rPh sb="1" eb="6">
      <t>カテイカキョウシツ</t>
    </rPh>
    <phoneticPr fontId="9"/>
  </si>
  <si>
    <t>⑱吹き抜け</t>
    <rPh sb="1" eb="2">
      <t>フ</t>
    </rPh>
    <rPh sb="3" eb="4">
      <t>ヌ</t>
    </rPh>
    <phoneticPr fontId="9"/>
  </si>
  <si>
    <t>⑱廊下(6梅～星4)</t>
    <rPh sb="1" eb="3">
      <t>ロウカ</t>
    </rPh>
    <rPh sb="5" eb="6">
      <t>ウメ</t>
    </rPh>
    <rPh sb="7" eb="8">
      <t>ホシ</t>
    </rPh>
    <phoneticPr fontId="9"/>
  </si>
  <si>
    <t>⑱6年梅組</t>
    <rPh sb="2" eb="3">
      <t>ネン</t>
    </rPh>
    <rPh sb="3" eb="4">
      <t>ウメ</t>
    </rPh>
    <rPh sb="4" eb="5">
      <t>クミ</t>
    </rPh>
    <phoneticPr fontId="9"/>
  </si>
  <si>
    <t>⑱6年竹組</t>
    <rPh sb="2" eb="3">
      <t>ネン</t>
    </rPh>
    <rPh sb="3" eb="4">
      <t>タケ</t>
    </rPh>
    <rPh sb="4" eb="5">
      <t>クミ</t>
    </rPh>
    <phoneticPr fontId="9"/>
  </si>
  <si>
    <t>⑱6年松組</t>
    <rPh sb="2" eb="3">
      <t>ネン</t>
    </rPh>
    <rPh sb="3" eb="4">
      <t>マツ</t>
    </rPh>
    <rPh sb="4" eb="5">
      <t>クミ</t>
    </rPh>
    <phoneticPr fontId="9"/>
  </si>
  <si>
    <t>⑱6年松組</t>
    <rPh sb="2" eb="3">
      <t>ネン</t>
    </rPh>
    <rPh sb="4" eb="5">
      <t>クミ</t>
    </rPh>
    <phoneticPr fontId="9"/>
  </si>
  <si>
    <t>⑱星4組</t>
    <rPh sb="1" eb="2">
      <t>ホシ</t>
    </rPh>
    <rPh sb="3" eb="4">
      <t>クミ</t>
    </rPh>
    <phoneticPr fontId="9"/>
  </si>
  <si>
    <t>2～1</t>
    <phoneticPr fontId="1"/>
  </si>
  <si>
    <t>3～1</t>
    <phoneticPr fontId="1"/>
  </si>
  <si>
    <t>1～2</t>
    <phoneticPr fontId="1"/>
  </si>
  <si>
    <t>⑱廊下(備品室～理科室2前)</t>
    <rPh sb="1" eb="3">
      <t>ロウカ</t>
    </rPh>
    <rPh sb="4" eb="7">
      <t>ビヒンシツ</t>
    </rPh>
    <rPh sb="8" eb="11">
      <t>リカシツ</t>
    </rPh>
    <rPh sb="12" eb="13">
      <t>マエ</t>
    </rPh>
    <phoneticPr fontId="9"/>
  </si>
  <si>
    <t>⑱廊下(コンピュータ室前)</t>
    <rPh sb="1" eb="3">
      <t>ロウカ</t>
    </rPh>
    <rPh sb="10" eb="11">
      <t>シツ</t>
    </rPh>
    <rPh sb="11" eb="12">
      <t>マエ</t>
    </rPh>
    <phoneticPr fontId="9"/>
  </si>
  <si>
    <t>⑱準備室</t>
    <rPh sb="1" eb="4">
      <t>ジュンビシツ</t>
    </rPh>
    <phoneticPr fontId="9"/>
  </si>
  <si>
    <t>⑱理科室1</t>
    <rPh sb="1" eb="4">
      <t>リカシツ</t>
    </rPh>
    <phoneticPr fontId="9"/>
  </si>
  <si>
    <t>⑱資料室</t>
    <rPh sb="1" eb="4">
      <t>シリョウシツ</t>
    </rPh>
    <phoneticPr fontId="9"/>
  </si>
  <si>
    <t>⑱コンピュータ室</t>
    <rPh sb="7" eb="8">
      <t>シツ</t>
    </rPh>
    <phoneticPr fontId="9"/>
  </si>
  <si>
    <t>⑱理科室2</t>
    <rPh sb="1" eb="4">
      <t>リカシツ</t>
    </rPh>
    <phoneticPr fontId="9"/>
  </si>
  <si>
    <t>⑱備品室</t>
    <rPh sb="1" eb="4">
      <t>ビヒンシツ</t>
    </rPh>
    <phoneticPr fontId="9"/>
  </si>
  <si>
    <t>⑱第2音楽室</t>
    <rPh sb="1" eb="2">
      <t>ダイ</t>
    </rPh>
    <rPh sb="3" eb="6">
      <t>オンガクシツ</t>
    </rPh>
    <phoneticPr fontId="9"/>
  </si>
  <si>
    <t>男子WC</t>
    <rPh sb="0" eb="2">
      <t>ダンシ</t>
    </rPh>
    <phoneticPr fontId="9"/>
  </si>
  <si>
    <t>女子WC</t>
    <rPh sb="0" eb="2">
      <t>ジョシ</t>
    </rPh>
    <phoneticPr fontId="9"/>
  </si>
  <si>
    <t>備品倉庫</t>
    <rPh sb="0" eb="4">
      <t>ビヒンソウコ</t>
    </rPh>
    <phoneticPr fontId="9"/>
  </si>
  <si>
    <t>廊下(校長・応接前)</t>
  </si>
  <si>
    <t>廊下(職員室前)</t>
  </si>
  <si>
    <t>廊下(保健室前)</t>
  </si>
  <si>
    <t>廊下(昇降口)</t>
  </si>
  <si>
    <t>廊下(連絡通路)</t>
  </si>
  <si>
    <t>LED避難口誘導灯　壁・天井直付形・吊下兼用形 C級　片面(左人型)</t>
  </si>
  <si>
    <t>LED避難口誘導灯　壁・天井直付形・吊下兼用形 B級BL型　両面(両矢印付）</t>
  </si>
  <si>
    <t>LED通路誘導灯　壁・天井直付形・吊下兼用形 C級　両面(←→)</t>
  </si>
  <si>
    <t>LED避難口誘導灯　壁・天井直付形・吊下兼用形 C級　両面(左人型）</t>
  </si>
  <si>
    <t>廊下(星2組前)</t>
  </si>
  <si>
    <t>廊下(2年松組前)</t>
  </si>
  <si>
    <t>渡り廊下</t>
  </si>
  <si>
    <t>廊下(4梅前)</t>
  </si>
  <si>
    <t>廊下(星1前)</t>
  </si>
  <si>
    <t>廊下(6梅前)</t>
  </si>
  <si>
    <t>廊下(星4前)</t>
  </si>
  <si>
    <t>LED通路誘導灯　壁・天井直付形・吊下兼用形 C級　両面(←/→)</t>
  </si>
  <si>
    <t>LED避難口誘導灯　壁・天井直付形・吊下兼用形 B級BL型　両面(←/→）</t>
  </si>
  <si>
    <t>LED避難口誘導灯　壁・天井直付形・吊下兼用形 C級　両面(矢印付)</t>
  </si>
  <si>
    <t>LED避難口誘導灯　壁・天井直付形・吊下兼用形 C級　両面</t>
  </si>
  <si>
    <t>廊下(星3前)</t>
  </si>
  <si>
    <t>廊下(図書スペース横)</t>
  </si>
  <si>
    <t>廊下(3梅～学習室前)</t>
  </si>
  <si>
    <t>廊下(備品室前)</t>
  </si>
  <si>
    <t>廊下(コンピュータ室前)</t>
  </si>
  <si>
    <t>蛍光灯32W  下面開放型 幅250mm</t>
  </si>
  <si>
    <t>埋込直付W470×L635</t>
  </si>
  <si>
    <t>LED下面開放型 幅250mm</t>
  </si>
  <si>
    <t>FL10W</t>
  </si>
  <si>
    <t>ミラー灯　グロー付</t>
  </si>
  <si>
    <t>直付表示灯「使用中」</t>
  </si>
  <si>
    <t>埋込直付□640</t>
  </si>
  <si>
    <t>埋込ダウンライト Φ175　防雨型</t>
  </si>
  <si>
    <t>ブラケット W140</t>
  </si>
  <si>
    <t>角形ダウンライト□150　木枠付</t>
  </si>
  <si>
    <t>直付シーリング□650</t>
  </si>
  <si>
    <t>FL10W*1灯</t>
  </si>
  <si>
    <t xml:space="preserve">蛍光灯10W </t>
  </si>
  <si>
    <t>白熱電球60W 口金E26</t>
  </si>
  <si>
    <t>IL60（E26）</t>
  </si>
  <si>
    <t>ブラケットΦ220</t>
  </si>
  <si>
    <t>ブラケット W100</t>
  </si>
  <si>
    <t>ブラケット□240</t>
  </si>
  <si>
    <t>蛍光灯40W  吊り笠付トラフ型</t>
  </si>
  <si>
    <t xml:space="preserve">蛍光灯40W  半埋込型 </t>
  </si>
  <si>
    <t>埋込ダウンライト Φ175</t>
  </si>
  <si>
    <t>蛍光灯40W  埋込型 幅328mm 2連結</t>
  </si>
  <si>
    <t>蛍光灯40W  埋込型 幅250mm 黒板灯</t>
  </si>
  <si>
    <t>蛍光灯40W  ウォールウォッシャー型 幅140mm 黒板灯</t>
  </si>
  <si>
    <t>水銀灯400W ダウンライトΦ400</t>
  </si>
  <si>
    <t>ハロゲン</t>
  </si>
  <si>
    <t>直付スポット(丸フランジ)Φ90</t>
  </si>
  <si>
    <t>3,000以下</t>
    <rPh sb="5" eb="7">
      <t>イカ</t>
    </rPh>
    <phoneticPr fontId="1"/>
  </si>
  <si>
    <t>3,000位下</t>
    <rPh sb="5" eb="6">
      <t>イ</t>
    </rPh>
    <rPh sb="6" eb="7">
      <t>シタ</t>
    </rPh>
    <phoneticPr fontId="1"/>
  </si>
  <si>
    <t>東郷西小学校</t>
    <rPh sb="0" eb="2">
      <t>トウゴウ</t>
    </rPh>
    <rPh sb="2" eb="3">
      <t>ニシ</t>
    </rPh>
    <rPh sb="3" eb="6">
      <t>ショウガッコウ</t>
    </rPh>
    <phoneticPr fontId="1"/>
  </si>
  <si>
    <t>1梅</t>
    <rPh sb="1" eb="2">
      <t>ウメ</t>
    </rPh>
    <phoneticPr fontId="9"/>
  </si>
  <si>
    <t>1松</t>
    <rPh sb="1" eb="2">
      <t>マツ</t>
    </rPh>
    <phoneticPr fontId="9"/>
  </si>
  <si>
    <t>階段①下倉庫</t>
    <rPh sb="0" eb="2">
      <t>カイダン</t>
    </rPh>
    <rPh sb="3" eb="4">
      <t>シタ</t>
    </rPh>
    <rPh sb="4" eb="6">
      <t>ソウコ</t>
    </rPh>
    <phoneticPr fontId="9"/>
  </si>
  <si>
    <t>DW（配膳）</t>
    <rPh sb="3" eb="5">
      <t>ハイゼン</t>
    </rPh>
    <phoneticPr fontId="9"/>
  </si>
  <si>
    <t>男女WC①</t>
    <rPh sb="0" eb="2">
      <t>ダンジョ</t>
    </rPh>
    <phoneticPr fontId="9"/>
  </si>
  <si>
    <t>図書室</t>
    <rPh sb="0" eb="3">
      <t>トショシツ</t>
    </rPh>
    <phoneticPr fontId="9"/>
  </si>
  <si>
    <t>男女WC②</t>
    <rPh sb="0" eb="2">
      <t>ダンジョ</t>
    </rPh>
    <phoneticPr fontId="9"/>
  </si>
  <si>
    <t>多目的室</t>
    <rPh sb="0" eb="4">
      <t>タモクテキシツ</t>
    </rPh>
    <phoneticPr fontId="9"/>
  </si>
  <si>
    <t>2梅</t>
    <rPh sb="1" eb="2">
      <t>ウメ</t>
    </rPh>
    <phoneticPr fontId="9"/>
  </si>
  <si>
    <t>2松</t>
    <rPh sb="1" eb="2">
      <t>マツ</t>
    </rPh>
    <phoneticPr fontId="9"/>
  </si>
  <si>
    <t>6松</t>
    <rPh sb="1" eb="2">
      <t>マツ</t>
    </rPh>
    <phoneticPr fontId="9"/>
  </si>
  <si>
    <t>6梅</t>
    <rPh sb="1" eb="2">
      <t>ウメ</t>
    </rPh>
    <phoneticPr fontId="9"/>
  </si>
  <si>
    <t>5梅</t>
    <rPh sb="1" eb="2">
      <t>ウメ</t>
    </rPh>
    <phoneticPr fontId="9"/>
  </si>
  <si>
    <t>5松</t>
    <rPh sb="1" eb="2">
      <t>マツ</t>
    </rPh>
    <phoneticPr fontId="9"/>
  </si>
  <si>
    <t>3松</t>
    <rPh sb="1" eb="2">
      <t>マツ</t>
    </rPh>
    <phoneticPr fontId="9"/>
  </si>
  <si>
    <t>4松</t>
    <rPh sb="1" eb="2">
      <t>マツ</t>
    </rPh>
    <phoneticPr fontId="9"/>
  </si>
  <si>
    <t>4梅</t>
    <rPh sb="1" eb="2">
      <t>ウメ</t>
    </rPh>
    <phoneticPr fontId="9"/>
  </si>
  <si>
    <t>昇降口①前軒下</t>
    <rPh sb="0" eb="3">
      <t>ショウコウグチ</t>
    </rPh>
    <rPh sb="4" eb="5">
      <t>マエ</t>
    </rPh>
    <rPh sb="5" eb="7">
      <t>ノキシタ</t>
    </rPh>
    <phoneticPr fontId="9"/>
  </si>
  <si>
    <t>昇降口①</t>
    <rPh sb="0" eb="3">
      <t>ショウコウグチ</t>
    </rPh>
    <phoneticPr fontId="9"/>
  </si>
  <si>
    <t>男女更衣室</t>
    <rPh sb="0" eb="5">
      <t>ダンジョコウイシツ</t>
    </rPh>
    <phoneticPr fontId="9"/>
  </si>
  <si>
    <t>男女WC</t>
    <rPh sb="0" eb="2">
      <t>ダンジョ</t>
    </rPh>
    <phoneticPr fontId="9"/>
  </si>
  <si>
    <t>印刷室</t>
    <rPh sb="0" eb="3">
      <t>インサツシツ</t>
    </rPh>
    <phoneticPr fontId="9"/>
  </si>
  <si>
    <t>スタジオ</t>
  </si>
  <si>
    <t>教材・適級教室</t>
    <rPh sb="0" eb="2">
      <t>キョウザイ</t>
    </rPh>
    <rPh sb="3" eb="4">
      <t>テキ</t>
    </rPh>
    <rPh sb="4" eb="5">
      <t>キュウ</t>
    </rPh>
    <rPh sb="5" eb="7">
      <t>キョウシツ</t>
    </rPh>
    <phoneticPr fontId="9"/>
  </si>
  <si>
    <t>多目的</t>
    <rPh sb="0" eb="3">
      <t>タモクテキ</t>
    </rPh>
    <phoneticPr fontId="9"/>
  </si>
  <si>
    <t>多目的（吹き抜け）</t>
    <rPh sb="0" eb="3">
      <t>タモクテキ</t>
    </rPh>
    <rPh sb="4" eb="5">
      <t>フ</t>
    </rPh>
    <rPh sb="6" eb="7">
      <t>ヌ</t>
    </rPh>
    <phoneticPr fontId="9"/>
  </si>
  <si>
    <t>階段下倉庫</t>
    <rPh sb="0" eb="3">
      <t>カイダンシタ</t>
    </rPh>
    <rPh sb="3" eb="5">
      <t>ソウコ</t>
    </rPh>
    <phoneticPr fontId="9"/>
  </si>
  <si>
    <t>昇降口②</t>
    <rPh sb="0" eb="3">
      <t>ショウコウグチ</t>
    </rPh>
    <phoneticPr fontId="9"/>
  </si>
  <si>
    <t>昇降口②前軒下</t>
    <rPh sb="0" eb="3">
      <t>ショウコウグチ</t>
    </rPh>
    <rPh sb="4" eb="5">
      <t>マエ</t>
    </rPh>
    <rPh sb="5" eb="7">
      <t>ノキシタ</t>
    </rPh>
    <phoneticPr fontId="9"/>
  </si>
  <si>
    <t>特支教室</t>
    <rPh sb="0" eb="2">
      <t>トクシ</t>
    </rPh>
    <rPh sb="2" eb="4">
      <t>キョウシツ</t>
    </rPh>
    <phoneticPr fontId="9"/>
  </si>
  <si>
    <t>3梅</t>
    <rPh sb="1" eb="2">
      <t>ウメ</t>
    </rPh>
    <phoneticPr fontId="9"/>
  </si>
  <si>
    <t>理科室</t>
    <rPh sb="0" eb="3">
      <t>リカシツ</t>
    </rPh>
    <phoneticPr fontId="9"/>
  </si>
  <si>
    <t>校舎壁面（北・南）</t>
    <rPh sb="0" eb="4">
      <t>コウシャヘキメン</t>
    </rPh>
    <rPh sb="5" eb="6">
      <t>キタ</t>
    </rPh>
    <rPh sb="7" eb="8">
      <t>ミナミ</t>
    </rPh>
    <phoneticPr fontId="9"/>
  </si>
  <si>
    <t>屋外</t>
    <rPh sb="0" eb="2">
      <t>オクガイ</t>
    </rPh>
    <phoneticPr fontId="9"/>
  </si>
  <si>
    <t>体育倉庫</t>
    <rPh sb="0" eb="4">
      <t>タイイクソウコ</t>
    </rPh>
    <phoneticPr fontId="9"/>
  </si>
  <si>
    <t>倉庫</t>
    <rPh sb="0" eb="2">
      <t>ソウコ</t>
    </rPh>
    <phoneticPr fontId="9"/>
  </si>
  <si>
    <t>倉庫（児童クラブ）</t>
    <rPh sb="0" eb="2">
      <t>ソウコ</t>
    </rPh>
    <rPh sb="3" eb="5">
      <t>ジドウ</t>
    </rPh>
    <phoneticPr fontId="9"/>
  </si>
  <si>
    <t>門（給食室側）</t>
    <rPh sb="0" eb="1">
      <t>モン</t>
    </rPh>
    <rPh sb="2" eb="5">
      <t>キュウショクシツ</t>
    </rPh>
    <rPh sb="5" eb="6">
      <t>ガワ</t>
    </rPh>
    <phoneticPr fontId="9"/>
  </si>
  <si>
    <t>廊下</t>
    <phoneticPr fontId="1"/>
  </si>
  <si>
    <t>LED避難口誘導灯　壁・天井直付形・吊下兼用形 C級　両面(←/→/人型)</t>
  </si>
  <si>
    <t>LED通路誘導灯　壁・天井直付形・吊下兼用形 C級　両面(←→/人型)</t>
  </si>
  <si>
    <t>FHF50</t>
  </si>
  <si>
    <t>蛍光灯50W 吊り下げ 黒板灯</t>
  </si>
  <si>
    <t>蛍光灯32W  埋込型 幅240mm</t>
  </si>
  <si>
    <t>FL40</t>
  </si>
  <si>
    <t>蛍光灯20W  埋込型 幅190mm 防水</t>
  </si>
  <si>
    <t>スクエア照明 埋込型 □630</t>
  </si>
  <si>
    <t>表示板「放送中」</t>
  </si>
  <si>
    <t>表示板「静養中」</t>
  </si>
  <si>
    <t>スクエア照明　埋込　□900</t>
  </si>
  <si>
    <t>FLR40*3灯</t>
  </si>
  <si>
    <t>HF400W</t>
  </si>
  <si>
    <t>LEDライトバー</t>
  </si>
  <si>
    <t>蛍光灯40W  直付型 幅150mm（LED）</t>
  </si>
  <si>
    <t>ブラケット 防水</t>
  </si>
  <si>
    <t>HF100W</t>
  </si>
  <si>
    <t>ポール灯　水銀灯100W</t>
  </si>
  <si>
    <t>ポール灯　水銀灯400W</t>
  </si>
  <si>
    <t>蛍光灯40W  直付型 幅120mm 防水</t>
  </si>
  <si>
    <t>蛍光灯40W  直付型 幅240mm 防水</t>
  </si>
  <si>
    <t>FHF16W*2灯</t>
  </si>
  <si>
    <t>蛍光灯16W  笠付トラフ型 防水</t>
  </si>
  <si>
    <t>蛍光灯20W  直付型 防水</t>
  </si>
  <si>
    <t>防犯灯</t>
  </si>
  <si>
    <t>東郷東小学校</t>
    <rPh sb="0" eb="2">
      <t>トウゴウ</t>
    </rPh>
    <rPh sb="2" eb="3">
      <t>ヒガシ</t>
    </rPh>
    <rPh sb="3" eb="6">
      <t>ショウガッコウ</t>
    </rPh>
    <phoneticPr fontId="1"/>
  </si>
  <si>
    <t>⑫チャレンジルーム</t>
  </si>
  <si>
    <t>⑬準備室</t>
    <rPh sb="1" eb="4">
      <t>ジュンビシツ</t>
    </rPh>
    <phoneticPr fontId="9"/>
  </si>
  <si>
    <t>⑮階段下倉庫</t>
    <rPh sb="1" eb="6">
      <t>カイダンシタソウコ</t>
    </rPh>
    <phoneticPr fontId="9"/>
  </si>
  <si>
    <t>⑪女子トイレ</t>
    <rPh sb="1" eb="3">
      <t>ジョシ</t>
    </rPh>
    <phoneticPr fontId="9"/>
  </si>
  <si>
    <t>⑪トイレ前</t>
    <rPh sb="4" eb="5">
      <t>マエ</t>
    </rPh>
    <phoneticPr fontId="9"/>
  </si>
  <si>
    <t>⑪男子トイレ</t>
    <rPh sb="1" eb="3">
      <t>ダンシ</t>
    </rPh>
    <phoneticPr fontId="9"/>
  </si>
  <si>
    <t>⑩特活室</t>
    <rPh sb="1" eb="4">
      <t>トッカツシツ</t>
    </rPh>
    <phoneticPr fontId="9"/>
  </si>
  <si>
    <t>⑩多目的室</t>
    <rPh sb="1" eb="4">
      <t>タモクテキ</t>
    </rPh>
    <rPh sb="4" eb="5">
      <t>シツ</t>
    </rPh>
    <phoneticPr fontId="9"/>
  </si>
  <si>
    <t>⑩設楽原総合学習室</t>
    <rPh sb="1" eb="4">
      <t>シタラガハラ</t>
    </rPh>
    <rPh sb="4" eb="6">
      <t>ソウゴウ</t>
    </rPh>
    <rPh sb="6" eb="8">
      <t>ガクシュウ</t>
    </rPh>
    <rPh sb="8" eb="9">
      <t>シツ</t>
    </rPh>
    <phoneticPr fontId="9"/>
  </si>
  <si>
    <t>⑦相談室</t>
    <rPh sb="1" eb="4">
      <t>ソウダンシツ</t>
    </rPh>
    <phoneticPr fontId="9"/>
  </si>
  <si>
    <t>⑨男子・女子トイレ</t>
    <rPh sb="1" eb="3">
      <t>ダンシ</t>
    </rPh>
    <rPh sb="4" eb="6">
      <t>ジョシ</t>
    </rPh>
    <phoneticPr fontId="9"/>
  </si>
  <si>
    <t>⑧廊下</t>
    <rPh sb="1" eb="3">
      <t>ロウカ</t>
    </rPh>
    <phoneticPr fontId="9"/>
  </si>
  <si>
    <t>㊵階段</t>
    <rPh sb="1" eb="3">
      <t>カイダン</t>
    </rPh>
    <phoneticPr fontId="9"/>
  </si>
  <si>
    <t>⑯コンピューター室</t>
    <rPh sb="8" eb="9">
      <t>シツ</t>
    </rPh>
    <phoneticPr fontId="9"/>
  </si>
  <si>
    <t>⑰男子・女子トイレ</t>
  </si>
  <si>
    <t>⑲教材室</t>
    <rPh sb="1" eb="4">
      <t>キョウザイシツ</t>
    </rPh>
    <phoneticPr fontId="9"/>
  </si>
  <si>
    <t>⑲ゆり組</t>
    <rPh sb="3" eb="4">
      <t>クミ</t>
    </rPh>
    <phoneticPr fontId="9"/>
  </si>
  <si>
    <t>⑲梅組</t>
    <rPh sb="1" eb="2">
      <t>ウメ</t>
    </rPh>
    <rPh sb="2" eb="3">
      <t>クミ</t>
    </rPh>
    <phoneticPr fontId="9"/>
  </si>
  <si>
    <t>⑳男子・女子トイレ</t>
  </si>
  <si>
    <t>㉑3月</t>
    <rPh sb="2" eb="3">
      <t>ツキ</t>
    </rPh>
    <phoneticPr fontId="9"/>
  </si>
  <si>
    <t>㉑3年学習室</t>
    <rPh sb="2" eb="3">
      <t>ネン</t>
    </rPh>
    <rPh sb="3" eb="6">
      <t>ガクシュウシツ</t>
    </rPh>
    <phoneticPr fontId="9"/>
  </si>
  <si>
    <t>㉑配膳室</t>
    <rPh sb="1" eb="4">
      <t>ハイゼンシツ</t>
    </rPh>
    <phoneticPr fontId="9"/>
  </si>
  <si>
    <t>㊲階段</t>
    <rPh sb="1" eb="3">
      <t>カイダン</t>
    </rPh>
    <phoneticPr fontId="9"/>
  </si>
  <si>
    <t>㊴6年学習室</t>
    <rPh sb="2" eb="3">
      <t>ネン</t>
    </rPh>
    <rPh sb="3" eb="6">
      <t>ガクシュウシツ</t>
    </rPh>
    <phoneticPr fontId="9"/>
  </si>
  <si>
    <t>㊳男子・女子トイレ</t>
  </si>
  <si>
    <t>㉝廊下</t>
    <rPh sb="1" eb="3">
      <t>ロウカ</t>
    </rPh>
    <phoneticPr fontId="9"/>
  </si>
  <si>
    <t>㊱6月</t>
    <rPh sb="2" eb="3">
      <t>ツキ</t>
    </rPh>
    <phoneticPr fontId="9"/>
  </si>
  <si>
    <t>㊱5年学習室</t>
    <rPh sb="2" eb="3">
      <t>ネン</t>
    </rPh>
    <rPh sb="3" eb="6">
      <t>ガクシュウシツ</t>
    </rPh>
    <phoneticPr fontId="9"/>
  </si>
  <si>
    <t>㊱5月</t>
    <rPh sb="2" eb="3">
      <t>ツキ</t>
    </rPh>
    <phoneticPr fontId="9"/>
  </si>
  <si>
    <t>㉟男子・女子トイレ</t>
  </si>
  <si>
    <t>㉜階段</t>
    <rPh sb="1" eb="3">
      <t>カイダン</t>
    </rPh>
    <phoneticPr fontId="9"/>
  </si>
  <si>
    <t>㉞倉庫</t>
    <rPh sb="1" eb="3">
      <t>ソウコ</t>
    </rPh>
    <phoneticPr fontId="9"/>
  </si>
  <si>
    <t>㉞4月</t>
    <rPh sb="2" eb="3">
      <t>ツキ</t>
    </rPh>
    <phoneticPr fontId="9"/>
  </si>
  <si>
    <t>㉞4年学習室</t>
    <rPh sb="2" eb="3">
      <t>ネン</t>
    </rPh>
    <rPh sb="3" eb="6">
      <t>ガクシュウシツ</t>
    </rPh>
    <phoneticPr fontId="9"/>
  </si>
  <si>
    <t>㉞配膳室</t>
    <rPh sb="1" eb="4">
      <t>ハイゼンシツ</t>
    </rPh>
    <phoneticPr fontId="9"/>
  </si>
  <si>
    <t>⑭渡り廊下</t>
    <rPh sb="1" eb="2">
      <t>ワタ</t>
    </rPh>
    <rPh sb="3" eb="5">
      <t>ロウカ</t>
    </rPh>
    <phoneticPr fontId="9"/>
  </si>
  <si>
    <t>①昇降口</t>
    <rPh sb="1" eb="4">
      <t>ショウコウグチ</t>
    </rPh>
    <phoneticPr fontId="9"/>
  </si>
  <si>
    <t>①昇降口(軒下)</t>
    <rPh sb="1" eb="4">
      <t>ショウコウグチ</t>
    </rPh>
    <rPh sb="5" eb="7">
      <t>ノキシタ</t>
    </rPh>
    <phoneticPr fontId="9"/>
  </si>
  <si>
    <t>①保健室前</t>
    <rPh sb="1" eb="5">
      <t>ホケンシツマエ</t>
    </rPh>
    <phoneticPr fontId="9"/>
  </si>
  <si>
    <t>②保健室</t>
    <rPh sb="1" eb="4">
      <t>ホケンシツ</t>
    </rPh>
    <phoneticPr fontId="9"/>
  </si>
  <si>
    <t>②2月</t>
    <rPh sb="2" eb="3">
      <t>ツキ</t>
    </rPh>
    <phoneticPr fontId="9"/>
  </si>
  <si>
    <t>②児童クラブ</t>
    <rPh sb="1" eb="3">
      <t>ジドウ</t>
    </rPh>
    <phoneticPr fontId="9"/>
  </si>
  <si>
    <t>②1月</t>
    <rPh sb="2" eb="3">
      <t>ツキ</t>
    </rPh>
    <phoneticPr fontId="9"/>
  </si>
  <si>
    <t>③多目的・廊下</t>
    <rPh sb="1" eb="4">
      <t>タモクテキ</t>
    </rPh>
    <rPh sb="5" eb="7">
      <t>ロウカ</t>
    </rPh>
    <phoneticPr fontId="9"/>
  </si>
  <si>
    <t>④倉庫</t>
    <rPh sb="1" eb="3">
      <t>ソウコ</t>
    </rPh>
    <phoneticPr fontId="9"/>
  </si>
  <si>
    <t>⑤倉庫</t>
    <rPh sb="1" eb="3">
      <t>ソウコ</t>
    </rPh>
    <phoneticPr fontId="9"/>
  </si>
  <si>
    <t>⑤図工室</t>
    <rPh sb="1" eb="4">
      <t>ズコウシツ</t>
    </rPh>
    <phoneticPr fontId="9"/>
  </si>
  <si>
    <t>⑤男子・女子トイレ</t>
  </si>
  <si>
    <t>⑤図工準備室</t>
    <rPh sb="1" eb="6">
      <t>ズコウジュンビシツ</t>
    </rPh>
    <phoneticPr fontId="9"/>
  </si>
  <si>
    <t>⑥渡り廊下</t>
    <rPh sb="1" eb="2">
      <t>ワタ</t>
    </rPh>
    <rPh sb="3" eb="5">
      <t>ロウカ</t>
    </rPh>
    <phoneticPr fontId="9"/>
  </si>
  <si>
    <t>㉒渡り廊下</t>
    <rPh sb="1" eb="2">
      <t>ワタ</t>
    </rPh>
    <rPh sb="3" eb="5">
      <t>ロウカ</t>
    </rPh>
    <phoneticPr fontId="9"/>
  </si>
  <si>
    <t>㉓女子更衣室</t>
    <rPh sb="1" eb="3">
      <t>ジョシ</t>
    </rPh>
    <rPh sb="3" eb="6">
      <t>コウイシツ</t>
    </rPh>
    <phoneticPr fontId="9"/>
  </si>
  <si>
    <t>㉓男子更衣室</t>
    <rPh sb="1" eb="6">
      <t>ダンシコウイシツ</t>
    </rPh>
    <phoneticPr fontId="9"/>
  </si>
  <si>
    <t>㉓校長室</t>
    <rPh sb="1" eb="4">
      <t>コウチョウシツ</t>
    </rPh>
    <phoneticPr fontId="9"/>
  </si>
  <si>
    <t>㉔昇降口前</t>
    <rPh sb="1" eb="4">
      <t>ショウコウグチ</t>
    </rPh>
    <rPh sb="4" eb="5">
      <t>マエ</t>
    </rPh>
    <phoneticPr fontId="9"/>
  </si>
  <si>
    <t>㉕男子・女子トイレ</t>
  </si>
  <si>
    <t>㊶階段(昇降口側)</t>
    <rPh sb="1" eb="3">
      <t>カイダン</t>
    </rPh>
    <rPh sb="4" eb="8">
      <t>ショウコウグチガワ</t>
    </rPh>
    <phoneticPr fontId="9"/>
  </si>
  <si>
    <t>㉖印刷室</t>
    <rPh sb="1" eb="4">
      <t>インサツシツ</t>
    </rPh>
    <phoneticPr fontId="9"/>
  </si>
  <si>
    <t>㉖職員室</t>
    <rPh sb="1" eb="4">
      <t>ショクインシツ</t>
    </rPh>
    <phoneticPr fontId="9"/>
  </si>
  <si>
    <t>㉗多目的・廊下</t>
    <rPh sb="1" eb="4">
      <t>タモクテキ</t>
    </rPh>
    <rPh sb="5" eb="7">
      <t>ロウカ</t>
    </rPh>
    <phoneticPr fontId="9"/>
  </si>
  <si>
    <t>㉗廊下(放送室前)</t>
    <rPh sb="1" eb="3">
      <t>ロウカ</t>
    </rPh>
    <rPh sb="4" eb="7">
      <t>ホウソウシツ</t>
    </rPh>
    <rPh sb="7" eb="8">
      <t>マエ</t>
    </rPh>
    <phoneticPr fontId="9"/>
  </si>
  <si>
    <t>㉘スタジオ</t>
  </si>
  <si>
    <t>㉘放送室</t>
    <rPh sb="1" eb="4">
      <t>ホウソウシツ</t>
    </rPh>
    <phoneticPr fontId="9"/>
  </si>
  <si>
    <t>㉘理科室</t>
    <rPh sb="1" eb="4">
      <t>リカシツ</t>
    </rPh>
    <phoneticPr fontId="9"/>
  </si>
  <si>
    <t>㉘理科準備室</t>
    <rPh sb="1" eb="6">
      <t>リカジュンビシツ</t>
    </rPh>
    <phoneticPr fontId="9"/>
  </si>
  <si>
    <t>㉘暗室</t>
    <rPh sb="1" eb="3">
      <t>アンシツ</t>
    </rPh>
    <phoneticPr fontId="9"/>
  </si>
  <si>
    <t>㊷階段</t>
    <rPh sb="1" eb="3">
      <t>カイダン</t>
    </rPh>
    <phoneticPr fontId="9"/>
  </si>
  <si>
    <t>㉙音楽室</t>
    <rPh sb="1" eb="4">
      <t>オンガクシツ</t>
    </rPh>
    <phoneticPr fontId="9"/>
  </si>
  <si>
    <t>㉚家庭科室</t>
    <rPh sb="1" eb="5">
      <t>カテイカシツ</t>
    </rPh>
    <phoneticPr fontId="9"/>
  </si>
  <si>
    <t>㉚家庭科準備室</t>
    <rPh sb="1" eb="4">
      <t>カテイカ</t>
    </rPh>
    <rPh sb="4" eb="7">
      <t>ジュンビシツ</t>
    </rPh>
    <phoneticPr fontId="9"/>
  </si>
  <si>
    <t>㉛渡り廊下</t>
    <rPh sb="1" eb="2">
      <t>ワタ</t>
    </rPh>
    <rPh sb="3" eb="5">
      <t>ロウカ</t>
    </rPh>
    <phoneticPr fontId="9"/>
  </si>
  <si>
    <t>職員入口</t>
    <rPh sb="0" eb="4">
      <t>ショクインイリグチ</t>
    </rPh>
    <phoneticPr fontId="9"/>
  </si>
  <si>
    <t>外周り</t>
    <rPh sb="0" eb="1">
      <t>ソト</t>
    </rPh>
    <rPh sb="1" eb="2">
      <t>マワ</t>
    </rPh>
    <phoneticPr fontId="9"/>
  </si>
  <si>
    <t>外周り校舎壁面</t>
    <rPh sb="0" eb="1">
      <t>ソト</t>
    </rPh>
    <rPh sb="1" eb="2">
      <t>マワ</t>
    </rPh>
    <rPh sb="3" eb="5">
      <t>コウシャ</t>
    </rPh>
    <rPh sb="5" eb="7">
      <t>ヘキメン</t>
    </rPh>
    <phoneticPr fontId="9"/>
  </si>
  <si>
    <t>プール渡り廊下</t>
    <rPh sb="3" eb="4">
      <t>ワタ</t>
    </rPh>
    <rPh sb="5" eb="7">
      <t>ロウカ</t>
    </rPh>
    <phoneticPr fontId="9"/>
  </si>
  <si>
    <t>入口前（駐車場）</t>
    <rPh sb="0" eb="3">
      <t>イリグチマエ</t>
    </rPh>
    <rPh sb="4" eb="7">
      <t>チュウシャジョウ</t>
    </rPh>
    <phoneticPr fontId="9"/>
  </si>
  <si>
    <t>㊸ポンプ室</t>
    <rPh sb="4" eb="5">
      <t>シツ</t>
    </rPh>
    <phoneticPr fontId="9"/>
  </si>
  <si>
    <t>⑧廊下</t>
  </si>
  <si>
    <t>⑪トイレ前</t>
  </si>
  <si>
    <t>ブラケットライト　□300</t>
  </si>
  <si>
    <t>HX300W</t>
  </si>
  <si>
    <t>水銀灯300W ポール灯</t>
  </si>
  <si>
    <t>水銀灯150W ポール灯</t>
  </si>
  <si>
    <t>避難口誘導灯　吊り300</t>
    <phoneticPr fontId="1"/>
  </si>
  <si>
    <t>避難口誘導灯　吊り520</t>
    <phoneticPr fontId="1"/>
  </si>
  <si>
    <t>⑱廊下</t>
  </si>
  <si>
    <t>㉝廊下</t>
  </si>
  <si>
    <t>冷陰極蛍光灯×1灯</t>
  </si>
  <si>
    <t>避難口誘導灯　吊り300</t>
    <rPh sb="7" eb="8">
      <t>ツ</t>
    </rPh>
    <phoneticPr fontId="1"/>
  </si>
  <si>
    <t>①昇降口</t>
  </si>
  <si>
    <t>③多目的・廊下</t>
  </si>
  <si>
    <t>避難口誘導灯　吊り520</t>
    <rPh sb="7" eb="8">
      <t>ツ</t>
    </rPh>
    <phoneticPr fontId="1"/>
  </si>
  <si>
    <t>㉔昇降口前</t>
  </si>
  <si>
    <t>㉗多目的・廊下</t>
  </si>
  <si>
    <t>蛍光灯40W　吊り黒板灯　420×80mm</t>
  </si>
  <si>
    <t>ブラケット　φ250</t>
  </si>
  <si>
    <t>蛍光灯40W　吊り黒板灯　600×100mm</t>
  </si>
  <si>
    <t>FL40W</t>
  </si>
  <si>
    <t>ブラケット W130</t>
  </si>
  <si>
    <t>FPL36W*1灯</t>
  </si>
  <si>
    <t>コンパクト蛍光灯  埋込型 幅550mm×160mm</t>
  </si>
  <si>
    <t>直付表示灯「静養中」</t>
  </si>
  <si>
    <t>FPL9W</t>
  </si>
  <si>
    <t>ブラケットライト　130×120</t>
  </si>
  <si>
    <t>直付表示灯「放送中」</t>
  </si>
  <si>
    <t>舟着小学校</t>
    <rPh sb="0" eb="1">
      <t>フナ</t>
    </rPh>
    <rPh sb="1" eb="2">
      <t>ツ</t>
    </rPh>
    <rPh sb="2" eb="5">
      <t>ショウガッコウ</t>
    </rPh>
    <phoneticPr fontId="1"/>
  </si>
  <si>
    <t>玄関　庇部分</t>
    <rPh sb="0" eb="2">
      <t>ゲンカン</t>
    </rPh>
    <rPh sb="3" eb="4">
      <t>ヒサシ</t>
    </rPh>
    <rPh sb="4" eb="6">
      <t>ブブン</t>
    </rPh>
    <phoneticPr fontId="9"/>
  </si>
  <si>
    <t>教材室（階段下）</t>
    <rPh sb="0" eb="2">
      <t>キョウザイ</t>
    </rPh>
    <rPh sb="2" eb="3">
      <t>シツ</t>
    </rPh>
    <rPh sb="4" eb="6">
      <t>カイダン</t>
    </rPh>
    <rPh sb="6" eb="7">
      <t>シタ</t>
    </rPh>
    <phoneticPr fontId="9"/>
  </si>
  <si>
    <t>普通教室　３年</t>
    <rPh sb="0" eb="2">
      <t>フツウ</t>
    </rPh>
    <rPh sb="2" eb="4">
      <t>キョウシツ</t>
    </rPh>
    <rPh sb="6" eb="7">
      <t>ネン</t>
    </rPh>
    <phoneticPr fontId="9"/>
  </si>
  <si>
    <t>普通教室　２年</t>
    <rPh sb="0" eb="2">
      <t>フツウ</t>
    </rPh>
    <rPh sb="2" eb="4">
      <t>キョウシツ</t>
    </rPh>
    <rPh sb="6" eb="7">
      <t>ネン</t>
    </rPh>
    <phoneticPr fontId="9"/>
  </si>
  <si>
    <t>普通教室　１年</t>
    <rPh sb="0" eb="2">
      <t>フツウ</t>
    </rPh>
    <rPh sb="2" eb="4">
      <t>キョウシツ</t>
    </rPh>
    <rPh sb="6" eb="7">
      <t>ネン</t>
    </rPh>
    <phoneticPr fontId="9"/>
  </si>
  <si>
    <t>あおば学級</t>
    <rPh sb="3" eb="5">
      <t>ガッキュウ</t>
    </rPh>
    <phoneticPr fontId="9"/>
  </si>
  <si>
    <t>家庭科室</t>
    <rPh sb="0" eb="3">
      <t>カテイカ</t>
    </rPh>
    <rPh sb="3" eb="4">
      <t>シツ</t>
    </rPh>
    <phoneticPr fontId="9"/>
  </si>
  <si>
    <t>女子更衣室</t>
    <rPh sb="0" eb="2">
      <t>ジョシ</t>
    </rPh>
    <rPh sb="2" eb="5">
      <t>コウイシツ</t>
    </rPh>
    <phoneticPr fontId="9"/>
  </si>
  <si>
    <t>西階段</t>
    <rPh sb="0" eb="1">
      <t>ニシ</t>
    </rPh>
    <rPh sb="1" eb="3">
      <t>カイダン</t>
    </rPh>
    <phoneticPr fontId="9"/>
  </si>
  <si>
    <t>東階段</t>
    <rPh sb="0" eb="1">
      <t>ヒガシ</t>
    </rPh>
    <rPh sb="1" eb="3">
      <t>カイダン</t>
    </rPh>
    <phoneticPr fontId="9"/>
  </si>
  <si>
    <t>音楽室</t>
    <rPh sb="0" eb="2">
      <t>オンガク</t>
    </rPh>
    <rPh sb="2" eb="3">
      <t>シツ</t>
    </rPh>
    <phoneticPr fontId="9"/>
  </si>
  <si>
    <t>音楽準備室</t>
    <rPh sb="0" eb="2">
      <t>オンガク</t>
    </rPh>
    <rPh sb="2" eb="4">
      <t>ジュンビ</t>
    </rPh>
    <rPh sb="4" eb="5">
      <t>シツ</t>
    </rPh>
    <phoneticPr fontId="9"/>
  </si>
  <si>
    <t>あおばⅡ</t>
  </si>
  <si>
    <t>図工室</t>
    <rPh sb="0" eb="2">
      <t>ズコウ</t>
    </rPh>
    <rPh sb="2" eb="3">
      <t>シツ</t>
    </rPh>
    <phoneticPr fontId="9"/>
  </si>
  <si>
    <t>図書室</t>
    <rPh sb="0" eb="2">
      <t>トショ</t>
    </rPh>
    <rPh sb="2" eb="3">
      <t>シツ</t>
    </rPh>
    <phoneticPr fontId="9"/>
  </si>
  <si>
    <t>普通教室　４年</t>
    <rPh sb="0" eb="2">
      <t>フツウ</t>
    </rPh>
    <rPh sb="2" eb="4">
      <t>キョウシツ</t>
    </rPh>
    <rPh sb="6" eb="7">
      <t>ネン</t>
    </rPh>
    <phoneticPr fontId="9"/>
  </si>
  <si>
    <t>普通教室　５年</t>
    <rPh sb="0" eb="2">
      <t>フツウ</t>
    </rPh>
    <rPh sb="2" eb="4">
      <t>キョウシツ</t>
    </rPh>
    <rPh sb="6" eb="7">
      <t>ネン</t>
    </rPh>
    <phoneticPr fontId="9"/>
  </si>
  <si>
    <t>普通教室　６年</t>
    <rPh sb="0" eb="2">
      <t>フツウ</t>
    </rPh>
    <rPh sb="2" eb="4">
      <t>キョウシツ</t>
    </rPh>
    <rPh sb="6" eb="7">
      <t>ネン</t>
    </rPh>
    <phoneticPr fontId="9"/>
  </si>
  <si>
    <t>スタジオ（放送室）</t>
    <rPh sb="5" eb="7">
      <t>ホウソウ</t>
    </rPh>
    <rPh sb="7" eb="8">
      <t>シツ</t>
    </rPh>
    <phoneticPr fontId="9"/>
  </si>
  <si>
    <t>渡り廊下（体育館）</t>
    <rPh sb="0" eb="1">
      <t>ワタ</t>
    </rPh>
    <rPh sb="2" eb="4">
      <t>ロウカ</t>
    </rPh>
    <rPh sb="5" eb="8">
      <t>タイイクカン</t>
    </rPh>
    <phoneticPr fontId="9"/>
  </si>
  <si>
    <t>校舎　北東</t>
    <rPh sb="0" eb="2">
      <t>コウシャ</t>
    </rPh>
    <rPh sb="3" eb="4">
      <t>キタ</t>
    </rPh>
    <rPh sb="4" eb="5">
      <t>ヒガシ</t>
    </rPh>
    <phoneticPr fontId="9"/>
  </si>
  <si>
    <t>職員室</t>
    <rPh sb="0" eb="2">
      <t>ショクイン</t>
    </rPh>
    <rPh sb="2" eb="3">
      <t>シツ</t>
    </rPh>
    <phoneticPr fontId="9"/>
  </si>
  <si>
    <t>職員室　準備室</t>
    <rPh sb="0" eb="2">
      <t>ショクイン</t>
    </rPh>
    <rPh sb="2" eb="3">
      <t>シツ</t>
    </rPh>
    <rPh sb="4" eb="6">
      <t>ジュンビ</t>
    </rPh>
    <rPh sb="6" eb="7">
      <t>シツ</t>
    </rPh>
    <phoneticPr fontId="9"/>
  </si>
  <si>
    <t>職員室　使用中</t>
    <rPh sb="0" eb="2">
      <t>ショクイン</t>
    </rPh>
    <rPh sb="2" eb="3">
      <t>シツ</t>
    </rPh>
    <rPh sb="4" eb="7">
      <t>シヨウチュウ</t>
    </rPh>
    <phoneticPr fontId="9"/>
  </si>
  <si>
    <t>校長室</t>
    <rPh sb="0" eb="2">
      <t>コウチョウ</t>
    </rPh>
    <rPh sb="2" eb="3">
      <t>シツ</t>
    </rPh>
    <phoneticPr fontId="9"/>
  </si>
  <si>
    <t>校長室　洗面台</t>
    <rPh sb="0" eb="2">
      <t>コウチョウ</t>
    </rPh>
    <rPh sb="2" eb="3">
      <t>シツ</t>
    </rPh>
    <rPh sb="4" eb="7">
      <t>センメンダイ</t>
    </rPh>
    <phoneticPr fontId="9"/>
  </si>
  <si>
    <t>理科準備室</t>
    <rPh sb="0" eb="2">
      <t>リカ</t>
    </rPh>
    <rPh sb="2" eb="4">
      <t>ジュンビ</t>
    </rPh>
    <rPh sb="4" eb="5">
      <t>シツ</t>
    </rPh>
    <phoneticPr fontId="9"/>
  </si>
  <si>
    <t>コンピュータ室</t>
    <rPh sb="6" eb="7">
      <t>シツ</t>
    </rPh>
    <phoneticPr fontId="9"/>
  </si>
  <si>
    <t>1F</t>
  </si>
  <si>
    <t>2F</t>
  </si>
  <si>
    <t>38W</t>
  </si>
  <si>
    <t>天井灯 直付型 □500</t>
  </si>
  <si>
    <t>直付ダウンライト Φ320 防湿・防雨型</t>
  </si>
  <si>
    <t>スクエア照明 埋込型 □450</t>
  </si>
  <si>
    <t xml:space="preserve">ブラケット Φ120 </t>
  </si>
  <si>
    <t>蛍光灯40W  直付型 幅100mm 黒板灯</t>
  </si>
  <si>
    <t xml:space="preserve">蛍光灯40W  直付型 幅150mm </t>
  </si>
  <si>
    <t>蛍光灯40W  直付型 幅150mm 黒板灯</t>
  </si>
  <si>
    <t>ブラケットW70 プルスイッチ付き</t>
  </si>
  <si>
    <t>蛍光灯20W  トラフ型 防水</t>
  </si>
  <si>
    <t>不明</t>
  </si>
  <si>
    <t xml:space="preserve">洗面台一体型15W </t>
  </si>
  <si>
    <t>FL40*2灯</t>
  </si>
  <si>
    <t>蛍光灯40W  埋込型 幅250mm ルーバー付</t>
  </si>
  <si>
    <t>3,000以内</t>
    <rPh sb="5" eb="7">
      <t>イナイ</t>
    </rPh>
    <phoneticPr fontId="1"/>
  </si>
  <si>
    <t>来客WC</t>
    <rPh sb="0" eb="2">
      <t>ライキャク</t>
    </rPh>
    <phoneticPr fontId="9"/>
  </si>
  <si>
    <t>保健室前</t>
    <rPh sb="0" eb="4">
      <t>ホケンシツマエ</t>
    </rPh>
    <phoneticPr fontId="9"/>
  </si>
  <si>
    <t>梅</t>
    <rPh sb="0" eb="1">
      <t>ウメ</t>
    </rPh>
    <phoneticPr fontId="9"/>
  </si>
  <si>
    <t>1年</t>
    <rPh sb="1" eb="2">
      <t>ネン</t>
    </rPh>
    <phoneticPr fontId="9"/>
  </si>
  <si>
    <t>学習室</t>
    <rPh sb="0" eb="3">
      <t>ガクシュウシツ</t>
    </rPh>
    <phoneticPr fontId="9"/>
  </si>
  <si>
    <t>2年</t>
    <rPh sb="1" eb="2">
      <t>ネン</t>
    </rPh>
    <phoneticPr fontId="9"/>
  </si>
  <si>
    <t>オープンスペース</t>
  </si>
  <si>
    <t>1F 玄関</t>
    <rPh sb="3" eb="5">
      <t>ゲンカン</t>
    </rPh>
    <phoneticPr fontId="9"/>
  </si>
  <si>
    <t>1F 廊下</t>
    <rPh sb="3" eb="5">
      <t>ロウカ</t>
    </rPh>
    <phoneticPr fontId="9"/>
  </si>
  <si>
    <t>コンピューター室</t>
    <rPh sb="7" eb="8">
      <t>シツ</t>
    </rPh>
    <phoneticPr fontId="9"/>
  </si>
  <si>
    <t>玄関(外)</t>
    <rPh sb="0" eb="2">
      <t>ゲンカン</t>
    </rPh>
    <rPh sb="3" eb="4">
      <t>ソト</t>
    </rPh>
    <phoneticPr fontId="9"/>
  </si>
  <si>
    <t>職員室(湯沸)</t>
    <rPh sb="0" eb="3">
      <t>ショクインシツ</t>
    </rPh>
    <rPh sb="4" eb="6">
      <t>ユワカシ</t>
    </rPh>
    <phoneticPr fontId="9"/>
  </si>
  <si>
    <t>職員室出入口(外)</t>
    <rPh sb="0" eb="3">
      <t>ショクインシツ</t>
    </rPh>
    <rPh sb="3" eb="6">
      <t>デイリグチ</t>
    </rPh>
    <rPh sb="7" eb="8">
      <t>ソト</t>
    </rPh>
    <phoneticPr fontId="9"/>
  </si>
  <si>
    <t>放送室・スタジオ</t>
    <rPh sb="0" eb="3">
      <t>ホウソウシツ</t>
    </rPh>
    <phoneticPr fontId="9"/>
  </si>
  <si>
    <t>放送室前</t>
    <rPh sb="0" eb="3">
      <t>ホウソウシツ</t>
    </rPh>
    <rPh sb="3" eb="4">
      <t>マエ</t>
    </rPh>
    <phoneticPr fontId="9"/>
  </si>
  <si>
    <t>3竹</t>
    <rPh sb="1" eb="2">
      <t>タケ</t>
    </rPh>
    <phoneticPr fontId="9"/>
  </si>
  <si>
    <t>4年</t>
    <rPh sb="1" eb="2">
      <t>ネン</t>
    </rPh>
    <phoneticPr fontId="9"/>
  </si>
  <si>
    <t>昇降口(外)</t>
    <rPh sb="0" eb="3">
      <t>ショウコウグチ</t>
    </rPh>
    <rPh sb="4" eb="5">
      <t>ソト</t>
    </rPh>
    <phoneticPr fontId="9"/>
  </si>
  <si>
    <t>児童用WC</t>
    <rPh sb="0" eb="3">
      <t>ジドウヨウ</t>
    </rPh>
    <phoneticPr fontId="9"/>
  </si>
  <si>
    <t>更衣室</t>
    <rPh sb="0" eb="3">
      <t>コウイシツ</t>
    </rPh>
    <phoneticPr fontId="9"/>
  </si>
  <si>
    <t>LED避難口誘導灯　壁・天井直付形・吊下兼用形 B級BL型　両面(人型）</t>
  </si>
  <si>
    <t>会議室</t>
    <rPh sb="0" eb="3">
      <t>カイギシツ</t>
    </rPh>
    <phoneticPr fontId="9"/>
  </si>
  <si>
    <t>5竹</t>
    <rPh sb="1" eb="2">
      <t>タケ</t>
    </rPh>
    <phoneticPr fontId="9"/>
  </si>
  <si>
    <t>6年</t>
    <rPh sb="1" eb="2">
      <t>ネン</t>
    </rPh>
    <phoneticPr fontId="9"/>
  </si>
  <si>
    <t>ウォッチングルーム</t>
  </si>
  <si>
    <t>体育館連絡通路(軒下)</t>
    <rPh sb="0" eb="7">
      <t>タイイクカンレンラクツウロ</t>
    </rPh>
    <rPh sb="8" eb="10">
      <t>ノキシタ</t>
    </rPh>
    <phoneticPr fontId="9"/>
  </si>
  <si>
    <t>体育館連絡通路</t>
    <rPh sb="0" eb="7">
      <t>タイイクカンレンラクツウロ</t>
    </rPh>
    <phoneticPr fontId="9"/>
  </si>
  <si>
    <t>外周</t>
    <rPh sb="0" eb="2">
      <t>ガイシュウ</t>
    </rPh>
    <phoneticPr fontId="9"/>
  </si>
  <si>
    <t>待機所</t>
    <rPh sb="0" eb="3">
      <t>タイキショ</t>
    </rPh>
    <phoneticPr fontId="9"/>
  </si>
  <si>
    <t>油庫</t>
    <rPh sb="0" eb="2">
      <t>アブラコ</t>
    </rPh>
    <phoneticPr fontId="9"/>
  </si>
  <si>
    <t>体育倉庫</t>
    <rPh sb="0" eb="2">
      <t>タイイク</t>
    </rPh>
    <rPh sb="2" eb="4">
      <t>ソウコ</t>
    </rPh>
    <phoneticPr fontId="9"/>
  </si>
  <si>
    <t>石灰庫</t>
    <rPh sb="0" eb="3">
      <t>セッカイコ</t>
    </rPh>
    <phoneticPr fontId="9"/>
  </si>
  <si>
    <t>キュービクル前</t>
    <rPh sb="6" eb="7">
      <t>マエ</t>
    </rPh>
    <phoneticPr fontId="9"/>
  </si>
  <si>
    <t>3F</t>
  </si>
  <si>
    <t>1F～3</t>
    <phoneticPr fontId="1"/>
  </si>
  <si>
    <t>1～3</t>
    <phoneticPr fontId="1"/>
  </si>
  <si>
    <t>3～PH</t>
    <phoneticPr fontId="1"/>
  </si>
  <si>
    <t>FLR20W*5灯</t>
  </si>
  <si>
    <t>埋込ダウンライト Φ150　防雨型</t>
  </si>
  <si>
    <t>蛍光灯40W  直付型 幅230mm（LED)FL40*1灯</t>
  </si>
  <si>
    <t>蛍光灯40W 埋込型 幅328mm（LED)FL40*1灯</t>
  </si>
  <si>
    <t>HF40</t>
  </si>
  <si>
    <t>角型ブラケット　防水</t>
  </si>
  <si>
    <t>ミニハロゲン65W</t>
  </si>
  <si>
    <t>丸型ブラケット　防水　Φ150</t>
  </si>
  <si>
    <t>埋込ダウンライト Φ125</t>
  </si>
  <si>
    <t>FML18</t>
  </si>
  <si>
    <t>丸型ブラケット　防水</t>
  </si>
  <si>
    <t>ブラケット　防水</t>
  </si>
  <si>
    <t>ブラケット（センサー付）（防雨）</t>
  </si>
  <si>
    <t>蛍光灯40W  トラフ型 防水</t>
  </si>
  <si>
    <t>八名小学校</t>
    <rPh sb="0" eb="2">
      <t>ヤナ</t>
    </rPh>
    <rPh sb="2" eb="5">
      <t>ショウガッコウ</t>
    </rPh>
    <phoneticPr fontId="1"/>
  </si>
  <si>
    <t>庭野小学校</t>
    <rPh sb="0" eb="2">
      <t>ニワノ</t>
    </rPh>
    <rPh sb="2" eb="5">
      <t>ショウガッコウ</t>
    </rPh>
    <phoneticPr fontId="1"/>
  </si>
  <si>
    <t>①来賓玄関</t>
    <rPh sb="1" eb="5">
      <t>ライヒンゲンカン</t>
    </rPh>
    <phoneticPr fontId="9"/>
  </si>
  <si>
    <t>①児童玄関</t>
    <rPh sb="1" eb="3">
      <t>ジドウ</t>
    </rPh>
    <rPh sb="3" eb="5">
      <t>ゲンカン</t>
    </rPh>
    <phoneticPr fontId="9"/>
  </si>
  <si>
    <t>②校長室</t>
    <rPh sb="1" eb="4">
      <t>コウチョウシツ</t>
    </rPh>
    <phoneticPr fontId="9"/>
  </si>
  <si>
    <t>②資料室</t>
    <rPh sb="1" eb="4">
      <t>シリョウシツ</t>
    </rPh>
    <phoneticPr fontId="9"/>
  </si>
  <si>
    <t>③職員室</t>
    <rPh sb="1" eb="4">
      <t>ショクインシツ</t>
    </rPh>
    <phoneticPr fontId="9"/>
  </si>
  <si>
    <t>③職員室倉庫</t>
    <rPh sb="1" eb="4">
      <t>ショクインシツ</t>
    </rPh>
    <rPh sb="4" eb="6">
      <t>ソウコ</t>
    </rPh>
    <phoneticPr fontId="9"/>
  </si>
  <si>
    <t>③職員室倉庫</t>
    <rPh sb="1" eb="6">
      <t>ショクインシツソウコ</t>
    </rPh>
    <phoneticPr fontId="9"/>
  </si>
  <si>
    <t>④職員室横男子WC</t>
    <rPh sb="1" eb="5">
      <t>ショクインシツヨコ</t>
    </rPh>
    <rPh sb="5" eb="7">
      <t>ダンシ</t>
    </rPh>
    <phoneticPr fontId="9"/>
  </si>
  <si>
    <t>④職員室横女子WC</t>
    <rPh sb="1" eb="5">
      <t>ショクインシツヨコ</t>
    </rPh>
    <rPh sb="5" eb="7">
      <t>ジョシ</t>
    </rPh>
    <phoneticPr fontId="9"/>
  </si>
  <si>
    <t>⑤階段下倉庫</t>
    <rPh sb="1" eb="6">
      <t>カイダンシタソウコ</t>
    </rPh>
    <phoneticPr fontId="9"/>
  </si>
  <si>
    <t>⑥1年</t>
    <rPh sb="2" eb="3">
      <t>ネン</t>
    </rPh>
    <phoneticPr fontId="9"/>
  </si>
  <si>
    <t>⑥2年</t>
    <rPh sb="2" eb="3">
      <t>ネン</t>
    </rPh>
    <phoneticPr fontId="9"/>
  </si>
  <si>
    <t>⑦廊下</t>
    <rPh sb="1" eb="3">
      <t>ロウカ</t>
    </rPh>
    <phoneticPr fontId="9"/>
  </si>
  <si>
    <t>⑨廊下</t>
    <rPh sb="1" eb="3">
      <t>ロウカ</t>
    </rPh>
    <phoneticPr fontId="9"/>
  </si>
  <si>
    <t>⑩家庭科室横男子WC</t>
    <rPh sb="1" eb="6">
      <t>カテイカシツヨコ</t>
    </rPh>
    <rPh sb="6" eb="8">
      <t>ダンシ</t>
    </rPh>
    <phoneticPr fontId="9"/>
  </si>
  <si>
    <t>⑩家庭科室横女子WC</t>
    <rPh sb="1" eb="6">
      <t>カテイカシツヨコ</t>
    </rPh>
    <rPh sb="6" eb="8">
      <t>ジョシ</t>
    </rPh>
    <phoneticPr fontId="9"/>
  </si>
  <si>
    <t>⑩家庭科室</t>
    <rPh sb="1" eb="5">
      <t>カテイカシツ</t>
    </rPh>
    <phoneticPr fontId="9"/>
  </si>
  <si>
    <t>⑪理科室</t>
    <rPh sb="1" eb="4">
      <t>リカシツ</t>
    </rPh>
    <phoneticPr fontId="9"/>
  </si>
  <si>
    <t>⑪理科準備室</t>
    <rPh sb="1" eb="6">
      <t>リカジュンビシツ</t>
    </rPh>
    <phoneticPr fontId="9"/>
  </si>
  <si>
    <t>⑪図書室</t>
    <rPh sb="1" eb="4">
      <t>トショシツ</t>
    </rPh>
    <phoneticPr fontId="9"/>
  </si>
  <si>
    <t>⑫3・4年</t>
    <rPh sb="4" eb="5">
      <t>ネン</t>
    </rPh>
    <phoneticPr fontId="9"/>
  </si>
  <si>
    <t>⑫5年</t>
    <rPh sb="2" eb="3">
      <t>ネン</t>
    </rPh>
    <phoneticPr fontId="9"/>
  </si>
  <si>
    <t>⑫6年</t>
    <rPh sb="2" eb="3">
      <t>ネン</t>
    </rPh>
    <phoneticPr fontId="9"/>
  </si>
  <si>
    <t>⑬パソコンルーム</t>
  </si>
  <si>
    <t>⑬パソコンルーム倉庫</t>
    <rPh sb="8" eb="10">
      <t>ソウコ</t>
    </rPh>
    <phoneticPr fontId="9"/>
  </si>
  <si>
    <t>⑬図工室</t>
    <rPh sb="1" eb="4">
      <t>ズコウシツ</t>
    </rPh>
    <phoneticPr fontId="9"/>
  </si>
  <si>
    <t>⑬図工室横男子WC</t>
    <rPh sb="1" eb="5">
      <t>ズコウシツヨコ</t>
    </rPh>
    <rPh sb="5" eb="7">
      <t>ダンシ</t>
    </rPh>
    <phoneticPr fontId="9"/>
  </si>
  <si>
    <t>⑬図工室横女子WC</t>
    <rPh sb="1" eb="4">
      <t>ズコウシツ</t>
    </rPh>
    <rPh sb="4" eb="5">
      <t>ヨコ</t>
    </rPh>
    <rPh sb="5" eb="7">
      <t>ジョシ</t>
    </rPh>
    <phoneticPr fontId="9"/>
  </si>
  <si>
    <t>⑭廊下</t>
    <rPh sb="1" eb="3">
      <t>ロウカ</t>
    </rPh>
    <phoneticPr fontId="9"/>
  </si>
  <si>
    <t>⑮階段横倉庫</t>
    <rPh sb="1" eb="6">
      <t>カイダンヨコソウコ</t>
    </rPh>
    <phoneticPr fontId="9"/>
  </si>
  <si>
    <t>⑯広場・廊下</t>
    <rPh sb="1" eb="3">
      <t>ヒロバ</t>
    </rPh>
    <rPh sb="4" eb="6">
      <t>ロウカ</t>
    </rPh>
    <phoneticPr fontId="9"/>
  </si>
  <si>
    <t>⑰廊下</t>
    <rPh sb="1" eb="3">
      <t>ロウカ</t>
    </rPh>
    <phoneticPr fontId="9"/>
  </si>
  <si>
    <t>⑰放送室</t>
    <rPh sb="1" eb="4">
      <t>ホウソウシツ</t>
    </rPh>
    <phoneticPr fontId="9"/>
  </si>
  <si>
    <t>⑰スタジオ</t>
  </si>
  <si>
    <t>⑰音楽室</t>
    <rPh sb="1" eb="4">
      <t>オンガクシツ</t>
    </rPh>
    <phoneticPr fontId="9"/>
  </si>
  <si>
    <t>玄関軒下</t>
    <rPh sb="0" eb="4">
      <t>ゲンカンノキシタ</t>
    </rPh>
    <phoneticPr fontId="9"/>
  </si>
  <si>
    <t>校舎壁面</t>
    <rPh sb="0" eb="4">
      <t>コウシャヘキメン</t>
    </rPh>
    <phoneticPr fontId="9"/>
  </si>
  <si>
    <t>①児童玄関</t>
    <rPh sb="1" eb="5">
      <t>ジドウゲンカン</t>
    </rPh>
    <phoneticPr fontId="9"/>
  </si>
  <si>
    <t>⑦廊下</t>
    <phoneticPr fontId="1"/>
  </si>
  <si>
    <t>⑭廊下</t>
    <phoneticPr fontId="1"/>
  </si>
  <si>
    <t>丸形蛍光灯40W 埋込スクエア照明 □450 ルーバー付き</t>
  </si>
  <si>
    <t>蛍光灯20W  埋込スクエア照明 □650</t>
  </si>
  <si>
    <t>蛍光灯40W  直付型 幅120mm</t>
  </si>
  <si>
    <t>IL60想定</t>
  </si>
  <si>
    <t>ブラケット φ110 E26 電球色</t>
  </si>
  <si>
    <t>蛍光灯40W  埋込型 幅260mm 黒板灯</t>
  </si>
  <si>
    <t>蛍光灯40W  直付型 幅250mm</t>
  </si>
  <si>
    <t>ビーム球75W</t>
  </si>
  <si>
    <t>スポットライト フランジ型 E26 電球色</t>
  </si>
  <si>
    <t>標示灯&lt;放送中&gt;</t>
  </si>
  <si>
    <t>直付型ダウンライトφ150 E26 電球色</t>
  </si>
  <si>
    <t>ブラケット 防雨 縦壁付</t>
  </si>
  <si>
    <t>HF300W*1灯</t>
  </si>
  <si>
    <t>水銀灯300W ポール灯 E39</t>
  </si>
  <si>
    <t>避難口誘導灯 C級 片面 吊下 左向き</t>
  </si>
  <si>
    <t>避難口誘導灯 C級 両面 吊下 両矢印左向き</t>
  </si>
  <si>
    <t>通路口誘導灯 C級 両面 吊下 左矢印・右矢印</t>
  </si>
  <si>
    <t>4,500～6,500</t>
  </si>
  <si>
    <t>4,500～6,500</t>
    <phoneticPr fontId="1"/>
  </si>
  <si>
    <t>鳳来中部小学校</t>
    <rPh sb="0" eb="2">
      <t>ホウライ</t>
    </rPh>
    <rPh sb="2" eb="4">
      <t>チュウブ</t>
    </rPh>
    <rPh sb="4" eb="7">
      <t>ショウガッコウ</t>
    </rPh>
    <phoneticPr fontId="1"/>
  </si>
  <si>
    <t>校舎</t>
    <rPh sb="0" eb="2">
      <t>コウシャ</t>
    </rPh>
    <phoneticPr fontId="1"/>
  </si>
  <si>
    <t>特別教室棟</t>
    <rPh sb="0" eb="2">
      <t>トクベツ</t>
    </rPh>
    <rPh sb="2" eb="4">
      <t>キョウシツ</t>
    </rPh>
    <rPh sb="4" eb="5">
      <t>トウ</t>
    </rPh>
    <phoneticPr fontId="1"/>
  </si>
  <si>
    <t>家庭科室</t>
    <phoneticPr fontId="9"/>
  </si>
  <si>
    <t>ベランダ</t>
    <phoneticPr fontId="9"/>
  </si>
  <si>
    <t>下倉庫</t>
    <rPh sb="0" eb="3">
      <t>シタソウコ</t>
    </rPh>
    <phoneticPr fontId="9"/>
  </si>
  <si>
    <t>⑰職員室</t>
    <rPh sb="1" eb="4">
      <t>ショクインシツ</t>
    </rPh>
    <phoneticPr fontId="9"/>
  </si>
  <si>
    <t>⑰湯沸室</t>
    <rPh sb="1" eb="4">
      <t>ユワカシシツ</t>
    </rPh>
    <phoneticPr fontId="9"/>
  </si>
  <si>
    <t>⑰倉庫</t>
    <rPh sb="1" eb="3">
      <t>ソウコ</t>
    </rPh>
    <phoneticPr fontId="9"/>
  </si>
  <si>
    <t>⑱保健室</t>
    <rPh sb="1" eb="4">
      <t>ホケンシツ</t>
    </rPh>
    <phoneticPr fontId="9"/>
  </si>
  <si>
    <t>⑲女子更衣室</t>
    <rPh sb="1" eb="6">
      <t>ジョシコウイシツ</t>
    </rPh>
    <phoneticPr fontId="9"/>
  </si>
  <si>
    <t>⑲男子更衣室</t>
    <rPh sb="1" eb="6">
      <t>ダンシコウイシツ</t>
    </rPh>
    <phoneticPr fontId="9"/>
  </si>
  <si>
    <t>⑲男女WC</t>
    <rPh sb="1" eb="3">
      <t>ダンジョ</t>
    </rPh>
    <phoneticPr fontId="9"/>
  </si>
  <si>
    <t>⑲配膳室前廊下</t>
    <rPh sb="1" eb="7">
      <t>ハイゼンシツマエロウカ</t>
    </rPh>
    <phoneticPr fontId="9"/>
  </si>
  <si>
    <t>⑲保健庫</t>
    <rPh sb="1" eb="3">
      <t>ホケン</t>
    </rPh>
    <rPh sb="3" eb="4">
      <t>コ</t>
    </rPh>
    <phoneticPr fontId="9"/>
  </si>
  <si>
    <t>⑳校長室・会議室</t>
    <rPh sb="1" eb="4">
      <t>コウチョウシツ</t>
    </rPh>
    <rPh sb="5" eb="8">
      <t>カイギシツ</t>
    </rPh>
    <phoneticPr fontId="9"/>
  </si>
  <si>
    <t>㉑にこにこルーム研修室</t>
    <rPh sb="8" eb="11">
      <t>ケンシュウシツ</t>
    </rPh>
    <phoneticPr fontId="9"/>
  </si>
  <si>
    <t>㉑教材室</t>
    <rPh sb="1" eb="4">
      <t>キョウザイシツ</t>
    </rPh>
    <phoneticPr fontId="9"/>
  </si>
  <si>
    <t>㉑2年生教室</t>
    <rPh sb="2" eb="3">
      <t>ネン</t>
    </rPh>
    <rPh sb="3" eb="4">
      <t>セイ</t>
    </rPh>
    <rPh sb="4" eb="6">
      <t>キョウシツ</t>
    </rPh>
    <phoneticPr fontId="9"/>
  </si>
  <si>
    <t>㉑2年生教室</t>
    <rPh sb="2" eb="4">
      <t>ネンセイ</t>
    </rPh>
    <rPh sb="4" eb="6">
      <t>キョウシツ</t>
    </rPh>
    <phoneticPr fontId="9"/>
  </si>
  <si>
    <t>㉑1年生教室</t>
    <rPh sb="2" eb="4">
      <t>ネンセイ</t>
    </rPh>
    <rPh sb="4" eb="6">
      <t>キョウシツ</t>
    </rPh>
    <phoneticPr fontId="9"/>
  </si>
  <si>
    <t>㉑学習室</t>
    <rPh sb="1" eb="4">
      <t>ガクシュウシツ</t>
    </rPh>
    <phoneticPr fontId="9"/>
  </si>
  <si>
    <t>㉒男女WC</t>
    <rPh sb="1" eb="3">
      <t>ダンジョ</t>
    </rPh>
    <phoneticPr fontId="9"/>
  </si>
  <si>
    <t>㉔廊下</t>
    <rPh sb="1" eb="3">
      <t>ロウカ</t>
    </rPh>
    <phoneticPr fontId="9"/>
  </si>
  <si>
    <t>来客玄関</t>
    <rPh sb="0" eb="4">
      <t>ライキャクゲンカン</t>
    </rPh>
    <phoneticPr fontId="9"/>
  </si>
  <si>
    <t>東階段</t>
    <rPh sb="0" eb="3">
      <t>ヒガシカイダン</t>
    </rPh>
    <phoneticPr fontId="9"/>
  </si>
  <si>
    <t>⑪多目的室</t>
    <rPh sb="1" eb="5">
      <t>タモクテキシツ</t>
    </rPh>
    <phoneticPr fontId="9"/>
  </si>
  <si>
    <t>⑪昇降口</t>
    <rPh sb="1" eb="4">
      <t>ショウコウグチ</t>
    </rPh>
    <phoneticPr fontId="9"/>
  </si>
  <si>
    <t>⑫男女WC</t>
    <rPh sb="1" eb="3">
      <t>ダンジョ</t>
    </rPh>
    <phoneticPr fontId="9"/>
  </si>
  <si>
    <t>⑬星組</t>
    <rPh sb="1" eb="3">
      <t>ホシグミ</t>
    </rPh>
    <phoneticPr fontId="9"/>
  </si>
  <si>
    <t>⑬ほっとルーム</t>
  </si>
  <si>
    <t>⑬3年生教室</t>
    <rPh sb="2" eb="6">
      <t>ネンセイキョウシツ</t>
    </rPh>
    <phoneticPr fontId="9"/>
  </si>
  <si>
    <t>⑬4年生教室</t>
    <rPh sb="2" eb="6">
      <t>ネンセイキョウシツ</t>
    </rPh>
    <phoneticPr fontId="9"/>
  </si>
  <si>
    <t>⑭教材室</t>
    <rPh sb="1" eb="4">
      <t>キョウザイシツ</t>
    </rPh>
    <phoneticPr fontId="9"/>
  </si>
  <si>
    <t>⑮男女WC</t>
    <rPh sb="1" eb="3">
      <t>ダンジョ</t>
    </rPh>
    <phoneticPr fontId="9"/>
  </si>
  <si>
    <t>④理科準備室</t>
    <rPh sb="1" eb="6">
      <t>リカジュンビシツ</t>
    </rPh>
    <phoneticPr fontId="9"/>
  </si>
  <si>
    <t>④理科室</t>
    <rPh sb="1" eb="4">
      <t>リカシツ</t>
    </rPh>
    <phoneticPr fontId="9"/>
  </si>
  <si>
    <t>⑤わくわくルーム</t>
  </si>
  <si>
    <t>⑥男女WC</t>
    <rPh sb="1" eb="3">
      <t>ダンジョ</t>
    </rPh>
    <phoneticPr fontId="9"/>
  </si>
  <si>
    <t>⑦5年生教室</t>
    <rPh sb="2" eb="4">
      <t>ネンセイ</t>
    </rPh>
    <rPh sb="4" eb="6">
      <t>キョウシツ</t>
    </rPh>
    <phoneticPr fontId="9"/>
  </si>
  <si>
    <t>⑦学習室</t>
    <rPh sb="1" eb="4">
      <t>ガクシュウシツ</t>
    </rPh>
    <phoneticPr fontId="9"/>
  </si>
  <si>
    <t>⑦6年生教室</t>
    <rPh sb="2" eb="4">
      <t>ネンセイ</t>
    </rPh>
    <rPh sb="4" eb="6">
      <t>キョウシツ</t>
    </rPh>
    <phoneticPr fontId="9"/>
  </si>
  <si>
    <t>⑧男女WC</t>
    <rPh sb="1" eb="3">
      <t>ダンジョ</t>
    </rPh>
    <phoneticPr fontId="9"/>
  </si>
  <si>
    <t>⑨音楽準備室</t>
    <rPh sb="1" eb="6">
      <t>オンガクジュンビシツ</t>
    </rPh>
    <phoneticPr fontId="9"/>
  </si>
  <si>
    <t>⑨音楽室</t>
    <rPh sb="1" eb="4">
      <t>オンガクシツ</t>
    </rPh>
    <phoneticPr fontId="9"/>
  </si>
  <si>
    <t>⑩廊下</t>
    <rPh sb="1" eb="3">
      <t>ロウカ</t>
    </rPh>
    <phoneticPr fontId="9"/>
  </si>
  <si>
    <t>LED済み</t>
    <rPh sb="3" eb="4">
      <t>ズ</t>
    </rPh>
    <phoneticPr fontId="3"/>
  </si>
  <si>
    <t>FL15W</t>
  </si>
  <si>
    <t>ミラー灯　プルスイッチ付き</t>
  </si>
  <si>
    <t>蛍光灯40W　吊り黒板灯</t>
  </si>
  <si>
    <t>ブラケット□310</t>
  </si>
  <si>
    <t>FHF32*2灯</t>
  </si>
  <si>
    <t>体育倉庫WC</t>
    <rPh sb="0" eb="2">
      <t>タイイク</t>
    </rPh>
    <rPh sb="2" eb="4">
      <t>ソウコ</t>
    </rPh>
    <phoneticPr fontId="9"/>
  </si>
  <si>
    <t>2階体育倉庫</t>
    <rPh sb="1" eb="2">
      <t>カイ</t>
    </rPh>
    <rPh sb="2" eb="6">
      <t>タイイクソウコ</t>
    </rPh>
    <phoneticPr fontId="9"/>
  </si>
  <si>
    <t>北側倉庫</t>
    <rPh sb="0" eb="2">
      <t>キタガワ</t>
    </rPh>
    <rPh sb="2" eb="4">
      <t>ソウコ</t>
    </rPh>
    <phoneticPr fontId="9"/>
  </si>
  <si>
    <t>蛍光灯40W  直付型 幅200mm</t>
  </si>
  <si>
    <t>蛍光灯40W  笠付トラフ型　防雨型</t>
  </si>
  <si>
    <t>ブラケット　W70</t>
  </si>
  <si>
    <t>防犯灯　</t>
  </si>
  <si>
    <t>玄関庇</t>
    <rPh sb="0" eb="2">
      <t>ゲンカン</t>
    </rPh>
    <rPh sb="2" eb="3">
      <t>ヒサシ</t>
    </rPh>
    <phoneticPr fontId="9"/>
  </si>
  <si>
    <t>外部　玄関北</t>
    <rPh sb="0" eb="2">
      <t>ガイブ</t>
    </rPh>
    <rPh sb="3" eb="5">
      <t>ゲンカン</t>
    </rPh>
    <rPh sb="5" eb="6">
      <t>キタ</t>
    </rPh>
    <phoneticPr fontId="9"/>
  </si>
  <si>
    <t>職員玄関</t>
    <rPh sb="0" eb="2">
      <t>ショクイン</t>
    </rPh>
    <rPh sb="2" eb="4">
      <t>ゲンカン</t>
    </rPh>
    <phoneticPr fontId="9"/>
  </si>
  <si>
    <t>廊下２</t>
    <rPh sb="0" eb="2">
      <t>ロウカ</t>
    </rPh>
    <phoneticPr fontId="9"/>
  </si>
  <si>
    <t>廊下４</t>
    <rPh sb="0" eb="2">
      <t>ロウカ</t>
    </rPh>
    <phoneticPr fontId="9"/>
  </si>
  <si>
    <t>男子女子トイレ</t>
    <rPh sb="0" eb="2">
      <t>ダンシ</t>
    </rPh>
    <rPh sb="2" eb="4">
      <t>ジョシ</t>
    </rPh>
    <phoneticPr fontId="9"/>
  </si>
  <si>
    <t>渡り廊下　（体育館）</t>
    <rPh sb="0" eb="1">
      <t>ワタ</t>
    </rPh>
    <rPh sb="2" eb="4">
      <t>ロウカ</t>
    </rPh>
    <rPh sb="6" eb="9">
      <t>タイイクカン</t>
    </rPh>
    <phoneticPr fontId="9"/>
  </si>
  <si>
    <t>保健室　倉庫</t>
    <rPh sb="0" eb="3">
      <t>ホケンシツ</t>
    </rPh>
    <rPh sb="4" eb="6">
      <t>ソウコ</t>
    </rPh>
    <phoneticPr fontId="9"/>
  </si>
  <si>
    <t>保健室　シャワー室</t>
    <rPh sb="0" eb="3">
      <t>ホケンシツ</t>
    </rPh>
    <rPh sb="8" eb="9">
      <t>シツ</t>
    </rPh>
    <phoneticPr fontId="9"/>
  </si>
  <si>
    <t>このは室　（会議室）</t>
    <rPh sb="3" eb="4">
      <t>シツ</t>
    </rPh>
    <rPh sb="6" eb="9">
      <t>カイギシツ</t>
    </rPh>
    <phoneticPr fontId="9"/>
  </si>
  <si>
    <t>児童クラブ（応接）</t>
    <rPh sb="0" eb="2">
      <t>ジドウ</t>
    </rPh>
    <rPh sb="6" eb="8">
      <t>オウセツ</t>
    </rPh>
    <phoneticPr fontId="9"/>
  </si>
  <si>
    <t>廊下３</t>
    <rPh sb="0" eb="2">
      <t>ロウカ</t>
    </rPh>
    <phoneticPr fontId="9"/>
  </si>
  <si>
    <t>多目的ホール</t>
    <rPh sb="0" eb="3">
      <t>タモクテキ</t>
    </rPh>
    <phoneticPr fontId="9"/>
  </si>
  <si>
    <t>多目的ホール壁スポット</t>
    <rPh sb="0" eb="3">
      <t>タモクテキ</t>
    </rPh>
    <rPh sb="6" eb="7">
      <t>カベ</t>
    </rPh>
    <phoneticPr fontId="9"/>
  </si>
  <si>
    <t>多目的ホール壁取付</t>
    <rPh sb="0" eb="3">
      <t>タモクテキ</t>
    </rPh>
    <rPh sb="6" eb="7">
      <t>カベ</t>
    </rPh>
    <rPh sb="7" eb="9">
      <t>トリツケ</t>
    </rPh>
    <phoneticPr fontId="9"/>
  </si>
  <si>
    <t>男子女子更衣室</t>
    <rPh sb="0" eb="2">
      <t>ダンシ</t>
    </rPh>
    <rPh sb="2" eb="4">
      <t>ジョシ</t>
    </rPh>
    <rPh sb="4" eb="7">
      <t>コウイシツ</t>
    </rPh>
    <phoneticPr fontId="9"/>
  </si>
  <si>
    <t>女子更衣室</t>
    <rPh sb="0" eb="2">
      <t>ジョシ</t>
    </rPh>
    <rPh sb="2" eb="4">
      <t>コウイ</t>
    </rPh>
    <rPh sb="4" eb="5">
      <t>シツ</t>
    </rPh>
    <phoneticPr fontId="9"/>
  </si>
  <si>
    <t>男子女子更衣室前廊下</t>
    <rPh sb="0" eb="2">
      <t>ダンシ</t>
    </rPh>
    <rPh sb="2" eb="4">
      <t>ジョシ</t>
    </rPh>
    <rPh sb="4" eb="7">
      <t>コウイシツ</t>
    </rPh>
    <rPh sb="7" eb="8">
      <t>マエ</t>
    </rPh>
    <rPh sb="8" eb="10">
      <t>ロウカ</t>
    </rPh>
    <phoneticPr fontId="9"/>
  </si>
  <si>
    <t>外部</t>
    <rPh sb="0" eb="2">
      <t>ガイブ</t>
    </rPh>
    <phoneticPr fontId="9"/>
  </si>
  <si>
    <t>更衣室外部入口</t>
    <rPh sb="0" eb="2">
      <t>コウイ</t>
    </rPh>
    <rPh sb="2" eb="3">
      <t>シツ</t>
    </rPh>
    <rPh sb="3" eb="5">
      <t>ガイブ</t>
    </rPh>
    <rPh sb="5" eb="7">
      <t>イリグチ</t>
    </rPh>
    <phoneticPr fontId="9"/>
  </si>
  <si>
    <t>教室４　（1年生）</t>
    <rPh sb="0" eb="2">
      <t>キョウシツ</t>
    </rPh>
    <rPh sb="6" eb="8">
      <t>ネンセイ</t>
    </rPh>
    <phoneticPr fontId="9"/>
  </si>
  <si>
    <t>教室3　（2年生）</t>
    <rPh sb="0" eb="2">
      <t>キョウシツ</t>
    </rPh>
    <rPh sb="6" eb="8">
      <t>ネンセイ</t>
    </rPh>
    <phoneticPr fontId="9"/>
  </si>
  <si>
    <t>教室2　（３年生）</t>
    <rPh sb="0" eb="2">
      <t>キョウシツ</t>
    </rPh>
    <rPh sb="6" eb="8">
      <t>ネンセイ</t>
    </rPh>
    <phoneticPr fontId="9"/>
  </si>
  <si>
    <t>教室１　（４年生）</t>
    <rPh sb="0" eb="2">
      <t>キョウシツ</t>
    </rPh>
    <rPh sb="6" eb="8">
      <t>ネンセイ</t>
    </rPh>
    <phoneticPr fontId="9"/>
  </si>
  <si>
    <t>廊下１　昇降口</t>
    <rPh sb="0" eb="2">
      <t>ロウカ</t>
    </rPh>
    <rPh sb="4" eb="6">
      <t>ショウコウ</t>
    </rPh>
    <rPh sb="6" eb="7">
      <t>グチ</t>
    </rPh>
    <phoneticPr fontId="9"/>
  </si>
  <si>
    <t>トイレ前廊下</t>
    <rPh sb="3" eb="4">
      <t>マエ</t>
    </rPh>
    <rPh sb="4" eb="6">
      <t>ロウカ</t>
    </rPh>
    <phoneticPr fontId="9"/>
  </si>
  <si>
    <t>図書館</t>
    <rPh sb="0" eb="2">
      <t>トショ</t>
    </rPh>
    <rPh sb="2" eb="3">
      <t>カン</t>
    </rPh>
    <phoneticPr fontId="9"/>
  </si>
  <si>
    <t>和室</t>
    <rPh sb="0" eb="2">
      <t>ワシツ</t>
    </rPh>
    <phoneticPr fontId="9"/>
  </si>
  <si>
    <t>和室　踏み込み</t>
    <rPh sb="0" eb="2">
      <t>ワシツ</t>
    </rPh>
    <rPh sb="3" eb="4">
      <t>フ</t>
    </rPh>
    <rPh sb="5" eb="6">
      <t>コ</t>
    </rPh>
    <phoneticPr fontId="9"/>
  </si>
  <si>
    <t>多目的ホールの通路</t>
    <rPh sb="0" eb="3">
      <t>タモクテキ</t>
    </rPh>
    <rPh sb="7" eb="9">
      <t>ツウロ</t>
    </rPh>
    <phoneticPr fontId="9"/>
  </si>
  <si>
    <t>廊下A</t>
    <rPh sb="0" eb="2">
      <t>ロウカ</t>
    </rPh>
    <phoneticPr fontId="9"/>
  </si>
  <si>
    <t>給食　受入</t>
    <rPh sb="0" eb="2">
      <t>キュウショク</t>
    </rPh>
    <rPh sb="3" eb="5">
      <t>ウケイレ</t>
    </rPh>
    <phoneticPr fontId="9"/>
  </si>
  <si>
    <t>階段</t>
    <rPh sb="0" eb="2">
      <t>カイダン</t>
    </rPh>
    <phoneticPr fontId="9"/>
  </si>
  <si>
    <t>階段踊り場</t>
    <rPh sb="0" eb="2">
      <t>カイダン</t>
    </rPh>
    <rPh sb="2" eb="3">
      <t>オド</t>
    </rPh>
    <rPh sb="4" eb="5">
      <t>バ</t>
    </rPh>
    <phoneticPr fontId="9"/>
  </si>
  <si>
    <t>踊り場　壁付き</t>
    <rPh sb="0" eb="1">
      <t>オド</t>
    </rPh>
    <rPh sb="2" eb="3">
      <t>バ</t>
    </rPh>
    <rPh sb="4" eb="5">
      <t>カベ</t>
    </rPh>
    <rPh sb="5" eb="6">
      <t>ツ</t>
    </rPh>
    <phoneticPr fontId="9"/>
  </si>
  <si>
    <t>廊下(5,6年生教室前）</t>
    <rPh sb="0" eb="2">
      <t>ロウカ</t>
    </rPh>
    <rPh sb="6" eb="7">
      <t>ネン</t>
    </rPh>
    <rPh sb="7" eb="8">
      <t>セイ</t>
    </rPh>
    <rPh sb="8" eb="10">
      <t>キョウシツ</t>
    </rPh>
    <rPh sb="10" eb="11">
      <t>マエ</t>
    </rPh>
    <phoneticPr fontId="9"/>
  </si>
  <si>
    <t>5年生教室</t>
    <rPh sb="1" eb="3">
      <t>ネンセイ</t>
    </rPh>
    <rPh sb="3" eb="5">
      <t>キョウシツ</t>
    </rPh>
    <phoneticPr fontId="9"/>
  </si>
  <si>
    <t>６年生教室</t>
    <rPh sb="1" eb="3">
      <t>ネンセイ</t>
    </rPh>
    <rPh sb="3" eb="5">
      <t>キョウシツ</t>
    </rPh>
    <phoneticPr fontId="9"/>
  </si>
  <si>
    <t>図工室　外部</t>
    <rPh sb="0" eb="3">
      <t>ズコウシツ</t>
    </rPh>
    <rPh sb="4" eb="6">
      <t>ガイブ</t>
    </rPh>
    <phoneticPr fontId="9"/>
  </si>
  <si>
    <t>職員室（印刷室）</t>
    <rPh sb="0" eb="2">
      <t>ショクイン</t>
    </rPh>
    <rPh sb="2" eb="3">
      <t>シツ</t>
    </rPh>
    <rPh sb="4" eb="6">
      <t>インサツ</t>
    </rPh>
    <rPh sb="6" eb="7">
      <t>シツ</t>
    </rPh>
    <phoneticPr fontId="9"/>
  </si>
  <si>
    <t>校長室　洗面台</t>
    <rPh sb="0" eb="2">
      <t>コウチョウ</t>
    </rPh>
    <rPh sb="2" eb="3">
      <t>シツ</t>
    </rPh>
    <rPh sb="4" eb="6">
      <t>センメン</t>
    </rPh>
    <rPh sb="6" eb="7">
      <t>ダイ</t>
    </rPh>
    <phoneticPr fontId="9"/>
  </si>
  <si>
    <t>資料室</t>
    <rPh sb="0" eb="2">
      <t>シリョウ</t>
    </rPh>
    <rPh sb="2" eb="3">
      <t>シツ</t>
    </rPh>
    <phoneticPr fontId="9"/>
  </si>
  <si>
    <t>理科準備室　暗室前</t>
    <rPh sb="0" eb="2">
      <t>リカ</t>
    </rPh>
    <rPh sb="2" eb="4">
      <t>ジュンビ</t>
    </rPh>
    <rPh sb="4" eb="5">
      <t>シツ</t>
    </rPh>
    <rPh sb="6" eb="8">
      <t>アンシツ</t>
    </rPh>
    <rPh sb="8" eb="9">
      <t>マエ</t>
    </rPh>
    <phoneticPr fontId="9"/>
  </si>
  <si>
    <t>図工準備室</t>
    <rPh sb="0" eb="2">
      <t>ズコウ</t>
    </rPh>
    <rPh sb="2" eb="4">
      <t>ジュンビ</t>
    </rPh>
    <rPh sb="4" eb="5">
      <t>シツ</t>
    </rPh>
    <phoneticPr fontId="9"/>
  </si>
  <si>
    <t>階段下倉庫</t>
    <rPh sb="0" eb="2">
      <t>カイダン</t>
    </rPh>
    <rPh sb="2" eb="3">
      <t>シタ</t>
    </rPh>
    <rPh sb="3" eb="5">
      <t>ソウコ</t>
    </rPh>
    <phoneticPr fontId="9"/>
  </si>
  <si>
    <t>器具庫</t>
    <rPh sb="0" eb="3">
      <t>キグコ</t>
    </rPh>
    <phoneticPr fontId="9"/>
  </si>
  <si>
    <t>談話室</t>
    <rPh sb="0" eb="3">
      <t>ダンワシツ</t>
    </rPh>
    <phoneticPr fontId="9"/>
  </si>
  <si>
    <t>2,600～4,000</t>
  </si>
  <si>
    <t>2,600～4,000</t>
    <phoneticPr fontId="1"/>
  </si>
  <si>
    <t>鳳来寺小学校</t>
    <rPh sb="0" eb="2">
      <t>ホウライ</t>
    </rPh>
    <rPh sb="2" eb="3">
      <t>テラ</t>
    </rPh>
    <rPh sb="3" eb="6">
      <t>ショウガッコウ</t>
    </rPh>
    <phoneticPr fontId="1"/>
  </si>
  <si>
    <t>スクエア照明　埋込　□450</t>
  </si>
  <si>
    <t>FL110W*1灯</t>
  </si>
  <si>
    <t>蛍光灯110W  トラフ型</t>
  </si>
  <si>
    <t>蛍光灯40W  直付下面開放型 幅180mm</t>
  </si>
  <si>
    <t>蛍光灯40W  直付型 幅120mm（LED)FL40*1灯</t>
  </si>
  <si>
    <t>HＦ250</t>
  </si>
  <si>
    <t>埋込ダウンライト　E36　Φ250</t>
  </si>
  <si>
    <t>レフランプ100W</t>
  </si>
  <si>
    <t>埋込スポットライト　Φ210</t>
  </si>
  <si>
    <t>投光器</t>
  </si>
  <si>
    <t>蛍光灯40W  吊りパイプ下面開放型 幅180mm　FL40*2灯</t>
  </si>
  <si>
    <t>蛍光灯40W  吊り型 幅150mm 黒板灯</t>
  </si>
  <si>
    <t>蛍光灯40W  埋込下面開放型 幅190mm　FL40*2灯</t>
  </si>
  <si>
    <t>蛍光灯40W  直付型 幅230mm（LED)　FL40*2灯</t>
  </si>
  <si>
    <t>スクエア照明 直付型 □470</t>
  </si>
  <si>
    <t>直付下面開放（和風）E26　W250</t>
  </si>
  <si>
    <t>蛍光灯40W  下面開放型 幅300mm</t>
  </si>
  <si>
    <t>FL40W*1灯</t>
  </si>
  <si>
    <t>蛍光灯40W  吊り黒板灯</t>
  </si>
  <si>
    <t>蛍光灯40W  直付型黒板灯 幅65mm FL40*1灯</t>
  </si>
  <si>
    <t>FL40W*3灯</t>
  </si>
  <si>
    <t>蛍光灯40W  下面開放型 幅400mm　FL40*3灯</t>
  </si>
  <si>
    <t>FL110W*2灯</t>
  </si>
  <si>
    <t>蛍光灯110W  直付型 幅150mm</t>
  </si>
  <si>
    <t>FL100W*2灯</t>
  </si>
  <si>
    <t xml:space="preserve">蛍光灯100W  吊り灯 </t>
  </si>
  <si>
    <t>蛍光灯20W 直付型 幅240mm　FL20*2灯</t>
  </si>
  <si>
    <t>蛍光灯40W  埋込下面開放型 幅220mm　FL40*2灯</t>
  </si>
  <si>
    <t>蛍光灯20W  片反射型</t>
  </si>
  <si>
    <t>コップ形ブラケット　E26</t>
  </si>
  <si>
    <t>蛍光灯40W  吊り笠付きトラフ FL40*1灯</t>
  </si>
  <si>
    <t>１外部</t>
    <rPh sb="1" eb="3">
      <t>ガイブ</t>
    </rPh>
    <phoneticPr fontId="9"/>
  </si>
  <si>
    <t>4,500～6,600</t>
  </si>
  <si>
    <t>4,500～6,600</t>
    <phoneticPr fontId="1"/>
  </si>
  <si>
    <t>2,900～3,500</t>
  </si>
  <si>
    <t>2,900～3,500</t>
    <phoneticPr fontId="1"/>
  </si>
  <si>
    <t>黄柳川小学校</t>
    <rPh sb="0" eb="1">
      <t>キ</t>
    </rPh>
    <rPh sb="1" eb="3">
      <t>ヤナガワ</t>
    </rPh>
    <rPh sb="3" eb="6">
      <t>ショウガッコウ</t>
    </rPh>
    <phoneticPr fontId="1"/>
  </si>
  <si>
    <t>①職員室</t>
    <rPh sb="1" eb="4">
      <t>ショクインシツ</t>
    </rPh>
    <phoneticPr fontId="9"/>
  </si>
  <si>
    <t>①校長室</t>
    <rPh sb="1" eb="4">
      <t>コウチョウシツ</t>
    </rPh>
    <phoneticPr fontId="9"/>
  </si>
  <si>
    <t>①教育相談室</t>
    <rPh sb="1" eb="3">
      <t>キョウイク</t>
    </rPh>
    <rPh sb="3" eb="6">
      <t>ソウダンシツ</t>
    </rPh>
    <phoneticPr fontId="9"/>
  </si>
  <si>
    <t>①保健室</t>
    <rPh sb="1" eb="4">
      <t>ホケンシツ</t>
    </rPh>
    <phoneticPr fontId="9"/>
  </si>
  <si>
    <t>②職員室横男子WC</t>
    <rPh sb="1" eb="4">
      <t>ショクインシツ</t>
    </rPh>
    <rPh sb="4" eb="5">
      <t>ヨコ</t>
    </rPh>
    <rPh sb="5" eb="7">
      <t>ダンシ</t>
    </rPh>
    <phoneticPr fontId="9"/>
  </si>
  <si>
    <t>②男子更衣室</t>
    <rPh sb="1" eb="3">
      <t>ダンシ</t>
    </rPh>
    <rPh sb="3" eb="6">
      <t>コウイシツ</t>
    </rPh>
    <phoneticPr fontId="9"/>
  </si>
  <si>
    <t>②職員室横女子WC</t>
    <rPh sb="1" eb="5">
      <t>ショクインシツヨコ</t>
    </rPh>
    <rPh sb="5" eb="7">
      <t>ジョシ</t>
    </rPh>
    <phoneticPr fontId="9"/>
  </si>
  <si>
    <t>②女子更衣室</t>
    <rPh sb="1" eb="3">
      <t>ジョシ</t>
    </rPh>
    <rPh sb="3" eb="6">
      <t>コウイシツ</t>
    </rPh>
    <phoneticPr fontId="9"/>
  </si>
  <si>
    <t>②多目的WC</t>
    <rPh sb="1" eb="4">
      <t>タモクテキ</t>
    </rPh>
    <phoneticPr fontId="9"/>
  </si>
  <si>
    <t>②多目的WC前</t>
    <rPh sb="1" eb="4">
      <t>タモクテキ</t>
    </rPh>
    <rPh sb="6" eb="7">
      <t>マエ</t>
    </rPh>
    <phoneticPr fontId="9"/>
  </si>
  <si>
    <t>②消火ポンプ室</t>
    <rPh sb="1" eb="3">
      <t>ショウカ</t>
    </rPh>
    <rPh sb="6" eb="7">
      <t>シツ</t>
    </rPh>
    <phoneticPr fontId="9"/>
  </si>
  <si>
    <t>③わかば教室</t>
    <rPh sb="4" eb="6">
      <t>キョウシツ</t>
    </rPh>
    <phoneticPr fontId="9"/>
  </si>
  <si>
    <t>③倉庫１</t>
    <rPh sb="1" eb="3">
      <t>ソウコ</t>
    </rPh>
    <phoneticPr fontId="9"/>
  </si>
  <si>
    <t>④東棟 廊下・昇降口</t>
    <rPh sb="1" eb="3">
      <t>ヒガシトウ</t>
    </rPh>
    <rPh sb="4" eb="6">
      <t>ロウカ</t>
    </rPh>
    <rPh sb="7" eb="10">
      <t>ショウコウグチ</t>
    </rPh>
    <phoneticPr fontId="9"/>
  </si>
  <si>
    <t>④東棟 廊下</t>
    <rPh sb="1" eb="3">
      <t>ヒガシトウ</t>
    </rPh>
    <rPh sb="4" eb="6">
      <t>ロウカ</t>
    </rPh>
    <phoneticPr fontId="9"/>
  </si>
  <si>
    <t>⑤ホール</t>
  </si>
  <si>
    <t>⑤中央階段</t>
    <rPh sb="1" eb="5">
      <t>チュウオウカイダン</t>
    </rPh>
    <phoneticPr fontId="9"/>
  </si>
  <si>
    <t>⑤放送室</t>
    <rPh sb="1" eb="4">
      <t>ホウソウシツ</t>
    </rPh>
    <phoneticPr fontId="9"/>
  </si>
  <si>
    <t>⑥クラスルーム１</t>
  </si>
  <si>
    <t>⑥クワイエットルーム</t>
  </si>
  <si>
    <t>⑥クラスルーム２</t>
  </si>
  <si>
    <t>⑥教材庫２</t>
    <rPh sb="1" eb="4">
      <t>キョウザイコ</t>
    </rPh>
    <phoneticPr fontId="9"/>
  </si>
  <si>
    <t>⑥家庭科室</t>
    <rPh sb="1" eb="5">
      <t>カテイカシツ</t>
    </rPh>
    <phoneticPr fontId="9"/>
  </si>
  <si>
    <t>⑥家庭科室</t>
    <rPh sb="1" eb="4">
      <t>カテイカ</t>
    </rPh>
    <rPh sb="4" eb="5">
      <t>シツ</t>
    </rPh>
    <phoneticPr fontId="9"/>
  </si>
  <si>
    <t>⑥家庭科準備室</t>
    <rPh sb="1" eb="7">
      <t>カテイカジュンビシツ</t>
    </rPh>
    <phoneticPr fontId="9"/>
  </si>
  <si>
    <t>⑦図工室</t>
    <rPh sb="1" eb="4">
      <t>ズコウシツ</t>
    </rPh>
    <phoneticPr fontId="9"/>
  </si>
  <si>
    <t>⑦図工準備室</t>
    <rPh sb="1" eb="3">
      <t>ズコウ</t>
    </rPh>
    <rPh sb="3" eb="6">
      <t>ジュンビシツ</t>
    </rPh>
    <phoneticPr fontId="9"/>
  </si>
  <si>
    <t>⑦教材庫1</t>
    <rPh sb="1" eb="4">
      <t>キョウザイコ</t>
    </rPh>
    <phoneticPr fontId="9"/>
  </si>
  <si>
    <t>⑧多目的室</t>
    <rPh sb="1" eb="5">
      <t>タモクテキシツ</t>
    </rPh>
    <phoneticPr fontId="9"/>
  </si>
  <si>
    <t>⑧男女WC前</t>
    <rPh sb="1" eb="3">
      <t>ダンジョ</t>
    </rPh>
    <rPh sb="5" eb="6">
      <t>マエ</t>
    </rPh>
    <phoneticPr fontId="9"/>
  </si>
  <si>
    <t>⑨西棟 廊下</t>
    <rPh sb="1" eb="2">
      <t>ニシ</t>
    </rPh>
    <rPh sb="2" eb="3">
      <t>トウ</t>
    </rPh>
    <rPh sb="4" eb="6">
      <t>ロウカ</t>
    </rPh>
    <phoneticPr fontId="9"/>
  </si>
  <si>
    <t>⑩多目的スペース</t>
    <rPh sb="1" eb="4">
      <t>タモクテキ</t>
    </rPh>
    <phoneticPr fontId="9"/>
  </si>
  <si>
    <t>⑩教材庫4</t>
    <rPh sb="1" eb="4">
      <t>キョウザイコ</t>
    </rPh>
    <phoneticPr fontId="9"/>
  </si>
  <si>
    <t>⑪クラスルーム6</t>
  </si>
  <si>
    <t>⑪クワイエットルーム</t>
  </si>
  <si>
    <t>⑪クラスルーム5</t>
  </si>
  <si>
    <t>⑫東棟 廊下</t>
    <rPh sb="1" eb="3">
      <t>ヒガシトウ</t>
    </rPh>
    <rPh sb="4" eb="6">
      <t>ロウカ</t>
    </rPh>
    <phoneticPr fontId="9"/>
  </si>
  <si>
    <t>⑬東階段</t>
    <rPh sb="1" eb="4">
      <t>ヒガシカイダン</t>
    </rPh>
    <phoneticPr fontId="9"/>
  </si>
  <si>
    <t>⑭ホール</t>
  </si>
  <si>
    <t>⑭音楽室前室</t>
    <rPh sb="1" eb="4">
      <t>オンガクシツ</t>
    </rPh>
    <rPh sb="4" eb="6">
      <t>ゼンシツ</t>
    </rPh>
    <phoneticPr fontId="9"/>
  </si>
  <si>
    <t>⑭サーバー室</t>
    <rPh sb="5" eb="6">
      <t>シツ</t>
    </rPh>
    <phoneticPr fontId="9"/>
  </si>
  <si>
    <t>⑭倉庫2</t>
    <rPh sb="1" eb="3">
      <t>ソウコ</t>
    </rPh>
    <phoneticPr fontId="9"/>
  </si>
  <si>
    <t>⑭音楽準備室</t>
    <rPh sb="1" eb="3">
      <t>オンガク</t>
    </rPh>
    <rPh sb="3" eb="6">
      <t>ジュンビシツ</t>
    </rPh>
    <phoneticPr fontId="9"/>
  </si>
  <si>
    <t>⑭音楽室</t>
    <rPh sb="1" eb="4">
      <t>オンガクシツ</t>
    </rPh>
    <phoneticPr fontId="9"/>
  </si>
  <si>
    <t>⑮図書室</t>
    <rPh sb="1" eb="4">
      <t>トショシツ</t>
    </rPh>
    <phoneticPr fontId="9"/>
  </si>
  <si>
    <t>⑮パソコン室</t>
    <rPh sb="5" eb="6">
      <t>シツ</t>
    </rPh>
    <phoneticPr fontId="9"/>
  </si>
  <si>
    <t>⑮クラスルーム4</t>
  </si>
  <si>
    <t>⑮クワイエットルーム</t>
  </si>
  <si>
    <t>⑯クラスルーム3</t>
  </si>
  <si>
    <t>⑯教材庫3</t>
    <rPh sb="1" eb="4">
      <t>キョウザイコ</t>
    </rPh>
    <phoneticPr fontId="9"/>
  </si>
  <si>
    <t>⑯多目的スペース</t>
    <rPh sb="1" eb="4">
      <t>タモクテキ</t>
    </rPh>
    <phoneticPr fontId="9"/>
  </si>
  <si>
    <t>⑰西階段</t>
    <rPh sb="1" eb="2">
      <t>ニシ</t>
    </rPh>
    <rPh sb="2" eb="4">
      <t>カイダン</t>
    </rPh>
    <phoneticPr fontId="9"/>
  </si>
  <si>
    <t>⑱男女WC</t>
    <rPh sb="1" eb="3">
      <t>ダンジョ</t>
    </rPh>
    <phoneticPr fontId="9"/>
  </si>
  <si>
    <t>⑱男女WC前</t>
    <rPh sb="1" eb="3">
      <t>ダンジョ</t>
    </rPh>
    <rPh sb="5" eb="6">
      <t>マエ</t>
    </rPh>
    <phoneticPr fontId="9"/>
  </si>
  <si>
    <t>⑲西棟 廊下</t>
    <rPh sb="1" eb="2">
      <t>ニシ</t>
    </rPh>
    <rPh sb="2" eb="3">
      <t>トウ</t>
    </rPh>
    <rPh sb="4" eb="6">
      <t>ロウカ</t>
    </rPh>
    <phoneticPr fontId="9"/>
  </si>
  <si>
    <t>プール棟</t>
    <rPh sb="3" eb="4">
      <t>トウ</t>
    </rPh>
    <phoneticPr fontId="1"/>
  </si>
  <si>
    <t>⑳プール棟 女子更衣室</t>
    <rPh sb="4" eb="5">
      <t>トウ</t>
    </rPh>
    <rPh sb="6" eb="11">
      <t>ジョシコウイシツ</t>
    </rPh>
    <phoneticPr fontId="9"/>
  </si>
  <si>
    <t>⑳プール棟 男子更衣室</t>
    <rPh sb="4" eb="5">
      <t>トウ</t>
    </rPh>
    <rPh sb="6" eb="8">
      <t>ダンシ</t>
    </rPh>
    <rPh sb="8" eb="11">
      <t>コウイシツ</t>
    </rPh>
    <phoneticPr fontId="9"/>
  </si>
  <si>
    <t>⑳プール棟 男女WC</t>
    <rPh sb="4" eb="5">
      <t>トウ</t>
    </rPh>
    <rPh sb="6" eb="8">
      <t>ダンジョ</t>
    </rPh>
    <phoneticPr fontId="9"/>
  </si>
  <si>
    <t>⑳プール棟 管理室</t>
    <rPh sb="4" eb="5">
      <t>トウ</t>
    </rPh>
    <rPh sb="6" eb="9">
      <t>カンリシツ</t>
    </rPh>
    <phoneticPr fontId="9"/>
  </si>
  <si>
    <t>⑳プール棟 器具庫</t>
    <rPh sb="4" eb="5">
      <t>トウ</t>
    </rPh>
    <rPh sb="6" eb="9">
      <t>キグコ</t>
    </rPh>
    <phoneticPr fontId="9"/>
  </si>
  <si>
    <t>⑳プール棟 機械室</t>
    <rPh sb="4" eb="5">
      <t>トウ</t>
    </rPh>
    <rPh sb="6" eb="9">
      <t>キカイシツ</t>
    </rPh>
    <phoneticPr fontId="9"/>
  </si>
  <si>
    <t>⑳プール棟 塩素室</t>
    <rPh sb="4" eb="5">
      <t>トウ</t>
    </rPh>
    <rPh sb="6" eb="9">
      <t>エンソシツ</t>
    </rPh>
    <phoneticPr fontId="9"/>
  </si>
  <si>
    <t>屋外駐車場</t>
    <rPh sb="0" eb="2">
      <t>オクガイ</t>
    </rPh>
    <rPh sb="2" eb="5">
      <t>チュウシャジョウ</t>
    </rPh>
    <phoneticPr fontId="1"/>
  </si>
  <si>
    <t>屋外体育倉庫</t>
    <rPh sb="0" eb="2">
      <t>オクガイ</t>
    </rPh>
    <rPh sb="2" eb="4">
      <t>タイイク</t>
    </rPh>
    <rPh sb="4" eb="6">
      <t>ソウコ</t>
    </rPh>
    <phoneticPr fontId="1"/>
  </si>
  <si>
    <t>コンパクト蛍光灯  埋込型 幅470mm</t>
  </si>
  <si>
    <t>蛍光灯32W  直付型 幅160mm</t>
  </si>
  <si>
    <t>蛍光灯32W  直付型 幅100mm</t>
  </si>
  <si>
    <t>蛍光灯32W  直付型 幅100mm 人感センサー付</t>
  </si>
  <si>
    <t>蛍光灯32W  下面開放型 幅140mm</t>
  </si>
  <si>
    <t>蛍光灯32W  直付型 幅75mm</t>
  </si>
  <si>
    <t>FL10W*1</t>
  </si>
  <si>
    <t>蛍光灯32W  アーム型黒板灯</t>
  </si>
  <si>
    <t>蛍光灯32W  直付型 幅70mm</t>
  </si>
  <si>
    <t>EFD15W*1灯</t>
  </si>
  <si>
    <t>ブラケットφ90 電球E17 電球色</t>
  </si>
  <si>
    <t>蛍光灯32W  直付型 幅200mm</t>
  </si>
  <si>
    <t>蛍光灯32W  笠付トラフ型 防雨 防水ソケット付き</t>
  </si>
  <si>
    <t>セラメタ150W*1灯</t>
  </si>
  <si>
    <t>街路灯 セラメタ150W E26</t>
  </si>
  <si>
    <t>3,300以内</t>
    <rPh sb="5" eb="7">
      <t>イナイ</t>
    </rPh>
    <phoneticPr fontId="1"/>
  </si>
  <si>
    <t>東陽小学校</t>
    <rPh sb="0" eb="2">
      <t>トウヨウ</t>
    </rPh>
    <rPh sb="2" eb="5">
      <t>ショウガッコウ</t>
    </rPh>
    <phoneticPr fontId="1"/>
  </si>
  <si>
    <t>玄関口</t>
    <rPh sb="0" eb="3">
      <t>ゲンカングチ</t>
    </rPh>
    <phoneticPr fontId="9"/>
  </si>
  <si>
    <t>勝手口</t>
    <rPh sb="0" eb="3">
      <t>カッテクチ</t>
    </rPh>
    <phoneticPr fontId="9"/>
  </si>
  <si>
    <t>廊下①</t>
    <rPh sb="0" eb="2">
      <t>ロウカ</t>
    </rPh>
    <phoneticPr fontId="9"/>
  </si>
  <si>
    <t>廊下②</t>
    <rPh sb="0" eb="2">
      <t>ロウカ</t>
    </rPh>
    <phoneticPr fontId="9"/>
  </si>
  <si>
    <t>第三倉庫</t>
    <rPh sb="0" eb="4">
      <t>ダイサンソウコ</t>
    </rPh>
    <phoneticPr fontId="9"/>
  </si>
  <si>
    <t>ランチルーム</t>
  </si>
  <si>
    <t>かやのみB</t>
  </si>
  <si>
    <t>かやのみA</t>
  </si>
  <si>
    <t>１年</t>
    <rPh sb="1" eb="2">
      <t>ネン</t>
    </rPh>
    <phoneticPr fontId="9"/>
  </si>
  <si>
    <t>宿直室</t>
    <rPh sb="0" eb="3">
      <t>シュクチョクシツ</t>
    </rPh>
    <phoneticPr fontId="9"/>
  </si>
  <si>
    <t>事務所</t>
    <rPh sb="0" eb="3">
      <t>ジムショ</t>
    </rPh>
    <phoneticPr fontId="9"/>
  </si>
  <si>
    <t>研修室</t>
    <rPh sb="0" eb="3">
      <t>ケンシュウシツ</t>
    </rPh>
    <phoneticPr fontId="9"/>
  </si>
  <si>
    <t>放送室前</t>
    <rPh sb="0" eb="4">
      <t>ホウソウシツマエ</t>
    </rPh>
    <phoneticPr fontId="9"/>
  </si>
  <si>
    <t>湯沸室</t>
    <rPh sb="0" eb="3">
      <t>ユワカシシツ</t>
    </rPh>
    <phoneticPr fontId="9"/>
  </si>
  <si>
    <t>5年</t>
    <rPh sb="1" eb="2">
      <t>ネン</t>
    </rPh>
    <phoneticPr fontId="9"/>
  </si>
  <si>
    <t>3年</t>
    <rPh sb="1" eb="2">
      <t>ネン</t>
    </rPh>
    <phoneticPr fontId="9"/>
  </si>
  <si>
    <t>パソコンルーム</t>
  </si>
  <si>
    <t>渡り廊下</t>
    <rPh sb="0" eb="1">
      <t>ワタ</t>
    </rPh>
    <rPh sb="2" eb="4">
      <t>ロウカ</t>
    </rPh>
    <phoneticPr fontId="1"/>
  </si>
  <si>
    <t>当別教室棟</t>
    <rPh sb="0" eb="2">
      <t>トウベツ</t>
    </rPh>
    <rPh sb="2" eb="4">
      <t>キョウシツ</t>
    </rPh>
    <rPh sb="4" eb="5">
      <t>トウ</t>
    </rPh>
    <phoneticPr fontId="1"/>
  </si>
  <si>
    <t>理科準備室</t>
    <rPh sb="0" eb="2">
      <t>リカ</t>
    </rPh>
    <rPh sb="2" eb="5">
      <t>ジュンビシツ</t>
    </rPh>
    <phoneticPr fontId="9"/>
  </si>
  <si>
    <t>家庭室</t>
    <rPh sb="0" eb="3">
      <t>カテイシツ</t>
    </rPh>
    <phoneticPr fontId="9"/>
  </si>
  <si>
    <t>図書準備室</t>
    <rPh sb="0" eb="2">
      <t>トショ</t>
    </rPh>
    <rPh sb="2" eb="5">
      <t>ジュンビシツ</t>
    </rPh>
    <phoneticPr fontId="9"/>
  </si>
  <si>
    <t>給食室外部</t>
    <rPh sb="0" eb="2">
      <t>キュウショク</t>
    </rPh>
    <rPh sb="2" eb="3">
      <t>シツ</t>
    </rPh>
    <rPh sb="3" eb="5">
      <t>ガイブ</t>
    </rPh>
    <phoneticPr fontId="9"/>
  </si>
  <si>
    <t>昇降口前</t>
    <rPh sb="0" eb="3">
      <t>ショウコウグチ</t>
    </rPh>
    <rPh sb="3" eb="4">
      <t>マエ</t>
    </rPh>
    <phoneticPr fontId="9"/>
  </si>
  <si>
    <t>直付スクエアブラケット□300</t>
  </si>
  <si>
    <t>蛍光灯40W　吊り黒板灯　設置面410×80mm</t>
  </si>
  <si>
    <t>蛍光灯40W  埋込型 幅240mm</t>
  </si>
  <si>
    <t>スクエアシーリングライト□500</t>
  </si>
  <si>
    <t>蛍光灯110W  埋込型 幅250mm</t>
  </si>
  <si>
    <t>黒板灯</t>
  </si>
  <si>
    <t>FPL13W</t>
  </si>
  <si>
    <t>センサー付きブラケット　設置面105×325mm</t>
  </si>
  <si>
    <t>鳳来東小学校</t>
    <rPh sb="0" eb="2">
      <t>ホウライ</t>
    </rPh>
    <rPh sb="2" eb="3">
      <t>ヒガシ</t>
    </rPh>
    <rPh sb="3" eb="6">
      <t>ショウガッコウ</t>
    </rPh>
    <phoneticPr fontId="1"/>
  </si>
  <si>
    <t>更衣室前廊下</t>
    <rPh sb="0" eb="3">
      <t>コウイシツ</t>
    </rPh>
    <rPh sb="3" eb="4">
      <t>マエ</t>
    </rPh>
    <rPh sb="4" eb="6">
      <t>ロウカ</t>
    </rPh>
    <phoneticPr fontId="9"/>
  </si>
  <si>
    <t>給湯室</t>
    <rPh sb="0" eb="3">
      <t>キュウトウシツ</t>
    </rPh>
    <phoneticPr fontId="9"/>
  </si>
  <si>
    <t>児童用トイレ廊下</t>
    <rPh sb="0" eb="3">
      <t>ジドウヨウ</t>
    </rPh>
    <rPh sb="6" eb="8">
      <t>ロウカ</t>
    </rPh>
    <phoneticPr fontId="9"/>
  </si>
  <si>
    <t>児童用男子トイレ</t>
    <rPh sb="0" eb="3">
      <t>ジドウヨウ</t>
    </rPh>
    <rPh sb="3" eb="5">
      <t>ダンシ</t>
    </rPh>
    <phoneticPr fontId="9"/>
  </si>
  <si>
    <t>児童用女子トイレ</t>
    <rPh sb="0" eb="3">
      <t>ジドウヨウ</t>
    </rPh>
    <rPh sb="3" eb="5">
      <t>ジョシ</t>
    </rPh>
    <phoneticPr fontId="9"/>
  </si>
  <si>
    <t>1年2年教室</t>
    <rPh sb="1" eb="2">
      <t>ネン</t>
    </rPh>
    <rPh sb="3" eb="4">
      <t>ネン</t>
    </rPh>
    <rPh sb="4" eb="6">
      <t>キョウシツ</t>
    </rPh>
    <phoneticPr fontId="9"/>
  </si>
  <si>
    <t>１F～2F</t>
  </si>
  <si>
    <t>フラワールーム</t>
  </si>
  <si>
    <t>学習室</t>
    <rPh sb="0" eb="2">
      <t>ガクシュウ</t>
    </rPh>
    <rPh sb="2" eb="3">
      <t>シツ</t>
    </rPh>
    <phoneticPr fontId="9"/>
  </si>
  <si>
    <t>放送室</t>
    <rPh sb="0" eb="2">
      <t>ホウソウ</t>
    </rPh>
    <rPh sb="2" eb="3">
      <t>シツ</t>
    </rPh>
    <phoneticPr fontId="9"/>
  </si>
  <si>
    <t>放送室小部屋</t>
    <rPh sb="0" eb="2">
      <t>ホウソウ</t>
    </rPh>
    <rPh sb="2" eb="3">
      <t>シツ</t>
    </rPh>
    <rPh sb="3" eb="6">
      <t>コベヤ</t>
    </rPh>
    <phoneticPr fontId="9"/>
  </si>
  <si>
    <t>3年4年教室</t>
    <rPh sb="1" eb="2">
      <t>ネン</t>
    </rPh>
    <rPh sb="3" eb="4">
      <t>ネン</t>
    </rPh>
    <rPh sb="4" eb="6">
      <t>キョウシツ</t>
    </rPh>
    <phoneticPr fontId="9"/>
  </si>
  <si>
    <t>5年6年教室</t>
    <rPh sb="1" eb="2">
      <t>ネン</t>
    </rPh>
    <rPh sb="3" eb="4">
      <t>ネン</t>
    </rPh>
    <rPh sb="4" eb="6">
      <t>キョウシツ</t>
    </rPh>
    <phoneticPr fontId="9"/>
  </si>
  <si>
    <t>LED40W</t>
  </si>
  <si>
    <t>LED笠付トラフ型 幅80mm</t>
  </si>
  <si>
    <t>ブラケットΦ320</t>
  </si>
  <si>
    <t>ミラー灯　55×620mm</t>
  </si>
  <si>
    <t>蛍光灯40W  笠付トラフ型　チェーン吊り　</t>
  </si>
  <si>
    <t>蛍光灯40W 　片反射トラフ型　チェーン吊り</t>
  </si>
  <si>
    <t>別棟</t>
    <rPh sb="0" eb="2">
      <t>ベツムネ</t>
    </rPh>
    <phoneticPr fontId="1"/>
  </si>
  <si>
    <t>体育館棟外壁</t>
    <rPh sb="0" eb="3">
      <t>タイイクカン</t>
    </rPh>
    <rPh sb="3" eb="4">
      <t>トウ</t>
    </rPh>
    <rPh sb="4" eb="6">
      <t>ガイヘキ</t>
    </rPh>
    <phoneticPr fontId="9"/>
  </si>
  <si>
    <t>器具庫①</t>
    <rPh sb="0" eb="3">
      <t>キグコ</t>
    </rPh>
    <phoneticPr fontId="9"/>
  </si>
  <si>
    <t>器具庫②</t>
    <rPh sb="0" eb="3">
      <t>キグコ</t>
    </rPh>
    <phoneticPr fontId="9"/>
  </si>
  <si>
    <t>ステージ上</t>
    <rPh sb="4" eb="5">
      <t>ウエ</t>
    </rPh>
    <phoneticPr fontId="9"/>
  </si>
  <si>
    <t>体育館</t>
    <rPh sb="0" eb="3">
      <t>タイイクカン</t>
    </rPh>
    <phoneticPr fontId="1"/>
  </si>
  <si>
    <t>１～2</t>
    <phoneticPr fontId="1"/>
  </si>
  <si>
    <t>蛍光灯40W  吊り黒板灯 70×470mm</t>
  </si>
  <si>
    <t>蛍光灯20W  半埋込型 幅120mm</t>
  </si>
  <si>
    <t>防犯灯　20W　明るさセンサ付き</t>
  </si>
  <si>
    <t>BHRF-300W</t>
  </si>
  <si>
    <t>バラストレス水銀灯300W</t>
  </si>
  <si>
    <t>3,400以内</t>
    <rPh sb="5" eb="7">
      <t>イナイ</t>
    </rPh>
    <phoneticPr fontId="1"/>
  </si>
  <si>
    <t>3,100以内</t>
    <rPh sb="5" eb="7">
      <t>イナイ</t>
    </rPh>
    <phoneticPr fontId="1"/>
  </si>
  <si>
    <t>新城中学校</t>
    <rPh sb="0" eb="2">
      <t>シンシロ</t>
    </rPh>
    <rPh sb="2" eb="5">
      <t>チュウガッコウ</t>
    </rPh>
    <phoneticPr fontId="1"/>
  </si>
  <si>
    <t>外1F</t>
    <rPh sb="0" eb="1">
      <t>ソト</t>
    </rPh>
    <phoneticPr fontId="9"/>
  </si>
  <si>
    <t>玄関近く</t>
    <rPh sb="0" eb="2">
      <t>ゲンカン</t>
    </rPh>
    <rPh sb="2" eb="3">
      <t>チカ</t>
    </rPh>
    <phoneticPr fontId="9"/>
  </si>
  <si>
    <t>オアシス</t>
  </si>
  <si>
    <t>校長室間接照明</t>
    <rPh sb="0" eb="3">
      <t>コウチョウシツ</t>
    </rPh>
    <rPh sb="3" eb="5">
      <t>カンセツ</t>
    </rPh>
    <rPh sb="5" eb="7">
      <t>ショウメイ</t>
    </rPh>
    <phoneticPr fontId="9"/>
  </si>
  <si>
    <t>職員男子トイレ</t>
    <rPh sb="0" eb="4">
      <t>ショクインダンシ</t>
    </rPh>
    <phoneticPr fontId="9"/>
  </si>
  <si>
    <t>勝手口廊下</t>
    <rPh sb="0" eb="3">
      <t>カッテグチ</t>
    </rPh>
    <rPh sb="3" eb="5">
      <t>ロウカ</t>
    </rPh>
    <phoneticPr fontId="9"/>
  </si>
  <si>
    <t>勝手口前</t>
    <rPh sb="0" eb="3">
      <t>カッテグチ</t>
    </rPh>
    <rPh sb="3" eb="4">
      <t>マエ</t>
    </rPh>
    <phoneticPr fontId="9"/>
  </si>
  <si>
    <t>1-A</t>
  </si>
  <si>
    <t>E・G組</t>
    <rPh sb="3" eb="4">
      <t>クミ</t>
    </rPh>
    <phoneticPr fontId="9"/>
  </si>
  <si>
    <t>相談室奥</t>
    <rPh sb="0" eb="3">
      <t>ソウダンシツ</t>
    </rPh>
    <rPh sb="3" eb="4">
      <t>オク</t>
    </rPh>
    <phoneticPr fontId="9"/>
  </si>
  <si>
    <t>第二倉庫</t>
    <rPh sb="0" eb="2">
      <t>ダイニ</t>
    </rPh>
    <rPh sb="2" eb="4">
      <t>ソウコ</t>
    </rPh>
    <phoneticPr fontId="9"/>
  </si>
  <si>
    <t>調理準備室</t>
    <rPh sb="0" eb="2">
      <t>チョウリ</t>
    </rPh>
    <rPh sb="2" eb="5">
      <t>ジュンビシツ</t>
    </rPh>
    <phoneticPr fontId="9"/>
  </si>
  <si>
    <t>調理室</t>
    <rPh sb="0" eb="2">
      <t>チョウリ</t>
    </rPh>
    <rPh sb="2" eb="3">
      <t>シツ</t>
    </rPh>
    <phoneticPr fontId="9"/>
  </si>
  <si>
    <t>金工室</t>
    <rPh sb="0" eb="3">
      <t>キンコウシツ</t>
    </rPh>
    <phoneticPr fontId="9"/>
  </si>
  <si>
    <t>木工準備室</t>
    <rPh sb="0" eb="2">
      <t>モッコウ</t>
    </rPh>
    <rPh sb="2" eb="5">
      <t>ジュンビシツ</t>
    </rPh>
    <phoneticPr fontId="9"/>
  </si>
  <si>
    <t>木工準備室前</t>
    <rPh sb="0" eb="2">
      <t>モッコウ</t>
    </rPh>
    <rPh sb="2" eb="5">
      <t>ジュンビシツ</t>
    </rPh>
    <rPh sb="5" eb="6">
      <t>マエ</t>
    </rPh>
    <phoneticPr fontId="9"/>
  </si>
  <si>
    <t>木工室</t>
    <rPh sb="0" eb="2">
      <t>モッコウ</t>
    </rPh>
    <rPh sb="2" eb="3">
      <t>シツ</t>
    </rPh>
    <phoneticPr fontId="9"/>
  </si>
  <si>
    <t>機械室（教室）</t>
    <rPh sb="0" eb="3">
      <t>キカイシツ</t>
    </rPh>
    <rPh sb="4" eb="6">
      <t>キョウシツ</t>
    </rPh>
    <phoneticPr fontId="9"/>
  </si>
  <si>
    <t>１F外</t>
    <rPh sb="2" eb="3">
      <t>ソト</t>
    </rPh>
    <phoneticPr fontId="9"/>
  </si>
  <si>
    <t>渡り廊下外</t>
    <rPh sb="0" eb="1">
      <t>ワタ</t>
    </rPh>
    <rPh sb="2" eb="4">
      <t>ロウカ</t>
    </rPh>
    <rPh sb="4" eb="5">
      <t>ソト</t>
    </rPh>
    <phoneticPr fontId="9"/>
  </si>
  <si>
    <t>渡り廊下②</t>
    <rPh sb="0" eb="1">
      <t>ワタ</t>
    </rPh>
    <rPh sb="2" eb="4">
      <t>ロウカ</t>
    </rPh>
    <phoneticPr fontId="9"/>
  </si>
  <si>
    <t>被服室</t>
    <rPh sb="0" eb="2">
      <t>ヒフク</t>
    </rPh>
    <rPh sb="2" eb="3">
      <t>シツ</t>
    </rPh>
    <phoneticPr fontId="9"/>
  </si>
  <si>
    <t>被服準備室</t>
    <rPh sb="0" eb="2">
      <t>ヒフク</t>
    </rPh>
    <rPh sb="2" eb="5">
      <t>ジュンビシツ</t>
    </rPh>
    <phoneticPr fontId="9"/>
  </si>
  <si>
    <t>EⅡ組</t>
    <rPh sb="2" eb="3">
      <t>クミ</t>
    </rPh>
    <phoneticPr fontId="9"/>
  </si>
  <si>
    <t>F組</t>
    <rPh sb="1" eb="2">
      <t>クミ</t>
    </rPh>
    <phoneticPr fontId="9"/>
  </si>
  <si>
    <t>2-B</t>
  </si>
  <si>
    <t>階段②</t>
    <rPh sb="0" eb="3">
      <t>カイダン2</t>
    </rPh>
    <phoneticPr fontId="9"/>
  </si>
  <si>
    <t>美術準備室</t>
    <rPh sb="0" eb="2">
      <t>ビジュツ</t>
    </rPh>
    <rPh sb="2" eb="5">
      <t>ジュンビシツ</t>
    </rPh>
    <phoneticPr fontId="9"/>
  </si>
  <si>
    <t>美術室</t>
    <rPh sb="0" eb="2">
      <t>ビジュツ</t>
    </rPh>
    <rPh sb="2" eb="3">
      <t>シツ</t>
    </rPh>
    <phoneticPr fontId="9"/>
  </si>
  <si>
    <t>第一理科室</t>
    <rPh sb="0" eb="2">
      <t>ダイイチ</t>
    </rPh>
    <rPh sb="2" eb="5">
      <t>リカシツ</t>
    </rPh>
    <phoneticPr fontId="9"/>
  </si>
  <si>
    <t>暗室</t>
    <rPh sb="0" eb="2">
      <t>アンシツ</t>
    </rPh>
    <phoneticPr fontId="9"/>
  </si>
  <si>
    <t>第二学習室</t>
    <rPh sb="0" eb="2">
      <t>ダイニ</t>
    </rPh>
    <rPh sb="2" eb="5">
      <t>ガクシュウシツ</t>
    </rPh>
    <phoneticPr fontId="9"/>
  </si>
  <si>
    <t>進路センター</t>
    <rPh sb="0" eb="2">
      <t>シンロ</t>
    </rPh>
    <phoneticPr fontId="9"/>
  </si>
  <si>
    <t>3-C</t>
  </si>
  <si>
    <t>第一学習室</t>
    <rPh sb="0" eb="2">
      <t>ダイイチ</t>
    </rPh>
    <rPh sb="2" eb="5">
      <t>ガクシュウシツ</t>
    </rPh>
    <phoneticPr fontId="9"/>
  </si>
  <si>
    <t>資料室</t>
    <rPh sb="0" eb="3">
      <t>シリョウシツ</t>
    </rPh>
    <phoneticPr fontId="9"/>
  </si>
  <si>
    <t>4F</t>
  </si>
  <si>
    <t>プレゼンテーションルーム</t>
  </si>
  <si>
    <t>通級指導教室</t>
    <rPh sb="0" eb="6">
      <t>ツウキュウシドウキョウシツ</t>
    </rPh>
    <phoneticPr fontId="9"/>
  </si>
  <si>
    <t>メディアセンター</t>
  </si>
  <si>
    <t>生徒指導室</t>
    <rPh sb="0" eb="5">
      <t>セイトシドウシツ</t>
    </rPh>
    <phoneticPr fontId="9"/>
  </si>
  <si>
    <t>部室棟</t>
    <rPh sb="0" eb="2">
      <t>ブシツ</t>
    </rPh>
    <rPh sb="2" eb="3">
      <t>ムネ</t>
    </rPh>
    <phoneticPr fontId="1"/>
  </si>
  <si>
    <t>ダウンライト Φ300</t>
  </si>
  <si>
    <t>FL40W*4灯</t>
  </si>
  <si>
    <t>蛍光灯40W  埋込型スクエア □1240</t>
  </si>
  <si>
    <t>手元灯15Ｗ プルスイッチ付き</t>
  </si>
  <si>
    <t>蛍光灯40W  直付型 幅230mm（LED)</t>
  </si>
  <si>
    <t>手元灯</t>
  </si>
  <si>
    <t>蛍光灯40W  埋込型スクエア □640</t>
  </si>
  <si>
    <t>ブラケット W110</t>
  </si>
  <si>
    <t>蛍光灯40W  直付下面開放型 幅250mm</t>
  </si>
  <si>
    <t>蛍光灯40W  吊り黒板灯 幅70mm</t>
  </si>
  <si>
    <t>外</t>
    <rPh sb="0" eb="1">
      <t>ソト</t>
    </rPh>
    <phoneticPr fontId="9"/>
  </si>
  <si>
    <t>部屋ごと合計12部屋</t>
    <rPh sb="0" eb="2">
      <t>ヘヤ</t>
    </rPh>
    <rPh sb="4" eb="6">
      <t>ゴウケイ</t>
    </rPh>
    <rPh sb="8" eb="10">
      <t>ヘヤ</t>
    </rPh>
    <phoneticPr fontId="9"/>
  </si>
  <si>
    <t>弓道場</t>
    <rPh sb="0" eb="2">
      <t>キュウドウ</t>
    </rPh>
    <rPh sb="2" eb="3">
      <t>ジョウ</t>
    </rPh>
    <phoneticPr fontId="1"/>
  </si>
  <si>
    <t>室内</t>
    <rPh sb="0" eb="2">
      <t>シツナイ</t>
    </rPh>
    <phoneticPr fontId="9"/>
  </si>
  <si>
    <t>軒下</t>
    <rPh sb="0" eb="2">
      <t>ノキシタ</t>
    </rPh>
    <phoneticPr fontId="9"/>
  </si>
  <si>
    <t>駐車場</t>
    <rPh sb="0" eb="3">
      <t>チュウシャジョウ</t>
    </rPh>
    <phoneticPr fontId="1"/>
  </si>
  <si>
    <t>南玄関</t>
    <rPh sb="0" eb="1">
      <t>ミナミ</t>
    </rPh>
    <rPh sb="1" eb="3">
      <t>ゲンカン</t>
    </rPh>
    <phoneticPr fontId="9"/>
  </si>
  <si>
    <t>1階階段下</t>
    <rPh sb="1" eb="2">
      <t>カイ</t>
    </rPh>
    <rPh sb="2" eb="5">
      <t>カイダンシタ</t>
    </rPh>
    <phoneticPr fontId="9"/>
  </si>
  <si>
    <t>1階奥階段</t>
    <rPh sb="1" eb="2">
      <t>カイ</t>
    </rPh>
    <rPh sb="2" eb="3">
      <t>オク</t>
    </rPh>
    <rPh sb="3" eb="5">
      <t>カイダン</t>
    </rPh>
    <phoneticPr fontId="9"/>
  </si>
  <si>
    <t>2階階段</t>
    <rPh sb="1" eb="2">
      <t>カイ</t>
    </rPh>
    <rPh sb="2" eb="4">
      <t>カイダン</t>
    </rPh>
    <phoneticPr fontId="9"/>
  </si>
  <si>
    <t>3階階段</t>
    <rPh sb="1" eb="2">
      <t>カイ</t>
    </rPh>
    <rPh sb="2" eb="4">
      <t>カイダン</t>
    </rPh>
    <phoneticPr fontId="9"/>
  </si>
  <si>
    <t>3階階段奥</t>
    <rPh sb="1" eb="2">
      <t>カイ</t>
    </rPh>
    <rPh sb="2" eb="4">
      <t>カイダン</t>
    </rPh>
    <rPh sb="4" eb="5">
      <t>オク</t>
    </rPh>
    <phoneticPr fontId="9"/>
  </si>
  <si>
    <t>2階階段奥</t>
    <rPh sb="1" eb="2">
      <t>カイ</t>
    </rPh>
    <rPh sb="2" eb="4">
      <t>カイダン</t>
    </rPh>
    <rPh sb="4" eb="5">
      <t>オク</t>
    </rPh>
    <phoneticPr fontId="9"/>
  </si>
  <si>
    <t>4階階段</t>
    <rPh sb="1" eb="2">
      <t>カイ</t>
    </rPh>
    <rPh sb="2" eb="4">
      <t>カイダン</t>
    </rPh>
    <phoneticPr fontId="9"/>
  </si>
  <si>
    <t>4階階段奥</t>
    <rPh sb="1" eb="2">
      <t>カイ</t>
    </rPh>
    <rPh sb="2" eb="4">
      <t>カイダン</t>
    </rPh>
    <rPh sb="4" eb="5">
      <t>オク</t>
    </rPh>
    <phoneticPr fontId="9"/>
  </si>
  <si>
    <t>千郷中学校</t>
    <rPh sb="0" eb="5">
      <t>チサトチュウガッコウ</t>
    </rPh>
    <phoneticPr fontId="1"/>
  </si>
  <si>
    <t>用務員室</t>
    <rPh sb="0" eb="3">
      <t>ヨウムイン</t>
    </rPh>
    <rPh sb="3" eb="4">
      <t>シツ</t>
    </rPh>
    <phoneticPr fontId="1"/>
  </si>
  <si>
    <t>WC</t>
    <phoneticPr fontId="1"/>
  </si>
  <si>
    <t>FCL32+40</t>
  </si>
  <si>
    <t>丸形蛍光灯32+40W　直付シーリングライト　Φ600</t>
  </si>
  <si>
    <t>蛍光灯20W　ブラケット(棚下灯)</t>
  </si>
  <si>
    <t>ダブルエコ</t>
  </si>
  <si>
    <t>丸形シーリング　引掛けシーリングタイプ</t>
  </si>
  <si>
    <t>蛍光灯20W 直付ベースライト　650×450　プルスイッチ付き</t>
  </si>
  <si>
    <t>FL15W*1灯</t>
  </si>
  <si>
    <t>蛍光灯15W キッチン灯 プルスイッチ付き</t>
  </si>
  <si>
    <t>FCL30*1灯</t>
  </si>
  <si>
    <t>角形ブラケット　300×300</t>
  </si>
  <si>
    <t>FCL30+32</t>
  </si>
  <si>
    <t>丸形蛍光灯30+32W　6畳用ペンダントライト　プルスイッチ付き</t>
  </si>
  <si>
    <t xml:space="preserve">蛍光灯15W </t>
  </si>
  <si>
    <t>FCL20*1灯</t>
  </si>
  <si>
    <t>ブラケットΦ300　防湿</t>
  </si>
  <si>
    <t>蛍光灯10W　ブラケット　110×110</t>
  </si>
  <si>
    <t>グラウンド</t>
    <phoneticPr fontId="1"/>
  </si>
  <si>
    <t>弓道場 庇下</t>
    <rPh sb="0" eb="3">
      <t>キュウドウジョウ</t>
    </rPh>
    <rPh sb="4" eb="6">
      <t>ヒサシシタ</t>
    </rPh>
    <phoneticPr fontId="9"/>
  </si>
  <si>
    <t>弓道場 倉庫</t>
    <rPh sb="0" eb="3">
      <t>キュウドウジョウ</t>
    </rPh>
    <rPh sb="4" eb="6">
      <t>ソウコ</t>
    </rPh>
    <phoneticPr fontId="9"/>
  </si>
  <si>
    <t>弓道場 更衣室</t>
    <rPh sb="0" eb="3">
      <t>キュウドウジョウ</t>
    </rPh>
    <rPh sb="4" eb="7">
      <t>コウイシツ</t>
    </rPh>
    <phoneticPr fontId="9"/>
  </si>
  <si>
    <t>弓道場</t>
    <rPh sb="0" eb="3">
      <t>キュウドウジョウ</t>
    </rPh>
    <phoneticPr fontId="9"/>
  </si>
  <si>
    <t>第3倉庫</t>
    <rPh sb="0" eb="1">
      <t>ダイ</t>
    </rPh>
    <rPh sb="2" eb="4">
      <t>ソウコ</t>
    </rPh>
    <phoneticPr fontId="9"/>
  </si>
  <si>
    <t>調理室（家庭科室）</t>
    <rPh sb="0" eb="3">
      <t>チョウリシツ</t>
    </rPh>
    <rPh sb="4" eb="7">
      <t>カテイカ</t>
    </rPh>
    <rPh sb="7" eb="8">
      <t>シツ</t>
    </rPh>
    <phoneticPr fontId="9"/>
  </si>
  <si>
    <t>家庭準備室</t>
    <rPh sb="0" eb="5">
      <t>カテイジュンビシツ</t>
    </rPh>
    <phoneticPr fontId="9"/>
  </si>
  <si>
    <t>被服室</t>
    <rPh sb="0" eb="3">
      <t>ヒフクシツ</t>
    </rPh>
    <phoneticPr fontId="9"/>
  </si>
  <si>
    <t>B2クラス</t>
  </si>
  <si>
    <t>放送室（スタジオ）</t>
    <rPh sb="0" eb="3">
      <t>ホウソウシツ</t>
    </rPh>
    <phoneticPr fontId="9"/>
  </si>
  <si>
    <t>廊下(調理室前)</t>
    <rPh sb="0" eb="2">
      <t>ロウカ</t>
    </rPh>
    <rPh sb="3" eb="7">
      <t>チョウリシツマエ</t>
    </rPh>
    <phoneticPr fontId="9"/>
  </si>
  <si>
    <t>第2倉庫</t>
    <rPh sb="0" eb="1">
      <t>ダイ</t>
    </rPh>
    <rPh sb="2" eb="4">
      <t>ソウコ</t>
    </rPh>
    <phoneticPr fontId="9"/>
  </si>
  <si>
    <t>第1倉庫</t>
    <rPh sb="0" eb="1">
      <t>ダイ</t>
    </rPh>
    <rPh sb="2" eb="4">
      <t>ソウコ</t>
    </rPh>
    <phoneticPr fontId="9"/>
  </si>
  <si>
    <t>廊下・階段ホール</t>
    <rPh sb="0" eb="2">
      <t>ロウカ</t>
    </rPh>
    <rPh sb="3" eb="5">
      <t>カイダン</t>
    </rPh>
    <phoneticPr fontId="9"/>
  </si>
  <si>
    <t>消火栓ポンプ室</t>
    <rPh sb="0" eb="2">
      <t>ショウカ</t>
    </rPh>
    <rPh sb="2" eb="3">
      <t>セン</t>
    </rPh>
    <rPh sb="6" eb="7">
      <t>シツ</t>
    </rPh>
    <phoneticPr fontId="9"/>
  </si>
  <si>
    <t>廊下(技術室)</t>
    <rPh sb="0" eb="2">
      <t>ロウカ</t>
    </rPh>
    <rPh sb="3" eb="6">
      <t>ギジュツシツ</t>
    </rPh>
    <phoneticPr fontId="9"/>
  </si>
  <si>
    <t>ひまわりの部屋</t>
    <rPh sb="5" eb="7">
      <t>ヘヤ</t>
    </rPh>
    <phoneticPr fontId="9"/>
  </si>
  <si>
    <t>準備室</t>
    <rPh sb="0" eb="3">
      <t>ジュンビシツ</t>
    </rPh>
    <phoneticPr fontId="9"/>
  </si>
  <si>
    <t>技術室</t>
    <rPh sb="0" eb="3">
      <t>ギジュツシツ</t>
    </rPh>
    <phoneticPr fontId="9"/>
  </si>
  <si>
    <t>階段(家庭準備室前)</t>
    <rPh sb="0" eb="2">
      <t>カイダン</t>
    </rPh>
    <rPh sb="3" eb="5">
      <t>カテイ</t>
    </rPh>
    <rPh sb="5" eb="9">
      <t>ジュンビシツマエ</t>
    </rPh>
    <phoneticPr fontId="9"/>
  </si>
  <si>
    <t>廊下(調理室)</t>
    <rPh sb="0" eb="2">
      <t>ロウカ</t>
    </rPh>
    <rPh sb="3" eb="6">
      <t>チョウリシツ</t>
    </rPh>
    <phoneticPr fontId="9"/>
  </si>
  <si>
    <t>階段(保健室前)</t>
    <rPh sb="0" eb="2">
      <t>カイダン</t>
    </rPh>
    <rPh sb="3" eb="7">
      <t>ホケンシツマエ</t>
    </rPh>
    <phoneticPr fontId="9"/>
  </si>
  <si>
    <t>廊下(保健室前)</t>
    <rPh sb="0" eb="2">
      <t>ロウカ</t>
    </rPh>
    <rPh sb="3" eb="7">
      <t>ホケンシツマエ</t>
    </rPh>
    <phoneticPr fontId="9"/>
  </si>
  <si>
    <t>廊下(ひだまりの部屋前)</t>
    <rPh sb="0" eb="2">
      <t>ロウカ</t>
    </rPh>
    <rPh sb="8" eb="10">
      <t>ヘヤ</t>
    </rPh>
    <rPh sb="10" eb="11">
      <t>マエ</t>
    </rPh>
    <phoneticPr fontId="9"/>
  </si>
  <si>
    <t>廊下(保健室前)外</t>
    <rPh sb="0" eb="2">
      <t>ロウカ</t>
    </rPh>
    <rPh sb="3" eb="7">
      <t>ホケンシツマエ</t>
    </rPh>
    <rPh sb="8" eb="9">
      <t>ソト</t>
    </rPh>
    <phoneticPr fontId="9"/>
  </si>
  <si>
    <t>避難口誘導灯　C級　壁付　片面　左向き</t>
  </si>
  <si>
    <t>避難口誘導灯　C級　天付　両面　矢印右向き、矢印左向き</t>
  </si>
  <si>
    <t>避難口誘導灯　C級　壁付　片面　矢印左向き</t>
  </si>
  <si>
    <t>避難口誘導灯　C級　LED　リニューアル+壁付　片面　左向き</t>
  </si>
  <si>
    <t>誘導灯　C級　壁付　片面　パネル無し　不明</t>
  </si>
  <si>
    <t>蛍光灯20W　ブラケット</t>
  </si>
  <si>
    <t>蛍光灯20W  埋込ベースライト　□630　乳白パネル付き</t>
  </si>
  <si>
    <t>表示灯 「放送中/準備中」</t>
  </si>
  <si>
    <t>玄関外</t>
    <rPh sb="0" eb="3">
      <t>ゲンカンソト</t>
    </rPh>
    <phoneticPr fontId="9"/>
  </si>
  <si>
    <t>廊下(昇降口)</t>
    <rPh sb="0" eb="2">
      <t>ロウカ</t>
    </rPh>
    <rPh sb="3" eb="6">
      <t>ショウコウグチ</t>
    </rPh>
    <phoneticPr fontId="9"/>
  </si>
  <si>
    <t>廊下(職員室)</t>
    <rPh sb="0" eb="2">
      <t>ロウカ</t>
    </rPh>
    <rPh sb="3" eb="6">
      <t>ショクインシツ</t>
    </rPh>
    <phoneticPr fontId="9"/>
  </si>
  <si>
    <t>職員男女WC</t>
    <rPh sb="0" eb="2">
      <t>ショクイン</t>
    </rPh>
    <rPh sb="2" eb="4">
      <t>ダンジョ</t>
    </rPh>
    <phoneticPr fontId="9"/>
  </si>
  <si>
    <t>職員男女更衣室</t>
    <rPh sb="0" eb="2">
      <t>ショクイン</t>
    </rPh>
    <rPh sb="2" eb="4">
      <t>ダンジョ</t>
    </rPh>
    <rPh sb="4" eb="7">
      <t>コウイシツ</t>
    </rPh>
    <phoneticPr fontId="9"/>
  </si>
  <si>
    <t>廊下(会議室)</t>
    <rPh sb="0" eb="2">
      <t>ロウカ</t>
    </rPh>
    <rPh sb="3" eb="6">
      <t>カイギシツ</t>
    </rPh>
    <phoneticPr fontId="9"/>
  </si>
  <si>
    <t>屋外階段</t>
    <rPh sb="0" eb="4">
      <t>オクガイカイダン</t>
    </rPh>
    <phoneticPr fontId="9"/>
  </si>
  <si>
    <t>廊下(教室)</t>
    <rPh sb="0" eb="2">
      <t>ロウカ</t>
    </rPh>
    <rPh sb="3" eb="5">
      <t>キョウシツ</t>
    </rPh>
    <phoneticPr fontId="9"/>
  </si>
  <si>
    <t>指導室</t>
    <rPh sb="0" eb="3">
      <t>シドウシツ</t>
    </rPh>
    <phoneticPr fontId="9"/>
  </si>
  <si>
    <t>Cクラス／個別</t>
    <rPh sb="5" eb="7">
      <t>コベツ</t>
    </rPh>
    <phoneticPr fontId="9"/>
  </si>
  <si>
    <t>1年学年室</t>
    <rPh sb="1" eb="2">
      <t>ネン</t>
    </rPh>
    <rPh sb="2" eb="3">
      <t>ガク</t>
    </rPh>
    <rPh sb="3" eb="4">
      <t>ネン</t>
    </rPh>
    <rPh sb="4" eb="5">
      <t>シツ</t>
    </rPh>
    <phoneticPr fontId="9"/>
  </si>
  <si>
    <t>IL100W*1灯</t>
  </si>
  <si>
    <t>ブラケット　防雨　口金不明</t>
  </si>
  <si>
    <t>FCL30+40</t>
  </si>
  <si>
    <t>丸形蛍光灯30+40W　埋込ベースライト□450　</t>
  </si>
  <si>
    <t>ミラー灯　プル付き</t>
  </si>
  <si>
    <t>蛍光灯40W　ウォールウォッシャー型　天付(棚下灯)</t>
  </si>
  <si>
    <t>表示灯 「休養中」</t>
  </si>
  <si>
    <t>蛍光灯20W　ブラケット　防雨</t>
  </si>
  <si>
    <t>玄関ホール</t>
    <rPh sb="0" eb="2">
      <t>ゲンカン</t>
    </rPh>
    <phoneticPr fontId="9"/>
  </si>
  <si>
    <t>階段(職員室)</t>
    <rPh sb="0" eb="2">
      <t>カイダン</t>
    </rPh>
    <rPh sb="3" eb="6">
      <t>ショクインシツ</t>
    </rPh>
    <phoneticPr fontId="9"/>
  </si>
  <si>
    <t>廊下(美術室)</t>
    <rPh sb="0" eb="2">
      <t>ロウカ</t>
    </rPh>
    <rPh sb="3" eb="6">
      <t>ビジュツシツ</t>
    </rPh>
    <phoneticPr fontId="9"/>
  </si>
  <si>
    <t>避難口誘導灯　C級　壁付け　片面　左向き</t>
  </si>
  <si>
    <t>通路誘導灯　C級　LED　リニューアル+天付　両面　矢印右向き、矢印左向き</t>
  </si>
  <si>
    <t>生徒会室</t>
    <rPh sb="0" eb="4">
      <t>セイトカイシツ</t>
    </rPh>
    <phoneticPr fontId="9"/>
  </si>
  <si>
    <t>美術室</t>
    <rPh sb="0" eb="3">
      <t>ビジュツシツ</t>
    </rPh>
    <phoneticPr fontId="9"/>
  </si>
  <si>
    <t>B1クラス</t>
  </si>
  <si>
    <t>2年学年室</t>
    <rPh sb="1" eb="2">
      <t>ネン</t>
    </rPh>
    <rPh sb="2" eb="4">
      <t>ガクネン</t>
    </rPh>
    <rPh sb="4" eb="5">
      <t>シツ</t>
    </rPh>
    <phoneticPr fontId="9"/>
  </si>
  <si>
    <t>2-C</t>
  </si>
  <si>
    <t>第1理科室</t>
    <rPh sb="0" eb="1">
      <t>ダイ</t>
    </rPh>
    <rPh sb="2" eb="5">
      <t>リカシツ</t>
    </rPh>
    <phoneticPr fontId="9"/>
  </si>
  <si>
    <t>廊下(理科室)</t>
    <rPh sb="0" eb="2">
      <t>ロウカ</t>
    </rPh>
    <rPh sb="3" eb="6">
      <t>リカシツ</t>
    </rPh>
    <phoneticPr fontId="9"/>
  </si>
  <si>
    <t>階段(理科準備室前)</t>
    <rPh sb="0" eb="2">
      <t>カイダン</t>
    </rPh>
    <rPh sb="3" eb="8">
      <t>リカジュンビシツ</t>
    </rPh>
    <rPh sb="8" eb="9">
      <t>マエ</t>
    </rPh>
    <phoneticPr fontId="9"/>
  </si>
  <si>
    <t>第2理科室</t>
    <rPh sb="0" eb="1">
      <t>ダイ</t>
    </rPh>
    <rPh sb="2" eb="5">
      <t>リカシツ</t>
    </rPh>
    <phoneticPr fontId="9"/>
  </si>
  <si>
    <t>階段(Aクラス前)</t>
    <rPh sb="0" eb="2">
      <t>カイダン</t>
    </rPh>
    <rPh sb="7" eb="8">
      <t>マエ</t>
    </rPh>
    <phoneticPr fontId="9"/>
  </si>
  <si>
    <t>Aクラス</t>
  </si>
  <si>
    <t>個別対応室</t>
    <rPh sb="0" eb="2">
      <t>コベツ</t>
    </rPh>
    <rPh sb="2" eb="5">
      <t>タイオウシツ</t>
    </rPh>
    <phoneticPr fontId="9"/>
  </si>
  <si>
    <t>3年学年室</t>
    <rPh sb="1" eb="2">
      <t>ネン</t>
    </rPh>
    <rPh sb="2" eb="4">
      <t>ガクネン</t>
    </rPh>
    <rPh sb="4" eb="5">
      <t>シツ</t>
    </rPh>
    <phoneticPr fontId="9"/>
  </si>
  <si>
    <t>階段(3-B/3-C前)</t>
    <rPh sb="0" eb="2">
      <t>カイダン</t>
    </rPh>
    <rPh sb="10" eb="11">
      <t>マエ</t>
    </rPh>
    <phoneticPr fontId="9"/>
  </si>
  <si>
    <t>中庭</t>
    <rPh sb="0" eb="2">
      <t>ナカニワ</t>
    </rPh>
    <phoneticPr fontId="9"/>
  </si>
  <si>
    <t>表示灯 「使用中」</t>
  </si>
  <si>
    <t>蛍光灯40W  埋込型 幅300mm パネル付き</t>
  </si>
  <si>
    <t>蛍光灯40W　ブラケット　壁付</t>
  </si>
  <si>
    <t>庭園灯　E26　60W相当LED</t>
  </si>
  <si>
    <t>冷陰極蛍光灯</t>
  </si>
  <si>
    <t>通路誘導灯　C級　冷陰極蛍光灯　天付　両面　矢印右向き、矢印左向き</t>
  </si>
  <si>
    <t>避難口誘導灯　C級　LED　リニューアル+天付　両面　右向き
左向き</t>
  </si>
  <si>
    <t>3,500以内</t>
    <rPh sb="5" eb="7">
      <t>イナイ</t>
    </rPh>
    <phoneticPr fontId="1"/>
  </si>
  <si>
    <t>東郷中学校</t>
    <rPh sb="0" eb="2">
      <t>トウゴウ</t>
    </rPh>
    <rPh sb="2" eb="5">
      <t>チュウガッコウ</t>
    </rPh>
    <phoneticPr fontId="1"/>
  </si>
  <si>
    <t>保健室前廊下</t>
    <rPh sb="0" eb="3">
      <t>ホケンシツ</t>
    </rPh>
    <rPh sb="3" eb="4">
      <t>マエ</t>
    </rPh>
    <rPh sb="4" eb="6">
      <t>ロウカ</t>
    </rPh>
    <phoneticPr fontId="9"/>
  </si>
  <si>
    <t>第一資料室</t>
    <rPh sb="0" eb="2">
      <t>ダイイチ</t>
    </rPh>
    <rPh sb="2" eb="5">
      <t>シリョウシツ</t>
    </rPh>
    <phoneticPr fontId="9"/>
  </si>
  <si>
    <t>連吾の間</t>
    <rPh sb="0" eb="1">
      <t>レン</t>
    </rPh>
    <rPh sb="1" eb="2">
      <t>ゴ</t>
    </rPh>
    <rPh sb="3" eb="4">
      <t>マ</t>
    </rPh>
    <phoneticPr fontId="9"/>
  </si>
  <si>
    <t>外女子トイレ</t>
    <rPh sb="0" eb="1">
      <t>ソト</t>
    </rPh>
    <rPh sb="1" eb="3">
      <t>ジョシ</t>
    </rPh>
    <phoneticPr fontId="9"/>
  </si>
  <si>
    <t>外男子トイレ</t>
    <rPh sb="0" eb="1">
      <t>ソト</t>
    </rPh>
    <rPh sb="1" eb="3">
      <t>ダンシ</t>
    </rPh>
    <phoneticPr fontId="9"/>
  </si>
  <si>
    <t>第二資料室</t>
    <rPh sb="0" eb="2">
      <t>ダイニ</t>
    </rPh>
    <rPh sb="2" eb="5">
      <t>シリョウシツ</t>
    </rPh>
    <phoneticPr fontId="9"/>
  </si>
  <si>
    <t>E組</t>
    <rPh sb="1" eb="2">
      <t>クミ</t>
    </rPh>
    <phoneticPr fontId="9"/>
  </si>
  <si>
    <t>美術室近く屋外</t>
    <rPh sb="0" eb="3">
      <t>ビジュツシツ</t>
    </rPh>
    <rPh sb="3" eb="4">
      <t>チカ</t>
    </rPh>
    <rPh sb="5" eb="7">
      <t>オクガイ</t>
    </rPh>
    <phoneticPr fontId="9"/>
  </si>
  <si>
    <t>倉庫②</t>
    <rPh sb="0" eb="2">
      <t>ソウコ</t>
    </rPh>
    <phoneticPr fontId="9"/>
  </si>
  <si>
    <t>階段横廊下</t>
    <rPh sb="0" eb="2">
      <t>カイダン</t>
    </rPh>
    <rPh sb="2" eb="3">
      <t>ヨコ</t>
    </rPh>
    <rPh sb="3" eb="5">
      <t>ロウカ</t>
    </rPh>
    <phoneticPr fontId="9"/>
  </si>
  <si>
    <t>屋外階段下</t>
    <rPh sb="0" eb="2">
      <t>オクガイ</t>
    </rPh>
    <rPh sb="2" eb="4">
      <t>カイダン</t>
    </rPh>
    <rPh sb="4" eb="5">
      <t>シタ</t>
    </rPh>
    <phoneticPr fontId="9"/>
  </si>
  <si>
    <t>３C</t>
  </si>
  <si>
    <t>３B</t>
  </si>
  <si>
    <t>３A</t>
  </si>
  <si>
    <t>倉庫③</t>
    <rPh sb="0" eb="2">
      <t>ソウコ</t>
    </rPh>
    <phoneticPr fontId="9"/>
  </si>
  <si>
    <t>技術準備室</t>
    <rPh sb="0" eb="2">
      <t>ギジュツ</t>
    </rPh>
    <rPh sb="2" eb="5">
      <t>ジュンビシツ</t>
    </rPh>
    <phoneticPr fontId="9"/>
  </si>
  <si>
    <t>技術室</t>
    <rPh sb="0" eb="2">
      <t>ギジュツ</t>
    </rPh>
    <rPh sb="2" eb="3">
      <t>シツ</t>
    </rPh>
    <phoneticPr fontId="9"/>
  </si>
  <si>
    <t>技術準備室②</t>
    <rPh sb="0" eb="5">
      <t>ギジュツジュンビシツ</t>
    </rPh>
    <phoneticPr fontId="9"/>
  </si>
  <si>
    <t>家庭科室廊下</t>
    <rPh sb="0" eb="4">
      <t>カテイカシツ</t>
    </rPh>
    <rPh sb="4" eb="6">
      <t>ロウカ</t>
    </rPh>
    <phoneticPr fontId="9"/>
  </si>
  <si>
    <t>家庭準備室</t>
    <rPh sb="0" eb="2">
      <t>カテイ</t>
    </rPh>
    <rPh sb="2" eb="5">
      <t>ジュンビシツ</t>
    </rPh>
    <phoneticPr fontId="9"/>
  </si>
  <si>
    <t>調理室</t>
    <rPh sb="0" eb="3">
      <t>チョウリシツ</t>
    </rPh>
    <phoneticPr fontId="9"/>
  </si>
  <si>
    <t>外廊下</t>
    <rPh sb="0" eb="3">
      <t>ソトロウカ</t>
    </rPh>
    <phoneticPr fontId="9"/>
  </si>
  <si>
    <t>1年学習室</t>
    <rPh sb="1" eb="2">
      <t>ネン</t>
    </rPh>
    <rPh sb="2" eb="5">
      <t>ガクシュウシツ</t>
    </rPh>
    <phoneticPr fontId="9"/>
  </si>
  <si>
    <t>1A</t>
  </si>
  <si>
    <t>1B</t>
  </si>
  <si>
    <t>1C</t>
  </si>
  <si>
    <t>やつるぎの間</t>
    <rPh sb="5" eb="6">
      <t>マ</t>
    </rPh>
    <phoneticPr fontId="9"/>
  </si>
  <si>
    <t>やつるぎの間の奥の部屋</t>
    <rPh sb="5" eb="6">
      <t>マ</t>
    </rPh>
    <rPh sb="7" eb="8">
      <t>オク</t>
    </rPh>
    <rPh sb="9" eb="11">
      <t>ヘヤ</t>
    </rPh>
    <phoneticPr fontId="9"/>
  </si>
  <si>
    <t>2C</t>
  </si>
  <si>
    <t>2B</t>
  </si>
  <si>
    <t>2A</t>
  </si>
  <si>
    <t>2年学習室</t>
    <rPh sb="1" eb="2">
      <t>ネン</t>
    </rPh>
    <rPh sb="2" eb="5">
      <t>ガクシュウシツ</t>
    </rPh>
    <phoneticPr fontId="9"/>
  </si>
  <si>
    <t>配膳室横勝手口</t>
    <rPh sb="0" eb="3">
      <t>ハイゼンシツ</t>
    </rPh>
    <rPh sb="3" eb="4">
      <t>ヨコ</t>
    </rPh>
    <rPh sb="4" eb="7">
      <t>カッテグチ</t>
    </rPh>
    <phoneticPr fontId="9"/>
  </si>
  <si>
    <t>LED一体型ベースライト 40形  直付型 幅230mm</t>
  </si>
  <si>
    <t>標示灯　&lt;休養中&gt;</t>
  </si>
  <si>
    <t>標示灯　&lt;検査中&gt;</t>
  </si>
  <si>
    <t>ブラケット W170 蛍光灯20W 壁付 縦型</t>
  </si>
  <si>
    <t>防犯灯　蛍光灯20W</t>
  </si>
  <si>
    <t>蛍光灯40W  笠付トラフ型　チェーン吊り</t>
  </si>
  <si>
    <t>LED一体型ベースライト40形  直付型 幅150mm</t>
  </si>
  <si>
    <t>壁付ブラケット 蛍光灯40W　W130</t>
  </si>
  <si>
    <t>HF250W*1灯</t>
  </si>
  <si>
    <t>壁付水銀灯照明 E39　球体クリアカバー</t>
  </si>
  <si>
    <t>LED32W*1灯</t>
  </si>
  <si>
    <t>直管型LEDランプ110形  直付型 幅150mm</t>
  </si>
  <si>
    <t>LED一体型ベースライト40形  トラフ型 幅80mm</t>
  </si>
  <si>
    <t>ブラケットW125 蛍光灯40W 天井付</t>
  </si>
  <si>
    <t>壁付ブラケット 蛍光灯20W　W105</t>
  </si>
  <si>
    <t>蛍光灯20W  埋込スクエア照明 □620</t>
  </si>
  <si>
    <t>丸形蛍光灯40W 埋込スクエア照明□450</t>
  </si>
  <si>
    <t>標示灯　&lt;STAND-BY・ON-AIR&gt;</t>
  </si>
  <si>
    <t>蛍光灯40W  直付型 幅150mm　防水　防水ソケット</t>
  </si>
  <si>
    <t>蛍光灯40W  トラフ型　吊下480mm</t>
  </si>
  <si>
    <t>ブラケット W130 蛍光灯20W 壁付 縦型</t>
  </si>
  <si>
    <t>蛍光灯32W  下面開放型 幅240mm ルーバー付</t>
  </si>
  <si>
    <t>蛍光灯40W  半埋込型 幅120mm</t>
  </si>
  <si>
    <t>蛍光灯40W　吊り黒板灯　100×600mm</t>
  </si>
  <si>
    <t>冷陰極蛍光灯4.7W</t>
  </si>
  <si>
    <t>避難口誘導灯 C級 片面 左向き 天井吊下200mm</t>
  </si>
  <si>
    <t>冷陰極蛍光灯6.7W</t>
  </si>
  <si>
    <t>通路誘導灯 C級 両面 左矢印・右矢印 天井直付</t>
  </si>
  <si>
    <t>避難口誘導灯 C級 片面 左向き 壁直付</t>
  </si>
  <si>
    <t>避難口誘導灯 C級 片面 左向き 天井直付</t>
  </si>
  <si>
    <t>北校舎</t>
    <rPh sb="0" eb="1">
      <t>キタ</t>
    </rPh>
    <rPh sb="1" eb="3">
      <t>コウシャ</t>
    </rPh>
    <phoneticPr fontId="9"/>
  </si>
  <si>
    <t>弓道場玄関</t>
    <rPh sb="0" eb="3">
      <t>キュウドウジョウ</t>
    </rPh>
    <rPh sb="3" eb="5">
      <t>ゲンカン</t>
    </rPh>
    <phoneticPr fontId="9"/>
  </si>
  <si>
    <t>武道場</t>
    <rPh sb="0" eb="3">
      <t>ブドウジョウ</t>
    </rPh>
    <phoneticPr fontId="1"/>
  </si>
  <si>
    <t>武道場</t>
    <rPh sb="0" eb="3">
      <t>ブドウジョウ</t>
    </rPh>
    <phoneticPr fontId="9"/>
  </si>
  <si>
    <t>水銀灯400W 高天井用照明 オートリフター付</t>
  </si>
  <si>
    <t>卓球部</t>
    <rPh sb="0" eb="3">
      <t>タッキュウブ</t>
    </rPh>
    <phoneticPr fontId="9"/>
  </si>
  <si>
    <t>風除室</t>
    <rPh sb="0" eb="3">
      <t>フウジョシツ</t>
    </rPh>
    <phoneticPr fontId="9"/>
  </si>
  <si>
    <t>外照明</t>
    <rPh sb="0" eb="3">
      <t>ソトショウメイ</t>
    </rPh>
    <phoneticPr fontId="9"/>
  </si>
  <si>
    <t>蛍光灯40W 笠付トラフ型　防水　防水ソケット付き</t>
  </si>
  <si>
    <t>通路誘導灯 C級 両面 両矢印 天井直付</t>
  </si>
  <si>
    <t>入口前</t>
    <rPh sb="0" eb="2">
      <t>イリグチ</t>
    </rPh>
    <rPh sb="2" eb="3">
      <t>マエ</t>
    </rPh>
    <phoneticPr fontId="9"/>
  </si>
  <si>
    <t>玄関前</t>
    <rPh sb="0" eb="2">
      <t>ゲンカン</t>
    </rPh>
    <rPh sb="2" eb="3">
      <t>マエ</t>
    </rPh>
    <phoneticPr fontId="9"/>
  </si>
  <si>
    <t>冷陰極蛍光灯5.6W</t>
  </si>
  <si>
    <t>避難口誘導灯 B級BL形 片面 左向き 壁直付</t>
  </si>
  <si>
    <t>階段前</t>
    <rPh sb="0" eb="2">
      <t>カイダン</t>
    </rPh>
    <rPh sb="2" eb="3">
      <t>マエ</t>
    </rPh>
    <phoneticPr fontId="9"/>
  </si>
  <si>
    <t>八名中学校</t>
    <rPh sb="0" eb="2">
      <t>ヤナ</t>
    </rPh>
    <rPh sb="2" eb="5">
      <t>チュウガッコウ</t>
    </rPh>
    <phoneticPr fontId="1"/>
  </si>
  <si>
    <t>勝手口外灯</t>
    <rPh sb="0" eb="3">
      <t>カッテグチ</t>
    </rPh>
    <rPh sb="3" eb="5">
      <t>ガイトウ</t>
    </rPh>
    <phoneticPr fontId="9"/>
  </si>
  <si>
    <t>階段室</t>
    <rPh sb="0" eb="3">
      <t>カイダンシツ</t>
    </rPh>
    <phoneticPr fontId="9"/>
  </si>
  <si>
    <t>談話コーナー</t>
    <rPh sb="0" eb="2">
      <t>ダンワ</t>
    </rPh>
    <phoneticPr fontId="9"/>
  </si>
  <si>
    <t>事務室</t>
    <rPh sb="0" eb="3">
      <t>ジムシツ</t>
    </rPh>
    <phoneticPr fontId="9"/>
  </si>
  <si>
    <t>ほのぼのルーム</t>
  </si>
  <si>
    <t>ほのぼのルーム奥の部屋</t>
    <rPh sb="7" eb="8">
      <t>オク</t>
    </rPh>
    <rPh sb="9" eb="11">
      <t>ヘヤ</t>
    </rPh>
    <phoneticPr fontId="9"/>
  </si>
  <si>
    <t>技術室外廊下</t>
    <rPh sb="0" eb="2">
      <t>ギジュツ</t>
    </rPh>
    <rPh sb="2" eb="3">
      <t>シツ</t>
    </rPh>
    <rPh sb="3" eb="4">
      <t>ソト</t>
    </rPh>
    <rPh sb="4" eb="6">
      <t>ロウカ</t>
    </rPh>
    <phoneticPr fontId="9"/>
  </si>
  <si>
    <t>FCL20+FCL30</t>
  </si>
  <si>
    <t>チェーン吊ライト</t>
  </si>
  <si>
    <t>階段灯　Φ300</t>
  </si>
  <si>
    <t>LED(FL40*2灯)</t>
  </si>
  <si>
    <t xml:space="preserve">蛍光灯40W  直付型 幅230mm </t>
  </si>
  <si>
    <t>手元灯　グロー付</t>
  </si>
  <si>
    <t>蛍光灯40W  埋込型スクエア □650</t>
  </si>
  <si>
    <t>ミニレフ40W</t>
  </si>
  <si>
    <t>屋外スポットライト　E17</t>
  </si>
  <si>
    <t>IL13W</t>
  </si>
  <si>
    <t>和風スクエアダウンライト　□150　パルック電球E26</t>
  </si>
  <si>
    <t>表示板「休養中」「放送中」両面</t>
  </si>
  <si>
    <t xml:space="preserve">蛍光灯40W  笠付吊下型 取付100×500 </t>
  </si>
  <si>
    <t>1F玄関ホール近く</t>
    <rPh sb="2" eb="4">
      <t>ゲンカン</t>
    </rPh>
    <rPh sb="7" eb="8">
      <t>チカ</t>
    </rPh>
    <phoneticPr fontId="9"/>
  </si>
  <si>
    <t>1F相談室前</t>
    <rPh sb="2" eb="5">
      <t>ソウダンシツ</t>
    </rPh>
    <rPh sb="5" eb="6">
      <t>マエ</t>
    </rPh>
    <phoneticPr fontId="9"/>
  </si>
  <si>
    <t>1F階段前</t>
    <rPh sb="2" eb="4">
      <t>カイダン</t>
    </rPh>
    <rPh sb="4" eb="5">
      <t>マエ</t>
    </rPh>
    <phoneticPr fontId="9"/>
  </si>
  <si>
    <t>1F勝手口</t>
    <rPh sb="2" eb="5">
      <t>カッテグチ</t>
    </rPh>
    <phoneticPr fontId="9"/>
  </si>
  <si>
    <t>1F昇降口</t>
    <rPh sb="2" eb="5">
      <t>ショウコウグチ</t>
    </rPh>
    <phoneticPr fontId="9"/>
  </si>
  <si>
    <t>放送室廊下</t>
    <rPh sb="0" eb="2">
      <t>ホウソウ</t>
    </rPh>
    <rPh sb="2" eb="3">
      <t>シツ</t>
    </rPh>
    <rPh sb="3" eb="5">
      <t>ロウカ</t>
    </rPh>
    <phoneticPr fontId="9"/>
  </si>
  <si>
    <t>E・F教室</t>
    <rPh sb="3" eb="5">
      <t>キョウシツ</t>
    </rPh>
    <phoneticPr fontId="9"/>
  </si>
  <si>
    <t>ワークスペース</t>
  </si>
  <si>
    <t>美術準備室</t>
    <rPh sb="0" eb="5">
      <t>ビジュツジュンビシツ</t>
    </rPh>
    <phoneticPr fontId="9"/>
  </si>
  <si>
    <t>配膳室前</t>
    <rPh sb="0" eb="3">
      <t>ハイゼンシツ</t>
    </rPh>
    <rPh sb="3" eb="4">
      <t>マエ</t>
    </rPh>
    <phoneticPr fontId="9"/>
  </si>
  <si>
    <t>2F図書室前</t>
    <rPh sb="2" eb="6">
      <t>トショシツマエ</t>
    </rPh>
    <phoneticPr fontId="9"/>
  </si>
  <si>
    <t>2Fトイレ前</t>
    <rPh sb="5" eb="6">
      <t>マエ</t>
    </rPh>
    <phoneticPr fontId="9"/>
  </si>
  <si>
    <t>２F階段前</t>
    <rPh sb="2" eb="4">
      <t>カイダン</t>
    </rPh>
    <rPh sb="4" eb="5">
      <t>マエ</t>
    </rPh>
    <phoneticPr fontId="9"/>
  </si>
  <si>
    <t>LED避難口誘導灯　天井直付形・吊下兼用形 B級BL型　両面(←/→/人型）</t>
  </si>
  <si>
    <t>表示板「放送中」片面</t>
  </si>
  <si>
    <t>埋込スクエア□300</t>
  </si>
  <si>
    <t>3B</t>
  </si>
  <si>
    <t>3A</t>
  </si>
  <si>
    <t>パソコン準備室</t>
    <rPh sb="4" eb="7">
      <t>ジュンビシツ</t>
    </rPh>
    <phoneticPr fontId="9"/>
  </si>
  <si>
    <t>パソコン室</t>
    <rPh sb="4" eb="5">
      <t>シツ</t>
    </rPh>
    <phoneticPr fontId="9"/>
  </si>
  <si>
    <t>３F音楽室前</t>
    <rPh sb="2" eb="5">
      <t>オンガクシツ</t>
    </rPh>
    <rPh sb="5" eb="6">
      <t>マエ</t>
    </rPh>
    <phoneticPr fontId="9"/>
  </si>
  <si>
    <t>３F多目的室前</t>
    <rPh sb="2" eb="6">
      <t>タモクテキシツ</t>
    </rPh>
    <rPh sb="6" eb="7">
      <t>マエ</t>
    </rPh>
    <phoneticPr fontId="9"/>
  </si>
  <si>
    <t>３F階段前</t>
    <rPh sb="2" eb="4">
      <t>カイダン</t>
    </rPh>
    <rPh sb="4" eb="5">
      <t>マエ</t>
    </rPh>
    <phoneticPr fontId="9"/>
  </si>
  <si>
    <t>蛍光灯20W  下面開放型 幅250mm</t>
  </si>
  <si>
    <t>部室棟</t>
    <rPh sb="0" eb="2">
      <t>ブシツ</t>
    </rPh>
    <rPh sb="2" eb="3">
      <t>トウ</t>
    </rPh>
    <phoneticPr fontId="1"/>
  </si>
  <si>
    <t>部室</t>
    <rPh sb="0" eb="2">
      <t>ブシツ</t>
    </rPh>
    <phoneticPr fontId="1"/>
  </si>
  <si>
    <t>壁面</t>
    <rPh sb="0" eb="2">
      <t>ヘキメン</t>
    </rPh>
    <phoneticPr fontId="1"/>
  </si>
  <si>
    <t>野球部部室</t>
    <rPh sb="0" eb="2">
      <t>ヤキュウ</t>
    </rPh>
    <rPh sb="2" eb="3">
      <t>ブ</t>
    </rPh>
    <rPh sb="3" eb="5">
      <t>ブシツ</t>
    </rPh>
    <phoneticPr fontId="1"/>
  </si>
  <si>
    <t>弓道場的場</t>
    <rPh sb="0" eb="3">
      <t>キュウドウジョウ</t>
    </rPh>
    <rPh sb="3" eb="5">
      <t>マトバ</t>
    </rPh>
    <phoneticPr fontId="9"/>
  </si>
  <si>
    <t>鳳来中学校</t>
    <rPh sb="0" eb="2">
      <t>ホウライ</t>
    </rPh>
    <rPh sb="2" eb="5">
      <t>チュウガッコウ</t>
    </rPh>
    <phoneticPr fontId="1"/>
  </si>
  <si>
    <t>管理棟</t>
    <rPh sb="0" eb="3">
      <t>カンリトウ</t>
    </rPh>
    <phoneticPr fontId="1"/>
  </si>
  <si>
    <t>職員玄関</t>
    <rPh sb="0" eb="4">
      <t>ショクインゲンカン</t>
    </rPh>
    <phoneticPr fontId="9"/>
  </si>
  <si>
    <t>書庫</t>
    <rPh sb="0" eb="2">
      <t>ショコ</t>
    </rPh>
    <phoneticPr fontId="9"/>
  </si>
  <si>
    <t>通路</t>
    <rPh sb="0" eb="2">
      <t>ツウロ</t>
    </rPh>
    <phoneticPr fontId="9"/>
  </si>
  <si>
    <t>玄関軒下</t>
    <rPh sb="0" eb="2">
      <t>ゲンカン</t>
    </rPh>
    <rPh sb="2" eb="4">
      <t>ノキシタ</t>
    </rPh>
    <phoneticPr fontId="9"/>
  </si>
  <si>
    <t>第二理科室</t>
    <rPh sb="0" eb="1">
      <t>ダイ</t>
    </rPh>
    <rPh sb="1" eb="2">
      <t>2</t>
    </rPh>
    <rPh sb="2" eb="5">
      <t>リカシツ</t>
    </rPh>
    <phoneticPr fontId="9"/>
  </si>
  <si>
    <t>階段下職員更衣室（男）</t>
    <rPh sb="0" eb="2">
      <t>カイダン</t>
    </rPh>
    <rPh sb="2" eb="3">
      <t>シタ</t>
    </rPh>
    <rPh sb="3" eb="5">
      <t>ショクイン</t>
    </rPh>
    <rPh sb="5" eb="8">
      <t>コウイシツ</t>
    </rPh>
    <rPh sb="9" eb="10">
      <t>オトコ</t>
    </rPh>
    <phoneticPr fontId="9"/>
  </si>
  <si>
    <t>職員更衣室（女）</t>
    <rPh sb="0" eb="2">
      <t>ショクイン</t>
    </rPh>
    <rPh sb="2" eb="5">
      <t>コウイシツ</t>
    </rPh>
    <rPh sb="6" eb="7">
      <t>オンナ</t>
    </rPh>
    <phoneticPr fontId="9"/>
  </si>
  <si>
    <t>職員WC（男）</t>
    <rPh sb="0" eb="2">
      <t>ショクイン</t>
    </rPh>
    <rPh sb="5" eb="6">
      <t>オトコ</t>
    </rPh>
    <phoneticPr fontId="9"/>
  </si>
  <si>
    <t>職員WC（女）</t>
    <rPh sb="0" eb="2">
      <t>ショクイン</t>
    </rPh>
    <rPh sb="5" eb="6">
      <t>オンナ</t>
    </rPh>
    <phoneticPr fontId="9"/>
  </si>
  <si>
    <t>階段・廊下</t>
    <rPh sb="0" eb="2">
      <t>カイダン</t>
    </rPh>
    <rPh sb="3" eb="5">
      <t>ロウカ</t>
    </rPh>
    <phoneticPr fontId="9"/>
  </si>
  <si>
    <t>情報管理室</t>
    <rPh sb="0" eb="2">
      <t>ジョウホウ</t>
    </rPh>
    <rPh sb="2" eb="5">
      <t>カンリシツ</t>
    </rPh>
    <phoneticPr fontId="9"/>
  </si>
  <si>
    <t>ひだまり</t>
  </si>
  <si>
    <t>蛍光灯10W グロー付 片反射笠付トラフ</t>
  </si>
  <si>
    <t>ブラケット W90</t>
  </si>
  <si>
    <t>LED逆富士型</t>
  </si>
  <si>
    <t>スポットライト ビーム球100W ダクトレール取付 電球色</t>
  </si>
  <si>
    <t>スポットライト ビーム球100W フランジ型　φ90 電球色</t>
  </si>
  <si>
    <t>蛍光灯32W  埋込型 幅300mm パネル付</t>
  </si>
  <si>
    <t>蛍光灯32W  埋込型 幅300mm ルーバー付</t>
  </si>
  <si>
    <t>FCL40W*1灯</t>
  </si>
  <si>
    <t>埋込スクエア照明□450 丸形蛍光灯40W 木下地</t>
  </si>
  <si>
    <t>蛍光灯20W  トラフ型(直付)　防雨　防水キャップ付</t>
  </si>
  <si>
    <t>蛍光灯32W  トラフ型(直付) W300 防雨　防水キャップ付 縦ピン</t>
  </si>
  <si>
    <t>蛍光灯40W 笠付トラフ型 チェーン吊 プルスイッチ付</t>
  </si>
  <si>
    <t>ペンダントライト　電球100W E26 電球色</t>
  </si>
  <si>
    <t>標示灯&lt;使用中&gt;</t>
  </si>
  <si>
    <t>FCL30W*1</t>
  </si>
  <si>
    <t>角型ブラケット 丸形蛍光灯30W　250×250</t>
  </si>
  <si>
    <t>蛍光灯40W 笠付トラフ型 パイプ吊</t>
  </si>
  <si>
    <t>IL40W*1灯</t>
  </si>
  <si>
    <t>ブラケットφ100 電球E26 電球色</t>
  </si>
  <si>
    <t>蛍光灯40W ブラケット(ミラー灯)　130</t>
  </si>
  <si>
    <t>教室棟</t>
    <rPh sb="0" eb="2">
      <t>キョウシツ</t>
    </rPh>
    <rPh sb="2" eb="3">
      <t>トウ</t>
    </rPh>
    <phoneticPr fontId="1"/>
  </si>
  <si>
    <t>管理棟連絡通路</t>
    <rPh sb="0" eb="3">
      <t>カンリトウ</t>
    </rPh>
    <rPh sb="3" eb="7">
      <t>レンラクツウロ</t>
    </rPh>
    <phoneticPr fontId="9"/>
  </si>
  <si>
    <t>弓道場連絡通路</t>
    <rPh sb="0" eb="3">
      <t>キュウドウジョウ</t>
    </rPh>
    <rPh sb="3" eb="7">
      <t>レンラクツウロ</t>
    </rPh>
    <phoneticPr fontId="9"/>
  </si>
  <si>
    <t>階段①ホール</t>
    <rPh sb="0" eb="2">
      <t>カイダン</t>
    </rPh>
    <phoneticPr fontId="9"/>
  </si>
  <si>
    <t>第一美術室</t>
    <rPh sb="0" eb="2">
      <t>ダイイチ</t>
    </rPh>
    <rPh sb="2" eb="5">
      <t>ビジュツシツ</t>
    </rPh>
    <phoneticPr fontId="9"/>
  </si>
  <si>
    <t>読書ルーム</t>
    <rPh sb="0" eb="2">
      <t>ドクショ</t>
    </rPh>
    <phoneticPr fontId="9"/>
  </si>
  <si>
    <t>特支A・Bクラス</t>
    <rPh sb="0" eb="2">
      <t>トクシ</t>
    </rPh>
    <phoneticPr fontId="9"/>
  </si>
  <si>
    <t>学年室</t>
    <rPh sb="0" eb="3">
      <t>ガクネンシツ</t>
    </rPh>
    <phoneticPr fontId="9"/>
  </si>
  <si>
    <t>階段②ホール</t>
    <rPh sb="0" eb="2">
      <t>カイダン</t>
    </rPh>
    <phoneticPr fontId="9"/>
  </si>
  <si>
    <t>多目的WC</t>
    <rPh sb="0" eb="3">
      <t>タモクテキ</t>
    </rPh>
    <phoneticPr fontId="9"/>
  </si>
  <si>
    <t>旧更衣室</t>
    <rPh sb="0" eb="1">
      <t>キュウ</t>
    </rPh>
    <rPh sb="1" eb="4">
      <t>コウイシツ</t>
    </rPh>
    <phoneticPr fontId="9"/>
  </si>
  <si>
    <t>第二美術室</t>
    <rPh sb="0" eb="1">
      <t>ダイ</t>
    </rPh>
    <rPh sb="1" eb="2">
      <t>2</t>
    </rPh>
    <rPh sb="2" eb="5">
      <t>ビジュツシツ</t>
    </rPh>
    <phoneticPr fontId="9"/>
  </si>
  <si>
    <t>学習室①</t>
    <rPh sb="0" eb="3">
      <t>ガクシュウシツ</t>
    </rPh>
    <phoneticPr fontId="9"/>
  </si>
  <si>
    <t>学習室②</t>
    <rPh sb="0" eb="3">
      <t>ガクシュウシツ</t>
    </rPh>
    <phoneticPr fontId="9"/>
  </si>
  <si>
    <t>物入</t>
    <rPh sb="0" eb="2">
      <t>モノイレ</t>
    </rPh>
    <phoneticPr fontId="9"/>
  </si>
  <si>
    <t>1年更衣室</t>
    <rPh sb="1" eb="2">
      <t>ネン</t>
    </rPh>
    <rPh sb="2" eb="5">
      <t>コウイシツ</t>
    </rPh>
    <phoneticPr fontId="9"/>
  </si>
  <si>
    <t>蛍光灯20W  トラフ型　防雨　防水キャップ付</t>
  </si>
  <si>
    <t>蛍光灯20W  埋込型 幅300mm</t>
  </si>
  <si>
    <t>ブラケット 蛍光灯20W 防雨 防水キャップ付き</t>
  </si>
  <si>
    <t>第一音楽室</t>
    <rPh sb="0" eb="2">
      <t>ダイイチ</t>
    </rPh>
    <rPh sb="2" eb="5">
      <t>オンガクシツ</t>
    </rPh>
    <phoneticPr fontId="9"/>
  </si>
  <si>
    <t>進路学習室</t>
    <rPh sb="0" eb="5">
      <t>シンロガクシュウシツ</t>
    </rPh>
    <phoneticPr fontId="9"/>
  </si>
  <si>
    <t>集会室</t>
    <rPh sb="0" eb="3">
      <t>シュウカイシツ</t>
    </rPh>
    <phoneticPr fontId="9"/>
  </si>
  <si>
    <t>蛍光灯32W  埋込型 幅300mm</t>
  </si>
  <si>
    <t>蛍光灯32W  埋込型 幅190mm</t>
  </si>
  <si>
    <t>管理棟屋上</t>
    <rPh sb="0" eb="3">
      <t>カンリトウ</t>
    </rPh>
    <rPh sb="3" eb="5">
      <t>オクジョウ</t>
    </rPh>
    <phoneticPr fontId="9"/>
  </si>
  <si>
    <t>管理棟外壁</t>
    <rPh sb="0" eb="3">
      <t>カンリトウ</t>
    </rPh>
    <rPh sb="3" eb="5">
      <t>ガイヘキ</t>
    </rPh>
    <phoneticPr fontId="9"/>
  </si>
  <si>
    <t>教室棟外壁</t>
    <rPh sb="0" eb="3">
      <t>キョウシツトウ</t>
    </rPh>
    <rPh sb="3" eb="5">
      <t>ガイヘキ</t>
    </rPh>
    <phoneticPr fontId="9"/>
  </si>
  <si>
    <t>角型ブラケット ランプ種別不明　200×200</t>
  </si>
  <si>
    <t>水銀灯400W*1灯</t>
  </si>
  <si>
    <t>投光器 水銀灯400W</t>
  </si>
  <si>
    <t>蛍光灯20W 防犯灯 防雨</t>
  </si>
  <si>
    <t>スクールバス車庫</t>
    <rPh sb="6" eb="8">
      <t>シャコ</t>
    </rPh>
    <phoneticPr fontId="9"/>
  </si>
  <si>
    <t>プール横倉庫</t>
    <rPh sb="3" eb="4">
      <t>ヨコ</t>
    </rPh>
    <rPh sb="4" eb="6">
      <t>ソウコ</t>
    </rPh>
    <phoneticPr fontId="9"/>
  </si>
  <si>
    <t>バラストレス水銀灯160W</t>
  </si>
  <si>
    <t>投光器 バラストレス水銀灯 E26 フランジ型 電球色</t>
  </si>
  <si>
    <t>水銀灯300W*1灯</t>
  </si>
  <si>
    <t>投光器 水銀灯300W</t>
  </si>
  <si>
    <t>クラブ棟</t>
    <rPh sb="3" eb="4">
      <t>トウ</t>
    </rPh>
    <phoneticPr fontId="1"/>
  </si>
  <si>
    <t>倉庫1</t>
    <rPh sb="0" eb="2">
      <t>ソウコ</t>
    </rPh>
    <phoneticPr fontId="9"/>
  </si>
  <si>
    <t>倉庫2</t>
    <rPh sb="0" eb="2">
      <t>ソウコ</t>
    </rPh>
    <phoneticPr fontId="9"/>
  </si>
  <si>
    <t>倉庫3</t>
    <rPh sb="0" eb="2">
      <t>ソウコ</t>
    </rPh>
    <phoneticPr fontId="9"/>
  </si>
  <si>
    <t>倉庫4</t>
    <rPh sb="0" eb="2">
      <t>ソウコ</t>
    </rPh>
    <phoneticPr fontId="9"/>
  </si>
  <si>
    <t>ミーティングルーム</t>
  </si>
  <si>
    <t>部室1</t>
    <rPh sb="0" eb="2">
      <t>ブシツ</t>
    </rPh>
    <phoneticPr fontId="9"/>
  </si>
  <si>
    <t>部室2</t>
    <rPh sb="0" eb="2">
      <t>ブシツ</t>
    </rPh>
    <phoneticPr fontId="9"/>
  </si>
  <si>
    <t>部室3</t>
    <rPh sb="0" eb="2">
      <t>ブシツ</t>
    </rPh>
    <phoneticPr fontId="9"/>
  </si>
  <si>
    <t>部室(テニス部)</t>
    <rPh sb="0" eb="2">
      <t>ブシツ</t>
    </rPh>
    <rPh sb="6" eb="7">
      <t>ブ</t>
    </rPh>
    <phoneticPr fontId="9"/>
  </si>
  <si>
    <t>弓庫</t>
    <rPh sb="0" eb="1">
      <t>ユミ</t>
    </rPh>
    <rPh sb="1" eb="2">
      <t>コ</t>
    </rPh>
    <phoneticPr fontId="9"/>
  </si>
  <si>
    <t>審判席</t>
    <rPh sb="0" eb="3">
      <t>シンパンセキ</t>
    </rPh>
    <phoneticPr fontId="9"/>
  </si>
  <si>
    <t>的場</t>
    <rPh sb="0" eb="2">
      <t>マトバ</t>
    </rPh>
    <phoneticPr fontId="9"/>
  </si>
  <si>
    <t>FL32SP</t>
  </si>
  <si>
    <t>作業灯 E26 電球色</t>
  </si>
  <si>
    <t>1～3</t>
    <phoneticPr fontId="9"/>
  </si>
  <si>
    <t>4,000以内</t>
    <rPh sb="5" eb="7">
      <t>イナイ</t>
    </rPh>
    <phoneticPr fontId="1"/>
  </si>
  <si>
    <t>作手中学校</t>
    <rPh sb="0" eb="5">
      <t>ツクデチュウガッコウ</t>
    </rPh>
    <phoneticPr fontId="1"/>
  </si>
  <si>
    <t>ランチルーム</t>
    <phoneticPr fontId="1"/>
  </si>
  <si>
    <t>蛍光灯40W  笠付トラフ型 防雨 防水キャップ付き</t>
  </si>
  <si>
    <t>玄関ホール・廊下</t>
    <rPh sb="0" eb="2">
      <t>ゲンカン</t>
    </rPh>
    <rPh sb="6" eb="8">
      <t>ロウカ</t>
    </rPh>
    <phoneticPr fontId="9"/>
  </si>
  <si>
    <t>男子・女子WC</t>
    <rPh sb="0" eb="2">
      <t>ダンシ</t>
    </rPh>
    <rPh sb="3" eb="5">
      <t>ジョシ</t>
    </rPh>
    <phoneticPr fontId="9"/>
  </si>
  <si>
    <t>FCL32*1灯</t>
  </si>
  <si>
    <t>丸形蛍光灯32W 埋込スクエア照明 □450 パネル付き</t>
  </si>
  <si>
    <t>丸形蛍光灯30W 埋込スクエア照明 □300 パネル付き</t>
  </si>
  <si>
    <t>職員出入口</t>
    <rPh sb="0" eb="5">
      <t>ショクインデイリグチ</t>
    </rPh>
    <phoneticPr fontId="9"/>
  </si>
  <si>
    <t>英語室</t>
    <rPh sb="0" eb="3">
      <t>エイゴシツ</t>
    </rPh>
    <phoneticPr fontId="9"/>
  </si>
  <si>
    <t>蛍光灯40W  直付型 幅180mm</t>
  </si>
  <si>
    <t>LED直管*2灯</t>
  </si>
  <si>
    <t>LED直管ランプ 40形 直付型2灯式器具 幅240mm</t>
  </si>
  <si>
    <t>20W*3灯</t>
  </si>
  <si>
    <t>標示灯&lt;放送中・準備中・空白&gt; E26電球3灯式</t>
  </si>
  <si>
    <t>LED直管*1灯</t>
  </si>
  <si>
    <t>LED直管ランプ 40形 トラフ型1灯式器具 幅60mm</t>
  </si>
  <si>
    <t>キッチン灯 プルスイッチ・コンセント付き</t>
  </si>
  <si>
    <t>蛍光灯40W  埋込型 幅220mm ルーバー付き</t>
  </si>
  <si>
    <t>LED一体型ベースライト 40形 直付型</t>
  </si>
  <si>
    <t>FML27*1灯</t>
  </si>
  <si>
    <t>角形ダウンライト□170</t>
  </si>
  <si>
    <t>FPL27*2灯</t>
  </si>
  <si>
    <t>角形ダウンライト□275</t>
  </si>
  <si>
    <t>蛍光灯40W  ミラー灯</t>
  </si>
  <si>
    <t>被服準備室</t>
    <rPh sb="0" eb="5">
      <t>ヒフクジュンビシツ</t>
    </rPh>
    <phoneticPr fontId="9"/>
  </si>
  <si>
    <t>廊下③</t>
    <rPh sb="0" eb="2">
      <t>ロウカ</t>
    </rPh>
    <phoneticPr fontId="9"/>
  </si>
  <si>
    <t>廊下④</t>
    <rPh sb="0" eb="2">
      <t>ロウカ</t>
    </rPh>
    <phoneticPr fontId="9"/>
  </si>
  <si>
    <t>屋外バルコニー</t>
    <rPh sb="0" eb="2">
      <t>オクガイ</t>
    </rPh>
    <phoneticPr fontId="9"/>
  </si>
  <si>
    <t>駐輪場</t>
    <rPh sb="0" eb="3">
      <t>チュウリンジョウ</t>
    </rPh>
    <phoneticPr fontId="9"/>
  </si>
  <si>
    <t>FCL30+32+40</t>
  </si>
  <si>
    <t>和風ペンダントライト 丸形蛍光灯30W+32W+40W プルスイッチ付き</t>
  </si>
  <si>
    <t>FL20*2灯</t>
  </si>
  <si>
    <t>蛍光灯20W  直付型 幅120mm 縦ピンタイプ</t>
  </si>
  <si>
    <t>蛍光灯40W  直付型 幅120mm 縦ピンタイプ</t>
  </si>
  <si>
    <t>レフランプ150W</t>
  </si>
  <si>
    <t>投光器 110Vレフランプ150W E26</t>
  </si>
  <si>
    <t>技術棟</t>
    <rPh sb="0" eb="2">
      <t>ギジュツ</t>
    </rPh>
    <rPh sb="2" eb="3">
      <t>トウ</t>
    </rPh>
    <phoneticPr fontId="1"/>
  </si>
  <si>
    <t>技美術室</t>
    <rPh sb="0" eb="1">
      <t>ワザ</t>
    </rPh>
    <rPh sb="1" eb="4">
      <t>ビジュツシツ</t>
    </rPh>
    <phoneticPr fontId="9"/>
  </si>
  <si>
    <t>長篠地区多目的広場</t>
    <rPh sb="0" eb="2">
      <t>ナガシノ</t>
    </rPh>
    <rPh sb="2" eb="4">
      <t>チク</t>
    </rPh>
    <rPh sb="4" eb="9">
      <t>タモクテキヒロバ</t>
    </rPh>
    <phoneticPr fontId="1"/>
  </si>
  <si>
    <t>便所前通路</t>
    <rPh sb="0" eb="3">
      <t>ベンジョマエ</t>
    </rPh>
    <rPh sb="3" eb="5">
      <t>ツウロ</t>
    </rPh>
    <phoneticPr fontId="3"/>
  </si>
  <si>
    <t>FML18W</t>
  </si>
  <si>
    <t>FPL18</t>
  </si>
  <si>
    <t>体育室</t>
    <rPh sb="0" eb="3">
      <t>タイイクシツ</t>
    </rPh>
    <phoneticPr fontId="3"/>
  </si>
  <si>
    <t>トレーニングルーム</t>
  </si>
  <si>
    <t>I11</t>
  </si>
  <si>
    <t>F41</t>
  </si>
  <si>
    <t>C3L3</t>
  </si>
  <si>
    <t>H40</t>
  </si>
  <si>
    <t>G50</t>
  </si>
  <si>
    <t>FCL30W*3灯</t>
  </si>
  <si>
    <t>鳳来卓球場</t>
    <rPh sb="0" eb="2">
      <t>ホウライ</t>
    </rPh>
    <rPh sb="2" eb="5">
      <t>タッキュウジョウ</t>
    </rPh>
    <phoneticPr fontId="1"/>
  </si>
  <si>
    <t>山吉田トレーニングセンター</t>
    <rPh sb="0" eb="3">
      <t>ヤマヨシダ</t>
    </rPh>
    <phoneticPr fontId="1"/>
  </si>
  <si>
    <t>自販機コーナー</t>
    <rPh sb="0" eb="3">
      <t>ジハンキ</t>
    </rPh>
    <phoneticPr fontId="3"/>
  </si>
  <si>
    <t>インターネット体験コーナー</t>
    <rPh sb="7" eb="9">
      <t>タイケン</t>
    </rPh>
    <phoneticPr fontId="3"/>
  </si>
  <si>
    <t>階段室</t>
    <rPh sb="0" eb="2">
      <t>カイダン</t>
    </rPh>
    <rPh sb="2" eb="3">
      <t>シツ</t>
    </rPh>
    <phoneticPr fontId="3"/>
  </si>
  <si>
    <t>多目的便所</t>
    <rPh sb="0" eb="3">
      <t>タモクテキ</t>
    </rPh>
    <rPh sb="3" eb="5">
      <t>ベンジョ</t>
    </rPh>
    <phoneticPr fontId="3"/>
  </si>
  <si>
    <t>サーバー室</t>
    <rPh sb="4" eb="5">
      <t>シツ</t>
    </rPh>
    <phoneticPr fontId="3"/>
  </si>
  <si>
    <t>受付・事務コーナー</t>
    <rPh sb="0" eb="2">
      <t>ウケツケ</t>
    </rPh>
    <rPh sb="3" eb="5">
      <t>ジム</t>
    </rPh>
    <phoneticPr fontId="3"/>
  </si>
  <si>
    <t>パソコン教室</t>
    <rPh sb="4" eb="6">
      <t>キョウシツ</t>
    </rPh>
    <phoneticPr fontId="3"/>
  </si>
  <si>
    <t>デジタル工房</t>
    <rPh sb="4" eb="6">
      <t>コウボウ</t>
    </rPh>
    <phoneticPr fontId="3"/>
  </si>
  <si>
    <t>階段室</t>
    <rPh sb="0" eb="3">
      <t>カイダンシツ</t>
    </rPh>
    <phoneticPr fontId="3"/>
  </si>
  <si>
    <t>蛍光灯32W  埋込型 幅220mm</t>
  </si>
  <si>
    <t>新城まちなみ情報センター</t>
    <rPh sb="0" eb="2">
      <t>シンシロ</t>
    </rPh>
    <rPh sb="6" eb="8">
      <t>ジョウホウ</t>
    </rPh>
    <phoneticPr fontId="1"/>
  </si>
  <si>
    <t>リフレッシュセンター</t>
    <phoneticPr fontId="1"/>
  </si>
  <si>
    <t>3,200以内</t>
    <rPh sb="5" eb="7">
      <t>イナイ</t>
    </rPh>
    <phoneticPr fontId="1"/>
  </si>
  <si>
    <t>2,800以内</t>
    <rPh sb="5" eb="7">
      <t>イナイ</t>
    </rPh>
    <phoneticPr fontId="1"/>
  </si>
  <si>
    <t>MT150W</t>
  </si>
  <si>
    <t>ミニクリプトン100W</t>
  </si>
  <si>
    <t>埋込ダウンライト Φ150　傾斜天井用</t>
  </si>
  <si>
    <t>ミニハロゲン85W</t>
  </si>
  <si>
    <t>ユニバーサルDL　φ150</t>
  </si>
  <si>
    <t>FML18W*1灯</t>
    <rPh sb="8" eb="9">
      <t>トウ</t>
    </rPh>
    <phoneticPr fontId="1"/>
  </si>
  <si>
    <t>FML27W*2灯</t>
    <rPh sb="8" eb="9">
      <t>トウ</t>
    </rPh>
    <phoneticPr fontId="1"/>
  </si>
  <si>
    <t>ペンダントライト</t>
    <phoneticPr fontId="1"/>
  </si>
  <si>
    <t>2,700～7,800</t>
  </si>
  <si>
    <t>2,700～7,800</t>
    <phoneticPr fontId="1"/>
  </si>
  <si>
    <t>ブラケット</t>
    <phoneticPr fontId="1"/>
  </si>
  <si>
    <t>し尿等下水道投入施設</t>
  </si>
  <si>
    <t>し尿等下水道投入施設</t>
    <rPh sb="1" eb="10">
      <t>ニョウトウゲスイドウトウニュウシセツ</t>
    </rPh>
    <phoneticPr fontId="1"/>
  </si>
  <si>
    <t>水質試験室</t>
    <rPh sb="0" eb="2">
      <t>スイシツ</t>
    </rPh>
    <rPh sb="2" eb="5">
      <t>シケンシツ</t>
    </rPh>
    <phoneticPr fontId="3"/>
  </si>
  <si>
    <t>点検室</t>
    <rPh sb="0" eb="3">
      <t>テンケンシツ</t>
    </rPh>
    <phoneticPr fontId="3"/>
  </si>
  <si>
    <t>便所前室</t>
    <rPh sb="0" eb="4">
      <t>ベンジョマエシツ</t>
    </rPh>
    <phoneticPr fontId="3"/>
  </si>
  <si>
    <t>玄関ホール・廊下</t>
    <rPh sb="0" eb="2">
      <t>ゲンカン</t>
    </rPh>
    <rPh sb="6" eb="8">
      <t>ロウカ</t>
    </rPh>
    <phoneticPr fontId="3"/>
  </si>
  <si>
    <t>蛍光灯32W  トラフ型 （非常灯兼用）</t>
  </si>
  <si>
    <t>蛍光灯32W  埋込型 幅220mm(非常灯兼用)</t>
  </si>
  <si>
    <t>し尿等下水道投入施設　仮：七郷一色一般廃棄物管理型埋立処分場</t>
    <rPh sb="1" eb="10">
      <t>ニョウトウゲスイドウトウニュウシセツ</t>
    </rPh>
    <rPh sb="11" eb="12">
      <t>カリ</t>
    </rPh>
    <phoneticPr fontId="1"/>
  </si>
  <si>
    <t>管理室</t>
    <rPh sb="0" eb="3">
      <t>カンリシツ</t>
    </rPh>
    <phoneticPr fontId="1"/>
  </si>
  <si>
    <t>ブロワー室</t>
    <rPh sb="4" eb="5">
      <t>シツ</t>
    </rPh>
    <phoneticPr fontId="1"/>
  </si>
  <si>
    <t>薬品室</t>
    <rPh sb="0" eb="2">
      <t>ヤクヒン</t>
    </rPh>
    <rPh sb="2" eb="3">
      <t>シツ</t>
    </rPh>
    <phoneticPr fontId="1"/>
  </si>
  <si>
    <t>トイレ</t>
    <phoneticPr fontId="1"/>
  </si>
  <si>
    <t>AA</t>
    <phoneticPr fontId="1"/>
  </si>
  <si>
    <t>蛍光灯40W  直付型 幅150mm 耐食形</t>
  </si>
  <si>
    <t>HF300W</t>
  </si>
  <si>
    <t>水銀灯300Wポール灯</t>
  </si>
  <si>
    <t>鳥原一般廃棄物管理型埋立処分場　仮：七郷一色一般廃棄物管理型埋立処分場</t>
    <rPh sb="0" eb="2">
      <t>トリハラ</t>
    </rPh>
    <rPh sb="16" eb="17">
      <t>カリ</t>
    </rPh>
    <phoneticPr fontId="1"/>
  </si>
  <si>
    <t>外構</t>
    <rPh sb="0" eb="2">
      <t>ガイコウ</t>
    </rPh>
    <phoneticPr fontId="1"/>
  </si>
  <si>
    <t>植栽</t>
    <rPh sb="0" eb="2">
      <t>ショクサイ</t>
    </rPh>
    <phoneticPr fontId="1"/>
  </si>
  <si>
    <t>軒下</t>
    <rPh sb="0" eb="2">
      <t>ノキシタ</t>
    </rPh>
    <phoneticPr fontId="1"/>
  </si>
  <si>
    <t>ピロティ</t>
  </si>
  <si>
    <t>斎場湯沸室・通路</t>
    <rPh sb="0" eb="2">
      <t>サイジョウ</t>
    </rPh>
    <rPh sb="2" eb="5">
      <t>ユワカシシツ</t>
    </rPh>
    <rPh sb="6" eb="8">
      <t>ツウロ</t>
    </rPh>
    <phoneticPr fontId="1"/>
  </si>
  <si>
    <t>斎場控室</t>
    <rPh sb="0" eb="2">
      <t>サイジョウ</t>
    </rPh>
    <rPh sb="2" eb="4">
      <t>ヒカエシツ</t>
    </rPh>
    <phoneticPr fontId="1"/>
  </si>
  <si>
    <t>斎場控室</t>
  </si>
  <si>
    <t>斎場控室ロビー</t>
  </si>
  <si>
    <t>斎場</t>
    <rPh sb="0" eb="2">
      <t>サイジョウ</t>
    </rPh>
    <phoneticPr fontId="1"/>
  </si>
  <si>
    <t>待合室１・２前室</t>
    <rPh sb="0" eb="3">
      <t>マチアイシツ</t>
    </rPh>
    <rPh sb="6" eb="7">
      <t>マエ</t>
    </rPh>
    <rPh sb="7" eb="8">
      <t>シツ</t>
    </rPh>
    <phoneticPr fontId="1"/>
  </si>
  <si>
    <t>待合室１・２</t>
    <rPh sb="0" eb="3">
      <t>マチアイシツ</t>
    </rPh>
    <phoneticPr fontId="1"/>
  </si>
  <si>
    <t>待合室１・２　床の間</t>
    <rPh sb="0" eb="3">
      <t>マチアイシツ</t>
    </rPh>
    <rPh sb="7" eb="8">
      <t>トコ</t>
    </rPh>
    <rPh sb="9" eb="10">
      <t>マ</t>
    </rPh>
    <phoneticPr fontId="1"/>
  </si>
  <si>
    <t>待合室１・２　縁側</t>
    <rPh sb="0" eb="3">
      <t>マチアイシツ</t>
    </rPh>
    <rPh sb="7" eb="9">
      <t>エンガワ</t>
    </rPh>
    <phoneticPr fontId="1"/>
  </si>
  <si>
    <t>WC前通路</t>
    <rPh sb="2" eb="3">
      <t>マエ</t>
    </rPh>
    <rPh sb="3" eb="5">
      <t>ツウロ</t>
    </rPh>
    <phoneticPr fontId="1"/>
  </si>
  <si>
    <t>障害者WC</t>
    <rPh sb="0" eb="2">
      <t>ショウガイ</t>
    </rPh>
    <rPh sb="2" eb="3">
      <t>シャ</t>
    </rPh>
    <phoneticPr fontId="1"/>
  </si>
  <si>
    <t>男子WC</t>
    <rPh sb="0" eb="2">
      <t>ダンシ</t>
    </rPh>
    <phoneticPr fontId="1"/>
  </si>
  <si>
    <t>女子WC</t>
    <rPh sb="0" eb="2">
      <t>ジョシ</t>
    </rPh>
    <phoneticPr fontId="1"/>
  </si>
  <si>
    <t>待合ロビー</t>
    <rPh sb="0" eb="2">
      <t>マチアイ</t>
    </rPh>
    <phoneticPr fontId="1"/>
  </si>
  <si>
    <t>ベビールーム</t>
  </si>
  <si>
    <t>機械室２</t>
    <rPh sb="0" eb="3">
      <t>キカイシツ</t>
    </rPh>
    <phoneticPr fontId="1"/>
  </si>
  <si>
    <t>告別室・炉前室</t>
    <rPh sb="0" eb="2">
      <t>コクベツ</t>
    </rPh>
    <rPh sb="2" eb="3">
      <t>シツ</t>
    </rPh>
    <rPh sb="4" eb="5">
      <t>ロ</t>
    </rPh>
    <rPh sb="5" eb="6">
      <t>マエ</t>
    </rPh>
    <rPh sb="6" eb="7">
      <t>シツ</t>
    </rPh>
    <phoneticPr fontId="1"/>
  </si>
  <si>
    <t>霊安室前通路</t>
    <rPh sb="0" eb="3">
      <t>レイアンシツ</t>
    </rPh>
    <rPh sb="3" eb="6">
      <t>マエツウロ</t>
    </rPh>
    <phoneticPr fontId="1"/>
  </si>
  <si>
    <t>霊安室</t>
    <rPh sb="0" eb="3">
      <t>レイアンシツ</t>
    </rPh>
    <phoneticPr fontId="1"/>
  </si>
  <si>
    <t>収骨室　前室</t>
    <rPh sb="0" eb="1">
      <t>シュウ</t>
    </rPh>
    <rPh sb="1" eb="2">
      <t>コツ</t>
    </rPh>
    <rPh sb="2" eb="3">
      <t>シツ</t>
    </rPh>
    <rPh sb="4" eb="6">
      <t>マエシツ</t>
    </rPh>
    <phoneticPr fontId="1"/>
  </si>
  <si>
    <t>収骨室</t>
    <rPh sb="0" eb="1">
      <t>シュウ</t>
    </rPh>
    <rPh sb="1" eb="2">
      <t>コツ</t>
    </rPh>
    <rPh sb="2" eb="3">
      <t>シツ</t>
    </rPh>
    <phoneticPr fontId="1"/>
  </si>
  <si>
    <t>炉作業室</t>
    <rPh sb="0" eb="1">
      <t>ロ</t>
    </rPh>
    <rPh sb="1" eb="4">
      <t>サギョウシツ</t>
    </rPh>
    <phoneticPr fontId="1"/>
  </si>
  <si>
    <t>炉作業室　軒下</t>
    <rPh sb="0" eb="1">
      <t>ロ</t>
    </rPh>
    <rPh sb="1" eb="4">
      <t>サギョウシツ</t>
    </rPh>
    <rPh sb="5" eb="7">
      <t>ノキシタ</t>
    </rPh>
    <phoneticPr fontId="1"/>
  </si>
  <si>
    <t>休憩室</t>
    <rPh sb="0" eb="2">
      <t>キュウケイ</t>
    </rPh>
    <rPh sb="2" eb="3">
      <t>シツ</t>
    </rPh>
    <phoneticPr fontId="1"/>
  </si>
  <si>
    <t>休憩室　和室</t>
    <rPh sb="0" eb="2">
      <t>キュウケイ</t>
    </rPh>
    <rPh sb="2" eb="3">
      <t>シツ</t>
    </rPh>
    <rPh sb="4" eb="6">
      <t>ワシツ</t>
    </rPh>
    <phoneticPr fontId="1"/>
  </si>
  <si>
    <t>休憩室　UB</t>
    <rPh sb="0" eb="2">
      <t>キュウケイ</t>
    </rPh>
    <rPh sb="2" eb="3">
      <t>シツ</t>
    </rPh>
    <phoneticPr fontId="1"/>
  </si>
  <si>
    <t>操作室</t>
    <rPh sb="0" eb="3">
      <t>ソウサシツ</t>
    </rPh>
    <phoneticPr fontId="1"/>
  </si>
  <si>
    <t>電気室</t>
    <rPh sb="0" eb="3">
      <t>デンキシツ</t>
    </rPh>
    <phoneticPr fontId="1"/>
  </si>
  <si>
    <t>機械室１</t>
    <rPh sb="0" eb="3">
      <t>キカイシツ</t>
    </rPh>
    <phoneticPr fontId="1"/>
  </si>
  <si>
    <t>機械室３？</t>
    <rPh sb="0" eb="3">
      <t>キカイシツ</t>
    </rPh>
    <phoneticPr fontId="1"/>
  </si>
  <si>
    <t>機械室４</t>
    <rPh sb="0" eb="3">
      <t>キカイシツ</t>
    </rPh>
    <phoneticPr fontId="1"/>
  </si>
  <si>
    <t>FH200相当</t>
    <rPh sb="5" eb="7">
      <t>ソウトウ</t>
    </rPh>
    <phoneticPr fontId="1"/>
  </si>
  <si>
    <t>FDL18</t>
  </si>
  <si>
    <t>FDL27</t>
  </si>
  <si>
    <t>JB30</t>
  </si>
  <si>
    <t>12V50W</t>
  </si>
  <si>
    <t>KR60L</t>
  </si>
  <si>
    <t>FHP45相当</t>
    <rPh sb="5" eb="7">
      <t>ソウトウ</t>
    </rPh>
    <phoneticPr fontId="1"/>
  </si>
  <si>
    <t>FPL36</t>
  </si>
  <si>
    <t>MF250</t>
  </si>
  <si>
    <t>FLR40</t>
  </si>
  <si>
    <t>KR60</t>
  </si>
  <si>
    <t>FPL55L</t>
  </si>
  <si>
    <t>LEDランプ</t>
  </si>
  <si>
    <t>FLR40L</t>
  </si>
  <si>
    <t>IL60W相当</t>
    <rPh sb="5" eb="7">
      <t>ソウトウ</t>
    </rPh>
    <phoneticPr fontId="1"/>
  </si>
  <si>
    <t>冷陰極</t>
    <rPh sb="0" eb="3">
      <t>レイインキョク</t>
    </rPh>
    <phoneticPr fontId="1"/>
  </si>
  <si>
    <t>KR40</t>
  </si>
  <si>
    <t>FHP45</t>
  </si>
  <si>
    <t>LDA4L</t>
  </si>
  <si>
    <t>FLR40N</t>
  </si>
  <si>
    <t>LED60W相当</t>
    <rPh sb="6" eb="8">
      <t>ソウトウ</t>
    </rPh>
    <phoneticPr fontId="1"/>
  </si>
  <si>
    <t>FHP55</t>
  </si>
  <si>
    <t>不明</t>
    <rPh sb="0" eb="2">
      <t>フメイ</t>
    </rPh>
    <phoneticPr fontId="1"/>
  </si>
  <si>
    <t>KR40*2灯</t>
    <rPh sb="6" eb="7">
      <t>トウ</t>
    </rPh>
    <phoneticPr fontId="1"/>
  </si>
  <si>
    <t>FLR40*4灯</t>
    <rPh sb="7" eb="8">
      <t>トウ</t>
    </rPh>
    <phoneticPr fontId="1"/>
  </si>
  <si>
    <t>FLR40*3灯</t>
    <rPh sb="7" eb="8">
      <t>トウ</t>
    </rPh>
    <phoneticPr fontId="1"/>
  </si>
  <si>
    <t>FHF32*4灯</t>
    <rPh sb="7" eb="8">
      <t>トウ</t>
    </rPh>
    <phoneticPr fontId="1"/>
  </si>
  <si>
    <t>LED*2灯</t>
    <rPh sb="5" eb="6">
      <t>トウ</t>
    </rPh>
    <phoneticPr fontId="1"/>
  </si>
  <si>
    <t>JB30</t>
    <phoneticPr fontId="1"/>
  </si>
  <si>
    <t>LED</t>
    <phoneticPr fontId="1"/>
  </si>
  <si>
    <t>FLR40*2灯</t>
    <rPh sb="7" eb="8">
      <t>トウ</t>
    </rPh>
    <phoneticPr fontId="1"/>
  </si>
  <si>
    <t>FLR40N*2灯</t>
    <rPh sb="8" eb="9">
      <t>トウ</t>
    </rPh>
    <phoneticPr fontId="1"/>
  </si>
  <si>
    <t>FLR40W*2灯</t>
    <rPh sb="8" eb="9">
      <t>トウ</t>
    </rPh>
    <phoneticPr fontId="1"/>
  </si>
  <si>
    <t>街灯　φ89.1　緑塗装</t>
    <rPh sb="0" eb="2">
      <t>ガイトウ</t>
    </rPh>
    <rPh sb="9" eb="10">
      <t>ミドリ</t>
    </rPh>
    <rPh sb="10" eb="12">
      <t>トソウ</t>
    </rPh>
    <phoneticPr fontId="1"/>
  </si>
  <si>
    <t>ガーデンライト　φ140　ロング　黒</t>
    <rPh sb="17" eb="18">
      <t>クロ</t>
    </rPh>
    <phoneticPr fontId="1"/>
  </si>
  <si>
    <t>DLφ150</t>
  </si>
  <si>
    <t>埋込　非常灯　φ100</t>
    <rPh sb="0" eb="2">
      <t>ウメコミ</t>
    </rPh>
    <rPh sb="3" eb="6">
      <t>ヒジョウトウ</t>
    </rPh>
    <phoneticPr fontId="1"/>
  </si>
  <si>
    <t>ユニバーサルDLφ100</t>
  </si>
  <si>
    <t>BK</t>
  </si>
  <si>
    <t>トラフ　（建築照明内）</t>
    <rPh sb="5" eb="9">
      <t>ケンチクショウメイ</t>
    </rPh>
    <rPh sb="9" eb="10">
      <t>ナイ</t>
    </rPh>
    <phoneticPr fontId="1"/>
  </si>
  <si>
    <t>避難口誘導灯　BL　天井直付RNプレート（冷陰極用）　１７年</t>
    <rPh sb="0" eb="6">
      <t>ヒナングチユウドウトウ</t>
    </rPh>
    <rPh sb="10" eb="14">
      <t>テンジョウジカツケ</t>
    </rPh>
    <rPh sb="21" eb="24">
      <t>レイインキョク</t>
    </rPh>
    <rPh sb="24" eb="25">
      <t>ヨウ</t>
    </rPh>
    <rPh sb="29" eb="30">
      <t>ネン</t>
    </rPh>
    <phoneticPr fontId="1"/>
  </si>
  <si>
    <t>避難口誘導灯　BL　壁直付RNプレート（冷陰極埋込用）14年</t>
    <rPh sb="0" eb="6">
      <t>ヒナングチユウドウトウ</t>
    </rPh>
    <rPh sb="10" eb="11">
      <t>カベ</t>
    </rPh>
    <rPh sb="11" eb="12">
      <t>ジカ</t>
    </rPh>
    <rPh sb="12" eb="13">
      <t>ツケ</t>
    </rPh>
    <rPh sb="20" eb="23">
      <t>レイインキョク</t>
    </rPh>
    <rPh sb="23" eb="25">
      <t>ウメコミ</t>
    </rPh>
    <rPh sb="25" eb="26">
      <t>ヨウ</t>
    </rPh>
    <rPh sb="29" eb="30">
      <t>ネン</t>
    </rPh>
    <phoneticPr fontId="1"/>
  </si>
  <si>
    <t>棚下灯　P付</t>
    <rPh sb="0" eb="3">
      <t>タナシタトウ</t>
    </rPh>
    <rPh sb="5" eb="6">
      <t>ツキ</t>
    </rPh>
    <phoneticPr fontId="1"/>
  </si>
  <si>
    <t>和風　埋込スクエア□600</t>
    <rPh sb="0" eb="2">
      <t>ワフウ</t>
    </rPh>
    <rPh sb="3" eb="5">
      <t>ウメコミ</t>
    </rPh>
    <phoneticPr fontId="1"/>
  </si>
  <si>
    <t>間接照明　2.1ｍ×5.9ｍ</t>
    <rPh sb="0" eb="4">
      <t>カンセツショウメイ</t>
    </rPh>
    <phoneticPr fontId="1"/>
  </si>
  <si>
    <t>避難口誘導灯　BL　壁直付RNプレート（冷陰極用）　１5年</t>
    <rPh sb="0" eb="6">
      <t>ヒナングチユウドウトウ</t>
    </rPh>
    <rPh sb="10" eb="11">
      <t>カベ</t>
    </rPh>
    <rPh sb="11" eb="12">
      <t>ジカ</t>
    </rPh>
    <rPh sb="12" eb="13">
      <t>ツケ</t>
    </rPh>
    <rPh sb="20" eb="23">
      <t>レイインキョク</t>
    </rPh>
    <rPh sb="23" eb="24">
      <t>ヨウ</t>
    </rPh>
    <rPh sb="28" eb="29">
      <t>ネン</t>
    </rPh>
    <phoneticPr fontId="1"/>
  </si>
  <si>
    <t>高天井器具</t>
    <rPh sb="0" eb="3">
      <t>タカテンジョウ</t>
    </rPh>
    <rPh sb="3" eb="5">
      <t>キグ</t>
    </rPh>
    <phoneticPr fontId="1"/>
  </si>
  <si>
    <t>トラフ（建築照明内）</t>
    <rPh sb="4" eb="8">
      <t>ケンチクショウメイ</t>
    </rPh>
    <rPh sb="8" eb="9">
      <t>ナイ</t>
    </rPh>
    <phoneticPr fontId="1"/>
  </si>
  <si>
    <t>クリア電球（建築照明内）E17</t>
    <rPh sb="3" eb="5">
      <t>デンキュウ</t>
    </rPh>
    <rPh sb="6" eb="10">
      <t>ケンチクショウメイ</t>
    </rPh>
    <rPh sb="10" eb="11">
      <t>ナイ</t>
    </rPh>
    <phoneticPr fontId="1"/>
  </si>
  <si>
    <t>間接照明　1.6ｍ×7.8ｍ×2列</t>
    <rPh sb="0" eb="4">
      <t>カンセツショウメイ</t>
    </rPh>
    <rPh sb="16" eb="17">
      <t>レツ</t>
    </rPh>
    <phoneticPr fontId="1"/>
  </si>
  <si>
    <t>間接照明　2.6ｍ×9.3ｍ×2列</t>
    <rPh sb="0" eb="4">
      <t>カンセツショウメイ</t>
    </rPh>
    <rPh sb="16" eb="17">
      <t>レツ</t>
    </rPh>
    <phoneticPr fontId="1"/>
  </si>
  <si>
    <t>埋込　非常灯　φ100　H5.4m</t>
    <rPh sb="0" eb="2">
      <t>ウメコミ</t>
    </rPh>
    <rPh sb="3" eb="6">
      <t>ヒジョウトウ</t>
    </rPh>
    <phoneticPr fontId="1"/>
  </si>
  <si>
    <t>避難口誘導灯　BL　天井直付RNプレート（蛍光灯用）　１5年</t>
    <rPh sb="0" eb="6">
      <t>ヒナングチユウドウトウ</t>
    </rPh>
    <rPh sb="10" eb="14">
      <t>テンジョウジカツケ</t>
    </rPh>
    <rPh sb="21" eb="24">
      <t>ケイコウトウ</t>
    </rPh>
    <rPh sb="24" eb="25">
      <t>ヨウ</t>
    </rPh>
    <rPh sb="29" eb="30">
      <t>ネン</t>
    </rPh>
    <phoneticPr fontId="1"/>
  </si>
  <si>
    <t>避難口誘導灯　BL　壁直付RNプレート（冷陰極埋込用）15年</t>
    <rPh sb="0" eb="6">
      <t>ヒナングチユウドウトウ</t>
    </rPh>
    <rPh sb="10" eb="11">
      <t>カベ</t>
    </rPh>
    <rPh sb="11" eb="12">
      <t>ジカ</t>
    </rPh>
    <rPh sb="12" eb="13">
      <t>ツケ</t>
    </rPh>
    <rPh sb="20" eb="23">
      <t>レイインキョク</t>
    </rPh>
    <rPh sb="23" eb="25">
      <t>ウメコミ</t>
    </rPh>
    <rPh sb="25" eb="26">
      <t>ヨウ</t>
    </rPh>
    <rPh sb="29" eb="30">
      <t>ネン</t>
    </rPh>
    <phoneticPr fontId="1"/>
  </si>
  <si>
    <t>BK　E26</t>
  </si>
  <si>
    <t>トラフ</t>
  </si>
  <si>
    <t>和風　埋込DL□150</t>
    <rPh sb="0" eb="2">
      <t>ワフウ</t>
    </rPh>
    <rPh sb="3" eb="5">
      <t>ウメコミ</t>
    </rPh>
    <phoneticPr fontId="1"/>
  </si>
  <si>
    <t>表示灯　壁　「使用中」</t>
    <rPh sb="0" eb="3">
      <t>ヒョウジトウ</t>
    </rPh>
    <rPh sb="4" eb="5">
      <t>カベ</t>
    </rPh>
    <rPh sb="7" eb="10">
      <t>シヨウチュウ</t>
    </rPh>
    <phoneticPr fontId="1"/>
  </si>
  <si>
    <t>ランプ直付　（間接照明）E26</t>
    <rPh sb="3" eb="5">
      <t>ジカツケ</t>
    </rPh>
    <rPh sb="7" eb="11">
      <t>カンセツショウメイ</t>
    </rPh>
    <phoneticPr fontId="1"/>
  </si>
  <si>
    <t>BK　E17</t>
  </si>
  <si>
    <t>間接照明　（直径φ9ｍ）</t>
    <rPh sb="0" eb="4">
      <t>カンセツショウメイ</t>
    </rPh>
    <rPh sb="6" eb="7">
      <t>ジカ</t>
    </rPh>
    <rPh sb="7" eb="8">
      <t>ケイ</t>
    </rPh>
    <phoneticPr fontId="1"/>
  </si>
  <si>
    <t>避難口誘導灯　BL　天井直付RNプレート（冷陰極用）</t>
    <rPh sb="0" eb="6">
      <t>ヒナングチユウドウトウ</t>
    </rPh>
    <rPh sb="10" eb="14">
      <t>テンジョウジカツケ</t>
    </rPh>
    <rPh sb="21" eb="24">
      <t>レイインキョク</t>
    </rPh>
    <rPh sb="24" eb="25">
      <t>ヨウ</t>
    </rPh>
    <phoneticPr fontId="1"/>
  </si>
  <si>
    <t>埋込ルーバー　W450</t>
    <rPh sb="0" eb="2">
      <t>ウメコミ</t>
    </rPh>
    <phoneticPr fontId="1"/>
  </si>
  <si>
    <t>埋込ルーバー　Cチャンネル回避　W450</t>
    <rPh sb="0" eb="2">
      <t>ウメコミ</t>
    </rPh>
    <rPh sb="13" eb="15">
      <t>カイヒ</t>
    </rPh>
    <phoneticPr fontId="1"/>
  </si>
  <si>
    <t>埋込　下面解放　W300</t>
    <rPh sb="0" eb="2">
      <t>ウメコミ</t>
    </rPh>
    <rPh sb="3" eb="7">
      <t>カメンカイホウ</t>
    </rPh>
    <phoneticPr fontId="1"/>
  </si>
  <si>
    <t>埋込　下面解放　連結右　W300</t>
    <rPh sb="0" eb="2">
      <t>ウメコミ</t>
    </rPh>
    <rPh sb="3" eb="7">
      <t>カメンカイホウ</t>
    </rPh>
    <rPh sb="8" eb="10">
      <t>レンケツ</t>
    </rPh>
    <rPh sb="10" eb="11">
      <t>ミギ</t>
    </rPh>
    <phoneticPr fontId="1"/>
  </si>
  <si>
    <t>埋込　下面解放　連結左　W300</t>
    <rPh sb="0" eb="2">
      <t>ウメコミ</t>
    </rPh>
    <rPh sb="3" eb="7">
      <t>カメンカイホウ</t>
    </rPh>
    <rPh sb="8" eb="10">
      <t>レンケツ</t>
    </rPh>
    <rPh sb="10" eb="11">
      <t>ヒダリ</t>
    </rPh>
    <phoneticPr fontId="1"/>
  </si>
  <si>
    <t>笠付　ガード付</t>
    <rPh sb="0" eb="2">
      <t>カサツキ</t>
    </rPh>
    <rPh sb="6" eb="7">
      <t>ツキ</t>
    </rPh>
    <phoneticPr fontId="1"/>
  </si>
  <si>
    <t>トラフ　（建築照明アクリル内）</t>
    <rPh sb="5" eb="9">
      <t>ケンチクショウメイ</t>
    </rPh>
    <rPh sb="13" eb="14">
      <t>ナイ</t>
    </rPh>
    <phoneticPr fontId="1"/>
  </si>
  <si>
    <t>トラフ　（建築照明）</t>
    <rPh sb="5" eb="9">
      <t>ケンチクショウメイ</t>
    </rPh>
    <phoneticPr fontId="1"/>
  </si>
  <si>
    <t>片反射</t>
    <rPh sb="0" eb="3">
      <t>カタハンシャ</t>
    </rPh>
    <phoneticPr fontId="1"/>
  </si>
  <si>
    <t>BK　クリア電球　E17</t>
    <rPh sb="6" eb="8">
      <t>デンキュウ</t>
    </rPh>
    <phoneticPr fontId="1"/>
  </si>
  <si>
    <t>埋込　非常灯　φ100（器具80Wまで）</t>
    <rPh sb="0" eb="2">
      <t>ウメコミ</t>
    </rPh>
    <rPh sb="3" eb="6">
      <t>ヒジョウトウ</t>
    </rPh>
    <rPh sb="12" eb="14">
      <t>キグ</t>
    </rPh>
    <phoneticPr fontId="1"/>
  </si>
  <si>
    <t>埋込　下面解放　W190</t>
    <rPh sb="0" eb="2">
      <t>ウメコミ</t>
    </rPh>
    <rPh sb="3" eb="7">
      <t>カメンカイホウ</t>
    </rPh>
    <phoneticPr fontId="1"/>
  </si>
  <si>
    <t>　直付　非常灯　φ100</t>
    <rPh sb="1" eb="3">
      <t>ジカツケ</t>
    </rPh>
    <rPh sb="4" eb="7">
      <t>ヒジョウトウ</t>
    </rPh>
    <phoneticPr fontId="1"/>
  </si>
  <si>
    <t>避難口誘導灯　BL　壁直付</t>
    <rPh sb="0" eb="6">
      <t>ヒナングチユウドウトウ</t>
    </rPh>
    <rPh sb="10" eb="13">
      <t>カベジカツケ</t>
    </rPh>
    <phoneticPr fontId="1"/>
  </si>
  <si>
    <t>笠付</t>
    <rPh sb="0" eb="2">
      <t>カサツキ</t>
    </rPh>
    <phoneticPr fontId="1"/>
  </si>
  <si>
    <t>BK　E26　L色</t>
  </si>
  <si>
    <t>ユニバーサルDLφ125　N色</t>
    <rPh sb="14" eb="15">
      <t>ショク</t>
    </rPh>
    <phoneticPr fontId="1"/>
  </si>
  <si>
    <t>間接照明</t>
    <rPh sb="0" eb="4">
      <t>カンセツショウメイ</t>
    </rPh>
    <phoneticPr fontId="1"/>
  </si>
  <si>
    <t>BK　グローブ無し（スポット？）　E26</t>
    <rPh sb="7" eb="8">
      <t>ナ</t>
    </rPh>
    <phoneticPr fontId="1"/>
  </si>
  <si>
    <t>笠付　ガード付　3連結（ガード要相談）</t>
    <rPh sb="0" eb="2">
      <t>カサツキ</t>
    </rPh>
    <rPh sb="6" eb="7">
      <t>ツキ</t>
    </rPh>
    <rPh sb="9" eb="11">
      <t>レンケツ</t>
    </rPh>
    <rPh sb="15" eb="18">
      <t>ヨウソウダン</t>
    </rPh>
    <phoneticPr fontId="1"/>
  </si>
  <si>
    <t>DLφ150　WP</t>
  </si>
  <si>
    <t>トラフ（キッチンライト）</t>
  </si>
  <si>
    <t>和風　埋込スクエア□450</t>
    <rPh sb="0" eb="2">
      <t>ワフウ</t>
    </rPh>
    <rPh sb="3" eb="5">
      <t>ウメコミ</t>
    </rPh>
    <phoneticPr fontId="1"/>
  </si>
  <si>
    <t>BK　WP</t>
  </si>
  <si>
    <t>埋込　ルーバー　W300</t>
    <rPh sb="0" eb="2">
      <t>ウメコミ</t>
    </rPh>
    <phoneticPr fontId="1"/>
  </si>
  <si>
    <t>笠付　ガード付　４連結（ガード要相談）</t>
    <rPh sb="0" eb="2">
      <t>カサツキ</t>
    </rPh>
    <rPh sb="6" eb="7">
      <t>ツキ</t>
    </rPh>
    <rPh sb="9" eb="11">
      <t>レンケツ</t>
    </rPh>
    <rPh sb="15" eb="18">
      <t>ヨウソウダン</t>
    </rPh>
    <phoneticPr fontId="1"/>
  </si>
  <si>
    <t>避難口誘導灯　BL　天井吊</t>
    <rPh sb="0" eb="6">
      <t>ヒナングチユウドウトウ</t>
    </rPh>
    <rPh sb="10" eb="12">
      <t>テンジョウ</t>
    </rPh>
    <rPh sb="12" eb="13">
      <t>ツリ</t>
    </rPh>
    <phoneticPr fontId="1"/>
  </si>
  <si>
    <t>ウォールライト</t>
  </si>
  <si>
    <t>天井直付　防爆器具　G16</t>
    <rPh sb="0" eb="4">
      <t>テンジョウジカツケ</t>
    </rPh>
    <rPh sb="5" eb="9">
      <t>ボウバクキグ</t>
    </rPh>
    <phoneticPr fontId="1"/>
  </si>
  <si>
    <t>笠付　カード付</t>
    <rPh sb="0" eb="2">
      <t>カサツキ</t>
    </rPh>
    <rPh sb="6" eb="7">
      <t>ツキ</t>
    </rPh>
    <phoneticPr fontId="1"/>
  </si>
  <si>
    <t>シャンデリア　E17</t>
    <phoneticPr fontId="1"/>
  </si>
  <si>
    <t>ﾗﾝﾌﾟ交換</t>
    <rPh sb="4" eb="6">
      <t>コウカン</t>
    </rPh>
    <phoneticPr fontId="1"/>
  </si>
  <si>
    <t>玄関　軒下</t>
    <rPh sb="0" eb="2">
      <t>ゲンカン</t>
    </rPh>
    <rPh sb="3" eb="5">
      <t>ノキシタ</t>
    </rPh>
    <phoneticPr fontId="1"/>
  </si>
  <si>
    <t>会議室</t>
    <rPh sb="0" eb="3">
      <t>カイギシツ</t>
    </rPh>
    <phoneticPr fontId="1"/>
  </si>
  <si>
    <t>図書室</t>
    <rPh sb="0" eb="3">
      <t>トショシツ</t>
    </rPh>
    <phoneticPr fontId="1"/>
  </si>
  <si>
    <t>研究室</t>
    <rPh sb="0" eb="3">
      <t>ケンキュウシツ</t>
    </rPh>
    <phoneticPr fontId="1"/>
  </si>
  <si>
    <t>トイレ前</t>
    <rPh sb="3" eb="4">
      <t>マエ</t>
    </rPh>
    <phoneticPr fontId="1"/>
  </si>
  <si>
    <t>男子トイレ</t>
    <rPh sb="0" eb="2">
      <t>ダンシ</t>
    </rPh>
    <phoneticPr fontId="1"/>
  </si>
  <si>
    <t>女子トイレ</t>
    <rPh sb="0" eb="2">
      <t>ジョシ</t>
    </rPh>
    <phoneticPr fontId="1"/>
  </si>
  <si>
    <t>トイレ脇倉庫（２F）</t>
    <rPh sb="3" eb="4">
      <t>ワキ</t>
    </rPh>
    <rPh sb="4" eb="6">
      <t>ソウコ</t>
    </rPh>
    <phoneticPr fontId="1"/>
  </si>
  <si>
    <t>収蔵庫　前室</t>
    <rPh sb="0" eb="3">
      <t>シュウゾウコ</t>
    </rPh>
    <rPh sb="4" eb="6">
      <t>マエシツ</t>
    </rPh>
    <phoneticPr fontId="1"/>
  </si>
  <si>
    <t>収蔵庫</t>
  </si>
  <si>
    <t>展示室</t>
    <rPh sb="0" eb="3">
      <t>テンジシツ</t>
    </rPh>
    <phoneticPr fontId="1"/>
  </si>
  <si>
    <t>廊下２</t>
    <rPh sb="0" eb="2">
      <t>ロウカ</t>
    </rPh>
    <phoneticPr fontId="1"/>
  </si>
  <si>
    <t>ＥＶホール</t>
  </si>
  <si>
    <t>トイレ　外壁</t>
    <rPh sb="4" eb="6">
      <t>ガイヘキ</t>
    </rPh>
    <phoneticPr fontId="1"/>
  </si>
  <si>
    <t>FDL27L</t>
  </si>
  <si>
    <t>JD85</t>
  </si>
  <si>
    <t>冷陰極？</t>
    <rPh sb="0" eb="3">
      <t>レイインキョク</t>
    </rPh>
    <phoneticPr fontId="1"/>
  </si>
  <si>
    <t>FDL13L</t>
  </si>
  <si>
    <t>JD130相当</t>
    <rPh sb="5" eb="7">
      <t>ソウトウ</t>
    </rPh>
    <phoneticPr fontId="1"/>
  </si>
  <si>
    <t>FDL18L</t>
  </si>
  <si>
    <t>FHF32*2灯</t>
    <rPh sb="7" eb="8">
      <t>トウ</t>
    </rPh>
    <phoneticPr fontId="1"/>
  </si>
  <si>
    <t>FHF32*2</t>
    <phoneticPr fontId="1"/>
  </si>
  <si>
    <t>FLR40SWSDLNU/M*2灯</t>
    <rPh sb="16" eb="17">
      <t>トウ</t>
    </rPh>
    <phoneticPr fontId="1"/>
  </si>
  <si>
    <t>DLφ150　黒枠</t>
    <rPh sb="7" eb="9">
      <t>クロワク</t>
    </rPh>
    <phoneticPr fontId="1"/>
  </si>
  <si>
    <t>非常灯φ150</t>
    <rPh sb="0" eb="4">
      <t>ヒジョウトウファイ</t>
    </rPh>
    <phoneticPr fontId="1"/>
  </si>
  <si>
    <t>DLφ150　WW</t>
  </si>
  <si>
    <t>ユニバーサルDLφ150</t>
  </si>
  <si>
    <t>BK　ダウン照明</t>
    <rPh sb="6" eb="8">
      <t>ショウメイ</t>
    </rPh>
    <phoneticPr fontId="1"/>
  </si>
  <si>
    <t>通路誘導灯　埋込　両矢印</t>
    <rPh sb="0" eb="2">
      <t>ツウロ</t>
    </rPh>
    <rPh sb="2" eb="5">
      <t>ユウドウトウ</t>
    </rPh>
    <rPh sb="6" eb="8">
      <t>ウメコミ</t>
    </rPh>
    <rPh sb="9" eb="12">
      <t>リョウヤジルシ</t>
    </rPh>
    <phoneticPr fontId="1"/>
  </si>
  <si>
    <t>通路誘導灯　埋込　両矢印　22年</t>
    <rPh sb="0" eb="2">
      <t>ツウロ</t>
    </rPh>
    <rPh sb="2" eb="5">
      <t>ユウドウトウ</t>
    </rPh>
    <rPh sb="6" eb="8">
      <t>ウメコミ</t>
    </rPh>
    <rPh sb="9" eb="12">
      <t>リョウヤジルシ</t>
    </rPh>
    <rPh sb="15" eb="16">
      <t>ネン</t>
    </rPh>
    <phoneticPr fontId="1"/>
  </si>
  <si>
    <t>避難口誘導灯　天付　RNプレート　24年</t>
    <rPh sb="0" eb="6">
      <t>ヒナングチユウドウトウ</t>
    </rPh>
    <rPh sb="7" eb="9">
      <t>テンツケ</t>
    </rPh>
    <rPh sb="19" eb="20">
      <t>ネン</t>
    </rPh>
    <phoneticPr fontId="1"/>
  </si>
  <si>
    <t>通路誘導灯　右矢印　壁埋込　RNプレート</t>
    <rPh sb="0" eb="5">
      <t>ツウロユウドウトウ</t>
    </rPh>
    <rPh sb="6" eb="9">
      <t>ミギヤジルシ</t>
    </rPh>
    <rPh sb="10" eb="13">
      <t>カベウメコミ</t>
    </rPh>
    <phoneticPr fontId="1"/>
  </si>
  <si>
    <t>埋込　下面解放　W190</t>
    <rPh sb="0" eb="2">
      <t>ウメコミ</t>
    </rPh>
    <rPh sb="3" eb="5">
      <t>カメン</t>
    </rPh>
    <rPh sb="5" eb="7">
      <t>カイホウ</t>
    </rPh>
    <phoneticPr fontId="1"/>
  </si>
  <si>
    <t>逆富士　W120</t>
    <rPh sb="0" eb="3">
      <t>ギャクフジ</t>
    </rPh>
    <phoneticPr fontId="1"/>
  </si>
  <si>
    <t>DLφ150　調光</t>
    <rPh sb="7" eb="9">
      <t>チョウコウ</t>
    </rPh>
    <phoneticPr fontId="1"/>
  </si>
  <si>
    <t>DLφ125　調光</t>
    <rPh sb="7" eb="9">
      <t>チョウコウ</t>
    </rPh>
    <phoneticPr fontId="1"/>
  </si>
  <si>
    <t>ユニバーサルDLφ250　調光</t>
    <rPh sb="13" eb="15">
      <t>チョウコウ</t>
    </rPh>
    <phoneticPr fontId="1"/>
  </si>
  <si>
    <t>調光器　３連タイプ　３系統</t>
    <rPh sb="0" eb="3">
      <t>チョウコウキ</t>
    </rPh>
    <rPh sb="5" eb="6">
      <t>レン</t>
    </rPh>
    <rPh sb="11" eb="13">
      <t>ケイトウ</t>
    </rPh>
    <phoneticPr fontId="1"/>
  </si>
  <si>
    <t>調光器　２連タイプ　１系統</t>
    <rPh sb="0" eb="3">
      <t>チョウコウキ</t>
    </rPh>
    <rPh sb="5" eb="6">
      <t>レン</t>
    </rPh>
    <rPh sb="11" eb="13">
      <t>ケイトウ</t>
    </rPh>
    <phoneticPr fontId="1"/>
  </si>
  <si>
    <t>非常灯φ100　　　　H6m</t>
    <rPh sb="0" eb="4">
      <t>ヒジョウトウファイ</t>
    </rPh>
    <phoneticPr fontId="1"/>
  </si>
  <si>
    <t>避難口誘導灯　壁埋込</t>
    <rPh sb="0" eb="6">
      <t>ヒナングチユウドウトウ</t>
    </rPh>
    <rPh sb="7" eb="10">
      <t>カベウメコミ</t>
    </rPh>
    <phoneticPr fontId="1"/>
  </si>
  <si>
    <t>避難口誘導灯　壁埋込　RNプレート　20年</t>
    <rPh sb="0" eb="6">
      <t>ヒナングチユウドウトウ</t>
    </rPh>
    <rPh sb="7" eb="10">
      <t>カベウメコミ</t>
    </rPh>
    <rPh sb="20" eb="21">
      <t>ネン</t>
    </rPh>
    <phoneticPr fontId="1"/>
  </si>
  <si>
    <t>埋込　下面解放　W220　Cチャンネル回避</t>
    <rPh sb="0" eb="2">
      <t>ウメコミ</t>
    </rPh>
    <rPh sb="3" eb="7">
      <t>カメンカイホウ</t>
    </rPh>
    <rPh sb="19" eb="21">
      <t>カイヒ</t>
    </rPh>
    <phoneticPr fontId="1"/>
  </si>
  <si>
    <t>逆富士</t>
    <rPh sb="0" eb="3">
      <t>ギャクフジ</t>
    </rPh>
    <phoneticPr fontId="1"/>
  </si>
  <si>
    <t>通路誘導灯　天埋　BL　両面矢印</t>
    <rPh sb="0" eb="5">
      <t>ツウロユウドウトウ</t>
    </rPh>
    <rPh sb="6" eb="8">
      <t>テンウメ</t>
    </rPh>
    <rPh sb="12" eb="14">
      <t>リョウメン</t>
    </rPh>
    <rPh sb="14" eb="16">
      <t>ヤジルシ</t>
    </rPh>
    <phoneticPr fontId="1"/>
  </si>
  <si>
    <t>避難口誘導灯　天埋　BL</t>
    <rPh sb="0" eb="2">
      <t>ヒナン</t>
    </rPh>
    <rPh sb="2" eb="3">
      <t>グチ</t>
    </rPh>
    <rPh sb="3" eb="6">
      <t>ユウドウトウ</t>
    </rPh>
    <rPh sb="7" eb="9">
      <t>テンウメ</t>
    </rPh>
    <phoneticPr fontId="1"/>
  </si>
  <si>
    <t>BK　WP　外寸□220</t>
    <rPh sb="6" eb="8">
      <t>ガイスン</t>
    </rPh>
    <phoneticPr fontId="1"/>
  </si>
  <si>
    <t>BK　WP　金枠付き</t>
    <rPh sb="6" eb="8">
      <t>カナワク</t>
    </rPh>
    <rPh sb="8" eb="9">
      <t>ツ</t>
    </rPh>
    <phoneticPr fontId="1"/>
  </si>
  <si>
    <t>10年間
消費電気量(kw)</t>
    <rPh sb="2" eb="4">
      <t>ネンカン</t>
    </rPh>
    <rPh sb="5" eb="7">
      <t>ショウヒ</t>
    </rPh>
    <rPh sb="7" eb="9">
      <t>デンキ</t>
    </rPh>
    <rPh sb="9" eb="10">
      <t>リョウ</t>
    </rPh>
    <phoneticPr fontId="1"/>
  </si>
  <si>
    <t>しんしろ斎苑</t>
  </si>
  <si>
    <t>しんしろ斎苑</t>
    <rPh sb="4" eb="6">
      <t>サイエン</t>
    </rPh>
    <phoneticPr fontId="1"/>
  </si>
  <si>
    <t>LED化
№</t>
    <rPh sb="3" eb="4">
      <t>カ</t>
    </rPh>
    <phoneticPr fontId="14"/>
  </si>
  <si>
    <t>施設名称</t>
    <phoneticPr fontId="13"/>
  </si>
  <si>
    <t>リース総額
(10年/円/税込)</t>
    <rPh sb="3" eb="5">
      <t>ソウガク</t>
    </rPh>
    <rPh sb="11" eb="12">
      <t>エン</t>
    </rPh>
    <rPh sb="13" eb="15">
      <t>ゼイコ</t>
    </rPh>
    <phoneticPr fontId="12"/>
  </si>
  <si>
    <t>市役所東庁舎</t>
  </si>
  <si>
    <t>新城地域文化広場（文化会館）</t>
    <phoneticPr fontId="14"/>
  </si>
  <si>
    <t>新城地域文化広場（図書館・郷土資料室）</t>
  </si>
  <si>
    <t>設楽原歴史資料館</t>
  </si>
  <si>
    <t>新城保健センター・新城休日診療所</t>
    <rPh sb="9" eb="11">
      <t>シンシロ</t>
    </rPh>
    <rPh sb="11" eb="13">
      <t>キュウジツ</t>
    </rPh>
    <rPh sb="13" eb="15">
      <t>シンリョウ</t>
    </rPh>
    <rPh sb="15" eb="16">
      <t>ジョ</t>
    </rPh>
    <phoneticPr fontId="14"/>
  </si>
  <si>
    <t>作手診療所・作手保健センター</t>
    <rPh sb="6" eb="8">
      <t>ツクデ</t>
    </rPh>
    <rPh sb="8" eb="10">
      <t>ホケン</t>
    </rPh>
    <phoneticPr fontId="14"/>
  </si>
  <si>
    <t>中央高齢者生きがいセンター</t>
  </si>
  <si>
    <t>東陽高齢者生きがいセンター</t>
  </si>
  <si>
    <t>山吉田高齢者生きがいセンター</t>
  </si>
  <si>
    <t>鳳来高齢者生きがいセンター</t>
  </si>
  <si>
    <t>作手高齢者生活福祉センター虹の郷</t>
  </si>
  <si>
    <t>西部福祉会館</t>
  </si>
  <si>
    <t>もくせいの家ほうらい</t>
  </si>
  <si>
    <t>しんしろ福祉会館</t>
  </si>
  <si>
    <t>養護老人ホーム寿楽荘</t>
    <phoneticPr fontId="14"/>
  </si>
  <si>
    <t>しんしろ助産所</t>
  </si>
  <si>
    <t>新城こども園</t>
    <phoneticPr fontId="14"/>
  </si>
  <si>
    <t>東郷中こども園</t>
  </si>
  <si>
    <t>東郷西こども園</t>
  </si>
  <si>
    <t>八名こども園</t>
  </si>
  <si>
    <t>長篠こども園</t>
  </si>
  <si>
    <t>大野こども園</t>
  </si>
  <si>
    <t>作手こども園</t>
  </si>
  <si>
    <t>おおぞら園・東部高齢者生きがいセンター</t>
    <phoneticPr fontId="14"/>
  </si>
  <si>
    <t>鳥原児童館</t>
  </si>
  <si>
    <t>児童館たんぽぽ</t>
  </si>
  <si>
    <t>鳳来寺山歴史文化考証館</t>
  </si>
  <si>
    <t>つくで手作り村</t>
  </si>
  <si>
    <t>桜淵いこいの広場（木かげプラザ）</t>
    <rPh sb="9" eb="10">
      <t>キ</t>
    </rPh>
    <phoneticPr fontId="14"/>
  </si>
  <si>
    <t>自然休養村　三石</t>
  </si>
  <si>
    <t>桜淵公園（豊川右岸）桜橋公衆トイレ</t>
    <phoneticPr fontId="14"/>
  </si>
  <si>
    <t>桜淵公園（豊川右岸）水神池公衆トイレ</t>
    <phoneticPr fontId="14"/>
  </si>
  <si>
    <t>長篠城駅前公衆トイレ</t>
  </si>
  <si>
    <t>湯谷温泉駅前公衆トイレ</t>
  </si>
  <si>
    <t>槙原駅前公衆トイレ</t>
    <phoneticPr fontId="14"/>
  </si>
  <si>
    <t>門谷公衆トイレ</t>
  </si>
  <si>
    <t>布里公衆トイレ</t>
  </si>
  <si>
    <t>湯谷園地（美谷ノ原）</t>
    <phoneticPr fontId="14"/>
  </si>
  <si>
    <t>三河川合駅前公衆トイレ</t>
  </si>
  <si>
    <t>巴湖公衆トイレ</t>
  </si>
  <si>
    <t>鴨ヶ谷公衆トイレ</t>
  </si>
  <si>
    <t>高松公衆トイレ</t>
  </si>
  <si>
    <t>長ノ山公衆トイレ</t>
  </si>
  <si>
    <t>笠川公衆トイレ</t>
  </si>
  <si>
    <t>鳳来寺山公衆トイレ</t>
  </si>
  <si>
    <t>阿寺の七滝トイレ</t>
  </si>
  <si>
    <t>守義公衆便所</t>
  </si>
  <si>
    <t>只持公衆便所</t>
  </si>
  <si>
    <t>湯谷大駐車場公衆便所</t>
  </si>
  <si>
    <t>乳岩公衆便所</t>
  </si>
  <si>
    <t>海老構造改善センター</t>
  </si>
  <si>
    <t>作手農村集落多目的共同利用施設</t>
  </si>
  <si>
    <t>作手農村環境改善センター</t>
    <phoneticPr fontId="14"/>
  </si>
  <si>
    <t>消防防災センター</t>
  </si>
  <si>
    <t>新城市消防署作手出張所</t>
  </si>
  <si>
    <t>消防団詰所（新城分団１班）</t>
    <rPh sb="6" eb="8">
      <t>シンシロ</t>
    </rPh>
    <rPh sb="8" eb="10">
      <t>ブンダン</t>
    </rPh>
    <phoneticPr fontId="14"/>
  </si>
  <si>
    <t>消防団詰所（新城分団２班）</t>
    <rPh sb="6" eb="8">
      <t>シンシロ</t>
    </rPh>
    <rPh sb="8" eb="10">
      <t>ブンダン</t>
    </rPh>
    <phoneticPr fontId="14"/>
  </si>
  <si>
    <t>消防団詰所（新城分団３班）</t>
    <rPh sb="6" eb="8">
      <t>シンシロ</t>
    </rPh>
    <rPh sb="8" eb="10">
      <t>ブンダン</t>
    </rPh>
    <phoneticPr fontId="14"/>
  </si>
  <si>
    <t>消防団詰所（千郷分団１班）</t>
    <rPh sb="6" eb="8">
      <t>チサト</t>
    </rPh>
    <rPh sb="8" eb="10">
      <t>ブンダン</t>
    </rPh>
    <phoneticPr fontId="14"/>
  </si>
  <si>
    <t>消防団詰所（千郷分団２班）</t>
    <rPh sb="6" eb="8">
      <t>チサト</t>
    </rPh>
    <rPh sb="8" eb="10">
      <t>ブンダン</t>
    </rPh>
    <phoneticPr fontId="14"/>
  </si>
  <si>
    <t>消防団詰所（千郷分団３班）</t>
    <rPh sb="6" eb="8">
      <t>チサト</t>
    </rPh>
    <rPh sb="8" eb="10">
      <t>ブンダン</t>
    </rPh>
    <phoneticPr fontId="14"/>
  </si>
  <si>
    <t>消防団詰所（東郷分団１班）</t>
    <rPh sb="6" eb="8">
      <t>トウゴウ</t>
    </rPh>
    <rPh sb="8" eb="10">
      <t>ブンダン</t>
    </rPh>
    <phoneticPr fontId="14"/>
  </si>
  <si>
    <t>消防団詰所（東郷分団２班）</t>
    <rPh sb="6" eb="8">
      <t>トウゴウ</t>
    </rPh>
    <rPh sb="8" eb="10">
      <t>ブンダン</t>
    </rPh>
    <phoneticPr fontId="14"/>
  </si>
  <si>
    <t>消防団詰所（東郷分団３班）</t>
    <rPh sb="6" eb="8">
      <t>トウゴウ</t>
    </rPh>
    <rPh sb="8" eb="10">
      <t>ブンダン</t>
    </rPh>
    <phoneticPr fontId="14"/>
  </si>
  <si>
    <t>消防団詰所（東郷分団４班）</t>
    <rPh sb="6" eb="8">
      <t>トウゴウ</t>
    </rPh>
    <rPh sb="8" eb="10">
      <t>ブンダン</t>
    </rPh>
    <phoneticPr fontId="14"/>
  </si>
  <si>
    <t>消防団詰所（舟着分団１班）</t>
    <rPh sb="6" eb="7">
      <t>フネ</t>
    </rPh>
    <rPh sb="7" eb="8">
      <t>ギ</t>
    </rPh>
    <rPh sb="8" eb="10">
      <t>ブンダン</t>
    </rPh>
    <phoneticPr fontId="14"/>
  </si>
  <si>
    <t>消防団詰所（舟着分団２班）</t>
    <rPh sb="6" eb="7">
      <t>フネ</t>
    </rPh>
    <rPh sb="7" eb="8">
      <t>ギ</t>
    </rPh>
    <rPh sb="8" eb="10">
      <t>ブンダン</t>
    </rPh>
    <phoneticPr fontId="14"/>
  </si>
  <si>
    <t>消防団詰所（八名分団１班）</t>
    <rPh sb="6" eb="8">
      <t>ヤナ</t>
    </rPh>
    <rPh sb="8" eb="10">
      <t>ブンダン</t>
    </rPh>
    <phoneticPr fontId="14"/>
  </si>
  <si>
    <t>消防団詰所（八名分団２班）</t>
    <rPh sb="6" eb="8">
      <t>ヤナ</t>
    </rPh>
    <rPh sb="8" eb="10">
      <t>ブンダン</t>
    </rPh>
    <phoneticPr fontId="14"/>
  </si>
  <si>
    <t>消防団詰所（八名分団３班）</t>
    <rPh sb="6" eb="8">
      <t>ヤナ</t>
    </rPh>
    <rPh sb="8" eb="10">
      <t>ブンダン</t>
    </rPh>
    <phoneticPr fontId="14"/>
  </si>
  <si>
    <t>消防団詰所（八名分団４班）</t>
    <rPh sb="6" eb="8">
      <t>ヤナ</t>
    </rPh>
    <rPh sb="8" eb="10">
      <t>ブンダン</t>
    </rPh>
    <phoneticPr fontId="14"/>
  </si>
  <si>
    <t>消防団詰所（鳳来分団１班）</t>
    <rPh sb="6" eb="8">
      <t>ホウライ</t>
    </rPh>
    <rPh sb="8" eb="10">
      <t>ブンダン</t>
    </rPh>
    <phoneticPr fontId="14"/>
  </si>
  <si>
    <t>消防団詰所（鳳来分団３班）</t>
    <rPh sb="6" eb="8">
      <t>ホウライ</t>
    </rPh>
    <rPh sb="8" eb="10">
      <t>ブンダン</t>
    </rPh>
    <phoneticPr fontId="14"/>
  </si>
  <si>
    <t>消防団詰所（鳳来中部分団１班）</t>
    <rPh sb="6" eb="8">
      <t>ホウライ</t>
    </rPh>
    <rPh sb="8" eb="10">
      <t>チュウブ</t>
    </rPh>
    <rPh sb="10" eb="12">
      <t>ブンダン</t>
    </rPh>
    <phoneticPr fontId="14"/>
  </si>
  <si>
    <t>消防団詰所（鳳来中部分団２班）</t>
    <rPh sb="6" eb="8">
      <t>ホウライ</t>
    </rPh>
    <rPh sb="8" eb="10">
      <t>チュウブ</t>
    </rPh>
    <rPh sb="10" eb="12">
      <t>ブンダン</t>
    </rPh>
    <phoneticPr fontId="14"/>
  </si>
  <si>
    <t>消防団詰所（鳳来中部分団３班）</t>
    <rPh sb="6" eb="8">
      <t>ホウライ</t>
    </rPh>
    <rPh sb="8" eb="10">
      <t>チュウブ</t>
    </rPh>
    <rPh sb="10" eb="12">
      <t>ブンダン</t>
    </rPh>
    <phoneticPr fontId="14"/>
  </si>
  <si>
    <t>消防団詰所（山吉田分団１班）</t>
    <rPh sb="6" eb="7">
      <t>ヤマ</t>
    </rPh>
    <rPh sb="7" eb="9">
      <t>ヨシダ</t>
    </rPh>
    <rPh sb="9" eb="11">
      <t>ブンダン</t>
    </rPh>
    <phoneticPr fontId="14"/>
  </si>
  <si>
    <t>消防団詰所（東陽分団１班）</t>
    <rPh sb="6" eb="8">
      <t>トウヨウ</t>
    </rPh>
    <rPh sb="8" eb="10">
      <t>ブンダン</t>
    </rPh>
    <phoneticPr fontId="14"/>
  </si>
  <si>
    <t>消防団詰所（東陽分団２班）</t>
    <rPh sb="6" eb="8">
      <t>トウヨウ</t>
    </rPh>
    <rPh sb="8" eb="10">
      <t>ブンダン</t>
    </rPh>
    <phoneticPr fontId="14"/>
  </si>
  <si>
    <t>消防団詰所（東陽分団３班）</t>
    <rPh sb="6" eb="8">
      <t>トウヨウ</t>
    </rPh>
    <rPh sb="8" eb="10">
      <t>ブンダン</t>
    </rPh>
    <phoneticPr fontId="14"/>
  </si>
  <si>
    <t>消防団詰所（東陽分団５班）</t>
    <rPh sb="6" eb="8">
      <t>トウヨウ</t>
    </rPh>
    <rPh sb="8" eb="10">
      <t>ブンダン</t>
    </rPh>
    <phoneticPr fontId="14"/>
  </si>
  <si>
    <t>消防団詰所（作手分団１班）</t>
    <rPh sb="6" eb="8">
      <t>ツクデ</t>
    </rPh>
    <rPh sb="8" eb="10">
      <t>ブンダン</t>
    </rPh>
    <phoneticPr fontId="14"/>
  </si>
  <si>
    <t>消防団詰所（作手分団２班）</t>
    <rPh sb="6" eb="8">
      <t>ツクデ</t>
    </rPh>
    <rPh sb="8" eb="10">
      <t>ブンダン</t>
    </rPh>
    <phoneticPr fontId="14"/>
  </si>
  <si>
    <t>消防団詰所（作手分団３班）</t>
    <rPh sb="6" eb="8">
      <t>ツクデ</t>
    </rPh>
    <rPh sb="8" eb="10">
      <t>ブンダン</t>
    </rPh>
    <phoneticPr fontId="14"/>
  </si>
  <si>
    <t>消防団詰所（作手分団４班）</t>
    <rPh sb="6" eb="8">
      <t>ツクデ</t>
    </rPh>
    <rPh sb="8" eb="10">
      <t>ブンダン</t>
    </rPh>
    <phoneticPr fontId="14"/>
  </si>
  <si>
    <t>新城小学校</t>
    <phoneticPr fontId="14"/>
  </si>
  <si>
    <t>千郷小学校</t>
  </si>
  <si>
    <t>東郷西小学校</t>
  </si>
  <si>
    <t>東郷東小学校</t>
  </si>
  <si>
    <t>舟着小学校</t>
  </si>
  <si>
    <t>八名小学校</t>
  </si>
  <si>
    <t>庭野小学校</t>
  </si>
  <si>
    <t>鳳来中部小学校</t>
  </si>
  <si>
    <t>鳳来寺小学校</t>
  </si>
  <si>
    <t>黄柳川小学校</t>
  </si>
  <si>
    <t>東陽小学校</t>
  </si>
  <si>
    <t>鳳来東小学校</t>
  </si>
  <si>
    <t>新城中学校</t>
  </si>
  <si>
    <t>千郷中学校</t>
  </si>
  <si>
    <t>東郷中学校</t>
  </si>
  <si>
    <t>八名中学校</t>
  </si>
  <si>
    <t>鳳来中学校</t>
  </si>
  <si>
    <t>作手中学校</t>
  </si>
  <si>
    <t>長篠地区多目的広場</t>
  </si>
  <si>
    <t>山吉田トレーニングセンター</t>
  </si>
  <si>
    <t>鳳来卓球場</t>
  </si>
  <si>
    <t>新城まちなみ情報センター</t>
  </si>
  <si>
    <t>リフレッシュセンター</t>
  </si>
  <si>
    <t>鳥原一般廃棄物管理型埋立処分場</t>
    <phoneticPr fontId="14"/>
  </si>
  <si>
    <t>七郷一色一般廃棄物管理型埋立処分場</t>
  </si>
  <si>
    <t>しんしろ福祉会館</t>
    <rPh sb="4" eb="6">
      <t>フクシ</t>
    </rPh>
    <rPh sb="6" eb="8">
      <t>カイカン</t>
    </rPh>
    <phoneticPr fontId="1"/>
  </si>
  <si>
    <t>入口</t>
    <rPh sb="0" eb="2">
      <t>イリグチ</t>
    </rPh>
    <phoneticPr fontId="1"/>
  </si>
  <si>
    <t>手洗</t>
    <rPh sb="0" eb="2">
      <t>テアラ</t>
    </rPh>
    <phoneticPr fontId="1"/>
  </si>
  <si>
    <t>訪問介護ステーション</t>
    <rPh sb="0" eb="4">
      <t>ホウモンカイゴ</t>
    </rPh>
    <phoneticPr fontId="1"/>
  </si>
  <si>
    <t>畳コーナー</t>
    <rPh sb="0" eb="1">
      <t>タタミ</t>
    </rPh>
    <phoneticPr fontId="1"/>
  </si>
  <si>
    <t>倉庫（特殊浴室）</t>
    <rPh sb="0" eb="2">
      <t>ソウコ</t>
    </rPh>
    <rPh sb="3" eb="5">
      <t>トクシュ</t>
    </rPh>
    <rPh sb="5" eb="7">
      <t>ヨクシツ</t>
    </rPh>
    <phoneticPr fontId="1"/>
  </si>
  <si>
    <t>倉庫（浴室）</t>
    <rPh sb="0" eb="2">
      <t>ソウコ</t>
    </rPh>
    <rPh sb="3" eb="5">
      <t>ヨクシツ</t>
    </rPh>
    <phoneticPr fontId="1"/>
  </si>
  <si>
    <t>相談コーナー</t>
    <rPh sb="0" eb="2">
      <t>ソウダン</t>
    </rPh>
    <phoneticPr fontId="1"/>
  </si>
  <si>
    <t>ロッカー室（男女）</t>
    <rPh sb="4" eb="5">
      <t>シツ</t>
    </rPh>
    <rPh sb="6" eb="8">
      <t>ダンジョ</t>
    </rPh>
    <phoneticPr fontId="1"/>
  </si>
  <si>
    <t>訪問介護ロッカー室（洗濯室）</t>
    <rPh sb="0" eb="4">
      <t>ホウモンカイゴ</t>
    </rPh>
    <rPh sb="8" eb="9">
      <t>シツ</t>
    </rPh>
    <rPh sb="10" eb="13">
      <t>センタクシツ</t>
    </rPh>
    <phoneticPr fontId="1"/>
  </si>
  <si>
    <t>身障者トイレ</t>
    <rPh sb="0" eb="3">
      <t>シンショウシャ</t>
    </rPh>
    <phoneticPr fontId="1"/>
  </si>
  <si>
    <t>坪庭</t>
    <rPh sb="0" eb="1">
      <t>ツボ</t>
    </rPh>
    <rPh sb="1" eb="2">
      <t>テイ</t>
    </rPh>
    <phoneticPr fontId="1"/>
  </si>
  <si>
    <t>ELV機械室</t>
    <rPh sb="3" eb="6">
      <t>キカイシツ</t>
    </rPh>
    <phoneticPr fontId="1"/>
  </si>
  <si>
    <t>階段下倉庫</t>
    <rPh sb="0" eb="5">
      <t>カイダンシタソウコ</t>
    </rPh>
    <phoneticPr fontId="1"/>
  </si>
  <si>
    <t>相談室A</t>
    <rPh sb="0" eb="3">
      <t>ソウダンシツ</t>
    </rPh>
    <phoneticPr fontId="1"/>
  </si>
  <si>
    <t>新城市基幹相談支援センター</t>
    <rPh sb="0" eb="3">
      <t>シンシロシ</t>
    </rPh>
    <rPh sb="3" eb="5">
      <t>キカン</t>
    </rPh>
    <rPh sb="5" eb="9">
      <t>ソウダンシエン</t>
    </rPh>
    <phoneticPr fontId="1"/>
  </si>
  <si>
    <t>ボランティア活動室B</t>
    <rPh sb="6" eb="8">
      <t>カツドウ</t>
    </rPh>
    <rPh sb="8" eb="9">
      <t>シツ</t>
    </rPh>
    <phoneticPr fontId="1"/>
  </si>
  <si>
    <t>ボランティア活動室C・D</t>
    <rPh sb="6" eb="8">
      <t>カツドウ</t>
    </rPh>
    <rPh sb="8" eb="9">
      <t>シツ</t>
    </rPh>
    <phoneticPr fontId="1"/>
  </si>
  <si>
    <t>録音室</t>
    <rPh sb="0" eb="3">
      <t>ロクオンシツ</t>
    </rPh>
    <phoneticPr fontId="1"/>
  </si>
  <si>
    <t>資料置場</t>
    <rPh sb="0" eb="2">
      <t>シリョウ</t>
    </rPh>
    <rPh sb="2" eb="4">
      <t>オキバ</t>
    </rPh>
    <phoneticPr fontId="1"/>
  </si>
  <si>
    <t>物入（サーバー室）</t>
    <rPh sb="0" eb="1">
      <t>モノ</t>
    </rPh>
    <rPh sb="1" eb="2">
      <t>イ</t>
    </rPh>
    <rPh sb="7" eb="8">
      <t>シツ</t>
    </rPh>
    <phoneticPr fontId="1"/>
  </si>
  <si>
    <t>ロッカー室</t>
    <rPh sb="4" eb="5">
      <t>シツ</t>
    </rPh>
    <phoneticPr fontId="1"/>
  </si>
  <si>
    <t>会議室（和室）</t>
    <rPh sb="0" eb="3">
      <t>カイギシツ</t>
    </rPh>
    <rPh sb="4" eb="6">
      <t>ワシツ</t>
    </rPh>
    <phoneticPr fontId="1"/>
  </si>
  <si>
    <t>研修室B</t>
    <rPh sb="0" eb="3">
      <t>ケンシュウシツ</t>
    </rPh>
    <phoneticPr fontId="1"/>
  </si>
  <si>
    <t>書庫</t>
    <rPh sb="0" eb="2">
      <t>ショコ</t>
    </rPh>
    <phoneticPr fontId="1"/>
  </si>
  <si>
    <t>多目的室A・B・C</t>
    <rPh sb="0" eb="3">
      <t>タモクテキ</t>
    </rPh>
    <rPh sb="3" eb="4">
      <t>シツ</t>
    </rPh>
    <phoneticPr fontId="1"/>
  </si>
  <si>
    <t>物入１</t>
    <rPh sb="0" eb="1">
      <t>モノ</t>
    </rPh>
    <rPh sb="1" eb="2">
      <t>イ</t>
    </rPh>
    <phoneticPr fontId="1"/>
  </si>
  <si>
    <t>物入２</t>
    <rPh sb="0" eb="1">
      <t>モノ</t>
    </rPh>
    <rPh sb="1" eb="2">
      <t>イ</t>
    </rPh>
    <phoneticPr fontId="1"/>
  </si>
  <si>
    <t>2～3</t>
    <phoneticPr fontId="1"/>
  </si>
  <si>
    <t>JB13</t>
  </si>
  <si>
    <t>KR40相当</t>
    <rPh sb="4" eb="6">
      <t>ソウトウ</t>
    </rPh>
    <phoneticPr fontId="1"/>
  </si>
  <si>
    <t>MF400</t>
  </si>
  <si>
    <t>FPL36*4灯</t>
    <rPh sb="7" eb="8">
      <t>トウ</t>
    </rPh>
    <phoneticPr fontId="1"/>
  </si>
  <si>
    <t>FL20*2灯</t>
    <rPh sb="6" eb="7">
      <t>トウ</t>
    </rPh>
    <phoneticPr fontId="1"/>
  </si>
  <si>
    <t>FHF32*2灯</t>
    <phoneticPr fontId="1"/>
  </si>
  <si>
    <t>FLR40*2灯</t>
    <phoneticPr fontId="1"/>
  </si>
  <si>
    <t>FHP36*3灯</t>
    <phoneticPr fontId="1"/>
  </si>
  <si>
    <t>FHP36*4</t>
    <phoneticPr fontId="1"/>
  </si>
  <si>
    <t>FHP36*3灯</t>
    <rPh sb="7" eb="8">
      <t>トウ</t>
    </rPh>
    <phoneticPr fontId="1"/>
  </si>
  <si>
    <t>ガーデンライト　φ160</t>
  </si>
  <si>
    <t>埋込　乳白パネル□200</t>
    <rPh sb="0" eb="2">
      <t>ウメコミ</t>
    </rPh>
    <rPh sb="3" eb="5">
      <t>ニュウハク</t>
    </rPh>
    <phoneticPr fontId="1"/>
  </si>
  <si>
    <t>DLφ150　浅型</t>
    <rPh sb="7" eb="9">
      <t>アサガタ</t>
    </rPh>
    <phoneticPr fontId="1"/>
  </si>
  <si>
    <t>避難口誘導灯　BL　吊L＝500</t>
    <rPh sb="0" eb="6">
      <t>ヒナングチユウドウトウ</t>
    </rPh>
    <rPh sb="10" eb="11">
      <t>ツリ</t>
    </rPh>
    <phoneticPr fontId="1"/>
  </si>
  <si>
    <t>避難口誘導灯　BH　吊L＝500</t>
    <rPh sb="0" eb="6">
      <t>ヒナングチユウドウトウ</t>
    </rPh>
    <rPh sb="10" eb="11">
      <t>ツリ</t>
    </rPh>
    <phoneticPr fontId="1"/>
  </si>
  <si>
    <t>通路誘導灯　BL　左矢印　吊L＝500</t>
    <rPh sb="0" eb="2">
      <t>ツウロ</t>
    </rPh>
    <rPh sb="2" eb="5">
      <t>ユウドウトウ</t>
    </rPh>
    <rPh sb="9" eb="12">
      <t>ヒダリヤジルシ</t>
    </rPh>
    <rPh sb="13" eb="14">
      <t>ツリ</t>
    </rPh>
    <phoneticPr fontId="1"/>
  </si>
  <si>
    <t>埋込スクエア　ルーバー　□450</t>
    <rPh sb="0" eb="2">
      <t>ウメコミ</t>
    </rPh>
    <phoneticPr fontId="1"/>
  </si>
  <si>
    <t>ジェットライン　WP</t>
  </si>
  <si>
    <t>避難口誘導灯　吊＝L500</t>
    <rPh sb="0" eb="6">
      <t>ヒナングチユウドウトウ</t>
    </rPh>
    <rPh sb="7" eb="8">
      <t>ツリ</t>
    </rPh>
    <phoneticPr fontId="1"/>
  </si>
  <si>
    <t>浴室灯</t>
    <rPh sb="0" eb="3">
      <t>ヨクシツトウ</t>
    </rPh>
    <phoneticPr fontId="1"/>
  </si>
  <si>
    <t>BK　半円　φ200</t>
    <rPh sb="3" eb="5">
      <t>ハンエン</t>
    </rPh>
    <phoneticPr fontId="1"/>
  </si>
  <si>
    <t>BK　WP　半円　H300×W300</t>
    <rPh sb="6" eb="8">
      <t>ハンエン</t>
    </rPh>
    <phoneticPr fontId="1"/>
  </si>
  <si>
    <t>BK　WP　外φ340</t>
    <rPh sb="6" eb="7">
      <t>ソト</t>
    </rPh>
    <phoneticPr fontId="1"/>
  </si>
  <si>
    <t>ガーデンライト</t>
  </si>
  <si>
    <t>逆富士　W150</t>
    <rPh sb="0" eb="3">
      <t>ギャクフジ</t>
    </rPh>
    <phoneticPr fontId="1"/>
  </si>
  <si>
    <t>ウォールライト　金枠</t>
    <rPh sb="8" eb="10">
      <t>カナワク</t>
    </rPh>
    <phoneticPr fontId="1"/>
  </si>
  <si>
    <t>階段通路誘導灯　（非常灯ハロゲンランプ）</t>
    <rPh sb="0" eb="7">
      <t>カイダンツウロユウドウトウ</t>
    </rPh>
    <rPh sb="9" eb="12">
      <t>ヒジョウトウ</t>
    </rPh>
    <phoneticPr fontId="1"/>
  </si>
  <si>
    <t>埋込　通路誘導灯　両矢印</t>
    <rPh sb="0" eb="2">
      <t>ウメコミ</t>
    </rPh>
    <rPh sb="3" eb="5">
      <t>ツウロ</t>
    </rPh>
    <rPh sb="5" eb="8">
      <t>ユウドウトウ</t>
    </rPh>
    <rPh sb="9" eb="12">
      <t>リョウヤジルシ</t>
    </rPh>
    <phoneticPr fontId="1"/>
  </si>
  <si>
    <t>通路誘導灯　右矢印　吊L＝500</t>
    <rPh sb="0" eb="5">
      <t>ツウロユウドウトウ</t>
    </rPh>
    <rPh sb="6" eb="7">
      <t>ミギ</t>
    </rPh>
    <phoneticPr fontId="1"/>
  </si>
  <si>
    <t>スクールソフト　直付</t>
    <rPh sb="8" eb="10">
      <t>ジカツケ</t>
    </rPh>
    <phoneticPr fontId="1"/>
  </si>
  <si>
    <t>埋込　下面解放　W300　外325×1275</t>
    <rPh sb="0" eb="2">
      <t>ウメコミ</t>
    </rPh>
    <rPh sb="3" eb="7">
      <t>カメンカイホウ</t>
    </rPh>
    <rPh sb="13" eb="14">
      <t>ソト</t>
    </rPh>
    <phoneticPr fontId="1"/>
  </si>
  <si>
    <t>和風直付SL　角形</t>
    <rPh sb="0" eb="2">
      <t>ワフウ</t>
    </rPh>
    <rPh sb="2" eb="4">
      <t>ジカツケ</t>
    </rPh>
    <rPh sb="7" eb="9">
      <t>カクカタ</t>
    </rPh>
    <phoneticPr fontId="1"/>
  </si>
  <si>
    <t>階段通路誘導灯</t>
    <rPh sb="0" eb="7">
      <t>カイダンツウロユウドウトウ</t>
    </rPh>
    <phoneticPr fontId="1"/>
  </si>
  <si>
    <t>埋込スクエア　乳白パネル□450</t>
    <rPh sb="0" eb="2">
      <t>ウメコミ</t>
    </rPh>
    <rPh sb="7" eb="9">
      <t>ニュウハク</t>
    </rPh>
    <phoneticPr fontId="1"/>
  </si>
  <si>
    <t>避難口誘導灯　BH　吊L＝500</t>
    <rPh sb="0" eb="2">
      <t>ヒナン</t>
    </rPh>
    <rPh sb="2" eb="3">
      <t>グチ</t>
    </rPh>
    <rPh sb="3" eb="6">
      <t>ユウドウトウ</t>
    </rPh>
    <phoneticPr fontId="1"/>
  </si>
  <si>
    <t>避難口誘導灯　BL　壁直付</t>
    <rPh sb="0" eb="2">
      <t>ヒナン</t>
    </rPh>
    <rPh sb="2" eb="3">
      <t>グチ</t>
    </rPh>
    <rPh sb="3" eb="6">
      <t>ユウドウトウ</t>
    </rPh>
    <rPh sb="10" eb="13">
      <t>カベジカツケ</t>
    </rPh>
    <phoneticPr fontId="1"/>
  </si>
  <si>
    <t>避難口誘導灯　BL　壁直付　RN（蛍光灯用）</t>
    <rPh sb="0" eb="2">
      <t>ヒナン</t>
    </rPh>
    <rPh sb="2" eb="3">
      <t>グチ</t>
    </rPh>
    <rPh sb="3" eb="6">
      <t>ユウドウトウ</t>
    </rPh>
    <rPh sb="10" eb="13">
      <t>カベジカツケ</t>
    </rPh>
    <rPh sb="17" eb="20">
      <t>ケイコウトウ</t>
    </rPh>
    <rPh sb="20" eb="21">
      <t>ヨウ</t>
    </rPh>
    <phoneticPr fontId="1"/>
  </si>
  <si>
    <r>
      <t>高天井　DL</t>
    </r>
    <r>
      <rPr>
        <sz val="9"/>
        <color theme="1"/>
        <rFont val="Calibri"/>
        <family val="3"/>
        <charset val="161"/>
      </rPr>
      <t>φ</t>
    </r>
    <r>
      <rPr>
        <sz val="9"/>
        <color theme="1"/>
        <rFont val="BIZ UDゴシック"/>
        <family val="3"/>
        <charset val="128"/>
      </rPr>
      <t>400　オートリフター付き</t>
    </r>
    <rPh sb="0" eb="1">
      <t>タカ</t>
    </rPh>
    <rPh sb="1" eb="3">
      <t>テンジョウ</t>
    </rPh>
    <rPh sb="18" eb="19">
      <t>ツ</t>
    </rPh>
    <phoneticPr fontId="1"/>
  </si>
  <si>
    <t>4,000～6,500</t>
  </si>
  <si>
    <t>4,000～6,500</t>
    <phoneticPr fontId="1"/>
  </si>
  <si>
    <t>保育室1</t>
    <rPh sb="0" eb="3">
      <t>ホイクシツ</t>
    </rPh>
    <phoneticPr fontId="3"/>
  </si>
  <si>
    <t>保育室2</t>
    <rPh sb="0" eb="3">
      <t>ホイクシツ</t>
    </rPh>
    <phoneticPr fontId="3"/>
  </si>
  <si>
    <t>保育室3</t>
    <rPh sb="0" eb="3">
      <t>ホイクシツ</t>
    </rPh>
    <phoneticPr fontId="3"/>
  </si>
  <si>
    <t>保育室4</t>
    <rPh sb="0" eb="3">
      <t>ホイクシツ</t>
    </rPh>
    <phoneticPr fontId="3"/>
  </si>
  <si>
    <t>保育室5</t>
    <rPh sb="0" eb="3">
      <t>ホイクシツ</t>
    </rPh>
    <phoneticPr fontId="3"/>
  </si>
  <si>
    <t>保育室6</t>
    <rPh sb="0" eb="3">
      <t>ホイクシツ</t>
    </rPh>
    <phoneticPr fontId="3"/>
  </si>
  <si>
    <t>自転車置場</t>
    <rPh sb="0" eb="3">
      <t>ジテンシャ</t>
    </rPh>
    <rPh sb="3" eb="4">
      <t>オ</t>
    </rPh>
    <rPh sb="4" eb="5">
      <t>バ</t>
    </rPh>
    <phoneticPr fontId="3"/>
  </si>
  <si>
    <t>F'</t>
  </si>
  <si>
    <t>蛍光灯40W  埋込型 幅220mm</t>
  </si>
  <si>
    <t>蛍光灯40W  埋込型 幅170mm（非常灯兼用）</t>
  </si>
  <si>
    <t>消費電気量
(kw)</t>
    <rPh sb="0" eb="2">
      <t>ショウヒ</t>
    </rPh>
    <rPh sb="2" eb="4">
      <t>デンキ</t>
    </rPh>
    <rPh sb="4" eb="5">
      <t>リョウ</t>
    </rPh>
    <phoneticPr fontId="1"/>
  </si>
  <si>
    <t>電気使用料
(円)</t>
    <rPh sb="0" eb="2">
      <t>デンキ</t>
    </rPh>
    <rPh sb="2" eb="4">
      <t>シヨウ</t>
    </rPh>
    <rPh sb="4" eb="5">
      <t>リョウ</t>
    </rPh>
    <rPh sb="7" eb="8">
      <t>エン</t>
    </rPh>
    <phoneticPr fontId="1"/>
  </si>
  <si>
    <t>二酸化炭素
(t-CO2)</t>
    <rPh sb="0" eb="3">
      <t>ニサンカ</t>
    </rPh>
    <rPh sb="3" eb="5">
      <t>タンソ</t>
    </rPh>
    <phoneticPr fontId="1"/>
  </si>
  <si>
    <t>ＬＥＤ照明
電気使用料
(10年/円)</t>
    <rPh sb="3" eb="5">
      <t>ショウメイ</t>
    </rPh>
    <rPh sb="6" eb="8">
      <t>デンキ</t>
    </rPh>
    <rPh sb="8" eb="10">
      <t>シヨウ</t>
    </rPh>
    <rPh sb="10" eb="11">
      <t>リョウ</t>
    </rPh>
    <rPh sb="17" eb="18">
      <t>エン</t>
    </rPh>
    <phoneticPr fontId="12"/>
  </si>
  <si>
    <t>10年間
消費電力削減量
(kwh)</t>
    <rPh sb="2" eb="3">
      <t>ネン</t>
    </rPh>
    <rPh sb="3" eb="4">
      <t>カン</t>
    </rPh>
    <rPh sb="5" eb="7">
      <t>ショウヒ</t>
    </rPh>
    <rPh sb="7" eb="9">
      <t>デンリョク</t>
    </rPh>
    <rPh sb="9" eb="11">
      <t>サクゲン</t>
    </rPh>
    <rPh sb="11" eb="12">
      <t>リョウ</t>
    </rPh>
    <phoneticPr fontId="12"/>
  </si>
  <si>
    <t>10年間
電気使用料削減額
(円)</t>
    <rPh sb="2" eb="4">
      <t>ネンカン</t>
    </rPh>
    <rPh sb="5" eb="7">
      <t>デンキ</t>
    </rPh>
    <rPh sb="7" eb="9">
      <t>シヨウ</t>
    </rPh>
    <rPh sb="9" eb="10">
      <t>リョウ</t>
    </rPh>
    <rPh sb="10" eb="12">
      <t>サクゲン</t>
    </rPh>
    <rPh sb="12" eb="13">
      <t>ガク</t>
    </rPh>
    <rPh sb="15" eb="16">
      <t>エン</t>
    </rPh>
    <phoneticPr fontId="1"/>
  </si>
  <si>
    <t>ＬＥＤ照明
消費電気量
(10年/kwh)</t>
    <rPh sb="3" eb="5">
      <t>ショウメイ</t>
    </rPh>
    <rPh sb="6" eb="8">
      <t>ショウヒ</t>
    </rPh>
    <rPh sb="8" eb="10">
      <t>デンキ</t>
    </rPh>
    <rPh sb="10" eb="11">
      <t>リョウ</t>
    </rPh>
    <phoneticPr fontId="12"/>
  </si>
  <si>
    <t>10年間
二酸化炭素削減量
(t-CO2)</t>
    <rPh sb="5" eb="8">
      <t>ニサンカ</t>
    </rPh>
    <rPh sb="8" eb="10">
      <t>タンソ</t>
    </rPh>
    <rPh sb="10" eb="12">
      <t>サクゲン</t>
    </rPh>
    <rPh sb="12" eb="13">
      <t>リョウ</t>
    </rPh>
    <phoneticPr fontId="1"/>
  </si>
  <si>
    <t>既設照明
電気使用料
(10年/円)</t>
    <rPh sb="0" eb="2">
      <t>キセツ</t>
    </rPh>
    <rPh sb="2" eb="4">
      <t>ショウメイ</t>
    </rPh>
    <rPh sb="5" eb="7">
      <t>デンキ</t>
    </rPh>
    <rPh sb="7" eb="9">
      <t>シヨウ</t>
    </rPh>
    <rPh sb="9" eb="10">
      <t>リョウ</t>
    </rPh>
    <rPh sb="14" eb="15">
      <t>ネン</t>
    </rPh>
    <rPh sb="16" eb="17">
      <t>エン</t>
    </rPh>
    <phoneticPr fontId="1"/>
  </si>
  <si>
    <t>既設照明
消費電気量
(10年/kwh)</t>
    <rPh sb="0" eb="2">
      <t>キセツ</t>
    </rPh>
    <rPh sb="2" eb="4">
      <t>ショウメイ</t>
    </rPh>
    <rPh sb="5" eb="7">
      <t>ショウヒ</t>
    </rPh>
    <rPh sb="7" eb="9">
      <t>デンキ</t>
    </rPh>
    <rPh sb="9" eb="10">
      <t>リョウ</t>
    </rPh>
    <phoneticPr fontId="12"/>
  </si>
  <si>
    <t>千郷東こども園</t>
    <phoneticPr fontId="1"/>
  </si>
  <si>
    <t>3500
(一部4,500)</t>
    <rPh sb="6" eb="8">
      <t>イチブ</t>
    </rPh>
    <phoneticPr fontId="1"/>
  </si>
  <si>
    <t>FLR40W*1灯</t>
    <phoneticPr fontId="1"/>
  </si>
  <si>
    <t>蛍光灯32W  埋込型 幅328mm</t>
    <phoneticPr fontId="1"/>
  </si>
  <si>
    <t>埋込　W190</t>
    <rPh sb="0" eb="2">
      <t>ウメコミ</t>
    </rPh>
    <phoneticPr fontId="1"/>
  </si>
  <si>
    <t>埋込　W300</t>
    <rPh sb="0" eb="2">
      <t>ウメコミ</t>
    </rPh>
    <phoneticPr fontId="1"/>
  </si>
  <si>
    <t>埋込　W220</t>
    <rPh sb="0" eb="2">
      <t>ウメコミ</t>
    </rPh>
    <phoneticPr fontId="1"/>
  </si>
  <si>
    <t>IL80</t>
    <phoneticPr fontId="1"/>
  </si>
  <si>
    <t>埋込スクエア　□450</t>
    <rPh sb="0" eb="2">
      <t>ウメコミ</t>
    </rPh>
    <phoneticPr fontId="1"/>
  </si>
  <si>
    <t>2,700～4,000</t>
  </si>
  <si>
    <t>2,700～4,000</t>
    <phoneticPr fontId="1"/>
  </si>
  <si>
    <t>ー</t>
    <phoneticPr fontId="1"/>
  </si>
  <si>
    <t>談話コーナー</t>
    <rPh sb="0" eb="2">
      <t>ダンワ</t>
    </rPh>
    <phoneticPr fontId="12"/>
  </si>
  <si>
    <t>ホール</t>
    <phoneticPr fontId="12"/>
  </si>
  <si>
    <t>下足室</t>
    <rPh sb="0" eb="3">
      <t>ゲソクシツ</t>
    </rPh>
    <phoneticPr fontId="12"/>
  </si>
  <si>
    <t>ポーチ</t>
    <phoneticPr fontId="12"/>
  </si>
  <si>
    <t>風除室</t>
    <rPh sb="0" eb="3">
      <t>フウジョシツ</t>
    </rPh>
    <phoneticPr fontId="12"/>
  </si>
  <si>
    <t>事務室兼保健室</t>
    <rPh sb="0" eb="3">
      <t>ジムシツ</t>
    </rPh>
    <rPh sb="3" eb="4">
      <t>ケン</t>
    </rPh>
    <rPh sb="4" eb="7">
      <t>ホケンシツ</t>
    </rPh>
    <phoneticPr fontId="12"/>
  </si>
  <si>
    <t>廊下(1)</t>
    <rPh sb="0" eb="2">
      <t>ロウカ</t>
    </rPh>
    <phoneticPr fontId="12"/>
  </si>
  <si>
    <t>男女便所</t>
    <rPh sb="0" eb="4">
      <t>ダンジョベンジョ</t>
    </rPh>
    <phoneticPr fontId="12"/>
  </si>
  <si>
    <t>男女洗面所</t>
    <rPh sb="0" eb="2">
      <t>ダンジョ</t>
    </rPh>
    <rPh sb="2" eb="5">
      <t>センメンジョ</t>
    </rPh>
    <phoneticPr fontId="12"/>
  </si>
  <si>
    <t>物資収納庫</t>
    <rPh sb="0" eb="2">
      <t>ブッシ</t>
    </rPh>
    <rPh sb="2" eb="5">
      <t>シュウノウコ</t>
    </rPh>
    <phoneticPr fontId="12"/>
  </si>
  <si>
    <t>和室15帖</t>
    <rPh sb="0" eb="2">
      <t>ワシツ</t>
    </rPh>
    <rPh sb="4" eb="5">
      <t>ジョウ</t>
    </rPh>
    <phoneticPr fontId="12"/>
  </si>
  <si>
    <t>収納庫</t>
    <rPh sb="0" eb="3">
      <t>シュウノウコ</t>
    </rPh>
    <phoneticPr fontId="12"/>
  </si>
  <si>
    <t>廊下(2)</t>
    <rPh sb="0" eb="2">
      <t>ロウカ</t>
    </rPh>
    <phoneticPr fontId="12"/>
  </si>
  <si>
    <t>料理実習室兼研修室</t>
    <rPh sb="0" eb="6">
      <t>リョウリジッシュウシツケン</t>
    </rPh>
    <rPh sb="6" eb="9">
      <t>ケンシュウシツ</t>
    </rPh>
    <phoneticPr fontId="12"/>
  </si>
  <si>
    <t>I</t>
    <phoneticPr fontId="12"/>
  </si>
  <si>
    <t>H</t>
    <phoneticPr fontId="12"/>
  </si>
  <si>
    <t>Q'</t>
    <phoneticPr fontId="12"/>
  </si>
  <si>
    <t>H'</t>
    <phoneticPr fontId="12"/>
  </si>
  <si>
    <t>R</t>
    <phoneticPr fontId="12"/>
  </si>
  <si>
    <t>R'</t>
    <phoneticPr fontId="12"/>
  </si>
  <si>
    <t>E</t>
    <phoneticPr fontId="12"/>
  </si>
  <si>
    <t>G</t>
    <phoneticPr fontId="12"/>
  </si>
  <si>
    <t>F</t>
    <phoneticPr fontId="12"/>
  </si>
  <si>
    <t>B</t>
    <phoneticPr fontId="12"/>
  </si>
  <si>
    <t>K</t>
    <phoneticPr fontId="12"/>
  </si>
  <si>
    <t>K'</t>
    <phoneticPr fontId="12"/>
  </si>
  <si>
    <t>D'</t>
    <phoneticPr fontId="12"/>
  </si>
  <si>
    <t>Q</t>
    <phoneticPr fontId="12"/>
  </si>
  <si>
    <t>M</t>
    <phoneticPr fontId="12"/>
  </si>
  <si>
    <t>M'</t>
    <phoneticPr fontId="12"/>
  </si>
  <si>
    <t>P</t>
    <phoneticPr fontId="12"/>
  </si>
  <si>
    <t>P'</t>
    <phoneticPr fontId="12"/>
  </si>
  <si>
    <t>UV埋込ダウンライト Φ150</t>
  </si>
  <si>
    <t>FHT32W*2灯</t>
  </si>
  <si>
    <t>埋込ダウンライト Φ300</t>
  </si>
  <si>
    <t>蛍光灯32W  直付型 幅230mm（非常灯兼用）</t>
  </si>
  <si>
    <t>FHF32W*5灯</t>
  </si>
  <si>
    <t>蛍光灯32W  直付型 幅500mm</t>
  </si>
  <si>
    <t>蛍光灯32W  埋込型 幅220mm（非常灯兼用）</t>
  </si>
  <si>
    <t>2,850～5,000</t>
    <phoneticPr fontId="1"/>
  </si>
  <si>
    <t>K425</t>
  </si>
  <si>
    <t>MF400W+250W</t>
  </si>
  <si>
    <t>メタハラ400W+250W高天井用照明</t>
  </si>
  <si>
    <t>卓球場</t>
    <rPh sb="0" eb="3">
      <t>タッキュウジョウ</t>
    </rPh>
    <phoneticPr fontId="3"/>
  </si>
  <si>
    <t>E-1</t>
  </si>
  <si>
    <t>D-3</t>
  </si>
  <si>
    <t>MF400W</t>
  </si>
  <si>
    <t>メタハラ400W高天井用照明</t>
  </si>
  <si>
    <t>MF400W+ミニハロゲン250W</t>
  </si>
  <si>
    <t>メタハラ400W＋ミニハロゲン250W高天井用照明</t>
  </si>
  <si>
    <t>蛍光灯20W  トラフ型（防雨・防湿型）</t>
  </si>
  <si>
    <t>4,300～6,000</t>
  </si>
  <si>
    <t>4,300～6,000</t>
    <phoneticPr fontId="1"/>
  </si>
  <si>
    <t>器具交換</t>
  </si>
  <si>
    <t>器具交換</t>
    <rPh sb="0" eb="2">
      <t>キグ</t>
    </rPh>
    <rPh sb="2" eb="4">
      <t>コウカン</t>
    </rPh>
    <phoneticPr fontId="1"/>
  </si>
  <si>
    <t>ランプ交換</t>
  </si>
  <si>
    <t>器具交換</t>
    <rPh sb="0" eb="4">
      <t>キグコウカン</t>
    </rPh>
    <phoneticPr fontId="1"/>
  </si>
  <si>
    <t>対象外</t>
    <rPh sb="0" eb="3">
      <t>タイショウガイ</t>
    </rPh>
    <phoneticPr fontId="1"/>
  </si>
  <si>
    <t>器具交換</t>
    <phoneticPr fontId="1"/>
  </si>
  <si>
    <t>ランプ交換</t>
    <rPh sb="3" eb="5">
      <t>コウカン</t>
    </rPh>
    <phoneticPr fontId="1"/>
  </si>
  <si>
    <t>蛍光灯20W  埋込スクエア　□650</t>
    <phoneticPr fontId="1"/>
  </si>
  <si>
    <t>ランプ交換</t>
    <phoneticPr fontId="1"/>
  </si>
  <si>
    <t>器具交換</t>
    <rPh sb="0" eb="3">
      <t>タイショウガイ</t>
    </rPh>
    <phoneticPr fontId="1"/>
  </si>
  <si>
    <t>黄色のセルに必要事項を記入してください。</t>
    <rPh sb="0" eb="2">
      <t>キイロ</t>
    </rPh>
    <rPh sb="6" eb="8">
      <t>ヒツヨウ</t>
    </rPh>
    <rPh sb="8" eb="10">
      <t>ジコウ</t>
    </rPh>
    <rPh sb="11" eb="13">
      <t>キニュウ</t>
    </rPh>
    <phoneticPr fontId="1"/>
  </si>
  <si>
    <t>10年間
電気使用料(円)</t>
    <rPh sb="2" eb="4">
      <t>ネンカン</t>
    </rPh>
    <rPh sb="5" eb="10">
      <t>デンキシヨウリョウ</t>
    </rPh>
    <rPh sb="11" eb="12">
      <t>エン</t>
    </rPh>
    <phoneticPr fontId="1"/>
  </si>
  <si>
    <t>10年間
ﾘｰｽ価格
総数
(税込)</t>
    <rPh sb="2" eb="4">
      <t>ネンカン</t>
    </rPh>
    <rPh sb="8" eb="10">
      <t>カカク</t>
    </rPh>
    <rPh sb="11" eb="13">
      <t>ソウスウ</t>
    </rPh>
    <rPh sb="15" eb="17">
      <t>ゼイコ</t>
    </rPh>
    <phoneticPr fontId="1"/>
  </si>
  <si>
    <t>総計</t>
  </si>
  <si>
    <t>総計</t>
    <phoneticPr fontId="1"/>
  </si>
  <si>
    <t>１　入力個所</t>
    <rPh sb="2" eb="4">
      <t>ニュウリョク</t>
    </rPh>
    <rPh sb="4" eb="6">
      <t>カショ</t>
    </rPh>
    <phoneticPr fontId="1"/>
  </si>
  <si>
    <t>　黄色のセルに必要事項を入力してください。</t>
    <rPh sb="1" eb="3">
      <t>キイロ</t>
    </rPh>
    <rPh sb="7" eb="9">
      <t>ヒツヨウ</t>
    </rPh>
    <rPh sb="9" eb="11">
      <t>ジコウ</t>
    </rPh>
    <rPh sb="12" eb="14">
      <t>ニュウリョク</t>
    </rPh>
    <phoneticPr fontId="1"/>
  </si>
  <si>
    <t>２　計算式</t>
    <rPh sb="2" eb="5">
      <t>ケイサンシキ</t>
    </rPh>
    <phoneticPr fontId="1"/>
  </si>
  <si>
    <t>　　消費電力(w)÷1,000×使用時間×日数×リース期間(10年)=10年間消費電力量(kw)</t>
    <phoneticPr fontId="1"/>
  </si>
  <si>
    <t>　⑴　消費電力量(kw)計算式（小数点以下切捨て　例：1.028→1）</t>
    <phoneticPr fontId="1"/>
  </si>
  <si>
    <t>　⑵　電気使用料(円)計算式（小数点以下切捨て　例：1.022→1）</t>
    <phoneticPr fontId="1"/>
  </si>
  <si>
    <t>　　10年間消費電力量(kw)×電力単価(円)=10年間電気使用料(円)</t>
    <phoneticPr fontId="1"/>
  </si>
  <si>
    <t>　⑶　消費電力量(kw)削減効果（小数点以下切捨て　例：1.022→1）</t>
    <phoneticPr fontId="1"/>
  </si>
  <si>
    <t>　　10年間既存照明消費電力量(kw)-10年間LED照明消費電力量(kw)=10年間消費電力量削減効果(kw)</t>
    <phoneticPr fontId="1"/>
  </si>
  <si>
    <t>　⑷　電気使用料(円)削減効果（小数点以下切捨て　例：1.022→1）</t>
    <phoneticPr fontId="1"/>
  </si>
  <si>
    <t>　　10年間既存照明電気使用料(円)-10年間LED照明電気資料料(円)=10年間電気使用料削減効果(円)</t>
    <phoneticPr fontId="1"/>
  </si>
  <si>
    <t>　⑸　二酸化炭素(t-CO2削減)削減効果（小数点第三位以下切捨て　例：1.028→1.02）</t>
    <phoneticPr fontId="1"/>
  </si>
  <si>
    <t>　　10年間消費電力量削減効果(kw)×CO2排出量係数(0.000411)=10年間二酸化炭素削減効果(t-CO2)</t>
    <phoneticPr fontId="1"/>
  </si>
  <si>
    <t>　⑴　交換方式については、原則それぞれのシートに記載のあるとおりとしてください。</t>
    <rPh sb="3" eb="5">
      <t>コウカン</t>
    </rPh>
    <rPh sb="5" eb="7">
      <t>ホウシキ</t>
    </rPh>
    <rPh sb="13" eb="15">
      <t>ゲンソク</t>
    </rPh>
    <rPh sb="24" eb="26">
      <t>キサイ</t>
    </rPh>
    <phoneticPr fontId="1"/>
  </si>
  <si>
    <t>　⑵　Ｑ列のＬＥＤ消費電力(Ｗ)に入力すると、Ｘ列～ＡＤ列まで自動計算されます。</t>
    <rPh sb="4" eb="5">
      <t>レツ</t>
    </rPh>
    <rPh sb="9" eb="11">
      <t>ショウヒ</t>
    </rPh>
    <rPh sb="11" eb="13">
      <t>デンリョク</t>
    </rPh>
    <rPh sb="17" eb="19">
      <t>ニュウリョク</t>
    </rPh>
    <rPh sb="24" eb="25">
      <t>レツ</t>
    </rPh>
    <rPh sb="28" eb="29">
      <t>レツ</t>
    </rPh>
    <rPh sb="31" eb="33">
      <t>ジドウ</t>
    </rPh>
    <rPh sb="33" eb="35">
      <t>ケイサン</t>
    </rPh>
    <phoneticPr fontId="1"/>
  </si>
  <si>
    <t>３　入力方法</t>
    <rPh sb="2" eb="4">
      <t>ニュウリョク</t>
    </rPh>
    <rPh sb="4" eb="6">
      <t>ホウホウ</t>
    </rPh>
    <phoneticPr fontId="1"/>
  </si>
  <si>
    <t>10年間
ﾘｰｽ価格
1台単価
(税込)</t>
    <rPh sb="2" eb="4">
      <t>ネンカン</t>
    </rPh>
    <rPh sb="8" eb="10">
      <t>カカク</t>
    </rPh>
    <rPh sb="12" eb="13">
      <t>ダイ</t>
    </rPh>
    <rPh sb="13" eb="15">
      <t>タンカ</t>
    </rPh>
    <rPh sb="17" eb="19">
      <t>ゼイコ</t>
    </rPh>
    <phoneticPr fontId="1"/>
  </si>
  <si>
    <t>　⑶　Ｓ列の10年間リース価格１台単価(税込)に入力すると、Ｔ列の10年間ﾘース価格総数(税込)が自動計算されます。</t>
    <rPh sb="4" eb="5">
      <t>レツ</t>
    </rPh>
    <rPh sb="16" eb="17">
      <t>ダイ</t>
    </rPh>
    <rPh sb="17" eb="19">
      <t>タンカ</t>
    </rPh>
    <rPh sb="24" eb="26">
      <t>ニュウリョク</t>
    </rPh>
    <rPh sb="31" eb="32">
      <t>レツ</t>
    </rPh>
    <rPh sb="45" eb="47">
      <t>ゼイコミ</t>
    </rPh>
    <rPh sb="49" eb="51">
      <t>ジドウ</t>
    </rPh>
    <rPh sb="51" eb="53">
      <t>ケイサン</t>
    </rPh>
    <phoneticPr fontId="1"/>
  </si>
  <si>
    <t>諸経費</t>
    <rPh sb="0" eb="3">
      <t>ショケイヒ</t>
    </rPh>
    <phoneticPr fontId="1"/>
  </si>
  <si>
    <t>総額</t>
    <rPh sb="0" eb="2">
      <t>ソウガク</t>
    </rPh>
    <phoneticPr fontId="1"/>
  </si>
  <si>
    <t>　⑷　Ｔ列最終行から上一行目に諸経費を入力すると、該当施設の総額が自動計算されます。</t>
    <rPh sb="4" eb="5">
      <t>レツ</t>
    </rPh>
    <rPh sb="5" eb="7">
      <t>サイシュウ</t>
    </rPh>
    <rPh sb="7" eb="8">
      <t>ギョウ</t>
    </rPh>
    <rPh sb="10" eb="11">
      <t>ウエ</t>
    </rPh>
    <rPh sb="11" eb="13">
      <t>イチギョウ</t>
    </rPh>
    <rPh sb="13" eb="14">
      <t>メ</t>
    </rPh>
    <rPh sb="15" eb="18">
      <t>ショケイヒ</t>
    </rPh>
    <rPh sb="19" eb="21">
      <t>ニュウリョク</t>
    </rPh>
    <rPh sb="25" eb="27">
      <t>ガイトウ</t>
    </rPh>
    <rPh sb="27" eb="29">
      <t>シセツ</t>
    </rPh>
    <rPh sb="30" eb="32">
      <t>ソウガク</t>
    </rPh>
    <rPh sb="33" eb="35">
      <t>ジドウ</t>
    </rPh>
    <rPh sb="35" eb="37">
      <t>ケイサン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</si>
</sst>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¥&quot;#,##0;[Red]&quot;¥&quot;\-#,##0"/>
    <numFmt numFmtId="176" formatCode="#,##0_ "/>
    <numFmt numFmtId="177" formatCode="#,##0_);[Red]\(#,##0\)"/>
    <numFmt numFmtId="178" formatCode="#,##0.00_);[Red]\(#,##0.00\)"/>
    <numFmt numFmtId="179" formatCode="0_ "/>
    <numFmt numFmtId="180" formatCode="#,##0&quot;kwh&quot;"/>
    <numFmt numFmtId="181" formatCode="#,##0&quot;円&quot;"/>
    <numFmt numFmtId="182" formatCode="#,##0.00_ "/>
    <numFmt numFmtId="183" formatCode="#,##0&quot;t-CO2&quot;"/>
    <numFmt numFmtId="184" formatCode="#,##0&quot; kwh&quot;"/>
    <numFmt numFmtId="185" formatCode="#,##0&quot; 円&quot;"/>
    <numFmt numFmtId="186" formatCode="#,##0.00_ ;[Red]\-#,##0.00\ "/>
    <numFmt numFmtId="187" formatCode="0.00_ "/>
    <numFmt numFmtId="188" formatCode="0.#0&quot; t-CO2&quot;"/>
  </numFmts>
  <fonts count="26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BIZ UD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sz val="11"/>
      <name val="ＭＳ Ｐゴシック"/>
      <family val="3"/>
      <charset val="128"/>
    </font>
    <font>
      <sz val="9"/>
      <color rgb="FFFF0000"/>
      <name val="BIZ UDゴシック"/>
      <family val="3"/>
      <charset val="128"/>
    </font>
    <font>
      <sz val="9"/>
      <color theme="1"/>
      <name val="Calibri"/>
      <family val="3"/>
      <charset val="161"/>
    </font>
    <font>
      <sz val="11"/>
      <name val="ＭＳ Ｐゴシック"/>
      <family val="3"/>
    </font>
    <font>
      <sz val="12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</font>
    <font>
      <sz val="6"/>
      <name val="ＭＳ Ｐゴシック"/>
      <family val="3"/>
      <charset val="128"/>
    </font>
    <font>
      <sz val="10"/>
      <color theme="0"/>
      <name val="BIZ UD明朝 Medium"/>
      <family val="1"/>
      <charset val="128"/>
    </font>
    <font>
      <b/>
      <sz val="10"/>
      <color theme="0"/>
      <name val="BIZ UD明朝 Medium"/>
      <family val="1"/>
      <charset val="128"/>
    </font>
    <font>
      <b/>
      <sz val="10"/>
      <color theme="1"/>
      <name val="BIZ UD明朝 Medium"/>
      <family val="1"/>
      <charset val="128"/>
    </font>
    <font>
      <sz val="10"/>
      <name val="BIZ UD明朝 Medium"/>
      <family val="1"/>
      <charset val="128"/>
    </font>
    <font>
      <b/>
      <sz val="10"/>
      <name val="BIZ UD明朝 Medium"/>
      <family val="1"/>
      <charset val="128"/>
    </font>
    <font>
      <sz val="9"/>
      <name val="BIZ UDゴシック"/>
      <family val="3"/>
      <charset val="128"/>
    </font>
    <font>
      <sz val="9"/>
      <name val="BIZ UD明朝 Medium"/>
      <family val="1"/>
      <charset val="128"/>
    </font>
    <font>
      <sz val="11"/>
      <color theme="1"/>
      <name val="BIZ UD明朝 Medium"/>
      <family val="1"/>
      <charset val="128"/>
    </font>
    <font>
      <b/>
      <sz val="11"/>
      <color theme="1"/>
      <name val="BIZ UD明朝 Medium"/>
      <family val="1"/>
      <charset val="128"/>
    </font>
    <font>
      <b/>
      <sz val="9"/>
      <name val="BIZ UDゴシック"/>
      <family val="3"/>
      <charset val="128"/>
    </font>
    <font>
      <b/>
      <sz val="12"/>
      <color rgb="FFFF0000"/>
      <name val="BIZ UD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 diagonalDown="1"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 style="hair">
        <color auto="1"/>
      </diagonal>
    </border>
    <border diagonalDown="1"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 style="hair">
        <color auto="1"/>
      </diagonal>
    </border>
    <border diagonalDown="1"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 style="hair">
        <color auto="1"/>
      </diagonal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 diagonalDown="1"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 style="thin">
        <color auto="1"/>
      </diagonal>
    </border>
    <border diagonalDown="1"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 style="thin">
        <color auto="1"/>
      </diagonal>
    </border>
    <border diagonalDown="1"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 style="thin">
        <color auto="1"/>
      </diagonal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 diagonalUp="1"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 style="thin">
        <color auto="1"/>
      </diagonal>
    </border>
    <border diagonalUp="1"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 style="thin">
        <color auto="1"/>
      </diagonal>
    </border>
    <border diagonalUp="1"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 style="thin">
        <color auto="1"/>
      </diagonal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15">
    <xf numFmtId="0" fontId="0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6" fillId="0" borderId="0"/>
    <xf numFmtId="3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>
      <alignment vertical="center"/>
    </xf>
  </cellStyleXfs>
  <cellXfs count="283">
    <xf numFmtId="0" fontId="0" fillId="0" borderId="0" xfId="0">
      <alignment vertical="center"/>
    </xf>
    <xf numFmtId="0" fontId="2" fillId="0" borderId="20" xfId="0" applyFont="1" applyBorder="1" applyAlignment="1" applyProtection="1">
      <alignment horizontal="left" vertical="center" shrinkToFit="1"/>
      <protection locked="0"/>
    </xf>
    <xf numFmtId="0" fontId="2" fillId="0" borderId="20" xfId="0" applyFont="1" applyBorder="1" applyAlignment="1" applyProtection="1">
      <alignment horizontal="center" vertical="center" shrinkToFit="1"/>
      <protection locked="0"/>
    </xf>
    <xf numFmtId="177" fontId="2" fillId="0" borderId="20" xfId="0" applyNumberFormat="1" applyFont="1" applyBorder="1" applyAlignment="1" applyProtection="1">
      <alignment vertical="center" shrinkToFit="1"/>
      <protection locked="0"/>
    </xf>
    <xf numFmtId="178" fontId="2" fillId="0" borderId="20" xfId="0" applyNumberFormat="1" applyFont="1" applyBorder="1" applyAlignment="1" applyProtection="1">
      <alignment vertical="center" shrinkToFit="1"/>
      <protection locked="0"/>
    </xf>
    <xf numFmtId="176" fontId="2" fillId="0" borderId="23" xfId="0" applyNumberFormat="1" applyFont="1" applyBorder="1" applyAlignment="1" applyProtection="1">
      <alignment vertical="center" shrinkToFit="1"/>
      <protection locked="0"/>
    </xf>
    <xf numFmtId="0" fontId="15" fillId="0" borderId="60" xfId="3" applyFont="1" applyBorder="1" applyAlignment="1">
      <alignment horizontal="center" vertical="center" wrapText="1"/>
    </xf>
    <xf numFmtId="0" fontId="16" fillId="0" borderId="61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8" fillId="0" borderId="0" xfId="3" applyFont="1">
      <alignment vertical="center"/>
    </xf>
    <xf numFmtId="180" fontId="18" fillId="0" borderId="0" xfId="3" applyNumberFormat="1" applyFont="1">
      <alignment vertical="center"/>
    </xf>
    <xf numFmtId="181" fontId="18" fillId="0" borderId="0" xfId="3" applyNumberFormat="1" applyFont="1">
      <alignment vertical="center"/>
    </xf>
    <xf numFmtId="180" fontId="17" fillId="4" borderId="41" xfId="3" applyNumberFormat="1" applyFont="1" applyFill="1" applyBorder="1" applyAlignment="1">
      <alignment horizontal="center" vertical="center" wrapText="1"/>
    </xf>
    <xf numFmtId="180" fontId="17" fillId="4" borderId="8" xfId="3" applyNumberFormat="1" applyFont="1" applyFill="1" applyBorder="1" applyAlignment="1">
      <alignment horizontal="center" vertical="center" wrapText="1"/>
    </xf>
    <xf numFmtId="181" fontId="17" fillId="4" borderId="65" xfId="3" applyNumberFormat="1" applyFont="1" applyFill="1" applyBorder="1" applyAlignment="1">
      <alignment horizontal="center" vertical="center" wrapText="1"/>
    </xf>
    <xf numFmtId="181" fontId="19" fillId="0" borderId="0" xfId="3" applyNumberFormat="1" applyFont="1">
      <alignment vertical="center"/>
    </xf>
    <xf numFmtId="180" fontId="17" fillId="2" borderId="8" xfId="3" applyNumberFormat="1" applyFont="1" applyFill="1" applyBorder="1" applyAlignment="1">
      <alignment horizontal="center" vertical="center" wrapText="1"/>
    </xf>
    <xf numFmtId="181" fontId="17" fillId="6" borderId="16" xfId="3" applyNumberFormat="1" applyFont="1" applyFill="1" applyBorder="1" applyAlignment="1">
      <alignment horizontal="center" vertical="center" wrapText="1"/>
    </xf>
    <xf numFmtId="181" fontId="17" fillId="2" borderId="14" xfId="3" applyNumberFormat="1" applyFont="1" applyFill="1" applyBorder="1" applyAlignment="1">
      <alignment horizontal="center" vertical="center" wrapText="1"/>
    </xf>
    <xf numFmtId="181" fontId="17" fillId="2" borderId="65" xfId="3" applyNumberFormat="1" applyFont="1" applyFill="1" applyBorder="1" applyAlignment="1">
      <alignment horizontal="center" vertical="center" wrapText="1"/>
    </xf>
    <xf numFmtId="183" fontId="17" fillId="5" borderId="16" xfId="3" applyNumberFormat="1" applyFont="1" applyFill="1" applyBorder="1" applyAlignment="1">
      <alignment horizontal="center" vertical="center" wrapText="1"/>
    </xf>
    <xf numFmtId="183" fontId="18" fillId="0" borderId="0" xfId="3" applyNumberFormat="1" applyFont="1">
      <alignment vertical="center"/>
    </xf>
    <xf numFmtId="0" fontId="18" fillId="0" borderId="0" xfId="3" applyFont="1" applyAlignment="1">
      <alignment horizontal="center" vertical="center" shrinkToFit="1"/>
    </xf>
    <xf numFmtId="0" fontId="18" fillId="0" borderId="0" xfId="3" applyFont="1" applyAlignment="1">
      <alignment vertical="center" shrinkToFit="1"/>
    </xf>
    <xf numFmtId="184" fontId="18" fillId="0" borderId="62" xfId="3" applyNumberFormat="1" applyFont="1" applyBorder="1" applyAlignment="1">
      <alignment vertical="center" shrinkToFit="1"/>
    </xf>
    <xf numFmtId="184" fontId="18" fillId="0" borderId="0" xfId="3" applyNumberFormat="1" applyFont="1" applyAlignment="1">
      <alignment vertical="center" shrinkToFit="1"/>
    </xf>
    <xf numFmtId="184" fontId="18" fillId="0" borderId="66" xfId="3" applyNumberFormat="1" applyFont="1" applyBorder="1" applyAlignment="1">
      <alignment vertical="center" shrinkToFit="1"/>
    </xf>
    <xf numFmtId="185" fontId="18" fillId="0" borderId="62" xfId="3" applyNumberFormat="1" applyFont="1" applyBorder="1" applyAlignment="1">
      <alignment vertical="center" shrinkToFit="1"/>
    </xf>
    <xf numFmtId="185" fontId="18" fillId="0" borderId="0" xfId="3" applyNumberFormat="1" applyFont="1" applyAlignment="1">
      <alignment vertical="center" shrinkToFit="1"/>
    </xf>
    <xf numFmtId="185" fontId="18" fillId="0" borderId="66" xfId="3" applyNumberFormat="1" applyFont="1" applyBorder="1" applyAlignment="1">
      <alignment vertical="center" shrinkToFit="1"/>
    </xf>
    <xf numFmtId="185" fontId="18" fillId="0" borderId="67" xfId="3" applyNumberFormat="1" applyFont="1" applyBorder="1" applyAlignment="1">
      <alignment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0" xfId="0" applyFont="1" applyAlignment="1">
      <alignment vertical="center" shrinkToFit="1"/>
    </xf>
    <xf numFmtId="184" fontId="21" fillId="0" borderId="64" xfId="0" applyNumberFormat="1" applyFont="1" applyBorder="1" applyAlignment="1">
      <alignment vertical="center" shrinkToFit="1"/>
    </xf>
    <xf numFmtId="184" fontId="21" fillId="0" borderId="63" xfId="0" applyNumberFormat="1" applyFont="1" applyBorder="1" applyAlignment="1">
      <alignment vertical="center" shrinkToFit="1"/>
    </xf>
    <xf numFmtId="184" fontId="21" fillId="0" borderId="69" xfId="0" applyNumberFormat="1" applyFont="1" applyBorder="1" applyAlignment="1">
      <alignment vertical="center" shrinkToFit="1"/>
    </xf>
    <xf numFmtId="185" fontId="21" fillId="0" borderId="64" xfId="0" applyNumberFormat="1" applyFont="1" applyBorder="1" applyAlignment="1">
      <alignment vertical="center" shrinkToFit="1"/>
    </xf>
    <xf numFmtId="181" fontId="21" fillId="0" borderId="63" xfId="0" applyNumberFormat="1" applyFont="1" applyBorder="1" applyAlignment="1">
      <alignment vertical="center" shrinkToFit="1"/>
    </xf>
    <xf numFmtId="181" fontId="21" fillId="0" borderId="69" xfId="0" applyNumberFormat="1" applyFont="1" applyBorder="1" applyAlignment="1">
      <alignment vertical="center" shrinkToFit="1"/>
    </xf>
    <xf numFmtId="185" fontId="21" fillId="0" borderId="68" xfId="0" applyNumberFormat="1" applyFont="1" applyBorder="1" applyAlignment="1">
      <alignment vertical="center" shrinkToFit="1"/>
    </xf>
    <xf numFmtId="0" fontId="5" fillId="0" borderId="1" xfId="0" applyFont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5" fillId="0" borderId="2" xfId="0" applyFont="1" applyBorder="1" applyAlignment="1" applyProtection="1">
      <alignment horizontal="centerContinuous" vertical="center"/>
    </xf>
    <xf numFmtId="0" fontId="5" fillId="0" borderId="3" xfId="0" applyFont="1" applyBorder="1" applyAlignment="1" applyProtection="1">
      <alignment horizontal="centerContinuous" vertical="center"/>
    </xf>
    <xf numFmtId="0" fontId="5" fillId="0" borderId="4" xfId="0" applyFont="1" applyBorder="1" applyAlignment="1" applyProtection="1">
      <alignment horizontal="centerContinuous" vertical="center"/>
    </xf>
    <xf numFmtId="0" fontId="2" fillId="3" borderId="0" xfId="0" applyFont="1" applyFill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4" fillId="0" borderId="1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40" xfId="0" applyFont="1" applyBorder="1" applyAlignment="1" applyProtection="1">
      <alignment horizontal="centerContinuous" vertical="center"/>
    </xf>
    <xf numFmtId="0" fontId="2" fillId="0" borderId="41" xfId="0" applyFont="1" applyBorder="1" applyAlignment="1" applyProtection="1">
      <alignment horizontal="centerContinuous" vertical="center"/>
    </xf>
    <xf numFmtId="0" fontId="2" fillId="0" borderId="42" xfId="0" applyFont="1" applyBorder="1" applyAlignment="1" applyProtection="1">
      <alignment horizontal="centerContinuous" vertical="center"/>
    </xf>
    <xf numFmtId="0" fontId="2" fillId="0" borderId="40" xfId="0" applyFont="1" applyBorder="1" applyAlignment="1" applyProtection="1">
      <alignment horizontal="centerContinuous" vertical="center" wrapText="1"/>
    </xf>
    <xf numFmtId="0" fontId="2" fillId="0" borderId="41" xfId="0" applyFont="1" applyBorder="1" applyAlignment="1" applyProtection="1">
      <alignment horizontal="centerContinuous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53" xfId="0" applyFont="1" applyBorder="1" applyAlignment="1" applyProtection="1">
      <alignment horizontal="center" vertical="center"/>
    </xf>
    <xf numFmtId="0" fontId="2" fillId="0" borderId="54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shrinkToFit="1"/>
    </xf>
    <xf numFmtId="0" fontId="2" fillId="0" borderId="20" xfId="0" applyFont="1" applyBorder="1" applyAlignment="1" applyProtection="1">
      <alignment horizontal="center" vertical="center" shrinkToFit="1"/>
    </xf>
    <xf numFmtId="176" fontId="2" fillId="0" borderId="21" xfId="0" applyNumberFormat="1" applyFont="1" applyBorder="1" applyAlignment="1" applyProtection="1">
      <alignment horizontal="center" vertical="center" shrinkToFit="1"/>
    </xf>
    <xf numFmtId="0" fontId="2" fillId="0" borderId="20" xfId="0" applyFont="1" applyBorder="1" applyAlignment="1" applyProtection="1">
      <alignment vertical="center" shrinkToFit="1"/>
    </xf>
    <xf numFmtId="0" fontId="2" fillId="0" borderId="70" xfId="0" applyFont="1" applyBorder="1" applyAlignment="1" applyProtection="1">
      <alignment vertical="center" shrinkToFit="1"/>
    </xf>
    <xf numFmtId="182" fontId="2" fillId="0" borderId="70" xfId="0" applyNumberFormat="1" applyFont="1" applyBorder="1" applyAlignment="1" applyProtection="1">
      <alignment vertical="center" shrinkToFit="1"/>
    </xf>
    <xf numFmtId="176" fontId="2" fillId="0" borderId="70" xfId="0" applyNumberFormat="1" applyFont="1" applyBorder="1" applyAlignment="1" applyProtection="1">
      <alignment vertical="center" shrinkToFit="1"/>
    </xf>
    <xf numFmtId="176" fontId="2" fillId="0" borderId="71" xfId="0" applyNumberFormat="1" applyFont="1" applyBorder="1" applyAlignment="1" applyProtection="1">
      <alignment vertical="center" shrinkToFit="1"/>
    </xf>
    <xf numFmtId="177" fontId="2" fillId="0" borderId="22" xfId="0" applyNumberFormat="1" applyFont="1" applyBorder="1" applyAlignment="1" applyProtection="1">
      <alignment vertical="center" shrinkToFit="1"/>
    </xf>
    <xf numFmtId="176" fontId="2" fillId="0" borderId="19" xfId="0" applyNumberFormat="1" applyFont="1" applyBorder="1" applyAlignment="1" applyProtection="1">
      <alignment vertical="center" shrinkToFit="1"/>
    </xf>
    <xf numFmtId="176" fontId="2" fillId="0" borderId="20" xfId="0" applyNumberFormat="1" applyFont="1" applyBorder="1" applyAlignment="1" applyProtection="1">
      <alignment vertical="center" shrinkToFit="1"/>
    </xf>
    <xf numFmtId="176" fontId="2" fillId="0" borderId="21" xfId="0" applyNumberFormat="1" applyFont="1" applyBorder="1" applyAlignment="1" applyProtection="1">
      <alignment vertical="center" shrinkToFit="1"/>
    </xf>
    <xf numFmtId="176" fontId="2" fillId="0" borderId="56" xfId="0" applyNumberFormat="1" applyFont="1" applyBorder="1" applyAlignment="1" applyProtection="1">
      <alignment vertical="center" shrinkToFit="1"/>
    </xf>
    <xf numFmtId="178" fontId="2" fillId="0" borderId="21" xfId="0" applyNumberFormat="1" applyFont="1" applyBorder="1" applyAlignment="1" applyProtection="1">
      <alignment vertical="center" shrinkToFit="1"/>
    </xf>
    <xf numFmtId="0" fontId="2" fillId="0" borderId="48" xfId="0" applyFont="1" applyBorder="1" applyAlignment="1" applyProtection="1">
      <alignment horizontal="center" vertical="center" shrinkToFit="1"/>
    </xf>
    <xf numFmtId="0" fontId="2" fillId="0" borderId="49" xfId="0" applyFont="1" applyBorder="1" applyAlignment="1" applyProtection="1">
      <alignment horizontal="center" vertical="center" shrinkToFit="1"/>
    </xf>
    <xf numFmtId="176" fontId="2" fillId="0" borderId="50" xfId="0" applyNumberFormat="1" applyFont="1" applyBorder="1" applyAlignment="1" applyProtection="1">
      <alignment horizontal="center" vertical="center" shrinkToFit="1"/>
    </xf>
    <xf numFmtId="0" fontId="2" fillId="0" borderId="49" xfId="0" applyFont="1" applyBorder="1" applyAlignment="1" applyProtection="1">
      <alignment vertical="center" shrinkToFit="1"/>
    </xf>
    <xf numFmtId="0" fontId="2" fillId="0" borderId="18" xfId="0" applyFont="1" applyBorder="1" applyAlignment="1" applyProtection="1">
      <alignment vertical="center" shrinkToFit="1"/>
    </xf>
    <xf numFmtId="182" fontId="2" fillId="0" borderId="18" xfId="0" applyNumberFormat="1" applyFont="1" applyBorder="1" applyAlignment="1" applyProtection="1">
      <alignment vertical="center" shrinkToFit="1"/>
    </xf>
    <xf numFmtId="176" fontId="2" fillId="0" borderId="18" xfId="0" applyNumberFormat="1" applyFont="1" applyBorder="1" applyAlignment="1" applyProtection="1">
      <alignment vertical="center" shrinkToFit="1"/>
    </xf>
    <xf numFmtId="176" fontId="2" fillId="0" borderId="30" xfId="0" applyNumberFormat="1" applyFont="1" applyBorder="1" applyAlignment="1" applyProtection="1">
      <alignment vertical="center" shrinkToFit="1"/>
    </xf>
    <xf numFmtId="0" fontId="2" fillId="0" borderId="49" xfId="0" applyFont="1" applyBorder="1" applyAlignment="1" applyProtection="1">
      <alignment horizontal="left" vertical="center" shrinkToFit="1"/>
    </xf>
    <xf numFmtId="177" fontId="2" fillId="0" borderId="49" xfId="0" applyNumberFormat="1" applyFont="1" applyBorder="1" applyAlignment="1" applyProtection="1">
      <alignment vertical="center" shrinkToFit="1"/>
    </xf>
    <xf numFmtId="178" fontId="2" fillId="0" borderId="49" xfId="0" applyNumberFormat="1" applyFont="1" applyBorder="1" applyAlignment="1" applyProtection="1">
      <alignment vertical="center" shrinkToFit="1"/>
    </xf>
    <xf numFmtId="177" fontId="2" fillId="0" borderId="51" xfId="0" applyNumberFormat="1" applyFont="1" applyBorder="1" applyAlignment="1" applyProtection="1">
      <alignment vertical="center" shrinkToFit="1"/>
    </xf>
    <xf numFmtId="176" fontId="2" fillId="0" borderId="52" xfId="0" applyNumberFormat="1" applyFont="1" applyBorder="1" applyAlignment="1" applyProtection="1">
      <alignment vertical="center" shrinkToFit="1"/>
    </xf>
    <xf numFmtId="176" fontId="2" fillId="0" borderId="48" xfId="0" applyNumberFormat="1" applyFont="1" applyBorder="1" applyAlignment="1" applyProtection="1">
      <alignment vertical="center" shrinkToFit="1"/>
    </xf>
    <xf numFmtId="176" fontId="2" fillId="0" borderId="49" xfId="0" applyNumberFormat="1" applyFont="1" applyBorder="1" applyAlignment="1" applyProtection="1">
      <alignment vertical="center" shrinkToFit="1"/>
    </xf>
    <xf numFmtId="176" fontId="2" fillId="0" borderId="50" xfId="0" applyNumberFormat="1" applyFont="1" applyBorder="1" applyAlignment="1" applyProtection="1">
      <alignment vertical="center" shrinkToFit="1"/>
    </xf>
    <xf numFmtId="176" fontId="2" fillId="0" borderId="29" xfId="0" applyNumberFormat="1" applyFont="1" applyBorder="1" applyAlignment="1" applyProtection="1">
      <alignment vertical="center" shrinkToFit="1"/>
    </xf>
    <xf numFmtId="176" fontId="2" fillId="0" borderId="58" xfId="0" applyNumberFormat="1" applyFont="1" applyBorder="1" applyAlignment="1" applyProtection="1">
      <alignment vertical="center" shrinkToFit="1"/>
    </xf>
    <xf numFmtId="178" fontId="2" fillId="0" borderId="30" xfId="0" applyNumberFormat="1" applyFont="1" applyBorder="1" applyAlignment="1" applyProtection="1">
      <alignment vertical="center" shrinkToFit="1"/>
    </xf>
    <xf numFmtId="0" fontId="2" fillId="0" borderId="24" xfId="0" applyFont="1" applyBorder="1" applyAlignment="1" applyProtection="1">
      <alignment horizontal="center" vertical="center" shrinkToFit="1"/>
    </xf>
    <xf numFmtId="0" fontId="2" fillId="0" borderId="25" xfId="0" applyFont="1" applyBorder="1" applyAlignment="1" applyProtection="1">
      <alignment horizontal="center" vertical="center" shrinkToFit="1"/>
    </xf>
    <xf numFmtId="176" fontId="2" fillId="0" borderId="26" xfId="0" applyNumberFormat="1" applyFont="1" applyBorder="1" applyAlignment="1" applyProtection="1">
      <alignment horizontal="center" vertical="center" shrinkToFit="1"/>
    </xf>
    <xf numFmtId="0" fontId="2" fillId="0" borderId="25" xfId="0" applyFont="1" applyBorder="1" applyAlignment="1" applyProtection="1">
      <alignment vertical="center" shrinkToFit="1"/>
    </xf>
    <xf numFmtId="182" fontId="2" fillId="0" borderId="25" xfId="0" applyNumberFormat="1" applyFont="1" applyBorder="1" applyAlignment="1" applyProtection="1">
      <alignment vertical="center" shrinkToFit="1"/>
    </xf>
    <xf numFmtId="176" fontId="2" fillId="0" borderId="25" xfId="0" applyNumberFormat="1" applyFont="1" applyBorder="1" applyAlignment="1" applyProtection="1">
      <alignment vertical="center" shrinkToFit="1"/>
    </xf>
    <xf numFmtId="176" fontId="2" fillId="0" borderId="26" xfId="0" applyNumberFormat="1" applyFont="1" applyBorder="1" applyAlignment="1" applyProtection="1">
      <alignment vertical="center" shrinkToFit="1"/>
    </xf>
    <xf numFmtId="0" fontId="2" fillId="0" borderId="25" xfId="0" applyFont="1" applyBorder="1" applyAlignment="1" applyProtection="1">
      <alignment horizontal="left" vertical="center" shrinkToFit="1"/>
    </xf>
    <xf numFmtId="177" fontId="2" fillId="0" borderId="25" xfId="0" applyNumberFormat="1" applyFont="1" applyBorder="1" applyAlignment="1" applyProtection="1">
      <alignment vertical="center" shrinkToFit="1"/>
    </xf>
    <xf numFmtId="178" fontId="2" fillId="0" borderId="25" xfId="0" applyNumberFormat="1" applyFont="1" applyBorder="1" applyAlignment="1" applyProtection="1">
      <alignment vertical="center" shrinkToFit="1"/>
    </xf>
    <xf numFmtId="177" fontId="2" fillId="0" borderId="27" xfId="0" applyNumberFormat="1" applyFont="1" applyBorder="1" applyAlignment="1" applyProtection="1">
      <alignment vertical="center" shrinkToFit="1"/>
    </xf>
    <xf numFmtId="176" fontId="2" fillId="0" borderId="28" xfId="0" applyNumberFormat="1" applyFont="1" applyBorder="1" applyAlignment="1" applyProtection="1">
      <alignment vertical="center" shrinkToFit="1"/>
    </xf>
    <xf numFmtId="176" fontId="2" fillId="0" borderId="24" xfId="0" applyNumberFormat="1" applyFont="1" applyBorder="1" applyAlignment="1" applyProtection="1">
      <alignment vertical="center" shrinkToFit="1"/>
    </xf>
    <xf numFmtId="0" fontId="2" fillId="0" borderId="0" xfId="0" applyFont="1" applyAlignment="1" applyProtection="1">
      <alignment horizontal="center" vertical="center" shrinkToFit="1"/>
    </xf>
    <xf numFmtId="0" fontId="4" fillId="0" borderId="6" xfId="0" applyFont="1" applyBorder="1" applyProtection="1">
      <alignment vertical="center"/>
    </xf>
    <xf numFmtId="177" fontId="7" fillId="0" borderId="1" xfId="0" applyNumberFormat="1" applyFont="1" applyBorder="1" applyAlignment="1" applyProtection="1">
      <alignment vertical="center" shrinkToFit="1"/>
    </xf>
    <xf numFmtId="177" fontId="7" fillId="0" borderId="72" xfId="0" applyNumberFormat="1" applyFont="1" applyBorder="1" applyAlignment="1" applyProtection="1">
      <alignment vertical="center" shrinkToFit="1"/>
    </xf>
    <xf numFmtId="177" fontId="7" fillId="0" borderId="73" xfId="0" applyNumberFormat="1" applyFont="1" applyBorder="1" applyAlignment="1" applyProtection="1">
      <alignment vertical="center" shrinkToFit="1"/>
    </xf>
    <xf numFmtId="177" fontId="7" fillId="0" borderId="74" xfId="0" applyNumberFormat="1" applyFont="1" applyBorder="1" applyAlignment="1" applyProtection="1">
      <alignment vertical="center" shrinkToFit="1"/>
    </xf>
    <xf numFmtId="177" fontId="7" fillId="0" borderId="33" xfId="0" applyNumberFormat="1" applyFont="1" applyBorder="1" applyAlignment="1" applyProtection="1">
      <alignment vertical="center" shrinkToFit="1"/>
    </xf>
    <xf numFmtId="177" fontId="7" fillId="0" borderId="35" xfId="0" applyNumberFormat="1" applyFont="1" applyBorder="1" applyAlignment="1" applyProtection="1">
      <alignment vertical="center" shrinkToFit="1"/>
    </xf>
    <xf numFmtId="177" fontId="7" fillId="0" borderId="34" xfId="0" applyNumberFormat="1" applyFont="1" applyBorder="1" applyAlignment="1" applyProtection="1">
      <alignment vertical="center" shrinkToFit="1"/>
    </xf>
    <xf numFmtId="178" fontId="7" fillId="0" borderId="35" xfId="0" applyNumberFormat="1" applyFont="1" applyBorder="1" applyAlignment="1" applyProtection="1">
      <alignment vertical="center" shrinkToFit="1"/>
    </xf>
    <xf numFmtId="0" fontId="2" fillId="0" borderId="8" xfId="0" applyFont="1" applyBorder="1" applyAlignment="1" applyProtection="1">
      <alignment horizontal="centerContinuous" vertical="center"/>
    </xf>
    <xf numFmtId="0" fontId="2" fillId="0" borderId="14" xfId="0" applyFont="1" applyBorder="1" applyAlignment="1" applyProtection="1">
      <alignment horizontal="centerContinuous" vertical="center"/>
    </xf>
    <xf numFmtId="0" fontId="2" fillId="0" borderId="5" xfId="0" applyFont="1" applyBorder="1" applyAlignment="1" applyProtection="1">
      <alignment horizontal="centerContinuous" vertical="center" wrapText="1"/>
    </xf>
    <xf numFmtId="0" fontId="2" fillId="0" borderId="7" xfId="0" applyFont="1" applyBorder="1" applyAlignment="1" applyProtection="1">
      <alignment horizontal="centerContinuous" vertical="center"/>
    </xf>
    <xf numFmtId="0" fontId="2" fillId="0" borderId="6" xfId="0" applyFont="1" applyBorder="1" applyAlignment="1" applyProtection="1">
      <alignment horizontal="centerContinuous" vertical="center" wrapText="1"/>
    </xf>
    <xf numFmtId="0" fontId="2" fillId="0" borderId="1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176" fontId="2" fillId="0" borderId="22" xfId="0" applyNumberFormat="1" applyFont="1" applyBorder="1" applyAlignment="1" applyProtection="1">
      <alignment vertical="center" shrinkToFit="1"/>
    </xf>
    <xf numFmtId="177" fontId="2" fillId="0" borderId="21" xfId="0" applyNumberFormat="1" applyFont="1" applyBorder="1" applyAlignment="1" applyProtection="1">
      <alignment vertical="center" shrinkToFit="1"/>
    </xf>
    <xf numFmtId="177" fontId="2" fillId="0" borderId="55" xfId="0" applyNumberFormat="1" applyFont="1" applyBorder="1" applyAlignment="1" applyProtection="1">
      <alignment vertical="center" shrinkToFit="1"/>
    </xf>
    <xf numFmtId="177" fontId="2" fillId="0" borderId="54" xfId="0" applyNumberFormat="1" applyFont="1" applyBorder="1" applyAlignment="1" applyProtection="1">
      <alignment vertical="center" shrinkToFit="1"/>
    </xf>
    <xf numFmtId="177" fontId="2" fillId="0" borderId="19" xfId="0" applyNumberFormat="1" applyFont="1" applyBorder="1" applyAlignment="1" applyProtection="1">
      <alignment vertical="center" shrinkToFit="1"/>
    </xf>
    <xf numFmtId="177" fontId="2" fillId="0" borderId="56" xfId="0" applyNumberFormat="1" applyFont="1" applyBorder="1" applyAlignment="1" applyProtection="1">
      <alignment vertical="center" shrinkToFit="1"/>
    </xf>
    <xf numFmtId="0" fontId="2" fillId="0" borderId="29" xfId="0" applyFont="1" applyBorder="1" applyAlignment="1" applyProtection="1">
      <alignment horizontal="center" vertical="center" shrinkToFit="1"/>
    </xf>
    <xf numFmtId="0" fontId="2" fillId="0" borderId="18" xfId="0" applyFont="1" applyBorder="1" applyAlignment="1" applyProtection="1">
      <alignment horizontal="center" vertical="center" shrinkToFit="1"/>
    </xf>
    <xf numFmtId="176" fontId="2" fillId="0" borderId="30" xfId="0" applyNumberFormat="1" applyFont="1" applyBorder="1" applyAlignment="1" applyProtection="1">
      <alignment horizontal="center" vertical="center" shrinkToFit="1"/>
    </xf>
    <xf numFmtId="176" fontId="2" fillId="0" borderId="31" xfId="0" applyNumberFormat="1" applyFont="1" applyBorder="1" applyAlignment="1" applyProtection="1">
      <alignment vertical="center" shrinkToFit="1"/>
    </xf>
    <xf numFmtId="177" fontId="2" fillId="0" borderId="30" xfId="0" applyNumberFormat="1" applyFont="1" applyBorder="1" applyAlignment="1" applyProtection="1">
      <alignment vertical="center" shrinkToFit="1"/>
    </xf>
    <xf numFmtId="177" fontId="2" fillId="0" borderId="29" xfId="0" applyNumberFormat="1" applyFont="1" applyBorder="1" applyAlignment="1" applyProtection="1">
      <alignment vertical="center" shrinkToFit="1"/>
    </xf>
    <xf numFmtId="177" fontId="2" fillId="0" borderId="58" xfId="0" applyNumberFormat="1" applyFont="1" applyBorder="1" applyAlignment="1" applyProtection="1">
      <alignment vertical="center" shrinkToFit="1"/>
    </xf>
    <xf numFmtId="176" fontId="2" fillId="0" borderId="18" xfId="0" applyNumberFormat="1" applyFont="1" applyBorder="1" applyAlignment="1" applyProtection="1">
      <alignment horizontal="center" vertical="center" shrinkToFit="1"/>
    </xf>
    <xf numFmtId="176" fontId="2" fillId="0" borderId="30" xfId="0" applyNumberFormat="1" applyFont="1" applyBorder="1" applyAlignment="1" applyProtection="1">
      <alignment horizontal="center" vertical="center" wrapText="1" shrinkToFit="1"/>
    </xf>
    <xf numFmtId="0" fontId="2" fillId="0" borderId="43" xfId="0" applyFont="1" applyBorder="1" applyAlignment="1" applyProtection="1">
      <alignment horizontal="center" vertical="center" shrinkToFit="1"/>
    </xf>
    <xf numFmtId="0" fontId="2" fillId="0" borderId="44" xfId="0" applyFont="1" applyBorder="1" applyAlignment="1" applyProtection="1">
      <alignment horizontal="center" vertical="center" shrinkToFit="1"/>
    </xf>
    <xf numFmtId="0" fontId="2" fillId="0" borderId="44" xfId="0" applyFont="1" applyBorder="1" applyAlignment="1" applyProtection="1">
      <alignment vertical="center" shrinkToFit="1"/>
    </xf>
    <xf numFmtId="176" fontId="2" fillId="0" borderId="44" xfId="0" applyNumberFormat="1" applyFont="1" applyBorder="1" applyAlignment="1" applyProtection="1">
      <alignment vertical="center" shrinkToFit="1"/>
    </xf>
    <xf numFmtId="0" fontId="2" fillId="0" borderId="44" xfId="0" applyFont="1" applyBorder="1" applyAlignment="1" applyProtection="1">
      <alignment horizontal="left" vertical="center" shrinkToFit="1"/>
    </xf>
    <xf numFmtId="177" fontId="2" fillId="0" borderId="44" xfId="0" applyNumberFormat="1" applyFont="1" applyBorder="1" applyAlignment="1" applyProtection="1">
      <alignment vertical="center" shrinkToFit="1"/>
    </xf>
    <xf numFmtId="178" fontId="2" fillId="0" borderId="44" xfId="0" applyNumberFormat="1" applyFont="1" applyBorder="1" applyAlignment="1" applyProtection="1">
      <alignment vertical="center" shrinkToFit="1"/>
    </xf>
    <xf numFmtId="176" fontId="2" fillId="0" borderId="47" xfId="0" applyNumberFormat="1" applyFont="1" applyBorder="1" applyAlignment="1" applyProtection="1">
      <alignment vertical="center" shrinkToFit="1"/>
    </xf>
    <xf numFmtId="176" fontId="2" fillId="0" borderId="45" xfId="0" applyNumberFormat="1" applyFont="1" applyBorder="1" applyAlignment="1" applyProtection="1">
      <alignment horizontal="center" vertical="center" shrinkToFit="1"/>
    </xf>
    <xf numFmtId="176" fontId="2" fillId="0" borderId="46" xfId="0" applyNumberFormat="1" applyFont="1" applyBorder="1" applyAlignment="1" applyProtection="1">
      <alignment vertical="center" shrinkToFit="1"/>
    </xf>
    <xf numFmtId="177" fontId="2" fillId="0" borderId="45" xfId="0" applyNumberFormat="1" applyFont="1" applyBorder="1" applyAlignment="1" applyProtection="1">
      <alignment vertical="center" shrinkToFit="1"/>
    </xf>
    <xf numFmtId="176" fontId="2" fillId="0" borderId="43" xfId="0" applyNumberFormat="1" applyFont="1" applyBorder="1" applyAlignment="1" applyProtection="1">
      <alignment vertical="center" shrinkToFit="1"/>
    </xf>
    <xf numFmtId="176" fontId="2" fillId="0" borderId="45" xfId="0" applyNumberFormat="1" applyFont="1" applyBorder="1" applyAlignment="1" applyProtection="1">
      <alignment vertical="center" shrinkToFit="1"/>
    </xf>
    <xf numFmtId="176" fontId="2" fillId="0" borderId="59" xfId="0" applyNumberFormat="1" applyFont="1" applyBorder="1" applyAlignment="1" applyProtection="1">
      <alignment vertical="center" shrinkToFit="1"/>
    </xf>
    <xf numFmtId="186" fontId="2" fillId="0" borderId="45" xfId="0" applyNumberFormat="1" applyFont="1" applyBorder="1" applyAlignment="1" applyProtection="1">
      <alignment vertical="center" shrinkToFit="1"/>
    </xf>
    <xf numFmtId="176" fontId="2" fillId="0" borderId="27" xfId="0" applyNumberFormat="1" applyFont="1" applyBorder="1" applyAlignment="1" applyProtection="1">
      <alignment vertical="center" shrinkToFit="1"/>
    </xf>
    <xf numFmtId="177" fontId="2" fillId="0" borderId="26" xfId="0" applyNumberFormat="1" applyFont="1" applyBorder="1" applyAlignment="1" applyProtection="1">
      <alignment vertical="center" shrinkToFit="1"/>
    </xf>
    <xf numFmtId="176" fontId="2" fillId="0" borderId="57" xfId="0" applyNumberFormat="1" applyFont="1" applyBorder="1" applyAlignment="1" applyProtection="1">
      <alignment vertical="center" shrinkToFit="1"/>
    </xf>
    <xf numFmtId="186" fontId="2" fillId="0" borderId="26" xfId="0" applyNumberFormat="1" applyFont="1" applyBorder="1" applyAlignment="1" applyProtection="1">
      <alignment vertical="center" shrinkToFit="1"/>
    </xf>
    <xf numFmtId="186" fontId="7" fillId="0" borderId="35" xfId="0" applyNumberFormat="1" applyFont="1" applyBorder="1" applyAlignment="1" applyProtection="1">
      <alignment vertical="center" shrinkToFit="1"/>
    </xf>
    <xf numFmtId="0" fontId="2" fillId="0" borderId="18" xfId="0" applyFont="1" applyBorder="1" applyAlignment="1" applyProtection="1">
      <alignment horizontal="left" vertical="center" shrinkToFit="1"/>
      <protection locked="0"/>
    </xf>
    <xf numFmtId="0" fontId="2" fillId="0" borderId="18" xfId="0" applyFont="1" applyBorder="1" applyAlignment="1" applyProtection="1">
      <alignment horizontal="center" vertical="center" shrinkToFit="1"/>
      <protection locked="0"/>
    </xf>
    <xf numFmtId="177" fontId="2" fillId="0" borderId="18" xfId="0" applyNumberFormat="1" applyFont="1" applyBorder="1" applyAlignment="1" applyProtection="1">
      <alignment vertical="center" shrinkToFit="1"/>
      <protection locked="0"/>
    </xf>
    <xf numFmtId="178" fontId="2" fillId="0" borderId="18" xfId="0" applyNumberFormat="1" applyFont="1" applyBorder="1" applyAlignment="1" applyProtection="1">
      <alignment vertical="center" shrinkToFit="1"/>
      <protection locked="0"/>
    </xf>
    <xf numFmtId="0" fontId="2" fillId="0" borderId="44" xfId="0" applyFont="1" applyBorder="1" applyAlignment="1" applyProtection="1">
      <alignment horizontal="left" vertical="center" shrinkToFit="1"/>
      <protection locked="0"/>
    </xf>
    <xf numFmtId="0" fontId="2" fillId="0" borderId="44" xfId="0" applyFont="1" applyBorder="1" applyAlignment="1" applyProtection="1">
      <alignment horizontal="center" vertical="center" shrinkToFit="1"/>
      <protection locked="0"/>
    </xf>
    <xf numFmtId="177" fontId="2" fillId="0" borderId="44" xfId="0" applyNumberFormat="1" applyFont="1" applyBorder="1" applyAlignment="1" applyProtection="1">
      <alignment vertical="center" shrinkToFit="1"/>
      <protection locked="0"/>
    </xf>
    <xf numFmtId="178" fontId="2" fillId="0" borderId="44" xfId="0" applyNumberFormat="1" applyFont="1" applyBorder="1" applyAlignment="1" applyProtection="1">
      <alignment vertical="center" shrinkToFit="1"/>
      <protection locked="0"/>
    </xf>
    <xf numFmtId="176" fontId="2" fillId="0" borderId="32" xfId="0" applyNumberFormat="1" applyFont="1" applyBorder="1" applyAlignment="1" applyProtection="1">
      <alignment vertical="center" shrinkToFit="1"/>
      <protection locked="0"/>
    </xf>
    <xf numFmtId="176" fontId="2" fillId="0" borderId="47" xfId="0" applyNumberFormat="1" applyFont="1" applyBorder="1" applyAlignment="1" applyProtection="1">
      <alignment vertical="center" shrinkToFit="1"/>
      <protection locked="0"/>
    </xf>
    <xf numFmtId="0" fontId="2" fillId="0" borderId="20" xfId="0" applyFont="1" applyBorder="1" applyAlignment="1" applyProtection="1">
      <alignment horizontal="left" vertical="center" shrinkToFit="1"/>
    </xf>
    <xf numFmtId="0" fontId="2" fillId="0" borderId="18" xfId="0" applyFont="1" applyBorder="1" applyAlignment="1" applyProtection="1">
      <alignment horizontal="left" vertical="center" shrinkToFit="1"/>
    </xf>
    <xf numFmtId="177" fontId="2" fillId="0" borderId="18" xfId="0" applyNumberFormat="1" applyFont="1" applyBorder="1" applyAlignment="1" applyProtection="1">
      <alignment vertical="center" shrinkToFit="1"/>
    </xf>
    <xf numFmtId="178" fontId="2" fillId="0" borderId="18" xfId="0" applyNumberFormat="1" applyFont="1" applyBorder="1" applyAlignment="1" applyProtection="1">
      <alignment vertical="center" shrinkToFit="1"/>
    </xf>
    <xf numFmtId="176" fontId="2" fillId="0" borderId="32" xfId="0" applyNumberFormat="1" applyFont="1" applyBorder="1" applyAlignment="1" applyProtection="1">
      <alignment vertical="center" shrinkToFit="1"/>
    </xf>
    <xf numFmtId="182" fontId="2" fillId="0" borderId="21" xfId="0" applyNumberFormat="1" applyFont="1" applyBorder="1" applyAlignment="1" applyProtection="1">
      <alignment vertical="center" shrinkToFit="1"/>
    </xf>
    <xf numFmtId="182" fontId="2" fillId="0" borderId="30" xfId="0" applyNumberFormat="1" applyFont="1" applyBorder="1" applyAlignment="1" applyProtection="1">
      <alignment vertical="center" shrinkToFit="1"/>
    </xf>
    <xf numFmtId="176" fontId="2" fillId="0" borderId="18" xfId="0" applyNumberFormat="1" applyFont="1" applyBorder="1" applyAlignment="1" applyProtection="1">
      <alignment horizontal="right" vertical="center" shrinkToFit="1"/>
    </xf>
    <xf numFmtId="182" fontId="2" fillId="0" borderId="26" xfId="0" applyNumberFormat="1" applyFont="1" applyBorder="1" applyAlignment="1" applyProtection="1">
      <alignment vertical="center" shrinkToFit="1"/>
    </xf>
    <xf numFmtId="176" fontId="7" fillId="0" borderId="1" xfId="0" applyNumberFormat="1" applyFont="1" applyBorder="1" applyAlignment="1" applyProtection="1">
      <alignment vertical="center" shrinkToFit="1"/>
    </xf>
    <xf numFmtId="176" fontId="7" fillId="0" borderId="33" xfId="0" applyNumberFormat="1" applyFont="1" applyBorder="1" applyAlignment="1" applyProtection="1">
      <alignment vertical="center" shrinkToFit="1"/>
    </xf>
    <xf numFmtId="176" fontId="7" fillId="0" borderId="34" xfId="0" applyNumberFormat="1" applyFont="1" applyBorder="1" applyAlignment="1" applyProtection="1">
      <alignment vertical="center" shrinkToFit="1"/>
    </xf>
    <xf numFmtId="176" fontId="7" fillId="0" borderId="35" xfId="0" applyNumberFormat="1" applyFont="1" applyBorder="1" applyAlignment="1" applyProtection="1">
      <alignment vertical="center" shrinkToFit="1"/>
    </xf>
    <xf numFmtId="176" fontId="7" fillId="0" borderId="3" xfId="0" applyNumberFormat="1" applyFont="1" applyBorder="1" applyAlignment="1" applyProtection="1">
      <alignment vertical="center" shrinkToFit="1"/>
    </xf>
    <xf numFmtId="182" fontId="7" fillId="0" borderId="35" xfId="0" applyNumberFormat="1" applyFont="1" applyBorder="1" applyAlignment="1" applyProtection="1">
      <alignment vertical="center" shrinkToFit="1"/>
    </xf>
    <xf numFmtId="0" fontId="5" fillId="0" borderId="2" xfId="0" applyFont="1" applyBorder="1" applyAlignment="1" applyProtection="1">
      <alignment horizontal="centerContinuous" vertical="center" shrinkToFit="1"/>
    </xf>
    <xf numFmtId="0" fontId="5" fillId="0" borderId="3" xfId="0" applyFont="1" applyBorder="1" applyAlignment="1" applyProtection="1">
      <alignment horizontal="centerContinuous" vertical="center" shrinkToFit="1"/>
    </xf>
    <xf numFmtId="0" fontId="5" fillId="0" borderId="4" xfId="0" applyFont="1" applyBorder="1" applyAlignment="1" applyProtection="1">
      <alignment horizontal="centerContinuous" vertical="center" shrinkToFit="1"/>
    </xf>
    <xf numFmtId="176" fontId="7" fillId="0" borderId="77" xfId="0" applyNumberFormat="1" applyFont="1" applyBorder="1" applyAlignment="1" applyProtection="1">
      <alignment vertical="center" shrinkToFit="1"/>
    </xf>
    <xf numFmtId="176" fontId="7" fillId="0" borderId="78" xfId="0" applyNumberFormat="1" applyFont="1" applyBorder="1" applyAlignment="1" applyProtection="1">
      <alignment vertical="center" shrinkToFit="1"/>
    </xf>
    <xf numFmtId="176" fontId="7" fillId="0" borderId="79" xfId="0" applyNumberFormat="1" applyFont="1" applyBorder="1" applyAlignment="1" applyProtection="1">
      <alignment vertical="center" shrinkToFit="1"/>
    </xf>
    <xf numFmtId="176" fontId="7" fillId="0" borderId="1" xfId="0" applyNumberFormat="1" applyFont="1" applyBorder="1" applyProtection="1">
      <alignment vertical="center"/>
    </xf>
    <xf numFmtId="176" fontId="7" fillId="0" borderId="77" xfId="0" applyNumberFormat="1" applyFont="1" applyBorder="1" applyProtection="1">
      <alignment vertical="center"/>
    </xf>
    <xf numFmtId="176" fontId="7" fillId="0" borderId="78" xfId="0" applyNumberFormat="1" applyFont="1" applyBorder="1" applyProtection="1">
      <alignment vertical="center"/>
    </xf>
    <xf numFmtId="176" fontId="7" fillId="0" borderId="79" xfId="0" applyNumberFormat="1" applyFont="1" applyBorder="1" applyProtection="1">
      <alignment vertical="center"/>
    </xf>
    <xf numFmtId="176" fontId="7" fillId="0" borderId="33" xfId="0" applyNumberFormat="1" applyFont="1" applyBorder="1" applyProtection="1">
      <alignment vertical="center"/>
    </xf>
    <xf numFmtId="176" fontId="7" fillId="0" borderId="35" xfId="0" applyNumberFormat="1" applyFont="1" applyBorder="1" applyProtection="1">
      <alignment vertical="center"/>
    </xf>
    <xf numFmtId="176" fontId="7" fillId="0" borderId="3" xfId="0" applyNumberFormat="1" applyFont="1" applyBorder="1" applyProtection="1">
      <alignment vertical="center"/>
    </xf>
    <xf numFmtId="182" fontId="7" fillId="0" borderId="35" xfId="0" applyNumberFormat="1" applyFont="1" applyBorder="1" applyProtection="1">
      <alignment vertical="center"/>
    </xf>
    <xf numFmtId="0" fontId="2" fillId="5" borderId="20" xfId="0" applyFont="1" applyFill="1" applyBorder="1" applyAlignment="1" applyProtection="1">
      <alignment horizontal="center" vertical="center" shrinkToFit="1"/>
    </xf>
    <xf numFmtId="0" fontId="2" fillId="5" borderId="18" xfId="0" applyFont="1" applyFill="1" applyBorder="1" applyAlignment="1" applyProtection="1">
      <alignment horizontal="center" vertical="center" shrinkToFit="1"/>
    </xf>
    <xf numFmtId="176" fontId="7" fillId="0" borderId="81" xfId="0" applyNumberFormat="1" applyFont="1" applyBorder="1" applyAlignment="1" applyProtection="1">
      <alignment vertical="center" shrinkToFit="1"/>
    </xf>
    <xf numFmtId="176" fontId="7" fillId="0" borderId="82" xfId="0" applyNumberFormat="1" applyFont="1" applyBorder="1" applyAlignment="1" applyProtection="1">
      <alignment vertical="center" shrinkToFit="1"/>
    </xf>
    <xf numFmtId="176" fontId="7" fillId="0" borderId="83" xfId="0" applyNumberFormat="1" applyFont="1" applyBorder="1" applyAlignment="1" applyProtection="1">
      <alignment vertical="center" shrinkToFit="1"/>
    </xf>
    <xf numFmtId="0" fontId="2" fillId="7" borderId="18" xfId="0" applyFont="1" applyFill="1" applyBorder="1" applyAlignment="1" applyProtection="1">
      <alignment horizontal="center" vertical="center" shrinkToFit="1"/>
    </xf>
    <xf numFmtId="0" fontId="2" fillId="5" borderId="44" xfId="0" applyFont="1" applyFill="1" applyBorder="1" applyAlignment="1" applyProtection="1">
      <alignment horizontal="center" vertical="center" shrinkToFit="1"/>
    </xf>
    <xf numFmtId="38" fontId="5" fillId="0" borderId="49" xfId="1" applyNumberFormat="1" applyFont="1" applyBorder="1" applyAlignment="1" applyProtection="1">
      <alignment horizontal="center" vertical="center" shrinkToFit="1"/>
    </xf>
    <xf numFmtId="38" fontId="5" fillId="0" borderId="18" xfId="1" applyNumberFormat="1" applyFont="1" applyBorder="1" applyAlignment="1" applyProtection="1">
      <alignment horizontal="center" vertical="center" shrinkToFit="1"/>
    </xf>
    <xf numFmtId="177" fontId="7" fillId="0" borderId="1" xfId="0" applyNumberFormat="1" applyFont="1" applyBorder="1" applyProtection="1">
      <alignment vertical="center"/>
    </xf>
    <xf numFmtId="177" fontId="7" fillId="0" borderId="77" xfId="0" applyNumberFormat="1" applyFont="1" applyBorder="1" applyProtection="1">
      <alignment vertical="center"/>
    </xf>
    <xf numFmtId="177" fontId="7" fillId="0" borderId="78" xfId="0" applyNumberFormat="1" applyFont="1" applyBorder="1" applyProtection="1">
      <alignment vertical="center"/>
    </xf>
    <xf numFmtId="177" fontId="7" fillId="0" borderId="79" xfId="0" applyNumberFormat="1" applyFont="1" applyBorder="1" applyProtection="1">
      <alignment vertical="center"/>
    </xf>
    <xf numFmtId="177" fontId="7" fillId="0" borderId="33" xfId="0" applyNumberFormat="1" applyFont="1" applyBorder="1" applyProtection="1">
      <alignment vertical="center"/>
    </xf>
    <xf numFmtId="177" fontId="7" fillId="0" borderId="35" xfId="0" applyNumberFormat="1" applyFont="1" applyBorder="1" applyProtection="1">
      <alignment vertical="center"/>
    </xf>
    <xf numFmtId="38" fontId="5" fillId="5" borderId="49" xfId="1" applyNumberFormat="1" applyFont="1" applyFill="1" applyBorder="1" applyAlignment="1" applyProtection="1">
      <alignment horizontal="center" vertical="center" shrinkToFit="1"/>
    </xf>
    <xf numFmtId="38" fontId="5" fillId="5" borderId="18" xfId="1" applyNumberFormat="1" applyFont="1" applyFill="1" applyBorder="1" applyAlignment="1" applyProtection="1">
      <alignment horizontal="center" vertical="center" shrinkToFit="1"/>
    </xf>
    <xf numFmtId="177" fontId="2" fillId="0" borderId="49" xfId="0" applyNumberFormat="1" applyFont="1" applyBorder="1" applyAlignment="1" applyProtection="1">
      <alignment horizontal="center" vertical="center" shrinkToFit="1"/>
    </xf>
    <xf numFmtId="0" fontId="20" fillId="0" borderId="18" xfId="2" applyFont="1" applyBorder="1" applyProtection="1">
      <alignment vertical="center"/>
    </xf>
    <xf numFmtId="0" fontId="20" fillId="0" borderId="18" xfId="2" applyFont="1" applyBorder="1" applyAlignment="1" applyProtection="1">
      <alignment vertical="center" wrapText="1"/>
    </xf>
    <xf numFmtId="177" fontId="2" fillId="0" borderId="18" xfId="0" applyNumberFormat="1" applyFont="1" applyBorder="1" applyAlignment="1" applyProtection="1">
      <alignment horizontal="center" vertical="center" shrinkToFit="1"/>
    </xf>
    <xf numFmtId="38" fontId="2" fillId="0" borderId="18" xfId="1" applyNumberFormat="1" applyFont="1" applyBorder="1" applyAlignment="1" applyProtection="1">
      <alignment horizontal="center" vertical="center" shrinkToFit="1"/>
    </xf>
    <xf numFmtId="179" fontId="5" fillId="0" borderId="18" xfId="1" applyNumberFormat="1" applyFont="1" applyBorder="1" applyAlignment="1" applyProtection="1">
      <alignment horizontal="center" vertical="center" shrinkToFit="1"/>
    </xf>
    <xf numFmtId="176" fontId="7" fillId="0" borderId="80" xfId="0" applyNumberFormat="1" applyFont="1" applyBorder="1" applyAlignment="1" applyProtection="1">
      <alignment vertical="center" shrinkToFit="1"/>
    </xf>
    <xf numFmtId="187" fontId="7" fillId="0" borderId="35" xfId="0" applyNumberFormat="1" applyFont="1" applyBorder="1" applyAlignment="1" applyProtection="1">
      <alignment vertical="center" shrinkToFit="1"/>
    </xf>
    <xf numFmtId="176" fontId="7" fillId="0" borderId="34" xfId="0" applyNumberFormat="1" applyFont="1" applyBorder="1" applyProtection="1">
      <alignment vertical="center"/>
    </xf>
    <xf numFmtId="177" fontId="7" fillId="0" borderId="77" xfId="0" applyNumberFormat="1" applyFont="1" applyBorder="1" applyAlignment="1" applyProtection="1">
      <alignment vertical="center" shrinkToFit="1"/>
    </xf>
    <xf numFmtId="177" fontId="7" fillId="0" borderId="78" xfId="0" applyNumberFormat="1" applyFont="1" applyBorder="1" applyAlignment="1" applyProtection="1">
      <alignment vertical="center" shrinkToFit="1"/>
    </xf>
    <xf numFmtId="177" fontId="7" fillId="0" borderId="79" xfId="0" applyNumberFormat="1" applyFont="1" applyBorder="1" applyAlignment="1" applyProtection="1">
      <alignment vertical="center" shrinkToFit="1"/>
    </xf>
    <xf numFmtId="177" fontId="7" fillId="0" borderId="3" xfId="0" applyNumberFormat="1" applyFont="1" applyBorder="1" applyAlignment="1" applyProtection="1">
      <alignment vertical="center" shrinkToFit="1"/>
    </xf>
    <xf numFmtId="176" fontId="7" fillId="0" borderId="2" xfId="0" applyNumberFormat="1" applyFont="1" applyBorder="1" applyAlignment="1" applyProtection="1">
      <alignment vertical="center" shrinkToFit="1"/>
    </xf>
    <xf numFmtId="177" fontId="7" fillId="0" borderId="34" xfId="0" applyNumberFormat="1" applyFont="1" applyBorder="1" applyProtection="1">
      <alignment vertical="center"/>
    </xf>
    <xf numFmtId="178" fontId="7" fillId="0" borderId="35" xfId="0" applyNumberFormat="1" applyFont="1" applyBorder="1" applyProtection="1">
      <alignment vertical="center"/>
    </xf>
    <xf numFmtId="0" fontId="2" fillId="0" borderId="30" xfId="0" applyFont="1" applyBorder="1" applyAlignment="1" applyProtection="1">
      <alignment horizontal="center" vertical="center" shrinkToFit="1"/>
    </xf>
    <xf numFmtId="177" fontId="7" fillId="0" borderId="3" xfId="0" applyNumberFormat="1" applyFont="1" applyBorder="1" applyProtection="1">
      <alignment vertical="center"/>
    </xf>
    <xf numFmtId="186" fontId="2" fillId="0" borderId="21" xfId="0" applyNumberFormat="1" applyFont="1" applyBorder="1" applyAlignment="1" applyProtection="1">
      <alignment vertical="center" shrinkToFit="1"/>
    </xf>
    <xf numFmtId="186" fontId="2" fillId="0" borderId="30" xfId="0" applyNumberFormat="1" applyFont="1" applyBorder="1" applyAlignment="1" applyProtection="1">
      <alignment vertical="center" shrinkToFit="1"/>
    </xf>
    <xf numFmtId="0" fontId="2" fillId="5" borderId="20" xfId="0" applyFont="1" applyFill="1" applyBorder="1" applyAlignment="1" applyProtection="1">
      <alignment vertical="center" shrinkToFit="1"/>
    </xf>
    <xf numFmtId="0" fontId="2" fillId="0" borderId="21" xfId="0" applyFont="1" applyBorder="1" applyAlignment="1" applyProtection="1">
      <alignment vertical="center" shrinkToFit="1"/>
    </xf>
    <xf numFmtId="0" fontId="2" fillId="0" borderId="30" xfId="0" applyFont="1" applyBorder="1" applyAlignment="1" applyProtection="1">
      <alignment vertical="center" shrinkToFit="1"/>
    </xf>
    <xf numFmtId="176" fontId="7" fillId="0" borderId="76" xfId="0" applyNumberFormat="1" applyFont="1" applyBorder="1" applyAlignment="1" applyProtection="1">
      <alignment vertical="center" shrinkToFit="1"/>
    </xf>
    <xf numFmtId="178" fontId="2" fillId="0" borderId="26" xfId="0" applyNumberFormat="1" applyFont="1" applyBorder="1" applyAlignment="1" applyProtection="1">
      <alignment vertical="center" shrinkToFit="1"/>
    </xf>
    <xf numFmtId="0" fontId="2" fillId="3" borderId="20" xfId="0" applyFont="1" applyFill="1" applyBorder="1" applyAlignment="1" applyProtection="1">
      <alignment horizontal="center" vertical="center" shrinkToFit="1"/>
    </xf>
    <xf numFmtId="0" fontId="2" fillId="3" borderId="18" xfId="0" applyFont="1" applyFill="1" applyBorder="1" applyAlignment="1" applyProtection="1">
      <alignment horizontal="center" vertical="center" shrinkToFit="1"/>
    </xf>
    <xf numFmtId="176" fontId="2" fillId="0" borderId="54" xfId="0" applyNumberFormat="1" applyFont="1" applyBorder="1" applyAlignment="1" applyProtection="1">
      <alignment vertical="center" shrinkToFit="1"/>
    </xf>
    <xf numFmtId="176" fontId="2" fillId="0" borderId="55" xfId="0" applyNumberFormat="1" applyFont="1" applyBorder="1" applyAlignment="1" applyProtection="1">
      <alignment vertical="center" shrinkToFit="1"/>
    </xf>
    <xf numFmtId="176" fontId="2" fillId="0" borderId="75" xfId="0" applyNumberFormat="1" applyFont="1" applyBorder="1" applyAlignment="1" applyProtection="1">
      <alignment vertical="center" shrinkToFit="1"/>
    </xf>
    <xf numFmtId="0" fontId="2" fillId="0" borderId="0" xfId="0" applyFont="1" applyAlignment="1" applyProtection="1">
      <alignment horizontal="center" vertical="center"/>
      <protection locked="0"/>
    </xf>
    <xf numFmtId="0" fontId="4" fillId="0" borderId="0" xfId="0" applyFont="1" applyBorder="1" applyProtection="1">
      <alignment vertical="center"/>
    </xf>
    <xf numFmtId="176" fontId="2" fillId="0" borderId="7" xfId="0" applyNumberFormat="1" applyFont="1" applyBorder="1" applyAlignment="1" applyProtection="1">
      <alignment horizontal="right" vertical="center" shrinkToFit="1"/>
      <protection locked="0"/>
    </xf>
    <xf numFmtId="176" fontId="2" fillId="0" borderId="7" xfId="0" applyNumberFormat="1" applyFont="1" applyBorder="1" applyAlignment="1" applyProtection="1">
      <alignment horizontal="right" vertical="center" shrinkToFit="1"/>
    </xf>
    <xf numFmtId="0" fontId="2" fillId="0" borderId="0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</xf>
    <xf numFmtId="0" fontId="2" fillId="0" borderId="6" xfId="0" applyFont="1" applyBorder="1" applyAlignment="1" applyProtection="1">
      <alignment horizontal="center"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188" fontId="18" fillId="0" borderId="67" xfId="3" applyNumberFormat="1" applyFont="1" applyBorder="1" applyAlignment="1">
      <alignment vertical="center" shrinkToFit="1"/>
    </xf>
    <xf numFmtId="188" fontId="21" fillId="0" borderId="68" xfId="0" applyNumberFormat="1" applyFont="1" applyBorder="1" applyAlignment="1">
      <alignment vertical="center" shrinkToFit="1"/>
    </xf>
    <xf numFmtId="0" fontId="4" fillId="0" borderId="0" xfId="0" applyFont="1" applyAlignment="1" applyProtection="1">
      <alignment horizontal="right" vertical="center"/>
      <protection locked="0"/>
    </xf>
    <xf numFmtId="177" fontId="24" fillId="0" borderId="7" xfId="0" applyNumberFormat="1" applyFont="1" applyBorder="1" applyAlignment="1" applyProtection="1">
      <alignment horizontal="right" vertical="center" shrinkToFit="1"/>
    </xf>
    <xf numFmtId="176" fontId="7" fillId="0" borderId="85" xfId="0" applyNumberFormat="1" applyFont="1" applyBorder="1" applyAlignment="1" applyProtection="1">
      <alignment vertical="center" shrinkToFi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7" fillId="0" borderId="84" xfId="0" applyNumberFormat="1" applyFont="1" applyBorder="1" applyAlignment="1" applyProtection="1">
      <alignment vertical="center" shrinkToFit="1"/>
    </xf>
    <xf numFmtId="176" fontId="7" fillId="0" borderId="84" xfId="0" applyNumberFormat="1" applyFont="1" applyBorder="1" applyAlignment="1" applyProtection="1">
      <alignment vertical="center" shrinkToFit="1"/>
      <protection locked="0"/>
    </xf>
    <xf numFmtId="176" fontId="7" fillId="0" borderId="84" xfId="0" applyNumberFormat="1" applyFont="1" applyBorder="1" applyAlignment="1" applyProtection="1">
      <alignment vertical="center" shrinkToFit="1"/>
    </xf>
    <xf numFmtId="0" fontId="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38" xfId="0" applyFont="1" applyBorder="1" applyAlignment="1" applyProtection="1">
      <alignment horizontal="center" vertical="center" wrapText="1"/>
    </xf>
    <xf numFmtId="0" fontId="2" fillId="0" borderId="37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/>
    </xf>
    <xf numFmtId="0" fontId="2" fillId="0" borderId="39" xfId="0" applyFont="1" applyBorder="1" applyAlignment="1" applyProtection="1">
      <alignment horizontal="center" vertical="center"/>
    </xf>
    <xf numFmtId="0" fontId="2" fillId="0" borderId="36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</cellXfs>
  <cellStyles count="15">
    <cellStyle name="パーセント 2" xfId="6" xr:uid="{164E8A1B-1D55-4A79-A022-B7C3590084A4}"/>
    <cellStyle name="パーセント 2 2" xfId="11" xr:uid="{E29005C2-754C-44BF-9D13-B8EE81849DCC}"/>
    <cellStyle name="パーセント 3" xfId="13" xr:uid="{26AE0B47-BC9C-485B-BE5B-182FE38FFA0D}"/>
    <cellStyle name="桁区切り 2" xfId="5" xr:uid="{67B96379-ACF0-4F51-91E6-29944DF057A8}"/>
    <cellStyle name="桁区切り 2 2" xfId="10" xr:uid="{C8B1C9FD-3370-4A2F-ADAF-B452AE7F9217}"/>
    <cellStyle name="桁区切り 3" xfId="8" xr:uid="{C51BE9A7-CEE7-4E4E-B8FF-5CB0EB3AB30D}"/>
    <cellStyle name="通貨 2" xfId="14" xr:uid="{7E35DF58-B2C1-4747-B415-0E1F0B3306D1}"/>
    <cellStyle name="標準" xfId="0" builtinId="0"/>
    <cellStyle name="標準 2" xfId="1" xr:uid="{628300A6-EE7F-48AB-ADB6-E6C2163E0F7A}"/>
    <cellStyle name="標準 2 2" xfId="4" xr:uid="{90F332D9-63FA-4320-A8BD-77F14C604A3A}"/>
    <cellStyle name="標準 2 2 2" xfId="2" xr:uid="{1B96720E-C5E5-4126-BDD3-C810CEE0550F}"/>
    <cellStyle name="標準 2 3" xfId="9" xr:uid="{6680B715-EB63-442E-84F0-71A0A2F0B4DA}"/>
    <cellStyle name="標準 3" xfId="7" xr:uid="{EAF3D5FB-DB7A-4BA0-AA5C-C8A75766FC4E}"/>
    <cellStyle name="標準 4" xfId="3" xr:uid="{DFE5ACE3-2737-4CFA-B148-DA6D2A0293A4}"/>
    <cellStyle name="標準 6" xfId="12" xr:uid="{95685B14-D8F3-4CD8-B088-509144F4A47E}"/>
  </cellStyles>
  <dxfs count="4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5" formatCode="#,##0&quot; 円&quot;"/>
      <alignment horizontal="general" vertical="center" textRotation="0" wrapText="0" indent="0" justifyLastLine="0" shrinkToFit="1" readingOrder="0"/>
      <border diagonalUp="0" diagonalDown="0" outline="0">
        <left style="medium">
          <color auto="1"/>
        </left>
        <right style="medium">
          <color auto="1"/>
        </right>
        <top/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5" formatCode="#,##0&quot; 円&quot;"/>
      <fill>
        <patternFill patternType="none">
          <fgColor indexed="64"/>
          <bgColor auto="1"/>
        </patternFill>
      </fill>
      <alignment vertical="center" textRotation="0" wrapText="0" justifyLastLine="0" shrinkToFit="1" readingOrder="0"/>
      <border diagonalUp="0" diagonalDown="0">
        <left style="medium">
          <color auto="1"/>
        </left>
        <right style="medium">
          <color auto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8" formatCode="0.#0&quot; t-CO2&quot;"/>
      <alignment horizontal="general" vertical="center" textRotation="0" wrapText="0" indent="0" justifyLastLine="0" shrinkToFit="1" readingOrder="0"/>
      <border diagonalUp="0" diagonalDown="0" outline="0">
        <left style="medium">
          <color auto="1"/>
        </left>
        <right style="medium">
          <color auto="1"/>
        </right>
        <top/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8" formatCode="0.#0&quot; t-CO2&quot;"/>
      <alignment vertical="center" textRotation="0" wrapText="0" justifyLastLine="0" shrinkToFit="1" readingOrder="0"/>
      <border diagonalUp="0" diagonalDown="0">
        <left style="medium">
          <color auto="1"/>
        </left>
        <right style="medium">
          <color auto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1" formatCode="#,##0&quot;円&quot;"/>
      <alignment horizontal="general" vertical="center" textRotation="0" wrapText="0" indent="0" justifyLastLine="0" shrinkToFit="1" readingOrder="0"/>
      <border diagonalUp="0" diagonalDown="0" outline="0">
        <left style="double">
          <color auto="1"/>
        </left>
        <right style="medium">
          <color auto="1"/>
        </right>
        <top/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5" formatCode="#,##0&quot; 円&quot;"/>
      <alignment vertical="center" textRotation="0" wrapText="0" justifyLastLine="0" shrinkToFit="1" readingOrder="0"/>
      <border diagonalUp="0" diagonalDown="0">
        <left style="double">
          <color auto="1"/>
        </left>
        <right style="medium">
          <color auto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1" formatCode="#,##0&quot;円&quot;"/>
      <alignment horizontal="general" vertical="center" textRotation="0" wrapText="0" indent="0" justifyLastLine="0" shrinkToFit="1" readingOrder="0"/>
      <border diagonalUp="0" diagonalDown="0" outline="0">
        <left/>
        <right/>
        <top/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1" formatCode="#,##0&quot;円&quot;"/>
      <alignment vertical="center" textRotation="0" wrapTex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5" formatCode="#,##0&quot; 円&quot;"/>
      <alignment horizontal="general" vertical="center" textRotation="0" wrapText="0" indent="0" justifyLastLine="0" shrinkToFit="1" readingOrder="0"/>
      <border diagonalUp="0" diagonalDown="0" outline="0">
        <left style="medium">
          <color auto="1"/>
        </left>
        <right/>
        <top/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0" formatCode="#,##0&quot;kwh&quot;"/>
      <alignment vertical="center" textRotation="0" wrapTex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4" formatCode="#,##0&quot; kwh&quot;"/>
      <alignment horizontal="general" vertical="center" textRotation="0" wrapText="0" indent="0" justifyLastLine="0" shrinkToFit="1" readingOrder="0"/>
      <border diagonalUp="0" diagonalDown="0" outline="0">
        <left style="double">
          <color auto="1"/>
        </left>
        <right style="medium">
          <color auto="1"/>
        </right>
        <top/>
        <bottom style="medium">
          <color auto="1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1" formatCode="#,##0&quot;円&quot;"/>
      <alignment vertical="center" textRotation="0" wrapText="0" justifyLastLine="0" shrinkToFit="1" readingOrder="0"/>
      <border diagonalUp="0" diagonalDown="0">
        <left style="double">
          <color auto="1"/>
        </left>
        <right style="medium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4" formatCode="#,##0&quot; kwh&quot;"/>
      <alignment horizontal="general" vertical="center" textRotation="0" wrapText="0" indent="0" justifyLastLine="0" shrinkToFit="1" readingOrder="0"/>
      <border diagonalUp="0" diagonalDown="0" outline="0">
        <left/>
        <right/>
        <top/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0" formatCode="#,##0&quot;kwh&quot;"/>
      <alignment vertical="center" textRotation="0" wrapTex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numFmt numFmtId="184" formatCode="#,##0&quot; kwh&quot;"/>
      <alignment horizontal="general" vertical="center" textRotation="0" wrapText="0" indent="0" justifyLastLine="0" shrinkToFit="1" readingOrder="0"/>
      <border diagonalUp="0" diagonalDown="0" outline="0">
        <left style="medium">
          <color auto="1"/>
        </left>
        <right/>
        <top/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180" formatCode="#,##0&quot;kwh&quot;"/>
      <alignment vertical="center" textRotation="0" wrapText="0" justifyLastLine="0" shrinkToFit="1" readingOrder="0"/>
      <border diagonalUp="0" diagonalDown="0">
        <left style="medium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alignment horizontal="general" vertical="center" textRotation="0" wrapText="0" indent="0" justifyLastLine="0" shrinkToFit="1" readingOrder="0"/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alignment vertical="center" textRotation="0" wrapTex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  <alignment horizontal="center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numFmt numFmtId="0" formatCode="General"/>
      <alignment horizontal="center" vertical="center" textRotation="0" wrapText="0" indent="0" justifyLastLine="0" shrinkToFit="1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BIZ UD明朝 Medium"/>
        <family val="1"/>
        <charset val="128"/>
        <scheme val="none"/>
      </font>
    </dxf>
    <dxf>
      <border diagonalUp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BIZ UD明朝 Medium"/>
        <family val="1"/>
        <charset val="128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color auto="1"/>
      </font>
      <fill>
        <patternFill>
          <bgColor theme="0" tint="-4.9989318521683403E-2"/>
        </patternFill>
      </fill>
    </dxf>
    <dxf>
      <font>
        <b val="0"/>
        <i val="0"/>
        <strike val="0"/>
        <color auto="1"/>
      </font>
    </dxf>
    <dxf>
      <font>
        <b val="0"/>
        <i val="0"/>
        <strike val="0"/>
      </font>
    </dxf>
  </dxfs>
  <tableStyles count="1" defaultTableStyle="TableStyleMedium2" defaultPivotStyle="PivotStyleLight16">
    <tableStyle name="テーブル スタイル 1" pivot="0" count="3" xr9:uid="{92B909B4-7B50-409F-9CF7-23BFEC634CFB}">
      <tableStyleElement type="wholeTable" dxfId="489"/>
      <tableStyleElement type="firstColumnStripe" dxfId="488"/>
      <tableStyleElement type="secondColumnStripe" dxfId="487"/>
    </tableStyle>
  </tableStyles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54FC99-65EA-4302-97FC-61008E2015C9}" name="テーブル1" displayName="テーブル1" ref="A1:J115" totalsRowCount="1" headerRowDxfId="486" dataDxfId="484" totalsRowDxfId="482" headerRowBorderDxfId="485" tableBorderDxfId="483">
  <autoFilter ref="A1:J114" xr:uid="{EB2B12D7-D613-47B4-91F6-7FE2F80EA873}"/>
  <tableColumns count="10">
    <tableColumn id="8" xr3:uid="{A16C8747-CE18-4728-818C-5D84511E98BA}" name="LED化_x000a_№" dataDxfId="481" totalsRowDxfId="480">
      <calculatedColumnFormula>SUBTOTAL(103,#REF!)</calculatedColumnFormula>
    </tableColumn>
    <tableColumn id="4" xr3:uid="{2624088A-70CD-4DD7-82DE-64947C66A7DA}" name="施設名称" totalsRowLabel="総計" dataDxfId="479" totalsRowDxfId="478"/>
    <tableColumn id="15" xr3:uid="{EDB92BA4-02CB-4C90-8B94-D161A277500A}" name="既設照明_x000a_消費電気量_x000a_(10年/kwh)" totalsRowFunction="sum" dataDxfId="477" totalsRowDxfId="476">
      <calculatedColumnFormula>+'1.市役所東庁舎'!X5</calculatedColumnFormula>
    </tableColumn>
    <tableColumn id="2" xr3:uid="{FEBF8FC5-5FA9-4F16-B096-34C4509C9B81}" name="ＬＥＤ照明_x000a_消費電気量_x000a_(10年/kwh)" totalsRowFunction="sum" dataDxfId="475" totalsRowDxfId="474" dataCellStyle="標準 4">
      <calculatedColumnFormula>+'1.市役所東庁舎'!Y5</calculatedColumnFormula>
    </tableColumn>
    <tableColumn id="20" xr3:uid="{B68B86DB-00BA-41D7-B496-1E625CAB18D5}" name="10年間_x000a_消費電力削減量_x000a_(kwh)" totalsRowFunction="sum" dataDxfId="473" totalsRowDxfId="472">
      <calculatedColumnFormula>+'1.市役所東庁舎'!AB5</calculatedColumnFormula>
    </tableColumn>
    <tableColumn id="21" xr3:uid="{01FAB29D-21D5-4285-84E3-4F7A2AD06E03}" name="既設照明_x000a_電気使用料_x000a_(10年/円)" totalsRowFunction="sum" dataDxfId="471" totalsRowDxfId="470">
      <calculatedColumnFormula>+'1.市役所東庁舎'!Z5</calculatedColumnFormula>
    </tableColumn>
    <tableColumn id="22" xr3:uid="{93176125-D705-4D9A-AE97-8E8964CC25A6}" name="ＬＥＤ照明_x000a_電気使用料_x000a_(10年/円)" totalsRowFunction="sum" dataDxfId="469" totalsRowDxfId="468">
      <calculatedColumnFormula>+'1.市役所東庁舎'!AA5</calculatedColumnFormula>
    </tableColumn>
    <tableColumn id="1" xr3:uid="{9FE4C98C-4DDF-46BC-A005-0B22D907C796}" name="10年間_x000a_電気使用料削減額_x000a_(円)" totalsRowFunction="sum" dataDxfId="467" totalsRowDxfId="466" dataCellStyle="標準 4">
      <calculatedColumnFormula>+'1.市役所東庁舎'!AB8</calculatedColumnFormula>
    </tableColumn>
    <tableColumn id="3" xr3:uid="{CCA6CF3E-B1F7-4834-A4DE-F1A8A8941125}" name="10年間_x000a_二酸化炭素削減量_x000a_(t-CO2)" totalsRowFunction="sum" dataDxfId="465" totalsRowDxfId="464" dataCellStyle="標準 4">
      <calculatedColumnFormula>+'2.新城地域文化広場(文化会館)'!AD204</calculatedColumnFormula>
    </tableColumn>
    <tableColumn id="25" xr3:uid="{7B145D8E-0A3F-4FB8-A970-973C7028354F}" name="リース総額_x000a_(10年/円/税込)" totalsRowFunction="sum" dataDxfId="463" totalsRowDxfId="462">
      <calculatedColumnFormula>'1.市役所東庁舎'!T8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5DDB-FB1A-47DC-BDF2-E09779C606FE}">
  <sheetPr>
    <tabColor rgb="FFFFFF00"/>
    <pageSetUpPr fitToPage="1"/>
  </sheetPr>
  <dimension ref="A1:A20"/>
  <sheetViews>
    <sheetView showGridLines="0" tabSelected="1" zoomScaleNormal="100" workbookViewId="0">
      <selection activeCell="D19" sqref="D19"/>
    </sheetView>
  </sheetViews>
  <sheetFormatPr defaultRowHeight="24.95" customHeight="1" x14ac:dyDescent="0.15"/>
  <cols>
    <col min="1" max="16384" width="9" style="256"/>
  </cols>
  <sheetData>
    <row r="1" spans="1:1" ht="24.95" customHeight="1" x14ac:dyDescent="0.15">
      <c r="A1" s="257" t="s">
        <v>3526</v>
      </c>
    </row>
    <row r="2" spans="1:1" ht="24.95" customHeight="1" x14ac:dyDescent="0.15">
      <c r="A2" s="256" t="s">
        <v>3527</v>
      </c>
    </row>
    <row r="4" spans="1:1" ht="24.95" customHeight="1" x14ac:dyDescent="0.15">
      <c r="A4" s="257" t="s">
        <v>3528</v>
      </c>
    </row>
    <row r="5" spans="1:1" ht="24.95" customHeight="1" x14ac:dyDescent="0.15">
      <c r="A5" s="256" t="s">
        <v>3530</v>
      </c>
    </row>
    <row r="6" spans="1:1" ht="24.95" customHeight="1" x14ac:dyDescent="0.15">
      <c r="A6" s="256" t="s">
        <v>3529</v>
      </c>
    </row>
    <row r="7" spans="1:1" ht="24.95" customHeight="1" x14ac:dyDescent="0.15">
      <c r="A7" s="256" t="s">
        <v>3531</v>
      </c>
    </row>
    <row r="8" spans="1:1" ht="24.95" customHeight="1" x14ac:dyDescent="0.15">
      <c r="A8" s="256" t="s">
        <v>3532</v>
      </c>
    </row>
    <row r="9" spans="1:1" ht="24.95" customHeight="1" x14ac:dyDescent="0.15">
      <c r="A9" s="256" t="s">
        <v>3533</v>
      </c>
    </row>
    <row r="10" spans="1:1" ht="24.95" customHeight="1" x14ac:dyDescent="0.15">
      <c r="A10" s="256" t="s">
        <v>3534</v>
      </c>
    </row>
    <row r="11" spans="1:1" ht="24.95" customHeight="1" x14ac:dyDescent="0.15">
      <c r="A11" s="256" t="s">
        <v>3535</v>
      </c>
    </row>
    <row r="12" spans="1:1" ht="24.95" customHeight="1" x14ac:dyDescent="0.15">
      <c r="A12" s="256" t="s">
        <v>3536</v>
      </c>
    </row>
    <row r="13" spans="1:1" ht="24.95" customHeight="1" x14ac:dyDescent="0.15">
      <c r="A13" s="256" t="s">
        <v>3537</v>
      </c>
    </row>
    <row r="14" spans="1:1" ht="24.95" customHeight="1" x14ac:dyDescent="0.15">
      <c r="A14" s="256" t="s">
        <v>3538</v>
      </c>
    </row>
    <row r="16" spans="1:1" ht="24.95" customHeight="1" x14ac:dyDescent="0.15">
      <c r="A16" s="257" t="s">
        <v>3541</v>
      </c>
    </row>
    <row r="17" spans="1:1" ht="24.95" customHeight="1" x14ac:dyDescent="0.15">
      <c r="A17" s="256" t="s">
        <v>3539</v>
      </c>
    </row>
    <row r="18" spans="1:1" ht="24.95" customHeight="1" x14ac:dyDescent="0.15">
      <c r="A18" s="258" t="s">
        <v>3540</v>
      </c>
    </row>
    <row r="19" spans="1:1" ht="24.95" customHeight="1" x14ac:dyDescent="0.15">
      <c r="A19" s="259" t="s">
        <v>3543</v>
      </c>
    </row>
    <row r="20" spans="1:1" ht="24.95" customHeight="1" x14ac:dyDescent="0.15">
      <c r="A20" s="256" t="s">
        <v>3546</v>
      </c>
    </row>
  </sheetData>
  <sheetProtection algorithmName="SHA-512" hashValue="JR00lMKDiLw0WS+viJcEFHwefDnTaLhpjuVWTmHOebRDDlPUicHF2zomnJjhscpP1uijbcek9TEdx8ZOtLfBtQ==" saltValue="8/yN0tS1wRVGmR6CrpR31w==" spinCount="100000" sheet="1" objects="1" scenarios="1"/>
  <phoneticPr fontId="1"/>
  <pageMargins left="0.25" right="0.25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FA7E-89FB-4EF0-BE7D-8E16751012B3}">
  <sheetPr>
    <pageSetUpPr fitToPage="1"/>
  </sheetPr>
  <dimension ref="A1:AD22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</v>
      </c>
      <c r="D1" s="41" t="s">
        <v>1</v>
      </c>
      <c r="E1" s="187" t="s">
        <v>588</v>
      </c>
      <c r="F1" s="188"/>
      <c r="G1" s="189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578</v>
      </c>
      <c r="D5" s="66">
        <v>2500</v>
      </c>
      <c r="E5" s="64"/>
      <c r="F5" s="67" t="s">
        <v>36</v>
      </c>
      <c r="G5" s="67" t="s">
        <v>74</v>
      </c>
      <c r="H5" s="74">
        <v>42</v>
      </c>
      <c r="I5" s="74">
        <v>2</v>
      </c>
      <c r="J5" s="74">
        <v>2</v>
      </c>
      <c r="K5" s="136">
        <f>+I5*J5</f>
        <v>4</v>
      </c>
      <c r="L5" s="64" t="s">
        <v>3512</v>
      </c>
      <c r="M5" s="162"/>
      <c r="N5" s="162"/>
      <c r="O5" s="163"/>
      <c r="P5" s="164"/>
      <c r="Q5" s="165"/>
      <c r="R5" s="128">
        <f>+I5</f>
        <v>2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3292</v>
      </c>
      <c r="Y5" s="75" t="str">
        <f>IFERROR(IF(Q5="","",ROUNDDOWN(Q5/1000*R5*U5*V5*W5,0)),"-")</f>
        <v/>
      </c>
      <c r="Z5" s="73">
        <f>IFERROR(IF(H5="","",ROUNDDOWN(X5*$V$2,0)),"-")</f>
        <v>92176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236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578</v>
      </c>
      <c r="D6" s="135">
        <v>2500</v>
      </c>
      <c r="E6" s="133"/>
      <c r="F6" s="82" t="s">
        <v>179</v>
      </c>
      <c r="G6" s="82" t="s">
        <v>75</v>
      </c>
      <c r="H6" s="84">
        <v>60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 t="shared" ref="R6:R16" si="3">+I6</f>
        <v>1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 t="shared" ref="X6" si="4">IFERROR(IF(H6="","",ROUNDDOWN(H6/1000*K6*U6*V6*W6,0)),"-")</f>
        <v>1176</v>
      </c>
      <c r="Y6" s="85" t="str">
        <f t="shared" ref="Y6" si="5">IFERROR(IF(Q6="","",ROUNDDOWN(Q6/1000*R6*U6*V6*W6,0)),"-")</f>
        <v/>
      </c>
      <c r="Z6" s="94">
        <f t="shared" ref="Z6" si="6">IFERROR(IF(H6="","",ROUNDDOWN(X6*$V$2,0)),"-")</f>
        <v>32928</v>
      </c>
      <c r="AA6" s="85" t="str">
        <f t="shared" ref="AA6" si="7">IFERROR(IF(Q6="","",ROUNDDOWN(Y6*$V$2,0)),"-")</f>
        <v/>
      </c>
      <c r="AB6" s="94" t="str">
        <f t="shared" si="0"/>
        <v/>
      </c>
      <c r="AC6" s="95" t="str">
        <f t="shared" si="1"/>
        <v/>
      </c>
      <c r="AD6" s="237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579</v>
      </c>
      <c r="D7" s="135">
        <v>2500</v>
      </c>
      <c r="E7" s="133"/>
      <c r="F7" s="82" t="s">
        <v>36</v>
      </c>
      <c r="G7" s="82" t="s">
        <v>74</v>
      </c>
      <c r="H7" s="84">
        <v>42</v>
      </c>
      <c r="I7" s="84">
        <v>2</v>
      </c>
      <c r="J7" s="84">
        <v>2</v>
      </c>
      <c r="K7" s="136">
        <f t="shared" ref="K7:K16" si="8">+I7*J7</f>
        <v>4</v>
      </c>
      <c r="L7" s="133" t="s">
        <v>3511</v>
      </c>
      <c r="M7" s="162"/>
      <c r="N7" s="162"/>
      <c r="O7" s="163"/>
      <c r="P7" s="164"/>
      <c r="Q7" s="165"/>
      <c r="R7" s="137">
        <f t="shared" si="3"/>
        <v>2</v>
      </c>
      <c r="S7" s="170"/>
      <c r="T7" s="176" t="str">
        <f t="shared" ref="T7:T16" si="9">IFERROR(IF(S7="","",R7*S7),"-")</f>
        <v/>
      </c>
      <c r="U7" s="94">
        <v>8</v>
      </c>
      <c r="V7" s="84">
        <v>245</v>
      </c>
      <c r="W7" s="85">
        <v>10</v>
      </c>
      <c r="X7" s="94">
        <f t="shared" ref="X7:X16" si="10">IFERROR(IF(H7="","",ROUNDDOWN(H7/1000*K7*U7*V7*W7,0)),"-")</f>
        <v>3292</v>
      </c>
      <c r="Y7" s="85" t="str">
        <f t="shared" ref="Y7:Y16" si="11">IFERROR(IF(Q7="","",ROUNDDOWN(Q7/1000*R7*U7*V7*W7,0)),"-")</f>
        <v/>
      </c>
      <c r="Z7" s="94">
        <f t="shared" ref="Z7:Z16" si="12">IFERROR(IF(H7="","",ROUNDDOWN(X7*$V$2,0)),"-")</f>
        <v>92176</v>
      </c>
      <c r="AA7" s="85" t="str">
        <f t="shared" ref="AA7:AA16" si="13">IFERROR(IF(Q7="","",ROUNDDOWN(Y7*$V$2,0)),"-")</f>
        <v/>
      </c>
      <c r="AB7" s="94" t="str">
        <f t="shared" ref="AB7:AB16" si="14">IFERROR(IF(Q7="","",ROUNDDOWN(X7-Y7,0)),"-")</f>
        <v/>
      </c>
      <c r="AC7" s="95" t="str">
        <f t="shared" ref="AC7:AC16" si="15">IFERROR(IF(Q7="","",ROUNDDOWN(Z7-AA7,0)),"-")</f>
        <v/>
      </c>
      <c r="AD7" s="237" t="str">
        <f t="shared" ref="AD7:AD16" si="16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580</v>
      </c>
      <c r="D8" s="135">
        <v>2500</v>
      </c>
      <c r="E8" s="133"/>
      <c r="F8" s="82" t="s">
        <v>36</v>
      </c>
      <c r="G8" s="82" t="s">
        <v>74</v>
      </c>
      <c r="H8" s="84">
        <v>42</v>
      </c>
      <c r="I8" s="84">
        <v>2</v>
      </c>
      <c r="J8" s="84">
        <v>2</v>
      </c>
      <c r="K8" s="136">
        <f>+I8*J8</f>
        <v>4</v>
      </c>
      <c r="L8" s="133" t="s">
        <v>3511</v>
      </c>
      <c r="M8" s="162"/>
      <c r="N8" s="162"/>
      <c r="O8" s="163"/>
      <c r="P8" s="164"/>
      <c r="Q8" s="165"/>
      <c r="R8" s="137">
        <f t="shared" si="3"/>
        <v>2</v>
      </c>
      <c r="S8" s="170"/>
      <c r="T8" s="176" t="str">
        <f t="shared" si="9"/>
        <v/>
      </c>
      <c r="U8" s="94">
        <v>8</v>
      </c>
      <c r="V8" s="84">
        <v>245</v>
      </c>
      <c r="W8" s="85">
        <v>10</v>
      </c>
      <c r="X8" s="94">
        <f t="shared" si="10"/>
        <v>3292</v>
      </c>
      <c r="Y8" s="85"/>
      <c r="Z8" s="94">
        <f t="shared" si="12"/>
        <v>92176</v>
      </c>
      <c r="AA8" s="85" t="str">
        <f t="shared" si="13"/>
        <v/>
      </c>
      <c r="AB8" s="94" t="str">
        <f t="shared" si="14"/>
        <v/>
      </c>
      <c r="AC8" s="95" t="str">
        <f t="shared" si="15"/>
        <v/>
      </c>
      <c r="AD8" s="237" t="str">
        <f t="shared" si="16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581</v>
      </c>
      <c r="D9" s="135">
        <v>2500</v>
      </c>
      <c r="E9" s="133"/>
      <c r="F9" s="82" t="s">
        <v>44</v>
      </c>
      <c r="G9" s="82" t="s">
        <v>584</v>
      </c>
      <c r="H9" s="84">
        <v>40</v>
      </c>
      <c r="I9" s="84">
        <v>4</v>
      </c>
      <c r="J9" s="84">
        <v>1</v>
      </c>
      <c r="K9" s="136">
        <f t="shared" si="8"/>
        <v>4</v>
      </c>
      <c r="L9" s="133" t="s">
        <v>3511</v>
      </c>
      <c r="M9" s="162"/>
      <c r="N9" s="162"/>
      <c r="O9" s="163"/>
      <c r="P9" s="164"/>
      <c r="Q9" s="165"/>
      <c r="R9" s="137">
        <f t="shared" si="3"/>
        <v>4</v>
      </c>
      <c r="S9" s="170"/>
      <c r="T9" s="176" t="str">
        <f t="shared" si="9"/>
        <v/>
      </c>
      <c r="U9" s="94">
        <v>8</v>
      </c>
      <c r="V9" s="84">
        <v>245</v>
      </c>
      <c r="W9" s="85">
        <v>10</v>
      </c>
      <c r="X9" s="94">
        <f t="shared" si="10"/>
        <v>3136</v>
      </c>
      <c r="Y9" s="85" t="str">
        <f t="shared" si="11"/>
        <v/>
      </c>
      <c r="Z9" s="94">
        <f t="shared" si="12"/>
        <v>87808</v>
      </c>
      <c r="AA9" s="85" t="str">
        <f t="shared" si="13"/>
        <v/>
      </c>
      <c r="AB9" s="94" t="str">
        <f t="shared" si="14"/>
        <v/>
      </c>
      <c r="AC9" s="95" t="str">
        <f t="shared" si="15"/>
        <v/>
      </c>
      <c r="AD9" s="237" t="str">
        <f t="shared" si="16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582</v>
      </c>
      <c r="D10" s="135">
        <v>2500</v>
      </c>
      <c r="E10" s="133"/>
      <c r="F10" s="82" t="s">
        <v>24</v>
      </c>
      <c r="G10" s="82" t="s">
        <v>49</v>
      </c>
      <c r="H10" s="84">
        <v>42</v>
      </c>
      <c r="I10" s="84">
        <v>1</v>
      </c>
      <c r="J10" s="84">
        <v>1</v>
      </c>
      <c r="K10" s="136">
        <f t="shared" si="8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3"/>
        <v>1</v>
      </c>
      <c r="S10" s="170"/>
      <c r="T10" s="176" t="str">
        <f t="shared" si="9"/>
        <v/>
      </c>
      <c r="U10" s="94">
        <v>8</v>
      </c>
      <c r="V10" s="84">
        <v>245</v>
      </c>
      <c r="W10" s="85">
        <v>10</v>
      </c>
      <c r="X10" s="94">
        <f t="shared" si="10"/>
        <v>823</v>
      </c>
      <c r="Y10" s="85" t="str">
        <f t="shared" si="11"/>
        <v/>
      </c>
      <c r="Z10" s="94">
        <f t="shared" si="12"/>
        <v>23044</v>
      </c>
      <c r="AA10" s="85" t="str">
        <f t="shared" si="13"/>
        <v/>
      </c>
      <c r="AB10" s="94" t="str">
        <f t="shared" si="14"/>
        <v/>
      </c>
      <c r="AC10" s="95" t="str">
        <f t="shared" si="15"/>
        <v/>
      </c>
      <c r="AD10" s="237" t="str">
        <f t="shared" si="16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582</v>
      </c>
      <c r="D11" s="135">
        <v>2500</v>
      </c>
      <c r="E11" s="133"/>
      <c r="F11" s="82" t="s">
        <v>113</v>
      </c>
      <c r="G11" s="82" t="s">
        <v>585</v>
      </c>
      <c r="H11" s="84">
        <v>22</v>
      </c>
      <c r="I11" s="84">
        <v>1</v>
      </c>
      <c r="J11" s="84">
        <v>1</v>
      </c>
      <c r="K11" s="136">
        <f t="shared" si="8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3"/>
        <v>1</v>
      </c>
      <c r="S11" s="170"/>
      <c r="T11" s="176" t="str">
        <f t="shared" si="9"/>
        <v/>
      </c>
      <c r="U11" s="94">
        <v>8</v>
      </c>
      <c r="V11" s="84">
        <v>245</v>
      </c>
      <c r="W11" s="85">
        <v>10</v>
      </c>
      <c r="X11" s="94">
        <f t="shared" si="10"/>
        <v>431</v>
      </c>
      <c r="Y11" s="85" t="str">
        <f t="shared" si="11"/>
        <v/>
      </c>
      <c r="Z11" s="94">
        <f t="shared" si="12"/>
        <v>12068</v>
      </c>
      <c r="AA11" s="85" t="str">
        <f t="shared" si="13"/>
        <v/>
      </c>
      <c r="AB11" s="94" t="str">
        <f t="shared" si="14"/>
        <v/>
      </c>
      <c r="AC11" s="95" t="str">
        <f t="shared" si="15"/>
        <v/>
      </c>
      <c r="AD11" s="237" t="str">
        <f t="shared" si="16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215</v>
      </c>
      <c r="D12" s="135">
        <v>2500</v>
      </c>
      <c r="E12" s="133"/>
      <c r="F12" s="82" t="s">
        <v>113</v>
      </c>
      <c r="G12" s="82" t="s">
        <v>114</v>
      </c>
      <c r="H12" s="179">
        <v>22</v>
      </c>
      <c r="I12" s="84">
        <v>1</v>
      </c>
      <c r="J12" s="84">
        <v>1</v>
      </c>
      <c r="K12" s="136">
        <f t="shared" si="8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3"/>
        <v>1</v>
      </c>
      <c r="S12" s="170"/>
      <c r="T12" s="176" t="str">
        <f t="shared" si="9"/>
        <v/>
      </c>
      <c r="U12" s="94">
        <v>2</v>
      </c>
      <c r="V12" s="84">
        <v>245</v>
      </c>
      <c r="W12" s="85">
        <v>10</v>
      </c>
      <c r="X12" s="94">
        <f t="shared" si="10"/>
        <v>107</v>
      </c>
      <c r="Y12" s="85" t="str">
        <f t="shared" si="11"/>
        <v/>
      </c>
      <c r="Z12" s="94">
        <f t="shared" si="12"/>
        <v>2996</v>
      </c>
      <c r="AA12" s="85" t="str">
        <f t="shared" si="13"/>
        <v/>
      </c>
      <c r="AB12" s="94" t="str">
        <f t="shared" si="14"/>
        <v/>
      </c>
      <c r="AC12" s="95" t="str">
        <f t="shared" si="15"/>
        <v/>
      </c>
      <c r="AD12" s="237" t="str">
        <f t="shared" si="16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221</v>
      </c>
      <c r="D13" s="135">
        <v>2500</v>
      </c>
      <c r="E13" s="133"/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8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3"/>
        <v>1</v>
      </c>
      <c r="S13" s="170"/>
      <c r="T13" s="176" t="str">
        <f t="shared" si="9"/>
        <v/>
      </c>
      <c r="U13" s="94">
        <v>2</v>
      </c>
      <c r="V13" s="84">
        <v>245</v>
      </c>
      <c r="W13" s="85">
        <v>10</v>
      </c>
      <c r="X13" s="94">
        <f t="shared" si="10"/>
        <v>107</v>
      </c>
      <c r="Y13" s="85" t="str">
        <f t="shared" si="11"/>
        <v/>
      </c>
      <c r="Z13" s="94">
        <f t="shared" si="12"/>
        <v>2996</v>
      </c>
      <c r="AA13" s="85" t="str">
        <f t="shared" si="13"/>
        <v/>
      </c>
      <c r="AB13" s="94" t="str">
        <f t="shared" si="14"/>
        <v/>
      </c>
      <c r="AC13" s="95" t="str">
        <f t="shared" si="15"/>
        <v/>
      </c>
      <c r="AD13" s="237" t="str">
        <f t="shared" si="16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67</v>
      </c>
      <c r="D14" s="135">
        <v>2500</v>
      </c>
      <c r="E14" s="133"/>
      <c r="F14" s="82" t="s">
        <v>36</v>
      </c>
      <c r="G14" s="82" t="s">
        <v>74</v>
      </c>
      <c r="H14" s="84">
        <v>42</v>
      </c>
      <c r="I14" s="84">
        <v>3</v>
      </c>
      <c r="J14" s="84">
        <v>2</v>
      </c>
      <c r="K14" s="136">
        <f t="shared" si="8"/>
        <v>6</v>
      </c>
      <c r="L14" s="133" t="s">
        <v>3511</v>
      </c>
      <c r="M14" s="162"/>
      <c r="N14" s="162"/>
      <c r="O14" s="163"/>
      <c r="P14" s="164"/>
      <c r="Q14" s="165"/>
      <c r="R14" s="137">
        <f t="shared" si="3"/>
        <v>3</v>
      </c>
      <c r="S14" s="170"/>
      <c r="T14" s="176" t="str">
        <f t="shared" si="9"/>
        <v/>
      </c>
      <c r="U14" s="94">
        <v>8</v>
      </c>
      <c r="V14" s="84">
        <v>245</v>
      </c>
      <c r="W14" s="85">
        <v>10</v>
      </c>
      <c r="X14" s="94">
        <f t="shared" si="10"/>
        <v>4939</v>
      </c>
      <c r="Y14" s="85" t="str">
        <f t="shared" si="11"/>
        <v/>
      </c>
      <c r="Z14" s="94">
        <f t="shared" si="12"/>
        <v>138292</v>
      </c>
      <c r="AA14" s="85" t="str">
        <f t="shared" si="13"/>
        <v/>
      </c>
      <c r="AB14" s="94" t="str">
        <f t="shared" si="14"/>
        <v/>
      </c>
      <c r="AC14" s="95" t="str">
        <f t="shared" si="15"/>
        <v/>
      </c>
      <c r="AD14" s="237" t="str">
        <f t="shared" si="16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583</v>
      </c>
      <c r="D15" s="135">
        <v>2500</v>
      </c>
      <c r="E15" s="133"/>
      <c r="F15" s="82" t="s">
        <v>36</v>
      </c>
      <c r="G15" s="82" t="s">
        <v>74</v>
      </c>
      <c r="H15" s="84">
        <v>42</v>
      </c>
      <c r="I15" s="84">
        <v>1</v>
      </c>
      <c r="J15" s="84">
        <v>2</v>
      </c>
      <c r="K15" s="136">
        <f t="shared" si="8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3"/>
        <v>1</v>
      </c>
      <c r="S15" s="170"/>
      <c r="T15" s="176" t="str">
        <f t="shared" si="9"/>
        <v/>
      </c>
      <c r="U15" s="94">
        <v>8</v>
      </c>
      <c r="V15" s="84">
        <v>245</v>
      </c>
      <c r="W15" s="85">
        <v>10</v>
      </c>
      <c r="X15" s="94">
        <f t="shared" si="10"/>
        <v>1646</v>
      </c>
      <c r="Y15" s="85" t="str">
        <f t="shared" si="11"/>
        <v/>
      </c>
      <c r="Z15" s="94">
        <f t="shared" si="12"/>
        <v>46088</v>
      </c>
      <c r="AA15" s="85" t="str">
        <f t="shared" si="13"/>
        <v/>
      </c>
      <c r="AB15" s="94" t="str">
        <f t="shared" si="14"/>
        <v/>
      </c>
      <c r="AC15" s="95" t="str">
        <f t="shared" si="15"/>
        <v/>
      </c>
      <c r="AD15" s="237" t="str">
        <f t="shared" si="16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545</v>
      </c>
      <c r="D16" s="135">
        <v>2500</v>
      </c>
      <c r="E16" s="133"/>
      <c r="F16" s="82" t="s">
        <v>586</v>
      </c>
      <c r="G16" s="82" t="s">
        <v>75</v>
      </c>
      <c r="H16" s="84">
        <v>10</v>
      </c>
      <c r="I16" s="84">
        <v>1</v>
      </c>
      <c r="J16" s="84">
        <v>1</v>
      </c>
      <c r="K16" s="136">
        <f t="shared" si="8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3"/>
        <v>1</v>
      </c>
      <c r="S16" s="170"/>
      <c r="T16" s="176" t="str">
        <f t="shared" si="9"/>
        <v/>
      </c>
      <c r="U16" s="94">
        <v>8</v>
      </c>
      <c r="V16" s="84">
        <v>245</v>
      </c>
      <c r="W16" s="85">
        <v>10</v>
      </c>
      <c r="X16" s="94">
        <f t="shared" si="10"/>
        <v>196</v>
      </c>
      <c r="Y16" s="85" t="str">
        <f t="shared" si="11"/>
        <v/>
      </c>
      <c r="Z16" s="94">
        <f t="shared" si="12"/>
        <v>5488</v>
      </c>
      <c r="AA16" s="85" t="str">
        <f t="shared" si="13"/>
        <v/>
      </c>
      <c r="AB16" s="94" t="str">
        <f t="shared" si="14"/>
        <v/>
      </c>
      <c r="AC16" s="95" t="str">
        <f t="shared" si="15"/>
        <v/>
      </c>
      <c r="AD16" s="237" t="str">
        <f t="shared" si="16"/>
        <v/>
      </c>
    </row>
    <row r="17" spans="1:30" s="110" customFormat="1" ht="24.95" customHeight="1" x14ac:dyDescent="0.15">
      <c r="A17" s="133"/>
      <c r="B17" s="134"/>
      <c r="C17" s="134"/>
      <c r="D17" s="135"/>
      <c r="E17" s="133"/>
      <c r="F17" s="82"/>
      <c r="G17" s="82"/>
      <c r="H17" s="84"/>
      <c r="I17" s="84"/>
      <c r="J17" s="84"/>
      <c r="K17" s="136"/>
      <c r="L17" s="133"/>
      <c r="M17" s="173"/>
      <c r="N17" s="173"/>
      <c r="O17" s="134"/>
      <c r="P17" s="174"/>
      <c r="Q17" s="175"/>
      <c r="R17" s="137"/>
      <c r="S17" s="170"/>
      <c r="T17" s="176"/>
      <c r="U17" s="94"/>
      <c r="V17" s="84"/>
      <c r="W17" s="85"/>
      <c r="X17" s="94"/>
      <c r="Y17" s="85"/>
      <c r="Z17" s="94"/>
      <c r="AA17" s="85"/>
      <c r="AB17" s="94"/>
      <c r="AC17" s="95"/>
      <c r="AD17" s="96"/>
    </row>
    <row r="18" spans="1:30" s="110" customFormat="1" ht="24.95" customHeight="1" thickBot="1" x14ac:dyDescent="0.2">
      <c r="A18" s="97"/>
      <c r="B18" s="98"/>
      <c r="C18" s="98"/>
      <c r="D18" s="99"/>
      <c r="E18" s="97"/>
      <c r="F18" s="100"/>
      <c r="G18" s="100"/>
      <c r="H18" s="102"/>
      <c r="I18" s="102"/>
      <c r="J18" s="102"/>
      <c r="K18" s="157"/>
      <c r="L18" s="97"/>
      <c r="M18" s="104"/>
      <c r="N18" s="104"/>
      <c r="O18" s="98"/>
      <c r="P18" s="105"/>
      <c r="Q18" s="106"/>
      <c r="R18" s="158"/>
      <c r="S18" s="171"/>
      <c r="T18" s="108"/>
      <c r="U18" s="94"/>
      <c r="V18" s="84"/>
      <c r="W18" s="85"/>
      <c r="X18" s="109"/>
      <c r="Y18" s="103"/>
      <c r="Z18" s="109"/>
      <c r="AA18" s="103"/>
      <c r="AB18" s="109"/>
      <c r="AC18" s="159"/>
      <c r="AD18" s="242"/>
    </row>
    <row r="19" spans="1:30" ht="24.95" customHeight="1" thickBot="1" x14ac:dyDescent="0.2">
      <c r="M19" s="46"/>
      <c r="N19" s="46"/>
      <c r="O19" s="46"/>
      <c r="P19" s="46"/>
      <c r="Q19" s="46"/>
      <c r="R19" s="111"/>
      <c r="S19" s="250" t="s">
        <v>3524</v>
      </c>
      <c r="T19" s="210" t="str">
        <f>IF(SUBTOTAL(9,T5:T18)=0,"",SUBTOTAL(9,T5:T18))</f>
        <v/>
      </c>
      <c r="U19" s="113"/>
      <c r="V19" s="114"/>
      <c r="W19" s="115"/>
      <c r="X19" s="214">
        <f t="shared" ref="X19:AD19" si="17">IF(SUBTOTAL(9,X5:X18)=0,"",SUBTOTAL(9,X5:X18))</f>
        <v>22437</v>
      </c>
      <c r="Y19" s="215" t="str">
        <f t="shared" si="17"/>
        <v/>
      </c>
      <c r="Z19" s="214">
        <f t="shared" si="17"/>
        <v>628236</v>
      </c>
      <c r="AA19" s="215" t="str">
        <f t="shared" si="17"/>
        <v/>
      </c>
      <c r="AB19" s="214" t="str">
        <f t="shared" si="17"/>
        <v/>
      </c>
      <c r="AC19" s="235" t="str">
        <f t="shared" si="17"/>
        <v/>
      </c>
      <c r="AD19" s="233" t="str">
        <f t="shared" si="17"/>
        <v/>
      </c>
    </row>
    <row r="20" spans="1:30" ht="24.95" customHeight="1" thickBot="1" x14ac:dyDescent="0.2">
      <c r="S20" s="262" t="s">
        <v>3544</v>
      </c>
      <c r="T20" s="264"/>
    </row>
    <row r="21" spans="1:30" ht="24.95" customHeight="1" thickTop="1" thickBot="1" x14ac:dyDescent="0.2">
      <c r="S21" s="265" t="s">
        <v>3545</v>
      </c>
      <c r="T21" s="268" t="str">
        <f>IF(T19="","",T19+T20)</f>
        <v/>
      </c>
    </row>
    <row r="22" spans="1:30" ht="24.95" customHeight="1" thickTop="1" x14ac:dyDescent="0.15"/>
  </sheetData>
  <sheetProtection algorithmName="SHA-512" hashValue="3rLcoA/8L7LlLPKds/kD+Eb13H0yK8uCW3cLfTM56mRQHCnuZvJIHM8gWBMdxcym4X4krNlfOYSB0k6rCmln9Q==" saltValue="lsZw8EdvWXiF+GXFSHMY7Q==" spinCount="100000" sheet="1" objects="1" scenarios="1" autoFilter="0"/>
  <autoFilter ref="A4:AD1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6">
    <cfRule type="containsBlanks" dxfId="435" priority="5" stopIfTrue="1">
      <formula>LEN(TRIM(M5))=0</formula>
    </cfRule>
  </conditionalFormatting>
  <conditionalFormatting sqref="S5">
    <cfRule type="containsBlanks" dxfId="434" priority="3">
      <formula>LEN(TRIM(S5))=0</formula>
    </cfRule>
  </conditionalFormatting>
  <conditionalFormatting sqref="S19 S6:S16">
    <cfRule type="containsBlanks" dxfId="433" priority="2">
      <formula>LEN(TRIM(S6))=0</formula>
    </cfRule>
  </conditionalFormatting>
  <conditionalFormatting sqref="T20">
    <cfRule type="containsBlanks" dxfId="432" priority="1">
      <formula>LEN(TRIM(T20))=0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1C7A5-42A4-4DAE-B9F1-B71466748327}">
  <sheetPr>
    <pageSetUpPr fitToPage="1"/>
  </sheetPr>
  <dimension ref="A1:AD70"/>
  <sheetViews>
    <sheetView showGridLines="0" zoomScale="85" zoomScaleNormal="85" zoomScaleSheetLayoutView="100" workbookViewId="0">
      <pane xSplit="11" ySplit="4" topLeftCell="N5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98</v>
      </c>
      <c r="D1" s="41" t="s">
        <v>1</v>
      </c>
      <c r="E1" s="42" t="s">
        <v>2549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2290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1731</v>
      </c>
      <c r="D6" s="135" t="s">
        <v>2581</v>
      </c>
      <c r="E6" s="133"/>
      <c r="F6" s="82" t="s">
        <v>173</v>
      </c>
      <c r="G6" s="82" t="s">
        <v>75</v>
      </c>
      <c r="H6" s="84">
        <v>22</v>
      </c>
      <c r="I6" s="84">
        <v>1</v>
      </c>
      <c r="J6" s="84">
        <v>2</v>
      </c>
      <c r="K6" s="136">
        <f>+I6*J6</f>
        <v>2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880</v>
      </c>
      <c r="Y6" s="85" t="str">
        <f>IFERROR(IF(Q6="","",ROUNDDOWN(Q6/1000*R6*U6*V6*W6,0)),"-")</f>
        <v/>
      </c>
      <c r="Z6" s="94">
        <f>IFERROR(IF(H6="","",ROUNDDOWN(X6*$V$2,0)),"-")</f>
        <v>24640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1731</v>
      </c>
      <c r="D7" s="135" t="s">
        <v>2581</v>
      </c>
      <c r="E7" s="133"/>
      <c r="F7" s="82" t="s">
        <v>36</v>
      </c>
      <c r="G7" s="82" t="s">
        <v>79</v>
      </c>
      <c r="H7" s="84">
        <v>42</v>
      </c>
      <c r="I7" s="84">
        <v>2</v>
      </c>
      <c r="J7" s="84">
        <v>2</v>
      </c>
      <c r="K7" s="136">
        <f t="shared" ref="K7:K64" si="3">+I7*J7</f>
        <v>4</v>
      </c>
      <c r="L7" s="133" t="s">
        <v>3514</v>
      </c>
      <c r="M7" s="162"/>
      <c r="N7" s="162"/>
      <c r="O7" s="163"/>
      <c r="P7" s="164"/>
      <c r="Q7" s="165"/>
      <c r="R7" s="137">
        <f t="shared" ref="R7:R64" si="4">+I7</f>
        <v>2</v>
      </c>
      <c r="S7" s="170"/>
      <c r="T7" s="176" t="str">
        <f t="shared" ref="T7:T64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64" si="6">IFERROR(IF(H7="","",ROUNDDOWN(H7/1000*K7*U7*V7*W7,0)),"-")</f>
        <v>3360</v>
      </c>
      <c r="Y7" s="85" t="str">
        <f t="shared" ref="Y7:Y64" si="7">IFERROR(IF(Q7="","",ROUNDDOWN(Q7/1000*R7*U7*V7*W7,0)),"-")</f>
        <v/>
      </c>
      <c r="Z7" s="94">
        <f t="shared" ref="Z7:Z64" si="8">IFERROR(IF(H7="","",ROUNDDOWN(X7*$V$2,0)),"-")</f>
        <v>94080</v>
      </c>
      <c r="AA7" s="85" t="str">
        <f t="shared" ref="AA7:AA64" si="9">IFERROR(IF(Q7="","",ROUNDDOWN(Y7*$V$2,0)),"-")</f>
        <v/>
      </c>
      <c r="AB7" s="94" t="str">
        <f t="shared" ref="AB7:AB64" si="10">IFERROR(IF(Q7="","",ROUNDDOWN(X7-Y7,0)),"-")</f>
        <v/>
      </c>
      <c r="AC7" s="95" t="str">
        <f t="shared" ref="AC7:AC64" si="11">IFERROR(IF(Q7="","",ROUNDDOWN(Z7-AA7,0)),"-")</f>
        <v/>
      </c>
      <c r="AD7" s="178" t="str">
        <f t="shared" ref="AD7:AD64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1688</v>
      </c>
      <c r="D8" s="135" t="s">
        <v>2581</v>
      </c>
      <c r="E8" s="133"/>
      <c r="F8" s="82" t="s">
        <v>24</v>
      </c>
      <c r="G8" s="82" t="s">
        <v>37</v>
      </c>
      <c r="H8" s="84">
        <v>42</v>
      </c>
      <c r="I8" s="84">
        <v>9</v>
      </c>
      <c r="J8" s="84">
        <v>1</v>
      </c>
      <c r="K8" s="136">
        <f>+I8*J8</f>
        <v>9</v>
      </c>
      <c r="L8" s="133" t="s">
        <v>3514</v>
      </c>
      <c r="M8" s="162"/>
      <c r="N8" s="162"/>
      <c r="O8" s="163"/>
      <c r="P8" s="164"/>
      <c r="Q8" s="165"/>
      <c r="R8" s="137">
        <f t="shared" si="4"/>
        <v>9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7560</v>
      </c>
      <c r="Y8" s="85" t="str">
        <f t="shared" si="7"/>
        <v/>
      </c>
      <c r="Z8" s="94">
        <f t="shared" si="8"/>
        <v>211680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1688</v>
      </c>
      <c r="D9" s="135" t="s">
        <v>2581</v>
      </c>
      <c r="E9" s="133"/>
      <c r="F9" s="82" t="s">
        <v>2563</v>
      </c>
      <c r="G9" s="82" t="s">
        <v>2564</v>
      </c>
      <c r="H9" s="84">
        <v>13.6</v>
      </c>
      <c r="I9" s="84">
        <v>1</v>
      </c>
      <c r="J9" s="84">
        <v>1</v>
      </c>
      <c r="K9" s="136">
        <f t="shared" si="3"/>
        <v>1</v>
      </c>
      <c r="L9" s="133" t="s">
        <v>3514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272</v>
      </c>
      <c r="Y9" s="85" t="str">
        <f t="shared" si="7"/>
        <v/>
      </c>
      <c r="Z9" s="94">
        <f t="shared" si="8"/>
        <v>7616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1690</v>
      </c>
      <c r="D10" s="135" t="s">
        <v>2581</v>
      </c>
      <c r="E10" s="133"/>
      <c r="F10" s="82" t="s">
        <v>576</v>
      </c>
      <c r="G10" s="82" t="s">
        <v>2565</v>
      </c>
      <c r="H10" s="84">
        <v>32</v>
      </c>
      <c r="I10" s="84">
        <v>1</v>
      </c>
      <c r="J10" s="84">
        <v>1</v>
      </c>
      <c r="K10" s="136">
        <f t="shared" si="3"/>
        <v>1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640</v>
      </c>
      <c r="Y10" s="85" t="str">
        <f t="shared" si="7"/>
        <v/>
      </c>
      <c r="Z10" s="94">
        <f t="shared" si="8"/>
        <v>17920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2550</v>
      </c>
      <c r="D11" s="135" t="s">
        <v>2581</v>
      </c>
      <c r="E11" s="133"/>
      <c r="F11" s="82" t="s">
        <v>24</v>
      </c>
      <c r="G11" s="82" t="s">
        <v>49</v>
      </c>
      <c r="H11" s="84">
        <v>42</v>
      </c>
      <c r="I11" s="84">
        <v>2</v>
      </c>
      <c r="J11" s="84">
        <v>1</v>
      </c>
      <c r="K11" s="136">
        <f t="shared" si="3"/>
        <v>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1680</v>
      </c>
      <c r="Y11" s="85" t="str">
        <f t="shared" si="7"/>
        <v/>
      </c>
      <c r="Z11" s="94">
        <f t="shared" si="8"/>
        <v>47040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1765</v>
      </c>
      <c r="D12" s="135" t="s">
        <v>2582</v>
      </c>
      <c r="E12" s="133"/>
      <c r="F12" s="82" t="s">
        <v>24</v>
      </c>
      <c r="G12" s="82" t="s">
        <v>49</v>
      </c>
      <c r="H12" s="179">
        <v>42</v>
      </c>
      <c r="I12" s="84">
        <v>1</v>
      </c>
      <c r="J12" s="84">
        <v>1</v>
      </c>
      <c r="K12" s="136">
        <f t="shared" si="3"/>
        <v>1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840</v>
      </c>
      <c r="Y12" s="85" t="str">
        <f t="shared" si="7"/>
        <v/>
      </c>
      <c r="Z12" s="94">
        <f t="shared" si="8"/>
        <v>23520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1732</v>
      </c>
      <c r="D13" s="135" t="s">
        <v>2582</v>
      </c>
      <c r="E13" s="133"/>
      <c r="F13" s="82" t="s">
        <v>24</v>
      </c>
      <c r="G13" s="82" t="s">
        <v>49</v>
      </c>
      <c r="H13" s="84">
        <v>42</v>
      </c>
      <c r="I13" s="84">
        <v>1</v>
      </c>
      <c r="J13" s="84">
        <v>1</v>
      </c>
      <c r="K13" s="136">
        <f t="shared" si="3"/>
        <v>1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840</v>
      </c>
      <c r="Y13" s="85" t="str">
        <f t="shared" si="7"/>
        <v/>
      </c>
      <c r="Z13" s="94">
        <f t="shared" si="8"/>
        <v>23520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1996</v>
      </c>
      <c r="D14" s="135" t="s">
        <v>2582</v>
      </c>
      <c r="E14" s="133"/>
      <c r="F14" s="82" t="s">
        <v>24</v>
      </c>
      <c r="G14" s="82" t="s">
        <v>49</v>
      </c>
      <c r="H14" s="84">
        <v>42</v>
      </c>
      <c r="I14" s="84">
        <v>1</v>
      </c>
      <c r="J14" s="84">
        <v>1</v>
      </c>
      <c r="K14" s="136">
        <f t="shared" si="3"/>
        <v>1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2</v>
      </c>
      <c r="V14" s="84">
        <v>200</v>
      </c>
      <c r="W14" s="85">
        <v>10</v>
      </c>
      <c r="X14" s="94">
        <f t="shared" si="6"/>
        <v>168</v>
      </c>
      <c r="Y14" s="85" t="str">
        <f t="shared" si="7"/>
        <v/>
      </c>
      <c r="Z14" s="94">
        <f t="shared" si="8"/>
        <v>4704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1698</v>
      </c>
      <c r="D15" s="135" t="s">
        <v>2582</v>
      </c>
      <c r="E15" s="133"/>
      <c r="F15" s="82" t="s">
        <v>24</v>
      </c>
      <c r="G15" s="82" t="s">
        <v>49</v>
      </c>
      <c r="H15" s="84">
        <v>42</v>
      </c>
      <c r="I15" s="84">
        <v>2</v>
      </c>
      <c r="J15" s="84">
        <v>1</v>
      </c>
      <c r="K15" s="136">
        <f t="shared" si="3"/>
        <v>2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2</v>
      </c>
      <c r="V15" s="84">
        <v>200</v>
      </c>
      <c r="W15" s="85">
        <v>10</v>
      </c>
      <c r="X15" s="94">
        <f t="shared" si="6"/>
        <v>336</v>
      </c>
      <c r="Y15" s="85" t="str">
        <f t="shared" si="7"/>
        <v/>
      </c>
      <c r="Z15" s="94">
        <f t="shared" si="8"/>
        <v>9408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1698</v>
      </c>
      <c r="D16" s="135" t="s">
        <v>2582</v>
      </c>
      <c r="E16" s="133"/>
      <c r="F16" s="82" t="s">
        <v>1783</v>
      </c>
      <c r="G16" s="82" t="s">
        <v>2566</v>
      </c>
      <c r="H16" s="84">
        <v>22</v>
      </c>
      <c r="I16" s="84">
        <v>2</v>
      </c>
      <c r="J16" s="84">
        <v>1</v>
      </c>
      <c r="K16" s="136">
        <f t="shared" si="3"/>
        <v>2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2</v>
      </c>
      <c r="S16" s="170"/>
      <c r="T16" s="176" t="str">
        <f t="shared" si="5"/>
        <v/>
      </c>
      <c r="U16" s="94">
        <v>2</v>
      </c>
      <c r="V16" s="84">
        <v>200</v>
      </c>
      <c r="W16" s="85">
        <v>10</v>
      </c>
      <c r="X16" s="94">
        <f t="shared" si="6"/>
        <v>176</v>
      </c>
      <c r="Y16" s="85" t="str">
        <f t="shared" si="7"/>
        <v/>
      </c>
      <c r="Z16" s="94">
        <f t="shared" si="8"/>
        <v>4928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1699</v>
      </c>
      <c r="D17" s="135" t="s">
        <v>2582</v>
      </c>
      <c r="E17" s="133"/>
      <c r="F17" s="82" t="s">
        <v>24</v>
      </c>
      <c r="G17" s="82" t="s">
        <v>49</v>
      </c>
      <c r="H17" s="84">
        <v>42</v>
      </c>
      <c r="I17" s="84">
        <v>2</v>
      </c>
      <c r="J17" s="84">
        <v>1</v>
      </c>
      <c r="K17" s="136">
        <f t="shared" si="3"/>
        <v>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2</v>
      </c>
      <c r="V17" s="84">
        <v>200</v>
      </c>
      <c r="W17" s="85">
        <v>10</v>
      </c>
      <c r="X17" s="94">
        <f t="shared" si="6"/>
        <v>336</v>
      </c>
      <c r="Y17" s="85" t="str">
        <f t="shared" si="7"/>
        <v/>
      </c>
      <c r="Z17" s="94">
        <f t="shared" si="8"/>
        <v>9408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1699</v>
      </c>
      <c r="D18" s="135" t="s">
        <v>2582</v>
      </c>
      <c r="E18" s="133"/>
      <c r="F18" s="82" t="s">
        <v>1783</v>
      </c>
      <c r="G18" s="82" t="s">
        <v>2566</v>
      </c>
      <c r="H18" s="84">
        <v>22</v>
      </c>
      <c r="I18" s="84">
        <v>2</v>
      </c>
      <c r="J18" s="84">
        <v>1</v>
      </c>
      <c r="K18" s="136">
        <f t="shared" si="3"/>
        <v>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2</v>
      </c>
      <c r="V18" s="84">
        <v>200</v>
      </c>
      <c r="W18" s="85">
        <v>10</v>
      </c>
      <c r="X18" s="94">
        <f t="shared" si="6"/>
        <v>176</v>
      </c>
      <c r="Y18" s="85" t="str">
        <f t="shared" si="7"/>
        <v/>
      </c>
      <c r="Z18" s="94">
        <f t="shared" si="8"/>
        <v>4928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1727</v>
      </c>
      <c r="D19" s="135" t="s">
        <v>2582</v>
      </c>
      <c r="E19" s="133"/>
      <c r="F19" s="82" t="s">
        <v>36</v>
      </c>
      <c r="G19" s="82" t="s">
        <v>2567</v>
      </c>
      <c r="H19" s="84">
        <v>42</v>
      </c>
      <c r="I19" s="84">
        <v>9</v>
      </c>
      <c r="J19" s="84">
        <v>2</v>
      </c>
      <c r="K19" s="136">
        <f t="shared" si="3"/>
        <v>18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9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15120</v>
      </c>
      <c r="Y19" s="85" t="str">
        <f t="shared" si="7"/>
        <v/>
      </c>
      <c r="Z19" s="94">
        <f t="shared" si="8"/>
        <v>423360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1982</v>
      </c>
      <c r="D20" s="135" t="s">
        <v>2582</v>
      </c>
      <c r="E20" s="133"/>
      <c r="F20" s="82" t="s">
        <v>24</v>
      </c>
      <c r="G20" s="82" t="s">
        <v>37</v>
      </c>
      <c r="H20" s="84">
        <v>42</v>
      </c>
      <c r="I20" s="84">
        <v>2</v>
      </c>
      <c r="J20" s="84">
        <v>1</v>
      </c>
      <c r="K20" s="136">
        <f t="shared" si="3"/>
        <v>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1680</v>
      </c>
      <c r="Y20" s="85" t="str">
        <f t="shared" si="7"/>
        <v/>
      </c>
      <c r="Z20" s="94">
        <f t="shared" si="8"/>
        <v>47040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2551</v>
      </c>
      <c r="D21" s="135" t="s">
        <v>2582</v>
      </c>
      <c r="E21" s="133"/>
      <c r="F21" s="82" t="s">
        <v>36</v>
      </c>
      <c r="G21" s="82" t="s">
        <v>37</v>
      </c>
      <c r="H21" s="84">
        <v>42</v>
      </c>
      <c r="I21" s="84">
        <v>1</v>
      </c>
      <c r="J21" s="84">
        <v>2</v>
      </c>
      <c r="K21" s="136">
        <f t="shared" si="3"/>
        <v>2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1680</v>
      </c>
      <c r="Y21" s="85" t="str">
        <f t="shared" si="7"/>
        <v/>
      </c>
      <c r="Z21" s="94">
        <f t="shared" si="8"/>
        <v>47040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2156</v>
      </c>
      <c r="D22" s="135" t="s">
        <v>2582</v>
      </c>
      <c r="E22" s="133"/>
      <c r="F22" s="82" t="s">
        <v>36</v>
      </c>
      <c r="G22" s="82" t="s">
        <v>2567</v>
      </c>
      <c r="H22" s="84">
        <v>42</v>
      </c>
      <c r="I22" s="84">
        <v>6</v>
      </c>
      <c r="J22" s="84">
        <v>2</v>
      </c>
      <c r="K22" s="136">
        <f t="shared" si="3"/>
        <v>12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6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10080</v>
      </c>
      <c r="Y22" s="85" t="str">
        <f t="shared" si="7"/>
        <v/>
      </c>
      <c r="Z22" s="94">
        <f t="shared" si="8"/>
        <v>282240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2552</v>
      </c>
      <c r="D23" s="135" t="s">
        <v>2582</v>
      </c>
      <c r="E23" s="133"/>
      <c r="F23" s="82" t="s">
        <v>24</v>
      </c>
      <c r="G23" s="82" t="s">
        <v>49</v>
      </c>
      <c r="H23" s="84">
        <v>42</v>
      </c>
      <c r="I23" s="84">
        <v>1</v>
      </c>
      <c r="J23" s="84">
        <v>1</v>
      </c>
      <c r="K23" s="136">
        <f t="shared" si="3"/>
        <v>1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840</v>
      </c>
      <c r="Y23" s="85" t="str">
        <f t="shared" si="7"/>
        <v/>
      </c>
      <c r="Z23" s="94">
        <f t="shared" si="8"/>
        <v>23520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2553</v>
      </c>
      <c r="D24" s="135" t="s">
        <v>2582</v>
      </c>
      <c r="E24" s="133"/>
      <c r="F24" s="82" t="s">
        <v>36</v>
      </c>
      <c r="G24" s="82" t="s">
        <v>142</v>
      </c>
      <c r="H24" s="84">
        <v>42</v>
      </c>
      <c r="I24" s="84">
        <v>2</v>
      </c>
      <c r="J24" s="84">
        <v>2</v>
      </c>
      <c r="K24" s="136">
        <f t="shared" si="3"/>
        <v>4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2</v>
      </c>
      <c r="V24" s="84">
        <v>200</v>
      </c>
      <c r="W24" s="85">
        <v>10</v>
      </c>
      <c r="X24" s="94">
        <f t="shared" si="6"/>
        <v>672</v>
      </c>
      <c r="Y24" s="85" t="str">
        <f t="shared" si="7"/>
        <v/>
      </c>
      <c r="Z24" s="94">
        <f t="shared" si="8"/>
        <v>18816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2554</v>
      </c>
      <c r="D25" s="135" t="s">
        <v>2582</v>
      </c>
      <c r="E25" s="133"/>
      <c r="F25" s="82" t="s">
        <v>36</v>
      </c>
      <c r="G25" s="82" t="s">
        <v>142</v>
      </c>
      <c r="H25" s="84">
        <v>42</v>
      </c>
      <c r="I25" s="84">
        <v>2</v>
      </c>
      <c r="J25" s="84">
        <v>2</v>
      </c>
      <c r="K25" s="136">
        <f t="shared" si="3"/>
        <v>4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2</v>
      </c>
      <c r="V25" s="84">
        <v>200</v>
      </c>
      <c r="W25" s="85">
        <v>10</v>
      </c>
      <c r="X25" s="94">
        <f t="shared" si="6"/>
        <v>672</v>
      </c>
      <c r="Y25" s="85" t="str">
        <f t="shared" si="7"/>
        <v/>
      </c>
      <c r="Z25" s="94">
        <f t="shared" si="8"/>
        <v>18816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2555</v>
      </c>
      <c r="D26" s="135" t="s">
        <v>2582</v>
      </c>
      <c r="E26" s="133"/>
      <c r="F26" s="82" t="s">
        <v>36</v>
      </c>
      <c r="G26" s="82" t="s">
        <v>2567</v>
      </c>
      <c r="H26" s="84">
        <v>42</v>
      </c>
      <c r="I26" s="84">
        <v>9</v>
      </c>
      <c r="J26" s="84">
        <v>2</v>
      </c>
      <c r="K26" s="136">
        <f t="shared" si="3"/>
        <v>18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9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15120</v>
      </c>
      <c r="Y26" s="85" t="str">
        <f t="shared" si="7"/>
        <v/>
      </c>
      <c r="Z26" s="94">
        <f t="shared" si="8"/>
        <v>423360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2555</v>
      </c>
      <c r="D27" s="135" t="s">
        <v>2582</v>
      </c>
      <c r="E27" s="133"/>
      <c r="F27" s="82" t="s">
        <v>24</v>
      </c>
      <c r="G27" s="82" t="s">
        <v>2568</v>
      </c>
      <c r="H27" s="84">
        <v>42</v>
      </c>
      <c r="I27" s="84">
        <v>2</v>
      </c>
      <c r="J27" s="84">
        <v>1</v>
      </c>
      <c r="K27" s="136">
        <f t="shared" si="3"/>
        <v>2</v>
      </c>
      <c r="L27" s="133" t="s">
        <v>3517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1680</v>
      </c>
      <c r="Y27" s="85" t="str">
        <f t="shared" si="7"/>
        <v/>
      </c>
      <c r="Z27" s="94">
        <f t="shared" si="8"/>
        <v>47040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1705</v>
      </c>
      <c r="D28" s="135" t="s">
        <v>2582</v>
      </c>
      <c r="E28" s="133"/>
      <c r="F28" s="82" t="s">
        <v>36</v>
      </c>
      <c r="G28" s="82" t="s">
        <v>2567</v>
      </c>
      <c r="H28" s="84">
        <v>42</v>
      </c>
      <c r="I28" s="84">
        <v>4</v>
      </c>
      <c r="J28" s="84">
        <v>2</v>
      </c>
      <c r="K28" s="136">
        <f t="shared" si="3"/>
        <v>8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4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6720</v>
      </c>
      <c r="Y28" s="85" t="str">
        <f t="shared" si="7"/>
        <v/>
      </c>
      <c r="Z28" s="94">
        <f t="shared" si="8"/>
        <v>188160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2536</v>
      </c>
      <c r="D29" s="135" t="s">
        <v>2582</v>
      </c>
      <c r="E29" s="133"/>
      <c r="F29" s="82" t="s">
        <v>36</v>
      </c>
      <c r="G29" s="82" t="s">
        <v>2567</v>
      </c>
      <c r="H29" s="84">
        <v>42</v>
      </c>
      <c r="I29" s="84">
        <v>2</v>
      </c>
      <c r="J29" s="84">
        <v>2</v>
      </c>
      <c r="K29" s="136">
        <f t="shared" si="3"/>
        <v>4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2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3360</v>
      </c>
      <c r="Y29" s="85" t="str">
        <f t="shared" si="7"/>
        <v/>
      </c>
      <c r="Z29" s="94">
        <f t="shared" si="8"/>
        <v>94080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1992</v>
      </c>
      <c r="D30" s="135" t="s">
        <v>2582</v>
      </c>
      <c r="E30" s="133"/>
      <c r="F30" s="82" t="s">
        <v>36</v>
      </c>
      <c r="G30" s="82" t="s">
        <v>2567</v>
      </c>
      <c r="H30" s="84">
        <v>42</v>
      </c>
      <c r="I30" s="84">
        <v>8</v>
      </c>
      <c r="J30" s="84">
        <v>2</v>
      </c>
      <c r="K30" s="136">
        <f t="shared" si="3"/>
        <v>16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8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13440</v>
      </c>
      <c r="Y30" s="85" t="str">
        <f t="shared" si="7"/>
        <v/>
      </c>
      <c r="Z30" s="94">
        <f t="shared" si="8"/>
        <v>376320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1992</v>
      </c>
      <c r="D31" s="135" t="s">
        <v>2582</v>
      </c>
      <c r="E31" s="133"/>
      <c r="F31" s="82" t="s">
        <v>24</v>
      </c>
      <c r="G31" s="82" t="s">
        <v>2568</v>
      </c>
      <c r="H31" s="84">
        <v>42</v>
      </c>
      <c r="I31" s="84">
        <v>2</v>
      </c>
      <c r="J31" s="84">
        <v>1</v>
      </c>
      <c r="K31" s="136">
        <f t="shared" si="3"/>
        <v>2</v>
      </c>
      <c r="L31" s="133" t="s">
        <v>3517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1680</v>
      </c>
      <c r="Y31" s="85" t="str">
        <f t="shared" si="7"/>
        <v/>
      </c>
      <c r="Z31" s="94">
        <f t="shared" si="8"/>
        <v>47040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 t="s">
        <v>2575</v>
      </c>
      <c r="C32" s="134" t="s">
        <v>2381</v>
      </c>
      <c r="D32" s="135" t="s">
        <v>2582</v>
      </c>
      <c r="E32" s="133"/>
      <c r="F32" s="82" t="s">
        <v>24</v>
      </c>
      <c r="G32" s="82" t="s">
        <v>74</v>
      </c>
      <c r="H32" s="84">
        <v>42</v>
      </c>
      <c r="I32" s="84">
        <v>1</v>
      </c>
      <c r="J32" s="84">
        <v>1</v>
      </c>
      <c r="K32" s="136">
        <f t="shared" si="3"/>
        <v>1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840</v>
      </c>
      <c r="Y32" s="85" t="str">
        <f t="shared" si="7"/>
        <v/>
      </c>
      <c r="Z32" s="94">
        <f t="shared" si="8"/>
        <v>23520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2</v>
      </c>
      <c r="C33" s="134" t="s">
        <v>1688</v>
      </c>
      <c r="D33" s="135" t="s">
        <v>2582</v>
      </c>
      <c r="E33" s="133"/>
      <c r="F33" s="82" t="s">
        <v>24</v>
      </c>
      <c r="G33" s="82" t="s">
        <v>37</v>
      </c>
      <c r="H33" s="84">
        <v>42</v>
      </c>
      <c r="I33" s="84">
        <v>6</v>
      </c>
      <c r="J33" s="84">
        <v>1</v>
      </c>
      <c r="K33" s="136">
        <f t="shared" si="3"/>
        <v>6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6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5040</v>
      </c>
      <c r="Y33" s="85" t="str">
        <f t="shared" si="7"/>
        <v/>
      </c>
      <c r="Z33" s="94">
        <f t="shared" si="8"/>
        <v>141120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2</v>
      </c>
      <c r="C34" s="134" t="s">
        <v>2557</v>
      </c>
      <c r="D34" s="135" t="s">
        <v>2582</v>
      </c>
      <c r="E34" s="133"/>
      <c r="F34" s="82" t="s">
        <v>36</v>
      </c>
      <c r="G34" s="82" t="s">
        <v>37</v>
      </c>
      <c r="H34" s="84">
        <v>42</v>
      </c>
      <c r="I34" s="84">
        <v>9</v>
      </c>
      <c r="J34" s="84">
        <v>2</v>
      </c>
      <c r="K34" s="136">
        <f t="shared" si="3"/>
        <v>18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9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15120</v>
      </c>
      <c r="Y34" s="85" t="str">
        <f t="shared" si="7"/>
        <v/>
      </c>
      <c r="Z34" s="94">
        <f t="shared" si="8"/>
        <v>423360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2</v>
      </c>
      <c r="C35" s="134" t="s">
        <v>2557</v>
      </c>
      <c r="D35" s="135" t="s">
        <v>2582</v>
      </c>
      <c r="E35" s="133"/>
      <c r="F35" s="82" t="s">
        <v>24</v>
      </c>
      <c r="G35" s="82" t="s">
        <v>2568</v>
      </c>
      <c r="H35" s="84">
        <v>42</v>
      </c>
      <c r="I35" s="84">
        <v>2</v>
      </c>
      <c r="J35" s="84">
        <v>1</v>
      </c>
      <c r="K35" s="136">
        <f t="shared" si="3"/>
        <v>2</v>
      </c>
      <c r="L35" s="133" t="s">
        <v>3517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1680</v>
      </c>
      <c r="Y35" s="85" t="str">
        <f t="shared" si="7"/>
        <v/>
      </c>
      <c r="Z35" s="94">
        <f t="shared" si="8"/>
        <v>47040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2</v>
      </c>
      <c r="C36" s="134" t="s">
        <v>2558</v>
      </c>
      <c r="D36" s="135" t="s">
        <v>2582</v>
      </c>
      <c r="E36" s="133"/>
      <c r="F36" s="82" t="s">
        <v>36</v>
      </c>
      <c r="G36" s="82" t="s">
        <v>37</v>
      </c>
      <c r="H36" s="84">
        <v>42</v>
      </c>
      <c r="I36" s="84">
        <v>9</v>
      </c>
      <c r="J36" s="84">
        <v>2</v>
      </c>
      <c r="K36" s="136">
        <f t="shared" si="3"/>
        <v>18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9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15120</v>
      </c>
      <c r="Y36" s="85" t="str">
        <f t="shared" si="7"/>
        <v/>
      </c>
      <c r="Z36" s="94">
        <f t="shared" si="8"/>
        <v>423360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2</v>
      </c>
      <c r="C37" s="134" t="s">
        <v>2558</v>
      </c>
      <c r="D37" s="135" t="s">
        <v>2582</v>
      </c>
      <c r="E37" s="133"/>
      <c r="F37" s="82" t="s">
        <v>24</v>
      </c>
      <c r="G37" s="82" t="s">
        <v>2568</v>
      </c>
      <c r="H37" s="84">
        <v>42</v>
      </c>
      <c r="I37" s="84">
        <v>2</v>
      </c>
      <c r="J37" s="84">
        <v>1</v>
      </c>
      <c r="K37" s="136">
        <f t="shared" si="3"/>
        <v>2</v>
      </c>
      <c r="L37" s="133" t="s">
        <v>3517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1680</v>
      </c>
      <c r="Y37" s="85" t="str">
        <f t="shared" si="7"/>
        <v/>
      </c>
      <c r="Z37" s="94">
        <f t="shared" si="8"/>
        <v>47040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2</v>
      </c>
      <c r="C38" s="134" t="s">
        <v>2559</v>
      </c>
      <c r="D38" s="135" t="s">
        <v>2582</v>
      </c>
      <c r="E38" s="133"/>
      <c r="F38" s="82" t="s">
        <v>36</v>
      </c>
      <c r="G38" s="82" t="s">
        <v>37</v>
      </c>
      <c r="H38" s="84">
        <v>42</v>
      </c>
      <c r="I38" s="84">
        <v>2</v>
      </c>
      <c r="J38" s="84">
        <v>2</v>
      </c>
      <c r="K38" s="136">
        <f t="shared" si="3"/>
        <v>4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3360</v>
      </c>
      <c r="Y38" s="85" t="str">
        <f t="shared" si="7"/>
        <v/>
      </c>
      <c r="Z38" s="94">
        <f t="shared" si="8"/>
        <v>94080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2</v>
      </c>
      <c r="C39" s="134" t="s">
        <v>2560</v>
      </c>
      <c r="D39" s="135" t="s">
        <v>2582</v>
      </c>
      <c r="E39" s="133"/>
      <c r="F39" s="82" t="s">
        <v>36</v>
      </c>
      <c r="G39" s="82" t="s">
        <v>37</v>
      </c>
      <c r="H39" s="84">
        <v>42</v>
      </c>
      <c r="I39" s="84">
        <v>1</v>
      </c>
      <c r="J39" s="84">
        <v>2</v>
      </c>
      <c r="K39" s="136">
        <f t="shared" si="3"/>
        <v>2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1680</v>
      </c>
      <c r="Y39" s="85" t="str">
        <f t="shared" si="7"/>
        <v/>
      </c>
      <c r="Z39" s="94">
        <f t="shared" si="8"/>
        <v>47040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2191</v>
      </c>
      <c r="D40" s="135" t="s">
        <v>2582</v>
      </c>
      <c r="E40" s="133"/>
      <c r="F40" s="82" t="s">
        <v>1934</v>
      </c>
      <c r="G40" s="82" t="s">
        <v>2130</v>
      </c>
      <c r="H40" s="84">
        <v>10</v>
      </c>
      <c r="I40" s="84">
        <v>1</v>
      </c>
      <c r="J40" s="84">
        <v>1</v>
      </c>
      <c r="K40" s="136">
        <f t="shared" si="3"/>
        <v>1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200</v>
      </c>
      <c r="Y40" s="85" t="str">
        <f t="shared" si="7"/>
        <v/>
      </c>
      <c r="Z40" s="94">
        <f t="shared" si="8"/>
        <v>5600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2561</v>
      </c>
      <c r="D41" s="135" t="s">
        <v>2582</v>
      </c>
      <c r="E41" s="133"/>
      <c r="F41" s="82" t="s">
        <v>36</v>
      </c>
      <c r="G41" s="82" t="s">
        <v>37</v>
      </c>
      <c r="H41" s="84">
        <v>42</v>
      </c>
      <c r="I41" s="84">
        <v>9</v>
      </c>
      <c r="J41" s="84">
        <v>2</v>
      </c>
      <c r="K41" s="136">
        <f t="shared" si="3"/>
        <v>18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9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15120</v>
      </c>
      <c r="Y41" s="85" t="str">
        <f t="shared" si="7"/>
        <v/>
      </c>
      <c r="Z41" s="94">
        <f t="shared" si="8"/>
        <v>423360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2561</v>
      </c>
      <c r="D42" s="135" t="s">
        <v>2582</v>
      </c>
      <c r="E42" s="133"/>
      <c r="F42" s="82" t="s">
        <v>24</v>
      </c>
      <c r="G42" s="82" t="s">
        <v>2568</v>
      </c>
      <c r="H42" s="84">
        <v>42</v>
      </c>
      <c r="I42" s="84">
        <v>2</v>
      </c>
      <c r="J42" s="84">
        <v>1</v>
      </c>
      <c r="K42" s="136">
        <f t="shared" si="3"/>
        <v>2</v>
      </c>
      <c r="L42" s="133" t="s">
        <v>3517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1680</v>
      </c>
      <c r="Y42" s="85" t="str">
        <f t="shared" si="7"/>
        <v/>
      </c>
      <c r="Z42" s="94">
        <f t="shared" si="8"/>
        <v>47040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2562</v>
      </c>
      <c r="D43" s="135" t="s">
        <v>2582</v>
      </c>
      <c r="E43" s="133"/>
      <c r="F43" s="82" t="s">
        <v>36</v>
      </c>
      <c r="G43" s="82" t="s">
        <v>37</v>
      </c>
      <c r="H43" s="84">
        <v>42</v>
      </c>
      <c r="I43" s="84">
        <v>9</v>
      </c>
      <c r="J43" s="84">
        <v>2</v>
      </c>
      <c r="K43" s="136">
        <f t="shared" si="3"/>
        <v>18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9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15120</v>
      </c>
      <c r="Y43" s="85" t="str">
        <f t="shared" si="7"/>
        <v/>
      </c>
      <c r="Z43" s="94">
        <f t="shared" si="8"/>
        <v>423360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2562</v>
      </c>
      <c r="D44" s="135" t="s">
        <v>2582</v>
      </c>
      <c r="E44" s="133"/>
      <c r="F44" s="82" t="s">
        <v>24</v>
      </c>
      <c r="G44" s="82" t="s">
        <v>2568</v>
      </c>
      <c r="H44" s="84">
        <v>42</v>
      </c>
      <c r="I44" s="84">
        <v>2</v>
      </c>
      <c r="J44" s="84">
        <v>1</v>
      </c>
      <c r="K44" s="136">
        <f t="shared" si="3"/>
        <v>2</v>
      </c>
      <c r="L44" s="133" t="s">
        <v>3517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1680</v>
      </c>
      <c r="Y44" s="85" t="str">
        <f t="shared" si="7"/>
        <v/>
      </c>
      <c r="Z44" s="94">
        <f t="shared" si="8"/>
        <v>47040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1691</v>
      </c>
      <c r="D45" s="135" t="s">
        <v>2582</v>
      </c>
      <c r="E45" s="133"/>
      <c r="F45" s="82" t="s">
        <v>36</v>
      </c>
      <c r="G45" s="82" t="s">
        <v>37</v>
      </c>
      <c r="H45" s="84">
        <v>42</v>
      </c>
      <c r="I45" s="84">
        <v>2</v>
      </c>
      <c r="J45" s="84">
        <v>2</v>
      </c>
      <c r="K45" s="136">
        <f t="shared" si="3"/>
        <v>4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3360</v>
      </c>
      <c r="Y45" s="85" t="str">
        <f t="shared" si="7"/>
        <v/>
      </c>
      <c r="Z45" s="94">
        <f t="shared" si="8"/>
        <v>94080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1966</v>
      </c>
      <c r="D46" s="135" t="s">
        <v>2582</v>
      </c>
      <c r="E46" s="133"/>
      <c r="F46" s="82" t="s">
        <v>36</v>
      </c>
      <c r="G46" s="82" t="s">
        <v>37</v>
      </c>
      <c r="H46" s="84">
        <v>42</v>
      </c>
      <c r="I46" s="84">
        <v>10</v>
      </c>
      <c r="J46" s="84">
        <v>2</v>
      </c>
      <c r="K46" s="136">
        <f t="shared" si="3"/>
        <v>20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10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16800</v>
      </c>
      <c r="Y46" s="85" t="str">
        <f t="shared" si="7"/>
        <v/>
      </c>
      <c r="Z46" s="94">
        <f t="shared" si="8"/>
        <v>470400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/>
      <c r="C47" s="202" t="s">
        <v>2569</v>
      </c>
      <c r="D47" s="135"/>
      <c r="E47" s="133"/>
      <c r="F47" s="82"/>
      <c r="G47" s="82"/>
      <c r="H47" s="84"/>
      <c r="I47" s="84"/>
      <c r="J47" s="84"/>
      <c r="K47" s="136"/>
      <c r="L47" s="133"/>
      <c r="M47" s="162"/>
      <c r="N47" s="162"/>
      <c r="O47" s="163"/>
      <c r="P47" s="164"/>
      <c r="Q47" s="165"/>
      <c r="R47" s="137"/>
      <c r="S47" s="170"/>
      <c r="T47" s="176" t="str">
        <f t="shared" si="5"/>
        <v/>
      </c>
      <c r="U47" s="94"/>
      <c r="V47" s="84"/>
      <c r="W47" s="85"/>
      <c r="X47" s="94" t="str">
        <f t="shared" si="6"/>
        <v/>
      </c>
      <c r="Y47" s="85" t="str">
        <f t="shared" si="7"/>
        <v/>
      </c>
      <c r="Z47" s="94" t="str">
        <f t="shared" si="8"/>
        <v/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1759</v>
      </c>
      <c r="D48" s="135" t="s">
        <v>2582</v>
      </c>
      <c r="E48" s="133"/>
      <c r="F48" s="82" t="s">
        <v>36</v>
      </c>
      <c r="G48" s="82" t="s">
        <v>142</v>
      </c>
      <c r="H48" s="84">
        <v>42</v>
      </c>
      <c r="I48" s="84">
        <v>9</v>
      </c>
      <c r="J48" s="84">
        <v>2</v>
      </c>
      <c r="K48" s="136">
        <f t="shared" si="3"/>
        <v>18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9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15120</v>
      </c>
      <c r="Y48" s="85" t="str">
        <f t="shared" si="7"/>
        <v/>
      </c>
      <c r="Z48" s="94">
        <f t="shared" si="8"/>
        <v>423360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1759</v>
      </c>
      <c r="D49" s="135" t="s">
        <v>2582</v>
      </c>
      <c r="E49" s="133"/>
      <c r="F49" s="82" t="s">
        <v>24</v>
      </c>
      <c r="G49" s="82" t="s">
        <v>2576</v>
      </c>
      <c r="H49" s="84">
        <v>42</v>
      </c>
      <c r="I49" s="84">
        <v>1</v>
      </c>
      <c r="J49" s="84">
        <v>1</v>
      </c>
      <c r="K49" s="136">
        <f t="shared" si="3"/>
        <v>1</v>
      </c>
      <c r="L49" s="133" t="s">
        <v>3517</v>
      </c>
      <c r="M49" s="162"/>
      <c r="N49" s="162"/>
      <c r="O49" s="163"/>
      <c r="P49" s="164"/>
      <c r="Q49" s="165"/>
      <c r="R49" s="137">
        <f t="shared" si="4"/>
        <v>1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840</v>
      </c>
      <c r="Y49" s="85" t="str">
        <f t="shared" si="7"/>
        <v/>
      </c>
      <c r="Z49" s="94">
        <f t="shared" si="8"/>
        <v>23520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1688</v>
      </c>
      <c r="D50" s="135" t="s">
        <v>2582</v>
      </c>
      <c r="E50" s="133"/>
      <c r="F50" s="82" t="s">
        <v>113</v>
      </c>
      <c r="G50" s="82" t="s">
        <v>2577</v>
      </c>
      <c r="H50" s="84">
        <v>22</v>
      </c>
      <c r="I50" s="84">
        <v>2</v>
      </c>
      <c r="J50" s="84">
        <v>1</v>
      </c>
      <c r="K50" s="136">
        <f t="shared" si="3"/>
        <v>2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880</v>
      </c>
      <c r="Y50" s="85" t="str">
        <f t="shared" si="7"/>
        <v/>
      </c>
      <c r="Z50" s="94">
        <f t="shared" si="8"/>
        <v>24640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1751</v>
      </c>
      <c r="D51" s="135" t="s">
        <v>2582</v>
      </c>
      <c r="E51" s="133"/>
      <c r="F51" s="82" t="s">
        <v>36</v>
      </c>
      <c r="G51" s="82" t="s">
        <v>142</v>
      </c>
      <c r="H51" s="84">
        <v>42</v>
      </c>
      <c r="I51" s="84">
        <v>9</v>
      </c>
      <c r="J51" s="84">
        <v>2</v>
      </c>
      <c r="K51" s="136">
        <f t="shared" si="3"/>
        <v>18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9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15120</v>
      </c>
      <c r="Y51" s="85" t="str">
        <f t="shared" si="7"/>
        <v/>
      </c>
      <c r="Z51" s="94">
        <f t="shared" si="8"/>
        <v>423360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1751</v>
      </c>
      <c r="D52" s="135" t="s">
        <v>2582</v>
      </c>
      <c r="E52" s="133"/>
      <c r="F52" s="82" t="s">
        <v>24</v>
      </c>
      <c r="G52" s="82" t="s">
        <v>2576</v>
      </c>
      <c r="H52" s="84">
        <v>42</v>
      </c>
      <c r="I52" s="84">
        <v>1</v>
      </c>
      <c r="J52" s="84">
        <v>1</v>
      </c>
      <c r="K52" s="136">
        <f t="shared" si="3"/>
        <v>1</v>
      </c>
      <c r="L52" s="133" t="s">
        <v>3517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840</v>
      </c>
      <c r="Y52" s="85" t="str">
        <f t="shared" si="7"/>
        <v/>
      </c>
      <c r="Z52" s="94">
        <f t="shared" si="8"/>
        <v>23520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1752</v>
      </c>
      <c r="D53" s="135" t="s">
        <v>2582</v>
      </c>
      <c r="E53" s="133"/>
      <c r="F53" s="82" t="s">
        <v>24</v>
      </c>
      <c r="G53" s="82" t="s">
        <v>49</v>
      </c>
      <c r="H53" s="84">
        <v>42</v>
      </c>
      <c r="I53" s="84">
        <v>2</v>
      </c>
      <c r="J53" s="84">
        <v>1</v>
      </c>
      <c r="K53" s="136">
        <f t="shared" si="3"/>
        <v>2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1680</v>
      </c>
      <c r="Y53" s="85" t="str">
        <f t="shared" si="7"/>
        <v/>
      </c>
      <c r="Z53" s="94">
        <f t="shared" si="8"/>
        <v>47040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/>
      <c r="C54" s="134" t="s">
        <v>1717</v>
      </c>
      <c r="D54" s="135" t="s">
        <v>2582</v>
      </c>
      <c r="E54" s="133"/>
      <c r="F54" s="82" t="s">
        <v>173</v>
      </c>
      <c r="G54" s="82" t="s">
        <v>114</v>
      </c>
      <c r="H54" s="84">
        <v>22</v>
      </c>
      <c r="I54" s="84">
        <v>5</v>
      </c>
      <c r="J54" s="84">
        <v>1</v>
      </c>
      <c r="K54" s="136">
        <f t="shared" si="3"/>
        <v>5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5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2200</v>
      </c>
      <c r="Y54" s="85" t="str">
        <f t="shared" si="7"/>
        <v/>
      </c>
      <c r="Z54" s="94">
        <f t="shared" si="8"/>
        <v>61600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/>
      <c r="C55" s="134" t="s">
        <v>1768</v>
      </c>
      <c r="D55" s="135" t="s">
        <v>2582</v>
      </c>
      <c r="E55" s="133"/>
      <c r="F55" s="82" t="s">
        <v>1783</v>
      </c>
      <c r="G55" s="82" t="s">
        <v>2578</v>
      </c>
      <c r="H55" s="84">
        <v>22</v>
      </c>
      <c r="I55" s="84">
        <v>1</v>
      </c>
      <c r="J55" s="84">
        <v>1</v>
      </c>
      <c r="K55" s="136">
        <f t="shared" si="3"/>
        <v>1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10</v>
      </c>
      <c r="V55" s="84">
        <v>365</v>
      </c>
      <c r="W55" s="85">
        <v>10</v>
      </c>
      <c r="X55" s="94">
        <f t="shared" si="6"/>
        <v>803</v>
      </c>
      <c r="Y55" s="85" t="str">
        <f t="shared" si="7"/>
        <v/>
      </c>
      <c r="Z55" s="94">
        <f t="shared" si="8"/>
        <v>22484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/>
      <c r="C56" s="134" t="s">
        <v>2570</v>
      </c>
      <c r="D56" s="135" t="s">
        <v>2582</v>
      </c>
      <c r="E56" s="133"/>
      <c r="F56" s="82" t="s">
        <v>1783</v>
      </c>
      <c r="G56" s="82" t="s">
        <v>75</v>
      </c>
      <c r="H56" s="84">
        <v>22</v>
      </c>
      <c r="I56" s="84">
        <v>2</v>
      </c>
      <c r="J56" s="84">
        <v>1</v>
      </c>
      <c r="K56" s="136">
        <f t="shared" si="3"/>
        <v>2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2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880</v>
      </c>
      <c r="Y56" s="85" t="str">
        <f t="shared" si="7"/>
        <v/>
      </c>
      <c r="Z56" s="94">
        <f t="shared" si="8"/>
        <v>24640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/>
      <c r="C57" s="202" t="s">
        <v>2574</v>
      </c>
      <c r="D57" s="135"/>
      <c r="E57" s="133"/>
      <c r="F57" s="82"/>
      <c r="G57" s="82"/>
      <c r="H57" s="84"/>
      <c r="I57" s="84"/>
      <c r="J57" s="84"/>
      <c r="K57" s="136"/>
      <c r="L57" s="133"/>
      <c r="M57" s="162"/>
      <c r="N57" s="162"/>
      <c r="O57" s="163"/>
      <c r="P57" s="164"/>
      <c r="Q57" s="165"/>
      <c r="R57" s="137"/>
      <c r="S57" s="170"/>
      <c r="T57" s="176" t="str">
        <f t="shared" si="5"/>
        <v/>
      </c>
      <c r="U57" s="94"/>
      <c r="V57" s="84"/>
      <c r="W57" s="85"/>
      <c r="X57" s="94" t="str">
        <f t="shared" si="6"/>
        <v/>
      </c>
      <c r="Y57" s="85" t="str">
        <f t="shared" si="7"/>
        <v/>
      </c>
      <c r="Z57" s="94" t="str">
        <f t="shared" si="8"/>
        <v/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1698</v>
      </c>
      <c r="D58" s="135" t="s">
        <v>2582</v>
      </c>
      <c r="E58" s="133"/>
      <c r="F58" s="82" t="s">
        <v>24</v>
      </c>
      <c r="G58" s="82" t="s">
        <v>49</v>
      </c>
      <c r="H58" s="84">
        <v>42</v>
      </c>
      <c r="I58" s="84">
        <v>1</v>
      </c>
      <c r="J58" s="84">
        <v>1</v>
      </c>
      <c r="K58" s="136">
        <f t="shared" si="3"/>
        <v>1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2</v>
      </c>
      <c r="V58" s="84">
        <v>200</v>
      </c>
      <c r="W58" s="85">
        <v>10</v>
      </c>
      <c r="X58" s="94">
        <f t="shared" si="6"/>
        <v>168</v>
      </c>
      <c r="Y58" s="85" t="str">
        <f t="shared" si="7"/>
        <v/>
      </c>
      <c r="Z58" s="94">
        <f t="shared" si="8"/>
        <v>4704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1699</v>
      </c>
      <c r="D59" s="135" t="s">
        <v>2582</v>
      </c>
      <c r="E59" s="133"/>
      <c r="F59" s="82" t="s">
        <v>24</v>
      </c>
      <c r="G59" s="82" t="s">
        <v>49</v>
      </c>
      <c r="H59" s="84">
        <v>42</v>
      </c>
      <c r="I59" s="84">
        <v>1</v>
      </c>
      <c r="J59" s="84">
        <v>1</v>
      </c>
      <c r="K59" s="136">
        <f t="shared" si="3"/>
        <v>1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2</v>
      </c>
      <c r="V59" s="84">
        <v>200</v>
      </c>
      <c r="W59" s="85">
        <v>10</v>
      </c>
      <c r="X59" s="94">
        <f t="shared" si="6"/>
        <v>168</v>
      </c>
      <c r="Y59" s="85" t="str">
        <f t="shared" si="7"/>
        <v/>
      </c>
      <c r="Z59" s="94">
        <f t="shared" si="8"/>
        <v>4704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2571</v>
      </c>
      <c r="D60" s="135" t="s">
        <v>2582</v>
      </c>
      <c r="E60" s="133"/>
      <c r="F60" s="82" t="s">
        <v>24</v>
      </c>
      <c r="G60" s="82" t="s">
        <v>37</v>
      </c>
      <c r="H60" s="84">
        <v>42</v>
      </c>
      <c r="I60" s="84">
        <v>2</v>
      </c>
      <c r="J60" s="84">
        <v>1</v>
      </c>
      <c r="K60" s="136">
        <f t="shared" si="3"/>
        <v>2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2</v>
      </c>
      <c r="S60" s="170"/>
      <c r="T60" s="176" t="str">
        <f t="shared" si="5"/>
        <v/>
      </c>
      <c r="U60" s="94">
        <v>2</v>
      </c>
      <c r="V60" s="84">
        <v>200</v>
      </c>
      <c r="W60" s="85">
        <v>10</v>
      </c>
      <c r="X60" s="94">
        <f t="shared" si="6"/>
        <v>336</v>
      </c>
      <c r="Y60" s="85" t="str">
        <f t="shared" si="7"/>
        <v/>
      </c>
      <c r="Z60" s="94">
        <f t="shared" si="8"/>
        <v>9408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2572</v>
      </c>
      <c r="D61" s="135" t="s">
        <v>2582</v>
      </c>
      <c r="E61" s="133"/>
      <c r="F61" s="82" t="s">
        <v>24</v>
      </c>
      <c r="G61" s="82" t="s">
        <v>37</v>
      </c>
      <c r="H61" s="84">
        <v>42</v>
      </c>
      <c r="I61" s="84">
        <v>2</v>
      </c>
      <c r="J61" s="84">
        <v>1</v>
      </c>
      <c r="K61" s="136">
        <f t="shared" si="3"/>
        <v>2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2</v>
      </c>
      <c r="V61" s="84">
        <v>200</v>
      </c>
      <c r="W61" s="85">
        <v>10</v>
      </c>
      <c r="X61" s="94">
        <f t="shared" si="6"/>
        <v>336</v>
      </c>
      <c r="Y61" s="85" t="str">
        <f t="shared" si="7"/>
        <v/>
      </c>
      <c r="Z61" s="94">
        <f t="shared" si="8"/>
        <v>9408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2573</v>
      </c>
      <c r="D62" s="135" t="s">
        <v>2582</v>
      </c>
      <c r="E62" s="133"/>
      <c r="F62" s="82" t="s">
        <v>36</v>
      </c>
      <c r="G62" s="82" t="s">
        <v>37</v>
      </c>
      <c r="H62" s="84">
        <v>42</v>
      </c>
      <c r="I62" s="84">
        <v>4</v>
      </c>
      <c r="J62" s="84">
        <v>2</v>
      </c>
      <c r="K62" s="136">
        <f t="shared" si="3"/>
        <v>8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4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6720</v>
      </c>
      <c r="Y62" s="85" t="str">
        <f t="shared" si="7"/>
        <v/>
      </c>
      <c r="Z62" s="94">
        <f t="shared" si="8"/>
        <v>188160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1</v>
      </c>
      <c r="C63" s="134" t="s">
        <v>2573</v>
      </c>
      <c r="D63" s="135" t="s">
        <v>2582</v>
      </c>
      <c r="E63" s="133"/>
      <c r="F63" s="82" t="s">
        <v>2579</v>
      </c>
      <c r="G63" s="82" t="s">
        <v>2580</v>
      </c>
      <c r="H63" s="84">
        <v>300</v>
      </c>
      <c r="I63" s="84">
        <v>7</v>
      </c>
      <c r="J63" s="84">
        <v>1</v>
      </c>
      <c r="K63" s="136">
        <f t="shared" si="3"/>
        <v>7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7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42000</v>
      </c>
      <c r="Y63" s="85" t="str">
        <f t="shared" si="7"/>
        <v/>
      </c>
      <c r="Z63" s="94">
        <f t="shared" si="8"/>
        <v>1176000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1</v>
      </c>
      <c r="C64" s="134" t="s">
        <v>2571</v>
      </c>
      <c r="D64" s="135" t="s">
        <v>2582</v>
      </c>
      <c r="E64" s="133"/>
      <c r="F64" s="82" t="s">
        <v>24</v>
      </c>
      <c r="G64" s="82" t="s">
        <v>37</v>
      </c>
      <c r="H64" s="84">
        <v>42</v>
      </c>
      <c r="I64" s="84">
        <v>2</v>
      </c>
      <c r="J64" s="84">
        <v>1</v>
      </c>
      <c r="K64" s="136">
        <f t="shared" si="3"/>
        <v>2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2</v>
      </c>
      <c r="S64" s="170"/>
      <c r="T64" s="176" t="str">
        <f t="shared" si="5"/>
        <v/>
      </c>
      <c r="U64" s="94">
        <v>2</v>
      </c>
      <c r="V64" s="84">
        <v>200</v>
      </c>
      <c r="W64" s="85">
        <v>10</v>
      </c>
      <c r="X64" s="94">
        <f t="shared" si="6"/>
        <v>336</v>
      </c>
      <c r="Y64" s="85" t="str">
        <f t="shared" si="7"/>
        <v/>
      </c>
      <c r="Z64" s="94">
        <f t="shared" si="8"/>
        <v>9408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/>
      <c r="B65" s="134"/>
      <c r="C65" s="134"/>
      <c r="D65" s="135"/>
      <c r="E65" s="133"/>
      <c r="F65" s="82"/>
      <c r="G65" s="82"/>
      <c r="H65" s="84"/>
      <c r="I65" s="84"/>
      <c r="J65" s="84"/>
      <c r="K65" s="136"/>
      <c r="L65" s="133"/>
      <c r="M65" s="173"/>
      <c r="N65" s="173"/>
      <c r="O65" s="134"/>
      <c r="P65" s="174"/>
      <c r="Q65" s="175"/>
      <c r="R65" s="137"/>
      <c r="S65" s="176"/>
      <c r="T65" s="176"/>
      <c r="U65" s="94"/>
      <c r="V65" s="84"/>
      <c r="W65" s="85"/>
      <c r="X65" s="94"/>
      <c r="Y65" s="85"/>
      <c r="Z65" s="94"/>
      <c r="AA65" s="85"/>
      <c r="AB65" s="94"/>
      <c r="AC65" s="95"/>
      <c r="AD65" s="85"/>
    </row>
    <row r="66" spans="1:30" s="110" customFormat="1" ht="24.95" customHeight="1" thickBot="1" x14ac:dyDescent="0.2">
      <c r="A66" s="97"/>
      <c r="B66" s="98"/>
      <c r="C66" s="98"/>
      <c r="D66" s="99"/>
      <c r="E66" s="97"/>
      <c r="F66" s="100"/>
      <c r="G66" s="100"/>
      <c r="H66" s="102"/>
      <c r="I66" s="102"/>
      <c r="J66" s="102"/>
      <c r="K66" s="157"/>
      <c r="L66" s="97"/>
      <c r="M66" s="104"/>
      <c r="N66" s="104"/>
      <c r="O66" s="98"/>
      <c r="P66" s="105"/>
      <c r="Q66" s="106"/>
      <c r="R66" s="158"/>
      <c r="S66" s="108"/>
      <c r="T66" s="108"/>
      <c r="U66" s="94"/>
      <c r="V66" s="84"/>
      <c r="W66" s="85"/>
      <c r="X66" s="109"/>
      <c r="Y66" s="103"/>
      <c r="Z66" s="109"/>
      <c r="AA66" s="103"/>
      <c r="AB66" s="109"/>
      <c r="AC66" s="159"/>
      <c r="AD66" s="103"/>
    </row>
    <row r="67" spans="1:30" ht="24.95" customHeight="1" thickBot="1" x14ac:dyDescent="0.2">
      <c r="M67" s="46"/>
      <c r="N67" s="46"/>
      <c r="O67" s="46"/>
      <c r="P67" s="46"/>
      <c r="Q67" s="46"/>
      <c r="R67" s="111"/>
      <c r="S67" s="251" t="s">
        <v>40</v>
      </c>
      <c r="T67" s="181" t="str">
        <f>IF(SUBTOTAL(9,T5:T66)=0,"",SUBTOTAL(9,T5:T66))</f>
        <v/>
      </c>
      <c r="U67" s="190"/>
      <c r="V67" s="191"/>
      <c r="W67" s="192"/>
      <c r="X67" s="182">
        <f t="shared" ref="X67:AD67" si="13">IF(SUBTOTAL(9,X5:X66)=0,"",SUBTOTAL(9,X5:X66))</f>
        <v>276915</v>
      </c>
      <c r="Y67" s="184" t="str">
        <f t="shared" si="13"/>
        <v/>
      </c>
      <c r="Z67" s="182">
        <f t="shared" si="13"/>
        <v>7753620</v>
      </c>
      <c r="AA67" s="184" t="str">
        <f t="shared" si="13"/>
        <v/>
      </c>
      <c r="AB67" s="182" t="str">
        <f t="shared" si="13"/>
        <v/>
      </c>
      <c r="AC67" s="183" t="str">
        <f t="shared" si="13"/>
        <v/>
      </c>
      <c r="AD67" s="186" t="str">
        <f t="shared" si="13"/>
        <v/>
      </c>
    </row>
    <row r="68" spans="1:30" ht="24.95" customHeight="1" thickBot="1" x14ac:dyDescent="0.2">
      <c r="S68" s="262" t="s">
        <v>3544</v>
      </c>
      <c r="T68" s="264"/>
    </row>
    <row r="69" spans="1:30" ht="24.95" customHeight="1" thickTop="1" thickBot="1" x14ac:dyDescent="0.2">
      <c r="S69" s="265" t="s">
        <v>3545</v>
      </c>
      <c r="T69" s="268" t="str">
        <f>IF(T67="","",T67+T68)</f>
        <v/>
      </c>
    </row>
    <row r="70" spans="1:30" ht="24.95" customHeight="1" thickTop="1" x14ac:dyDescent="0.15"/>
  </sheetData>
  <sheetProtection algorithmName="SHA-512" hashValue="rrj1iRBN6bFBQ6OnbVp2q0sXhEVqSalDNnNvLOxvtX/sr6nXqQrYVe6ziLqAwpD2qICdmIBu0YPGRO7WbRqQ4w==" saltValue="OVGlGdaOvIAhw/fmHvd0mw==" spinCount="100000" sheet="1" objects="1" scenarios="1" autoFilter="0"/>
  <autoFilter ref="A4:AD67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46 M48:Q56 M58:Q64">
    <cfRule type="containsBlanks" dxfId="71" priority="10" stopIfTrue="1">
      <formula>LEN(TRIM(M6))=0</formula>
    </cfRule>
  </conditionalFormatting>
  <conditionalFormatting sqref="S6:S46 S48:S56 S58:S64">
    <cfRule type="containsBlanks" dxfId="70" priority="3">
      <formula>LEN(TRIM(S6))=0</formula>
    </cfRule>
  </conditionalFormatting>
  <conditionalFormatting sqref="S67">
    <cfRule type="containsBlanks" dxfId="69" priority="2">
      <formula>LEN(TRIM(S67))=0</formula>
    </cfRule>
  </conditionalFormatting>
  <conditionalFormatting sqref="T68">
    <cfRule type="containsBlanks" dxfId="68" priority="1">
      <formula>LEN(TRIM(T68))=0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8F0E5-0A83-489D-B96E-CBAEC4D3254C}">
  <sheetPr>
    <pageSetUpPr fitToPage="1"/>
  </sheetPr>
  <dimension ref="A1:AD173"/>
  <sheetViews>
    <sheetView showGridLines="0" zoomScale="85" zoomScaleNormal="85" zoomScaleSheetLayoutView="100" workbookViewId="0">
      <pane xSplit="11" ySplit="4" topLeftCell="O153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99</v>
      </c>
      <c r="D1" s="41" t="s">
        <v>1</v>
      </c>
      <c r="E1" s="42" t="s">
        <v>2583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2290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 t="s">
        <v>2584</v>
      </c>
      <c r="C6" s="134" t="s">
        <v>1766</v>
      </c>
      <c r="D6" s="135" t="s">
        <v>2176</v>
      </c>
      <c r="E6" s="133"/>
      <c r="F6" s="82" t="s">
        <v>576</v>
      </c>
      <c r="G6" s="82" t="s">
        <v>2626</v>
      </c>
      <c r="H6" s="84">
        <v>28</v>
      </c>
      <c r="I6" s="84">
        <v>4</v>
      </c>
      <c r="J6" s="84">
        <v>1</v>
      </c>
      <c r="K6" s="136">
        <f>+I6*J6</f>
        <v>4</v>
      </c>
      <c r="L6" s="133" t="s">
        <v>3514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2240</v>
      </c>
      <c r="Y6" s="85" t="str">
        <f>IFERROR(IF(Q6="","",ROUNDDOWN(Q6/1000*R6*U6*V6*W6,0)),"-")</f>
        <v/>
      </c>
      <c r="Z6" s="94">
        <f>IFERROR(IF(H6="","",ROUNDDOWN(X6*$V$2,0)),"-")</f>
        <v>62720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 t="s">
        <v>2584</v>
      </c>
      <c r="C7" s="134" t="s">
        <v>2585</v>
      </c>
      <c r="D7" s="135" t="s">
        <v>2176</v>
      </c>
      <c r="E7" s="133"/>
      <c r="F7" s="82" t="s">
        <v>113</v>
      </c>
      <c r="G7" s="82" t="s">
        <v>574</v>
      </c>
      <c r="H7" s="84">
        <v>22</v>
      </c>
      <c r="I7" s="84">
        <v>1</v>
      </c>
      <c r="J7" s="84">
        <v>1</v>
      </c>
      <c r="K7" s="136">
        <f t="shared" ref="K7:K70" si="3">+I7*J7</f>
        <v>1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1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440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12320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 t="s">
        <v>2160</v>
      </c>
      <c r="C8" s="134" t="s">
        <v>1766</v>
      </c>
      <c r="D8" s="135" t="s">
        <v>2176</v>
      </c>
      <c r="E8" s="133"/>
      <c r="F8" s="82" t="s">
        <v>576</v>
      </c>
      <c r="G8" s="82" t="s">
        <v>2626</v>
      </c>
      <c r="H8" s="84">
        <v>28</v>
      </c>
      <c r="I8" s="84">
        <v>2</v>
      </c>
      <c r="J8" s="84">
        <v>1</v>
      </c>
      <c r="K8" s="136">
        <f t="shared" si="3"/>
        <v>2</v>
      </c>
      <c r="L8" s="133" t="s">
        <v>3514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1120</v>
      </c>
      <c r="Y8" s="85" t="str">
        <f t="shared" si="7"/>
        <v/>
      </c>
      <c r="Z8" s="94">
        <f t="shared" si="8"/>
        <v>31360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 t="s">
        <v>2160</v>
      </c>
      <c r="C9" s="134" t="s">
        <v>1688</v>
      </c>
      <c r="D9" s="135" t="s">
        <v>2176</v>
      </c>
      <c r="E9" s="133"/>
      <c r="F9" s="82" t="s">
        <v>36</v>
      </c>
      <c r="G9" s="82" t="s">
        <v>79</v>
      </c>
      <c r="H9" s="84">
        <v>42</v>
      </c>
      <c r="I9" s="84">
        <v>5</v>
      </c>
      <c r="J9" s="84">
        <v>2</v>
      </c>
      <c r="K9" s="136">
        <f t="shared" si="3"/>
        <v>10</v>
      </c>
      <c r="L9" s="133" t="s">
        <v>3514</v>
      </c>
      <c r="M9" s="162"/>
      <c r="N9" s="162"/>
      <c r="O9" s="163"/>
      <c r="P9" s="164"/>
      <c r="Q9" s="165"/>
      <c r="R9" s="137">
        <f t="shared" si="4"/>
        <v>5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8400</v>
      </c>
      <c r="Y9" s="85" t="str">
        <f t="shared" si="7"/>
        <v/>
      </c>
      <c r="Z9" s="94">
        <f t="shared" si="8"/>
        <v>235200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 t="s">
        <v>2160</v>
      </c>
      <c r="C10" s="134" t="s">
        <v>2586</v>
      </c>
      <c r="D10" s="135" t="s">
        <v>2176</v>
      </c>
      <c r="E10" s="133"/>
      <c r="F10" s="82" t="s">
        <v>36</v>
      </c>
      <c r="G10" s="82" t="s">
        <v>79</v>
      </c>
      <c r="H10" s="84">
        <v>42</v>
      </c>
      <c r="I10" s="84">
        <v>1</v>
      </c>
      <c r="J10" s="84">
        <v>2</v>
      </c>
      <c r="K10" s="136">
        <f t="shared" si="3"/>
        <v>2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1680</v>
      </c>
      <c r="Y10" s="85" t="str">
        <f t="shared" si="7"/>
        <v/>
      </c>
      <c r="Z10" s="94">
        <f t="shared" si="8"/>
        <v>47040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 t="s">
        <v>2160</v>
      </c>
      <c r="C11" s="134" t="s">
        <v>2586</v>
      </c>
      <c r="D11" s="135" t="s">
        <v>2176</v>
      </c>
      <c r="E11" s="133"/>
      <c r="F11" s="82" t="s">
        <v>24</v>
      </c>
      <c r="G11" s="82" t="s">
        <v>49</v>
      </c>
      <c r="H11" s="84">
        <v>42</v>
      </c>
      <c r="I11" s="84">
        <v>2</v>
      </c>
      <c r="J11" s="84">
        <v>1</v>
      </c>
      <c r="K11" s="136">
        <f t="shared" si="3"/>
        <v>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1680</v>
      </c>
      <c r="Y11" s="85" t="str">
        <f t="shared" si="7"/>
        <v/>
      </c>
      <c r="Z11" s="94">
        <f t="shared" si="8"/>
        <v>47040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 t="s">
        <v>2160</v>
      </c>
      <c r="C12" s="134" t="s">
        <v>1728</v>
      </c>
      <c r="D12" s="135" t="s">
        <v>2176</v>
      </c>
      <c r="E12" s="133"/>
      <c r="F12" s="82" t="s">
        <v>2627</v>
      </c>
      <c r="G12" s="82" t="s">
        <v>2628</v>
      </c>
      <c r="H12" s="179">
        <v>42</v>
      </c>
      <c r="I12" s="84">
        <v>4</v>
      </c>
      <c r="J12" s="84">
        <v>4</v>
      </c>
      <c r="K12" s="136">
        <f t="shared" si="3"/>
        <v>16</v>
      </c>
      <c r="L12" s="133" t="s">
        <v>3517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13440</v>
      </c>
      <c r="Y12" s="85" t="str">
        <f t="shared" si="7"/>
        <v/>
      </c>
      <c r="Z12" s="94">
        <f t="shared" si="8"/>
        <v>376320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 t="s">
        <v>2160</v>
      </c>
      <c r="C13" s="134" t="s">
        <v>2587</v>
      </c>
      <c r="D13" s="135" t="s">
        <v>2176</v>
      </c>
      <c r="E13" s="133"/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3"/>
        <v>1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440</v>
      </c>
      <c r="Y13" s="85" t="str">
        <f t="shared" si="7"/>
        <v/>
      </c>
      <c r="Z13" s="94">
        <f t="shared" si="8"/>
        <v>12320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 t="s">
        <v>2160</v>
      </c>
      <c r="C14" s="134" t="s">
        <v>1728</v>
      </c>
      <c r="D14" s="135" t="s">
        <v>2176</v>
      </c>
      <c r="E14" s="133"/>
      <c r="F14" s="82" t="s">
        <v>1247</v>
      </c>
      <c r="G14" s="82" t="s">
        <v>2629</v>
      </c>
      <c r="H14" s="84">
        <v>15</v>
      </c>
      <c r="I14" s="84">
        <v>1</v>
      </c>
      <c r="J14" s="84">
        <v>1</v>
      </c>
      <c r="K14" s="136">
        <f t="shared" si="3"/>
        <v>1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300</v>
      </c>
      <c r="Y14" s="85" t="str">
        <f t="shared" si="7"/>
        <v/>
      </c>
      <c r="Z14" s="94">
        <f t="shared" si="8"/>
        <v>8400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 t="s">
        <v>2160</v>
      </c>
      <c r="C15" s="134" t="s">
        <v>2527</v>
      </c>
      <c r="D15" s="135" t="s">
        <v>2176</v>
      </c>
      <c r="E15" s="133"/>
      <c r="F15" s="82" t="s">
        <v>36</v>
      </c>
      <c r="G15" s="82" t="s">
        <v>142</v>
      </c>
      <c r="H15" s="84">
        <v>42</v>
      </c>
      <c r="I15" s="84">
        <v>2</v>
      </c>
      <c r="J15" s="84">
        <v>2</v>
      </c>
      <c r="K15" s="136">
        <f t="shared" si="3"/>
        <v>4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3360</v>
      </c>
      <c r="Y15" s="85" t="str">
        <f t="shared" si="7"/>
        <v/>
      </c>
      <c r="Z15" s="94">
        <f t="shared" si="8"/>
        <v>94080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 t="s">
        <v>2160</v>
      </c>
      <c r="C16" s="134" t="s">
        <v>2527</v>
      </c>
      <c r="D16" s="135" t="s">
        <v>2176</v>
      </c>
      <c r="E16" s="133"/>
      <c r="F16" s="82" t="s">
        <v>2174</v>
      </c>
      <c r="G16" s="82" t="s">
        <v>2630</v>
      </c>
      <c r="H16" s="84">
        <v>20</v>
      </c>
      <c r="I16" s="84">
        <v>1</v>
      </c>
      <c r="J16" s="84">
        <v>1</v>
      </c>
      <c r="K16" s="136">
        <f t="shared" si="3"/>
        <v>1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400</v>
      </c>
      <c r="Y16" s="85" t="str">
        <f t="shared" si="7"/>
        <v/>
      </c>
      <c r="Z16" s="94">
        <f t="shared" si="8"/>
        <v>11200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 t="s">
        <v>2160</v>
      </c>
      <c r="C17" s="134" t="s">
        <v>1727</v>
      </c>
      <c r="D17" s="135" t="s">
        <v>2176</v>
      </c>
      <c r="E17" s="133"/>
      <c r="F17" s="82" t="s">
        <v>2399</v>
      </c>
      <c r="G17" s="82" t="s">
        <v>2421</v>
      </c>
      <c r="H17" s="84">
        <v>116</v>
      </c>
      <c r="I17" s="84">
        <v>11</v>
      </c>
      <c r="J17" s="84">
        <v>1</v>
      </c>
      <c r="K17" s="136">
        <f t="shared" si="3"/>
        <v>11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11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25520</v>
      </c>
      <c r="Y17" s="85" t="str">
        <f t="shared" si="7"/>
        <v/>
      </c>
      <c r="Z17" s="94">
        <f t="shared" si="8"/>
        <v>714560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 t="s">
        <v>2160</v>
      </c>
      <c r="C18" s="134" t="s">
        <v>1727</v>
      </c>
      <c r="D18" s="135" t="s">
        <v>2176</v>
      </c>
      <c r="E18" s="133"/>
      <c r="F18" s="82" t="s">
        <v>36</v>
      </c>
      <c r="G18" s="82" t="s">
        <v>142</v>
      </c>
      <c r="H18" s="84">
        <v>42</v>
      </c>
      <c r="I18" s="84">
        <v>6</v>
      </c>
      <c r="J18" s="84">
        <v>2</v>
      </c>
      <c r="K18" s="136">
        <f t="shared" si="3"/>
        <v>12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6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10080</v>
      </c>
      <c r="Y18" s="85" t="str">
        <f t="shared" si="7"/>
        <v/>
      </c>
      <c r="Z18" s="94">
        <f t="shared" si="8"/>
        <v>282240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 t="s">
        <v>2160</v>
      </c>
      <c r="C19" s="134" t="s">
        <v>1727</v>
      </c>
      <c r="D19" s="135" t="s">
        <v>2176</v>
      </c>
      <c r="E19" s="133"/>
      <c r="F19" s="82" t="s">
        <v>1247</v>
      </c>
      <c r="G19" s="82" t="s">
        <v>2629</v>
      </c>
      <c r="H19" s="84">
        <v>15</v>
      </c>
      <c r="I19" s="84">
        <v>1</v>
      </c>
      <c r="J19" s="84">
        <v>1</v>
      </c>
      <c r="K19" s="136">
        <f t="shared" si="3"/>
        <v>1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300</v>
      </c>
      <c r="Y19" s="85" t="str">
        <f t="shared" si="7"/>
        <v/>
      </c>
      <c r="Z19" s="94">
        <f t="shared" si="8"/>
        <v>8400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 t="s">
        <v>2160</v>
      </c>
      <c r="C20" s="134" t="s">
        <v>1688</v>
      </c>
      <c r="D20" s="135" t="s">
        <v>2176</v>
      </c>
      <c r="E20" s="133"/>
      <c r="F20" s="82" t="s">
        <v>113</v>
      </c>
      <c r="G20" s="82" t="s">
        <v>114</v>
      </c>
      <c r="H20" s="84">
        <v>22</v>
      </c>
      <c r="I20" s="84">
        <v>7</v>
      </c>
      <c r="J20" s="84">
        <v>1</v>
      </c>
      <c r="K20" s="136">
        <f t="shared" si="3"/>
        <v>7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7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3080</v>
      </c>
      <c r="Y20" s="85" t="str">
        <f t="shared" si="7"/>
        <v/>
      </c>
      <c r="Z20" s="94">
        <f t="shared" si="8"/>
        <v>86240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 t="s">
        <v>2160</v>
      </c>
      <c r="C21" s="134" t="s">
        <v>1734</v>
      </c>
      <c r="D21" s="135" t="s">
        <v>2176</v>
      </c>
      <c r="E21" s="133"/>
      <c r="F21" s="82" t="s">
        <v>1247</v>
      </c>
      <c r="G21" s="82" t="s">
        <v>2631</v>
      </c>
      <c r="H21" s="84">
        <v>15</v>
      </c>
      <c r="I21" s="84">
        <v>1</v>
      </c>
      <c r="J21" s="84">
        <v>1</v>
      </c>
      <c r="K21" s="136">
        <f t="shared" si="3"/>
        <v>1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2</v>
      </c>
      <c r="V21" s="84">
        <v>200</v>
      </c>
      <c r="W21" s="85">
        <v>10</v>
      </c>
      <c r="X21" s="94">
        <f t="shared" si="6"/>
        <v>60</v>
      </c>
      <c r="Y21" s="85" t="str">
        <f t="shared" si="7"/>
        <v/>
      </c>
      <c r="Z21" s="94">
        <f t="shared" si="8"/>
        <v>1680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 t="s">
        <v>2160</v>
      </c>
      <c r="C22" s="134" t="s">
        <v>1734</v>
      </c>
      <c r="D22" s="135" t="s">
        <v>2176</v>
      </c>
      <c r="E22" s="133"/>
      <c r="F22" s="82" t="s">
        <v>2013</v>
      </c>
      <c r="G22" s="82" t="s">
        <v>2014</v>
      </c>
      <c r="H22" s="84">
        <v>20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2</v>
      </c>
      <c r="V22" s="84">
        <v>200</v>
      </c>
      <c r="W22" s="85">
        <v>10</v>
      </c>
      <c r="X22" s="94">
        <f t="shared" si="6"/>
        <v>80</v>
      </c>
      <c r="Y22" s="85" t="str">
        <f t="shared" si="7"/>
        <v/>
      </c>
      <c r="Z22" s="94">
        <f t="shared" si="8"/>
        <v>2240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 t="s">
        <v>2160</v>
      </c>
      <c r="C23" s="134" t="s">
        <v>1735</v>
      </c>
      <c r="D23" s="135" t="s">
        <v>2176</v>
      </c>
      <c r="E23" s="133"/>
      <c r="F23" s="82" t="s">
        <v>1247</v>
      </c>
      <c r="G23" s="82" t="s">
        <v>2631</v>
      </c>
      <c r="H23" s="84">
        <v>15</v>
      </c>
      <c r="I23" s="84">
        <v>1</v>
      </c>
      <c r="J23" s="84">
        <v>1</v>
      </c>
      <c r="K23" s="136">
        <f t="shared" si="3"/>
        <v>1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2</v>
      </c>
      <c r="V23" s="84">
        <v>200</v>
      </c>
      <c r="W23" s="85">
        <v>10</v>
      </c>
      <c r="X23" s="94">
        <f t="shared" si="6"/>
        <v>60</v>
      </c>
      <c r="Y23" s="85" t="str">
        <f t="shared" si="7"/>
        <v/>
      </c>
      <c r="Z23" s="94">
        <f t="shared" si="8"/>
        <v>1680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 t="s">
        <v>2160</v>
      </c>
      <c r="C24" s="134" t="s">
        <v>2588</v>
      </c>
      <c r="D24" s="135" t="s">
        <v>2176</v>
      </c>
      <c r="E24" s="133"/>
      <c r="F24" s="82" t="s">
        <v>24</v>
      </c>
      <c r="G24" s="82" t="s">
        <v>49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200</v>
      </c>
      <c r="W24" s="85">
        <v>10</v>
      </c>
      <c r="X24" s="94">
        <f t="shared" si="6"/>
        <v>168</v>
      </c>
      <c r="Y24" s="85" t="str">
        <f t="shared" si="7"/>
        <v/>
      </c>
      <c r="Z24" s="94">
        <f t="shared" si="8"/>
        <v>4704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 t="s">
        <v>2160</v>
      </c>
      <c r="C25" s="134" t="s">
        <v>2139</v>
      </c>
      <c r="D25" s="135" t="s">
        <v>2176</v>
      </c>
      <c r="E25" s="133"/>
      <c r="F25" s="82" t="s">
        <v>24</v>
      </c>
      <c r="G25" s="82" t="s">
        <v>49</v>
      </c>
      <c r="H25" s="84">
        <v>42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840</v>
      </c>
      <c r="Y25" s="85" t="str">
        <f t="shared" si="7"/>
        <v/>
      </c>
      <c r="Z25" s="94">
        <f t="shared" si="8"/>
        <v>23520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 t="s">
        <v>2160</v>
      </c>
      <c r="C26" s="134" t="s">
        <v>2139</v>
      </c>
      <c r="D26" s="135" t="s">
        <v>2176</v>
      </c>
      <c r="E26" s="133"/>
      <c r="F26" s="82" t="s">
        <v>1247</v>
      </c>
      <c r="G26" s="82" t="s">
        <v>2631</v>
      </c>
      <c r="H26" s="84">
        <v>15</v>
      </c>
      <c r="I26" s="84">
        <v>1</v>
      </c>
      <c r="J26" s="84">
        <v>1</v>
      </c>
      <c r="K26" s="136">
        <f t="shared" si="3"/>
        <v>1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300</v>
      </c>
      <c r="Y26" s="85" t="str">
        <f t="shared" si="7"/>
        <v/>
      </c>
      <c r="Z26" s="94">
        <f t="shared" si="8"/>
        <v>8400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 t="s">
        <v>2160</v>
      </c>
      <c r="C27" s="134" t="s">
        <v>1733</v>
      </c>
      <c r="D27" s="135" t="s">
        <v>2176</v>
      </c>
      <c r="E27" s="133"/>
      <c r="F27" s="82" t="s">
        <v>24</v>
      </c>
      <c r="G27" s="82" t="s">
        <v>49</v>
      </c>
      <c r="H27" s="84">
        <v>42</v>
      </c>
      <c r="I27" s="84">
        <v>1</v>
      </c>
      <c r="J27" s="84">
        <v>1</v>
      </c>
      <c r="K27" s="136">
        <f t="shared" si="3"/>
        <v>1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840</v>
      </c>
      <c r="Y27" s="85" t="str">
        <f t="shared" si="7"/>
        <v/>
      </c>
      <c r="Z27" s="94">
        <f t="shared" si="8"/>
        <v>23520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 t="s">
        <v>2160</v>
      </c>
      <c r="C28" s="134" t="s">
        <v>1733</v>
      </c>
      <c r="D28" s="135" t="s">
        <v>2176</v>
      </c>
      <c r="E28" s="133"/>
      <c r="F28" s="82" t="s">
        <v>1247</v>
      </c>
      <c r="G28" s="82" t="s">
        <v>2631</v>
      </c>
      <c r="H28" s="84">
        <v>15</v>
      </c>
      <c r="I28" s="84">
        <v>1</v>
      </c>
      <c r="J28" s="84">
        <v>1</v>
      </c>
      <c r="K28" s="136">
        <f t="shared" si="3"/>
        <v>1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300</v>
      </c>
      <c r="Y28" s="85" t="str">
        <f t="shared" si="7"/>
        <v/>
      </c>
      <c r="Z28" s="94">
        <f t="shared" si="8"/>
        <v>8400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 t="s">
        <v>2160</v>
      </c>
      <c r="C29" s="134" t="s">
        <v>1715</v>
      </c>
      <c r="D29" s="135" t="s">
        <v>2176</v>
      </c>
      <c r="E29" s="133"/>
      <c r="F29" s="82" t="s">
        <v>24</v>
      </c>
      <c r="G29" s="82" t="s">
        <v>49</v>
      </c>
      <c r="H29" s="84">
        <v>42</v>
      </c>
      <c r="I29" s="84">
        <v>1</v>
      </c>
      <c r="J29" s="84">
        <v>1</v>
      </c>
      <c r="K29" s="136">
        <f t="shared" si="3"/>
        <v>1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200</v>
      </c>
      <c r="W29" s="85">
        <v>10</v>
      </c>
      <c r="X29" s="94">
        <f t="shared" si="6"/>
        <v>168</v>
      </c>
      <c r="Y29" s="85" t="str">
        <f t="shared" si="7"/>
        <v/>
      </c>
      <c r="Z29" s="94">
        <f t="shared" si="8"/>
        <v>4704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 t="s">
        <v>2584</v>
      </c>
      <c r="C30" s="134" t="s">
        <v>2589</v>
      </c>
      <c r="D30" s="135" t="s">
        <v>2176</v>
      </c>
      <c r="E30" s="133"/>
      <c r="F30" s="82" t="s">
        <v>113</v>
      </c>
      <c r="G30" s="82" t="s">
        <v>114</v>
      </c>
      <c r="H30" s="84">
        <v>22</v>
      </c>
      <c r="I30" s="84">
        <v>2</v>
      </c>
      <c r="J30" s="84">
        <v>1</v>
      </c>
      <c r="K30" s="136">
        <f t="shared" si="3"/>
        <v>2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880</v>
      </c>
      <c r="Y30" s="85" t="str">
        <f t="shared" si="7"/>
        <v/>
      </c>
      <c r="Z30" s="94">
        <f t="shared" si="8"/>
        <v>24640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 t="s">
        <v>2160</v>
      </c>
      <c r="C31" s="134" t="s">
        <v>2590</v>
      </c>
      <c r="D31" s="135" t="s">
        <v>2176</v>
      </c>
      <c r="E31" s="133"/>
      <c r="F31" s="82" t="s">
        <v>113</v>
      </c>
      <c r="G31" s="82" t="s">
        <v>114</v>
      </c>
      <c r="H31" s="84">
        <v>22</v>
      </c>
      <c r="I31" s="84">
        <v>1</v>
      </c>
      <c r="J31" s="84">
        <v>1</v>
      </c>
      <c r="K31" s="136">
        <f t="shared" si="3"/>
        <v>1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440</v>
      </c>
      <c r="Y31" s="85" t="str">
        <f t="shared" si="7"/>
        <v/>
      </c>
      <c r="Z31" s="94">
        <f t="shared" si="8"/>
        <v>12320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 t="s">
        <v>2160</v>
      </c>
      <c r="C32" s="134" t="s">
        <v>1705</v>
      </c>
      <c r="D32" s="135" t="s">
        <v>2176</v>
      </c>
      <c r="E32" s="133"/>
      <c r="F32" s="82" t="s">
        <v>36</v>
      </c>
      <c r="G32" s="82" t="s">
        <v>142</v>
      </c>
      <c r="H32" s="84">
        <v>42</v>
      </c>
      <c r="I32" s="84">
        <v>4</v>
      </c>
      <c r="J32" s="84">
        <v>2</v>
      </c>
      <c r="K32" s="136">
        <f t="shared" si="3"/>
        <v>8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4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6720</v>
      </c>
      <c r="Y32" s="85" t="str">
        <f t="shared" si="7"/>
        <v/>
      </c>
      <c r="Z32" s="94">
        <f t="shared" si="8"/>
        <v>188160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 t="s">
        <v>2160</v>
      </c>
      <c r="C33" s="134" t="s">
        <v>1705</v>
      </c>
      <c r="D33" s="135" t="s">
        <v>2176</v>
      </c>
      <c r="E33" s="133"/>
      <c r="F33" s="82" t="s">
        <v>2174</v>
      </c>
      <c r="G33" s="82" t="s">
        <v>2630</v>
      </c>
      <c r="H33" s="84">
        <v>20</v>
      </c>
      <c r="I33" s="84">
        <v>2</v>
      </c>
      <c r="J33" s="84">
        <v>1</v>
      </c>
      <c r="K33" s="136">
        <f t="shared" si="3"/>
        <v>2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800</v>
      </c>
      <c r="Y33" s="85" t="str">
        <f t="shared" si="7"/>
        <v/>
      </c>
      <c r="Z33" s="94">
        <f t="shared" si="8"/>
        <v>22400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 t="s">
        <v>2160</v>
      </c>
      <c r="C34" s="134" t="s">
        <v>1705</v>
      </c>
      <c r="D34" s="135" t="s">
        <v>2176</v>
      </c>
      <c r="E34" s="133"/>
      <c r="F34" s="82" t="s">
        <v>1247</v>
      </c>
      <c r="G34" s="82" t="s">
        <v>2629</v>
      </c>
      <c r="H34" s="84">
        <v>15</v>
      </c>
      <c r="I34" s="84">
        <v>1</v>
      </c>
      <c r="J34" s="84">
        <v>1</v>
      </c>
      <c r="K34" s="136">
        <f t="shared" si="3"/>
        <v>1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300</v>
      </c>
      <c r="Y34" s="85" t="str">
        <f t="shared" si="7"/>
        <v/>
      </c>
      <c r="Z34" s="94">
        <f t="shared" si="8"/>
        <v>8400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 t="s">
        <v>2160</v>
      </c>
      <c r="C35" s="134" t="s">
        <v>1697</v>
      </c>
      <c r="D35" s="135" t="s">
        <v>2176</v>
      </c>
      <c r="E35" s="133"/>
      <c r="F35" s="82" t="s">
        <v>24</v>
      </c>
      <c r="G35" s="82" t="s">
        <v>49</v>
      </c>
      <c r="H35" s="84">
        <v>42</v>
      </c>
      <c r="I35" s="84">
        <v>2</v>
      </c>
      <c r="J35" s="84">
        <v>1</v>
      </c>
      <c r="K35" s="136">
        <f t="shared" si="3"/>
        <v>2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1680</v>
      </c>
      <c r="Y35" s="85" t="str">
        <f t="shared" si="7"/>
        <v/>
      </c>
      <c r="Z35" s="94">
        <f t="shared" si="8"/>
        <v>47040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 t="s">
        <v>2160</v>
      </c>
      <c r="C36" s="134" t="s">
        <v>1690</v>
      </c>
      <c r="D36" s="135" t="s">
        <v>2176</v>
      </c>
      <c r="E36" s="133"/>
      <c r="F36" s="82" t="s">
        <v>36</v>
      </c>
      <c r="G36" s="82" t="s">
        <v>142</v>
      </c>
      <c r="H36" s="84">
        <v>42</v>
      </c>
      <c r="I36" s="84">
        <v>8</v>
      </c>
      <c r="J36" s="84">
        <v>2</v>
      </c>
      <c r="K36" s="136">
        <f t="shared" si="3"/>
        <v>16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8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13440</v>
      </c>
      <c r="Y36" s="85" t="str">
        <f t="shared" si="7"/>
        <v/>
      </c>
      <c r="Z36" s="94">
        <f t="shared" si="8"/>
        <v>376320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 t="s">
        <v>2584</v>
      </c>
      <c r="C37" s="134" t="s">
        <v>2540</v>
      </c>
      <c r="D37" s="135" t="s">
        <v>2176</v>
      </c>
      <c r="E37" s="133"/>
      <c r="F37" s="82" t="s">
        <v>206</v>
      </c>
      <c r="G37" s="82" t="s">
        <v>2632</v>
      </c>
      <c r="H37" s="84">
        <v>42</v>
      </c>
      <c r="I37" s="84">
        <v>3</v>
      </c>
      <c r="J37" s="84">
        <v>4</v>
      </c>
      <c r="K37" s="136">
        <f t="shared" si="3"/>
        <v>12</v>
      </c>
      <c r="L37" s="133" t="s">
        <v>3517</v>
      </c>
      <c r="M37" s="162"/>
      <c r="N37" s="162"/>
      <c r="O37" s="163"/>
      <c r="P37" s="164"/>
      <c r="Q37" s="165"/>
      <c r="R37" s="137">
        <f t="shared" si="4"/>
        <v>3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10080</v>
      </c>
      <c r="Y37" s="85" t="str">
        <f t="shared" si="7"/>
        <v/>
      </c>
      <c r="Z37" s="94">
        <f t="shared" si="8"/>
        <v>282240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 t="s">
        <v>2160</v>
      </c>
      <c r="C38" s="134" t="s">
        <v>1698</v>
      </c>
      <c r="D38" s="135" t="s">
        <v>2176</v>
      </c>
      <c r="E38" s="133"/>
      <c r="F38" s="82" t="s">
        <v>24</v>
      </c>
      <c r="G38" s="82" t="s">
        <v>49</v>
      </c>
      <c r="H38" s="84">
        <v>42</v>
      </c>
      <c r="I38" s="84">
        <v>2</v>
      </c>
      <c r="J38" s="84">
        <v>1</v>
      </c>
      <c r="K38" s="136">
        <f t="shared" si="3"/>
        <v>2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2</v>
      </c>
      <c r="V38" s="84">
        <v>200</v>
      </c>
      <c r="W38" s="85">
        <v>10</v>
      </c>
      <c r="X38" s="94">
        <f t="shared" si="6"/>
        <v>336</v>
      </c>
      <c r="Y38" s="85" t="str">
        <f t="shared" si="7"/>
        <v/>
      </c>
      <c r="Z38" s="94">
        <f t="shared" si="8"/>
        <v>9408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 t="s">
        <v>2160</v>
      </c>
      <c r="C39" s="134" t="s">
        <v>1699</v>
      </c>
      <c r="D39" s="135" t="s">
        <v>2176</v>
      </c>
      <c r="E39" s="133"/>
      <c r="F39" s="82" t="s">
        <v>24</v>
      </c>
      <c r="G39" s="82" t="s">
        <v>49</v>
      </c>
      <c r="H39" s="84">
        <v>42</v>
      </c>
      <c r="I39" s="84">
        <v>2</v>
      </c>
      <c r="J39" s="84">
        <v>1</v>
      </c>
      <c r="K39" s="136">
        <f t="shared" si="3"/>
        <v>2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>
        <v>2</v>
      </c>
      <c r="V39" s="84">
        <v>200</v>
      </c>
      <c r="W39" s="85">
        <v>10</v>
      </c>
      <c r="X39" s="94">
        <f t="shared" si="6"/>
        <v>336</v>
      </c>
      <c r="Y39" s="85" t="str">
        <f t="shared" si="7"/>
        <v/>
      </c>
      <c r="Z39" s="94">
        <f t="shared" si="8"/>
        <v>9408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 t="s">
        <v>2160</v>
      </c>
      <c r="C40" s="134" t="s">
        <v>2591</v>
      </c>
      <c r="D40" s="135" t="s">
        <v>2176</v>
      </c>
      <c r="E40" s="133"/>
      <c r="F40" s="82" t="s">
        <v>36</v>
      </c>
      <c r="G40" s="82" t="s">
        <v>142</v>
      </c>
      <c r="H40" s="84">
        <v>42</v>
      </c>
      <c r="I40" s="84">
        <v>4</v>
      </c>
      <c r="J40" s="84">
        <v>2</v>
      </c>
      <c r="K40" s="136">
        <f t="shared" si="3"/>
        <v>8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4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6720</v>
      </c>
      <c r="Y40" s="85" t="str">
        <f t="shared" si="7"/>
        <v/>
      </c>
      <c r="Z40" s="94">
        <f t="shared" si="8"/>
        <v>188160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 t="s">
        <v>2160</v>
      </c>
      <c r="C41" s="134" t="s">
        <v>2591</v>
      </c>
      <c r="D41" s="135" t="s">
        <v>2176</v>
      </c>
      <c r="E41" s="133"/>
      <c r="F41" s="82" t="s">
        <v>2174</v>
      </c>
      <c r="G41" s="82" t="s">
        <v>2630</v>
      </c>
      <c r="H41" s="84">
        <v>20</v>
      </c>
      <c r="I41" s="84">
        <v>2</v>
      </c>
      <c r="J41" s="84">
        <v>1</v>
      </c>
      <c r="K41" s="136">
        <f t="shared" si="3"/>
        <v>2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2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800</v>
      </c>
      <c r="Y41" s="85" t="str">
        <f t="shared" si="7"/>
        <v/>
      </c>
      <c r="Z41" s="94">
        <f t="shared" si="8"/>
        <v>22400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 t="s">
        <v>2160</v>
      </c>
      <c r="C42" s="134" t="s">
        <v>2591</v>
      </c>
      <c r="D42" s="135" t="s">
        <v>2176</v>
      </c>
      <c r="E42" s="133"/>
      <c r="F42" s="82" t="s">
        <v>24</v>
      </c>
      <c r="G42" s="82" t="s">
        <v>1953</v>
      </c>
      <c r="H42" s="84">
        <v>42</v>
      </c>
      <c r="I42" s="84">
        <v>2</v>
      </c>
      <c r="J42" s="84">
        <v>1</v>
      </c>
      <c r="K42" s="136">
        <f t="shared" si="3"/>
        <v>2</v>
      </c>
      <c r="L42" s="133" t="s">
        <v>3517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1680</v>
      </c>
      <c r="Y42" s="85" t="str">
        <f t="shared" si="7"/>
        <v/>
      </c>
      <c r="Z42" s="94">
        <f t="shared" si="8"/>
        <v>47040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 t="s">
        <v>2160</v>
      </c>
      <c r="C43" s="134" t="s">
        <v>296</v>
      </c>
      <c r="D43" s="135" t="s">
        <v>2176</v>
      </c>
      <c r="E43" s="133"/>
      <c r="F43" s="82" t="s">
        <v>36</v>
      </c>
      <c r="G43" s="82" t="s">
        <v>142</v>
      </c>
      <c r="H43" s="84">
        <v>42</v>
      </c>
      <c r="I43" s="84">
        <v>4</v>
      </c>
      <c r="J43" s="84">
        <v>2</v>
      </c>
      <c r="K43" s="136">
        <f t="shared" si="3"/>
        <v>8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4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6720</v>
      </c>
      <c r="Y43" s="85" t="str">
        <f t="shared" si="7"/>
        <v/>
      </c>
      <c r="Z43" s="94">
        <f t="shared" si="8"/>
        <v>188160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 t="s">
        <v>2160</v>
      </c>
      <c r="C44" s="134" t="s">
        <v>296</v>
      </c>
      <c r="D44" s="135" t="s">
        <v>2176</v>
      </c>
      <c r="E44" s="133"/>
      <c r="F44" s="82" t="s">
        <v>2174</v>
      </c>
      <c r="G44" s="82" t="s">
        <v>2630</v>
      </c>
      <c r="H44" s="84">
        <v>20</v>
      </c>
      <c r="I44" s="84">
        <v>2</v>
      </c>
      <c r="J44" s="84">
        <v>1</v>
      </c>
      <c r="K44" s="136">
        <f t="shared" si="3"/>
        <v>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800</v>
      </c>
      <c r="Y44" s="85" t="str">
        <f t="shared" si="7"/>
        <v/>
      </c>
      <c r="Z44" s="94">
        <f t="shared" si="8"/>
        <v>22400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 t="s">
        <v>2160</v>
      </c>
      <c r="C45" s="134" t="s">
        <v>296</v>
      </c>
      <c r="D45" s="135" t="s">
        <v>2176</v>
      </c>
      <c r="E45" s="133"/>
      <c r="F45" s="82" t="s">
        <v>24</v>
      </c>
      <c r="G45" s="82" t="s">
        <v>1953</v>
      </c>
      <c r="H45" s="84">
        <v>42</v>
      </c>
      <c r="I45" s="84">
        <v>2</v>
      </c>
      <c r="J45" s="84">
        <v>1</v>
      </c>
      <c r="K45" s="136">
        <f t="shared" si="3"/>
        <v>2</v>
      </c>
      <c r="L45" s="133" t="s">
        <v>3517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1680</v>
      </c>
      <c r="Y45" s="85" t="str">
        <f t="shared" si="7"/>
        <v/>
      </c>
      <c r="Z45" s="94">
        <f t="shared" si="8"/>
        <v>47040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 t="s">
        <v>2160</v>
      </c>
      <c r="C46" s="134" t="s">
        <v>2592</v>
      </c>
      <c r="D46" s="135" t="s">
        <v>2176</v>
      </c>
      <c r="E46" s="133"/>
      <c r="F46" s="82" t="s">
        <v>36</v>
      </c>
      <c r="G46" s="82" t="s">
        <v>142</v>
      </c>
      <c r="H46" s="84">
        <v>42</v>
      </c>
      <c r="I46" s="84">
        <v>6</v>
      </c>
      <c r="J46" s="84">
        <v>2</v>
      </c>
      <c r="K46" s="136">
        <f t="shared" si="3"/>
        <v>12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6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10080</v>
      </c>
      <c r="Y46" s="85" t="str">
        <f t="shared" si="7"/>
        <v/>
      </c>
      <c r="Z46" s="94">
        <f t="shared" si="8"/>
        <v>282240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 t="s">
        <v>2160</v>
      </c>
      <c r="C47" s="134" t="s">
        <v>2592</v>
      </c>
      <c r="D47" s="135" t="s">
        <v>2176</v>
      </c>
      <c r="E47" s="133"/>
      <c r="F47" s="82" t="s">
        <v>24</v>
      </c>
      <c r="G47" s="82" t="s">
        <v>1953</v>
      </c>
      <c r="H47" s="84">
        <v>42</v>
      </c>
      <c r="I47" s="84">
        <v>2</v>
      </c>
      <c r="J47" s="84">
        <v>1</v>
      </c>
      <c r="K47" s="136">
        <f t="shared" si="3"/>
        <v>2</v>
      </c>
      <c r="L47" s="133" t="s">
        <v>3517</v>
      </c>
      <c r="M47" s="162"/>
      <c r="N47" s="162"/>
      <c r="O47" s="163"/>
      <c r="P47" s="164"/>
      <c r="Q47" s="165"/>
      <c r="R47" s="137">
        <f t="shared" si="4"/>
        <v>2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1680</v>
      </c>
      <c r="Y47" s="85" t="str">
        <f t="shared" si="7"/>
        <v/>
      </c>
      <c r="Z47" s="94">
        <f t="shared" si="8"/>
        <v>47040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 t="s">
        <v>2160</v>
      </c>
      <c r="C48" s="134" t="s">
        <v>1738</v>
      </c>
      <c r="D48" s="135" t="s">
        <v>2176</v>
      </c>
      <c r="E48" s="133"/>
      <c r="F48" s="82" t="s">
        <v>24</v>
      </c>
      <c r="G48" s="82" t="s">
        <v>1953</v>
      </c>
      <c r="H48" s="84">
        <v>42</v>
      </c>
      <c r="I48" s="84">
        <v>2</v>
      </c>
      <c r="J48" s="84">
        <v>1</v>
      </c>
      <c r="K48" s="136">
        <f t="shared" si="3"/>
        <v>2</v>
      </c>
      <c r="L48" s="133" t="s">
        <v>3517</v>
      </c>
      <c r="M48" s="162"/>
      <c r="N48" s="162"/>
      <c r="O48" s="163"/>
      <c r="P48" s="164"/>
      <c r="Q48" s="165"/>
      <c r="R48" s="137">
        <f t="shared" si="4"/>
        <v>2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1680</v>
      </c>
      <c r="Y48" s="85" t="str">
        <f t="shared" si="7"/>
        <v/>
      </c>
      <c r="Z48" s="94">
        <f t="shared" si="8"/>
        <v>47040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 t="s">
        <v>2160</v>
      </c>
      <c r="C49" s="134" t="s">
        <v>1738</v>
      </c>
      <c r="D49" s="135" t="s">
        <v>2176</v>
      </c>
      <c r="E49" s="133"/>
      <c r="F49" s="82" t="s">
        <v>36</v>
      </c>
      <c r="G49" s="82" t="s">
        <v>142</v>
      </c>
      <c r="H49" s="84">
        <v>42</v>
      </c>
      <c r="I49" s="84">
        <v>4</v>
      </c>
      <c r="J49" s="84">
        <v>2</v>
      </c>
      <c r="K49" s="136">
        <f t="shared" si="3"/>
        <v>8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4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6720</v>
      </c>
      <c r="Y49" s="85" t="str">
        <f t="shared" si="7"/>
        <v/>
      </c>
      <c r="Z49" s="94">
        <f t="shared" si="8"/>
        <v>188160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 t="s">
        <v>2160</v>
      </c>
      <c r="C50" s="134" t="s">
        <v>1738</v>
      </c>
      <c r="D50" s="135" t="s">
        <v>2176</v>
      </c>
      <c r="E50" s="133"/>
      <c r="F50" s="82" t="s">
        <v>24</v>
      </c>
      <c r="G50" s="82" t="s">
        <v>454</v>
      </c>
      <c r="H50" s="84">
        <v>42</v>
      </c>
      <c r="I50" s="84">
        <v>1</v>
      </c>
      <c r="J50" s="84">
        <v>1</v>
      </c>
      <c r="K50" s="136">
        <f t="shared" si="3"/>
        <v>1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840</v>
      </c>
      <c r="Y50" s="85" t="str">
        <f t="shared" si="7"/>
        <v/>
      </c>
      <c r="Z50" s="94">
        <f t="shared" si="8"/>
        <v>23520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 t="s">
        <v>2160</v>
      </c>
      <c r="C51" s="134" t="s">
        <v>2593</v>
      </c>
      <c r="D51" s="135" t="s">
        <v>2176</v>
      </c>
      <c r="E51" s="133"/>
      <c r="F51" s="82" t="s">
        <v>36</v>
      </c>
      <c r="G51" s="82" t="s">
        <v>74</v>
      </c>
      <c r="H51" s="84">
        <v>42</v>
      </c>
      <c r="I51" s="84">
        <v>4</v>
      </c>
      <c r="J51" s="84">
        <v>2</v>
      </c>
      <c r="K51" s="136">
        <f t="shared" si="3"/>
        <v>8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4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6720</v>
      </c>
      <c r="Y51" s="85" t="str">
        <f t="shared" si="7"/>
        <v/>
      </c>
      <c r="Z51" s="94">
        <f t="shared" si="8"/>
        <v>188160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 t="s">
        <v>2160</v>
      </c>
      <c r="C52" s="134" t="s">
        <v>1749</v>
      </c>
      <c r="D52" s="135" t="s">
        <v>2176</v>
      </c>
      <c r="E52" s="133"/>
      <c r="F52" s="82" t="s">
        <v>24</v>
      </c>
      <c r="G52" s="82" t="s">
        <v>49</v>
      </c>
      <c r="H52" s="84">
        <v>42</v>
      </c>
      <c r="I52" s="84">
        <v>1</v>
      </c>
      <c r="J52" s="84">
        <v>1</v>
      </c>
      <c r="K52" s="136">
        <f t="shared" si="3"/>
        <v>1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840</v>
      </c>
      <c r="Y52" s="85" t="str">
        <f t="shared" si="7"/>
        <v/>
      </c>
      <c r="Z52" s="94">
        <f t="shared" si="8"/>
        <v>23520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 t="s">
        <v>2160</v>
      </c>
      <c r="C53" s="134" t="s">
        <v>2594</v>
      </c>
      <c r="D53" s="135" t="s">
        <v>2176</v>
      </c>
      <c r="E53" s="133"/>
      <c r="F53" s="82" t="s">
        <v>24</v>
      </c>
      <c r="G53" s="82" t="s">
        <v>49</v>
      </c>
      <c r="H53" s="84">
        <v>42</v>
      </c>
      <c r="I53" s="84">
        <v>1</v>
      </c>
      <c r="J53" s="84">
        <v>1</v>
      </c>
      <c r="K53" s="136">
        <f t="shared" si="3"/>
        <v>1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1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840</v>
      </c>
      <c r="Y53" s="85" t="str">
        <f t="shared" si="7"/>
        <v/>
      </c>
      <c r="Z53" s="94">
        <f t="shared" si="8"/>
        <v>23520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 t="s">
        <v>2160</v>
      </c>
      <c r="C54" s="134" t="s">
        <v>1748</v>
      </c>
      <c r="D54" s="135" t="s">
        <v>2176</v>
      </c>
      <c r="E54" s="133"/>
      <c r="F54" s="82" t="s">
        <v>24</v>
      </c>
      <c r="G54" s="82" t="s">
        <v>49</v>
      </c>
      <c r="H54" s="84">
        <v>42</v>
      </c>
      <c r="I54" s="84">
        <v>1</v>
      </c>
      <c r="J54" s="84">
        <v>1</v>
      </c>
      <c r="K54" s="136">
        <f t="shared" si="3"/>
        <v>1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840</v>
      </c>
      <c r="Y54" s="85" t="str">
        <f t="shared" si="7"/>
        <v/>
      </c>
      <c r="Z54" s="94">
        <f t="shared" si="8"/>
        <v>23520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 t="s">
        <v>2160</v>
      </c>
      <c r="C55" s="134" t="s">
        <v>1717</v>
      </c>
      <c r="D55" s="135" t="s">
        <v>2176</v>
      </c>
      <c r="E55" s="133"/>
      <c r="F55" s="82" t="s">
        <v>113</v>
      </c>
      <c r="G55" s="82" t="s">
        <v>114</v>
      </c>
      <c r="H55" s="84">
        <v>22</v>
      </c>
      <c r="I55" s="84">
        <v>3</v>
      </c>
      <c r="J55" s="84">
        <v>1</v>
      </c>
      <c r="K55" s="136">
        <f t="shared" si="3"/>
        <v>3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3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1320</v>
      </c>
      <c r="Y55" s="85" t="str">
        <f t="shared" si="7"/>
        <v/>
      </c>
      <c r="Z55" s="94">
        <f t="shared" si="8"/>
        <v>36960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 t="s">
        <v>2160</v>
      </c>
      <c r="C56" s="134" t="s">
        <v>1688</v>
      </c>
      <c r="D56" s="135" t="s">
        <v>2176</v>
      </c>
      <c r="E56" s="133"/>
      <c r="F56" s="82" t="s">
        <v>113</v>
      </c>
      <c r="G56" s="82" t="s">
        <v>114</v>
      </c>
      <c r="H56" s="84">
        <v>22</v>
      </c>
      <c r="I56" s="84">
        <v>5</v>
      </c>
      <c r="J56" s="84">
        <v>1</v>
      </c>
      <c r="K56" s="136">
        <f t="shared" si="3"/>
        <v>5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5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2200</v>
      </c>
      <c r="Y56" s="85" t="str">
        <f t="shared" si="7"/>
        <v/>
      </c>
      <c r="Z56" s="94">
        <f t="shared" si="8"/>
        <v>61600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 t="s">
        <v>2160</v>
      </c>
      <c r="C57" s="134" t="s">
        <v>2595</v>
      </c>
      <c r="D57" s="135" t="s">
        <v>2176</v>
      </c>
      <c r="E57" s="133"/>
      <c r="F57" s="82" t="s">
        <v>36</v>
      </c>
      <c r="G57" s="82" t="s">
        <v>142</v>
      </c>
      <c r="H57" s="84">
        <v>42</v>
      </c>
      <c r="I57" s="84">
        <v>2</v>
      </c>
      <c r="J57" s="84">
        <v>2</v>
      </c>
      <c r="K57" s="136">
        <f t="shared" si="3"/>
        <v>4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2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3360</v>
      </c>
      <c r="Y57" s="85" t="str">
        <f t="shared" si="7"/>
        <v/>
      </c>
      <c r="Z57" s="94">
        <f t="shared" si="8"/>
        <v>94080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 t="s">
        <v>2160</v>
      </c>
      <c r="C58" s="134" t="s">
        <v>2596</v>
      </c>
      <c r="D58" s="135" t="s">
        <v>2176</v>
      </c>
      <c r="E58" s="133"/>
      <c r="F58" s="82" t="s">
        <v>36</v>
      </c>
      <c r="G58" s="82" t="s">
        <v>142</v>
      </c>
      <c r="H58" s="84">
        <v>42</v>
      </c>
      <c r="I58" s="84">
        <v>15</v>
      </c>
      <c r="J58" s="84">
        <v>2</v>
      </c>
      <c r="K58" s="136">
        <f t="shared" si="3"/>
        <v>30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15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25200</v>
      </c>
      <c r="Y58" s="85" t="str">
        <f t="shared" si="7"/>
        <v/>
      </c>
      <c r="Z58" s="94">
        <f t="shared" si="8"/>
        <v>705600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 t="s">
        <v>2160</v>
      </c>
      <c r="C59" s="134" t="s">
        <v>2596</v>
      </c>
      <c r="D59" s="135" t="s">
        <v>2176</v>
      </c>
      <c r="E59" s="133"/>
      <c r="F59" s="82" t="s">
        <v>24</v>
      </c>
      <c r="G59" s="82" t="s">
        <v>1953</v>
      </c>
      <c r="H59" s="84">
        <v>42</v>
      </c>
      <c r="I59" s="84">
        <v>2</v>
      </c>
      <c r="J59" s="84">
        <v>1</v>
      </c>
      <c r="K59" s="136">
        <f t="shared" si="3"/>
        <v>2</v>
      </c>
      <c r="L59" s="133" t="s">
        <v>3517</v>
      </c>
      <c r="M59" s="162"/>
      <c r="N59" s="162"/>
      <c r="O59" s="163"/>
      <c r="P59" s="164"/>
      <c r="Q59" s="165"/>
      <c r="R59" s="137">
        <f t="shared" si="4"/>
        <v>2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1680</v>
      </c>
      <c r="Y59" s="85" t="str">
        <f t="shared" si="7"/>
        <v/>
      </c>
      <c r="Z59" s="94">
        <f t="shared" si="8"/>
        <v>47040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 t="s">
        <v>2160</v>
      </c>
      <c r="C60" s="134" t="s">
        <v>2597</v>
      </c>
      <c r="D60" s="135" t="s">
        <v>2176</v>
      </c>
      <c r="E60" s="133"/>
      <c r="F60" s="82" t="s">
        <v>36</v>
      </c>
      <c r="G60" s="82" t="s">
        <v>142</v>
      </c>
      <c r="H60" s="84">
        <v>42</v>
      </c>
      <c r="I60" s="84">
        <v>15</v>
      </c>
      <c r="J60" s="84">
        <v>2</v>
      </c>
      <c r="K60" s="136">
        <f t="shared" si="3"/>
        <v>30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15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25200</v>
      </c>
      <c r="Y60" s="85" t="str">
        <f t="shared" si="7"/>
        <v/>
      </c>
      <c r="Z60" s="94">
        <f t="shared" si="8"/>
        <v>705600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 t="s">
        <v>2160</v>
      </c>
      <c r="C61" s="134" t="s">
        <v>2597</v>
      </c>
      <c r="D61" s="135" t="s">
        <v>2176</v>
      </c>
      <c r="E61" s="133"/>
      <c r="F61" s="82" t="s">
        <v>24</v>
      </c>
      <c r="G61" s="82" t="s">
        <v>1953</v>
      </c>
      <c r="H61" s="84">
        <v>42</v>
      </c>
      <c r="I61" s="84">
        <v>2</v>
      </c>
      <c r="J61" s="84">
        <v>1</v>
      </c>
      <c r="K61" s="136">
        <f t="shared" si="3"/>
        <v>2</v>
      </c>
      <c r="L61" s="133" t="s">
        <v>3517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1680</v>
      </c>
      <c r="Y61" s="85" t="str">
        <f t="shared" si="7"/>
        <v/>
      </c>
      <c r="Z61" s="94">
        <f t="shared" si="8"/>
        <v>47040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 t="s">
        <v>2160</v>
      </c>
      <c r="C62" s="134" t="s">
        <v>2598</v>
      </c>
      <c r="D62" s="135" t="s">
        <v>2176</v>
      </c>
      <c r="E62" s="133"/>
      <c r="F62" s="82" t="s">
        <v>36</v>
      </c>
      <c r="G62" s="82" t="s">
        <v>142</v>
      </c>
      <c r="H62" s="84">
        <v>42</v>
      </c>
      <c r="I62" s="84">
        <v>2</v>
      </c>
      <c r="J62" s="84">
        <v>2</v>
      </c>
      <c r="K62" s="136">
        <f t="shared" si="3"/>
        <v>4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3360</v>
      </c>
      <c r="Y62" s="85" t="str">
        <f t="shared" si="7"/>
        <v/>
      </c>
      <c r="Z62" s="94">
        <f t="shared" si="8"/>
        <v>94080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 t="s">
        <v>2160</v>
      </c>
      <c r="C63" s="134" t="s">
        <v>2599</v>
      </c>
      <c r="D63" s="135" t="s">
        <v>2176</v>
      </c>
      <c r="E63" s="133"/>
      <c r="F63" s="82" t="s">
        <v>113</v>
      </c>
      <c r="G63" s="82" t="s">
        <v>114</v>
      </c>
      <c r="H63" s="84">
        <v>22</v>
      </c>
      <c r="I63" s="84">
        <v>1</v>
      </c>
      <c r="J63" s="84">
        <v>1</v>
      </c>
      <c r="K63" s="136">
        <f t="shared" si="3"/>
        <v>1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440</v>
      </c>
      <c r="Y63" s="85" t="str">
        <f t="shared" si="7"/>
        <v/>
      </c>
      <c r="Z63" s="94">
        <f t="shared" si="8"/>
        <v>12320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 t="s">
        <v>2160</v>
      </c>
      <c r="C64" s="134" t="s">
        <v>2600</v>
      </c>
      <c r="D64" s="135" t="s">
        <v>2176</v>
      </c>
      <c r="E64" s="133"/>
      <c r="F64" s="82" t="s">
        <v>36</v>
      </c>
      <c r="G64" s="82" t="s">
        <v>142</v>
      </c>
      <c r="H64" s="84">
        <v>42</v>
      </c>
      <c r="I64" s="84">
        <v>15</v>
      </c>
      <c r="J64" s="84">
        <v>2</v>
      </c>
      <c r="K64" s="136">
        <f t="shared" si="3"/>
        <v>30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15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25200</v>
      </c>
      <c r="Y64" s="85" t="str">
        <f t="shared" si="7"/>
        <v/>
      </c>
      <c r="Z64" s="94">
        <f t="shared" si="8"/>
        <v>705600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 t="s">
        <v>2160</v>
      </c>
      <c r="C65" s="134" t="s">
        <v>2600</v>
      </c>
      <c r="D65" s="135" t="s">
        <v>2176</v>
      </c>
      <c r="E65" s="133"/>
      <c r="F65" s="82" t="s">
        <v>24</v>
      </c>
      <c r="G65" s="82" t="s">
        <v>1953</v>
      </c>
      <c r="H65" s="84">
        <v>42</v>
      </c>
      <c r="I65" s="84">
        <v>2</v>
      </c>
      <c r="J65" s="84">
        <v>1</v>
      </c>
      <c r="K65" s="136">
        <f t="shared" si="3"/>
        <v>2</v>
      </c>
      <c r="L65" s="133" t="s">
        <v>3517</v>
      </c>
      <c r="M65" s="162"/>
      <c r="N65" s="162"/>
      <c r="O65" s="163"/>
      <c r="P65" s="164"/>
      <c r="Q65" s="165"/>
      <c r="R65" s="137">
        <f t="shared" si="4"/>
        <v>2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1680</v>
      </c>
      <c r="Y65" s="85" t="str">
        <f t="shared" si="7"/>
        <v/>
      </c>
      <c r="Z65" s="94">
        <f t="shared" si="8"/>
        <v>47040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 t="s">
        <v>2160</v>
      </c>
      <c r="C66" s="134" t="s">
        <v>2601</v>
      </c>
      <c r="D66" s="135" t="s">
        <v>2176</v>
      </c>
      <c r="E66" s="133"/>
      <c r="F66" s="82" t="s">
        <v>36</v>
      </c>
      <c r="G66" s="82" t="s">
        <v>142</v>
      </c>
      <c r="H66" s="84">
        <v>42</v>
      </c>
      <c r="I66" s="84">
        <v>8</v>
      </c>
      <c r="J66" s="84">
        <v>2</v>
      </c>
      <c r="K66" s="136">
        <f t="shared" si="3"/>
        <v>16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8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13440</v>
      </c>
      <c r="Y66" s="85" t="str">
        <f t="shared" si="7"/>
        <v/>
      </c>
      <c r="Z66" s="94">
        <f t="shared" si="8"/>
        <v>376320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 t="s">
        <v>2556</v>
      </c>
      <c r="C67" s="134" t="s">
        <v>2380</v>
      </c>
      <c r="D67" s="135" t="s">
        <v>2176</v>
      </c>
      <c r="E67" s="133"/>
      <c r="F67" s="82" t="s">
        <v>1783</v>
      </c>
      <c r="G67" s="82" t="s">
        <v>2633</v>
      </c>
      <c r="H67" s="84">
        <v>22</v>
      </c>
      <c r="I67" s="84">
        <v>2</v>
      </c>
      <c r="J67" s="84">
        <v>1</v>
      </c>
      <c r="K67" s="136">
        <f t="shared" si="3"/>
        <v>2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2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880</v>
      </c>
      <c r="Y67" s="85" t="str">
        <f t="shared" si="7"/>
        <v/>
      </c>
      <c r="Z67" s="94">
        <f t="shared" si="8"/>
        <v>24640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 t="s">
        <v>2602</v>
      </c>
      <c r="C68" s="134" t="s">
        <v>2603</v>
      </c>
      <c r="D68" s="135" t="s">
        <v>2176</v>
      </c>
      <c r="E68" s="133"/>
      <c r="F68" s="82" t="s">
        <v>1783</v>
      </c>
      <c r="G68" s="82" t="s">
        <v>2633</v>
      </c>
      <c r="H68" s="84">
        <v>22</v>
      </c>
      <c r="I68" s="84">
        <v>1</v>
      </c>
      <c r="J68" s="84">
        <v>1</v>
      </c>
      <c r="K68" s="136">
        <f t="shared" si="3"/>
        <v>1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440</v>
      </c>
      <c r="Y68" s="85" t="str">
        <f t="shared" si="7"/>
        <v/>
      </c>
      <c r="Z68" s="94">
        <f t="shared" si="8"/>
        <v>12320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 t="s">
        <v>2602</v>
      </c>
      <c r="C69" s="134" t="s">
        <v>2604</v>
      </c>
      <c r="D69" s="135" t="s">
        <v>2176</v>
      </c>
      <c r="E69" s="133"/>
      <c r="F69" s="82" t="s">
        <v>1783</v>
      </c>
      <c r="G69" s="82" t="s">
        <v>2633</v>
      </c>
      <c r="H69" s="84">
        <v>22</v>
      </c>
      <c r="I69" s="84">
        <v>2</v>
      </c>
      <c r="J69" s="84">
        <v>1</v>
      </c>
      <c r="K69" s="136">
        <f t="shared" si="3"/>
        <v>2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2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880</v>
      </c>
      <c r="Y69" s="85" t="str">
        <f t="shared" si="7"/>
        <v/>
      </c>
      <c r="Z69" s="94">
        <f t="shared" si="8"/>
        <v>24640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 t="s">
        <v>2161</v>
      </c>
      <c r="C70" s="134" t="s">
        <v>2605</v>
      </c>
      <c r="D70" s="135" t="s">
        <v>2176</v>
      </c>
      <c r="E70" s="133"/>
      <c r="F70" s="82" t="s">
        <v>36</v>
      </c>
      <c r="G70" s="82" t="s">
        <v>142</v>
      </c>
      <c r="H70" s="84">
        <v>42</v>
      </c>
      <c r="I70" s="84">
        <v>9</v>
      </c>
      <c r="J70" s="84">
        <v>2</v>
      </c>
      <c r="K70" s="136">
        <f t="shared" si="3"/>
        <v>18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9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15120</v>
      </c>
      <c r="Y70" s="85" t="str">
        <f t="shared" si="7"/>
        <v/>
      </c>
      <c r="Z70" s="94">
        <f t="shared" si="8"/>
        <v>423360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 t="s">
        <v>2161</v>
      </c>
      <c r="C71" s="134" t="s">
        <v>2605</v>
      </c>
      <c r="D71" s="135" t="s">
        <v>2176</v>
      </c>
      <c r="E71" s="133"/>
      <c r="F71" s="82" t="s">
        <v>24</v>
      </c>
      <c r="G71" s="82" t="s">
        <v>1953</v>
      </c>
      <c r="H71" s="84">
        <v>42</v>
      </c>
      <c r="I71" s="84">
        <v>2</v>
      </c>
      <c r="J71" s="84">
        <v>1</v>
      </c>
      <c r="K71" s="136">
        <f t="shared" ref="K71:K134" si="13">+I71*J71</f>
        <v>2</v>
      </c>
      <c r="L71" s="133" t="s">
        <v>3517</v>
      </c>
      <c r="M71" s="162"/>
      <c r="N71" s="162"/>
      <c r="O71" s="163"/>
      <c r="P71" s="164"/>
      <c r="Q71" s="165"/>
      <c r="R71" s="137">
        <f t="shared" ref="R71:R134" si="14">+I71</f>
        <v>2</v>
      </c>
      <c r="S71" s="170"/>
      <c r="T71" s="176" t="str">
        <f t="shared" ref="T71:T134" si="15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6">IFERROR(IF(H71="","",ROUNDDOWN(H71/1000*K71*U71*V71*W71,0)),"-")</f>
        <v>1680</v>
      </c>
      <c r="Y71" s="85" t="str">
        <f t="shared" ref="Y71:Y134" si="17">IFERROR(IF(Q71="","",ROUNDDOWN(Q71/1000*R71*U71*V71*W71,0)),"-")</f>
        <v/>
      </c>
      <c r="Z71" s="94">
        <f t="shared" ref="Z71:Z134" si="18">IFERROR(IF(H71="","",ROUNDDOWN(X71*$V$2,0)),"-")</f>
        <v>47040</v>
      </c>
      <c r="AA71" s="85" t="str">
        <f t="shared" ref="AA71:AA134" si="19">IFERROR(IF(Q71="","",ROUNDDOWN(Y71*$V$2,0)),"-")</f>
        <v/>
      </c>
      <c r="AB71" s="94" t="str">
        <f t="shared" ref="AB71:AB134" si="20">IFERROR(IF(Q71="","",ROUNDDOWN(X71-Y71,0)),"-")</f>
        <v/>
      </c>
      <c r="AC71" s="95" t="str">
        <f t="shared" ref="AC71:AC134" si="21">IFERROR(IF(Q71="","",ROUNDDOWN(Z71-AA71,0)),"-")</f>
        <v/>
      </c>
      <c r="AD71" s="178" t="str">
        <f t="shared" ref="AD71:AD134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 t="s">
        <v>2161</v>
      </c>
      <c r="C72" s="134" t="s">
        <v>2606</v>
      </c>
      <c r="D72" s="135" t="s">
        <v>2176</v>
      </c>
      <c r="E72" s="133"/>
      <c r="F72" s="82" t="s">
        <v>36</v>
      </c>
      <c r="G72" s="82" t="s">
        <v>142</v>
      </c>
      <c r="H72" s="84">
        <v>42</v>
      </c>
      <c r="I72" s="84">
        <v>2</v>
      </c>
      <c r="J72" s="84">
        <v>2</v>
      </c>
      <c r="K72" s="136">
        <f t="shared" si="13"/>
        <v>4</v>
      </c>
      <c r="L72" s="133" t="s">
        <v>3514</v>
      </c>
      <c r="M72" s="162"/>
      <c r="N72" s="162"/>
      <c r="O72" s="163"/>
      <c r="P72" s="164"/>
      <c r="Q72" s="165"/>
      <c r="R72" s="137">
        <f t="shared" si="14"/>
        <v>2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3360</v>
      </c>
      <c r="Y72" s="85" t="str">
        <f t="shared" si="17"/>
        <v/>
      </c>
      <c r="Z72" s="94">
        <f t="shared" si="18"/>
        <v>94080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 t="s">
        <v>2161</v>
      </c>
      <c r="C73" s="134" t="s">
        <v>1688</v>
      </c>
      <c r="D73" s="135" t="s">
        <v>2176</v>
      </c>
      <c r="E73" s="133"/>
      <c r="F73" s="82" t="s">
        <v>36</v>
      </c>
      <c r="G73" s="82" t="s">
        <v>142</v>
      </c>
      <c r="H73" s="84">
        <v>42</v>
      </c>
      <c r="I73" s="84">
        <v>2</v>
      </c>
      <c r="J73" s="84">
        <v>2</v>
      </c>
      <c r="K73" s="136">
        <f t="shared" si="13"/>
        <v>4</v>
      </c>
      <c r="L73" s="133" t="s">
        <v>3514</v>
      </c>
      <c r="M73" s="162"/>
      <c r="N73" s="162"/>
      <c r="O73" s="163"/>
      <c r="P73" s="164"/>
      <c r="Q73" s="165"/>
      <c r="R73" s="137">
        <f t="shared" si="14"/>
        <v>2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3360</v>
      </c>
      <c r="Y73" s="85" t="str">
        <f t="shared" si="17"/>
        <v/>
      </c>
      <c r="Z73" s="94">
        <f t="shared" si="18"/>
        <v>94080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 t="s">
        <v>2161</v>
      </c>
      <c r="C74" s="134" t="s">
        <v>1717</v>
      </c>
      <c r="D74" s="135" t="s">
        <v>2176</v>
      </c>
      <c r="E74" s="133"/>
      <c r="F74" s="82" t="s">
        <v>1783</v>
      </c>
      <c r="G74" s="82" t="s">
        <v>2633</v>
      </c>
      <c r="H74" s="84">
        <v>22</v>
      </c>
      <c r="I74" s="84">
        <v>1</v>
      </c>
      <c r="J74" s="84">
        <v>1</v>
      </c>
      <c r="K74" s="136">
        <f t="shared" si="13"/>
        <v>1</v>
      </c>
      <c r="L74" s="133" t="s">
        <v>3514</v>
      </c>
      <c r="M74" s="162"/>
      <c r="N74" s="162"/>
      <c r="O74" s="163"/>
      <c r="P74" s="164"/>
      <c r="Q74" s="165"/>
      <c r="R74" s="137">
        <f t="shared" si="14"/>
        <v>1</v>
      </c>
      <c r="S74" s="170"/>
      <c r="T74" s="176" t="str">
        <f t="shared" si="15"/>
        <v/>
      </c>
      <c r="U74" s="94">
        <v>10</v>
      </c>
      <c r="V74" s="84">
        <v>200</v>
      </c>
      <c r="W74" s="85">
        <v>10</v>
      </c>
      <c r="X74" s="94">
        <f t="shared" si="16"/>
        <v>440</v>
      </c>
      <c r="Y74" s="85" t="str">
        <f t="shared" si="17"/>
        <v/>
      </c>
      <c r="Z74" s="94">
        <f t="shared" si="18"/>
        <v>12320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 t="s">
        <v>2161</v>
      </c>
      <c r="C75" s="134" t="s">
        <v>1688</v>
      </c>
      <c r="D75" s="135" t="s">
        <v>2176</v>
      </c>
      <c r="E75" s="133"/>
      <c r="F75" s="82" t="s">
        <v>113</v>
      </c>
      <c r="G75" s="82" t="s">
        <v>114</v>
      </c>
      <c r="H75" s="84">
        <v>22</v>
      </c>
      <c r="I75" s="84">
        <v>6</v>
      </c>
      <c r="J75" s="84">
        <v>1</v>
      </c>
      <c r="K75" s="136">
        <f t="shared" si="13"/>
        <v>6</v>
      </c>
      <c r="L75" s="133" t="s">
        <v>3514</v>
      </c>
      <c r="M75" s="162"/>
      <c r="N75" s="162"/>
      <c r="O75" s="163"/>
      <c r="P75" s="164"/>
      <c r="Q75" s="165"/>
      <c r="R75" s="137">
        <f t="shared" si="14"/>
        <v>6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2640</v>
      </c>
      <c r="Y75" s="85" t="str">
        <f t="shared" si="17"/>
        <v/>
      </c>
      <c r="Z75" s="94">
        <f t="shared" si="18"/>
        <v>73920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 t="s">
        <v>2161</v>
      </c>
      <c r="C76" s="134" t="s">
        <v>1968</v>
      </c>
      <c r="D76" s="135" t="s">
        <v>2176</v>
      </c>
      <c r="E76" s="133"/>
      <c r="F76" s="82" t="s">
        <v>24</v>
      </c>
      <c r="G76" s="82" t="s">
        <v>1953</v>
      </c>
      <c r="H76" s="84">
        <v>42</v>
      </c>
      <c r="I76" s="84">
        <v>2</v>
      </c>
      <c r="J76" s="84">
        <v>1</v>
      </c>
      <c r="K76" s="136">
        <f t="shared" si="13"/>
        <v>2</v>
      </c>
      <c r="L76" s="133" t="s">
        <v>3517</v>
      </c>
      <c r="M76" s="162"/>
      <c r="N76" s="162"/>
      <c r="O76" s="163"/>
      <c r="P76" s="164"/>
      <c r="Q76" s="165"/>
      <c r="R76" s="137">
        <f t="shared" si="14"/>
        <v>2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1680</v>
      </c>
      <c r="Y76" s="85" t="str">
        <f t="shared" si="17"/>
        <v/>
      </c>
      <c r="Z76" s="94">
        <f t="shared" si="18"/>
        <v>47040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 t="s">
        <v>2161</v>
      </c>
      <c r="C77" s="134" t="s">
        <v>1736</v>
      </c>
      <c r="D77" s="135" t="s">
        <v>2176</v>
      </c>
      <c r="E77" s="133"/>
      <c r="F77" s="82" t="s">
        <v>179</v>
      </c>
      <c r="G77" s="82" t="s">
        <v>69</v>
      </c>
      <c r="H77" s="84">
        <v>40</v>
      </c>
      <c r="I77" s="84">
        <v>6</v>
      </c>
      <c r="J77" s="84">
        <v>1</v>
      </c>
      <c r="K77" s="136">
        <f t="shared" si="13"/>
        <v>6</v>
      </c>
      <c r="L77" s="133" t="s">
        <v>3514</v>
      </c>
      <c r="M77" s="162"/>
      <c r="N77" s="162"/>
      <c r="O77" s="163"/>
      <c r="P77" s="164"/>
      <c r="Q77" s="165"/>
      <c r="R77" s="137">
        <f t="shared" si="14"/>
        <v>6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4800</v>
      </c>
      <c r="Y77" s="85" t="str">
        <f t="shared" si="17"/>
        <v/>
      </c>
      <c r="Z77" s="94">
        <f t="shared" si="18"/>
        <v>134400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 t="s">
        <v>2161</v>
      </c>
      <c r="C78" s="134" t="s">
        <v>1736</v>
      </c>
      <c r="D78" s="135" t="s">
        <v>2176</v>
      </c>
      <c r="E78" s="133"/>
      <c r="F78" s="82" t="s">
        <v>24</v>
      </c>
      <c r="G78" s="82" t="s">
        <v>49</v>
      </c>
      <c r="H78" s="84">
        <v>42</v>
      </c>
      <c r="I78" s="84">
        <v>2</v>
      </c>
      <c r="J78" s="84">
        <v>1</v>
      </c>
      <c r="K78" s="136">
        <f t="shared" si="13"/>
        <v>2</v>
      </c>
      <c r="L78" s="133" t="s">
        <v>3514</v>
      </c>
      <c r="M78" s="162"/>
      <c r="N78" s="162"/>
      <c r="O78" s="163"/>
      <c r="P78" s="164"/>
      <c r="Q78" s="165"/>
      <c r="R78" s="137">
        <f t="shared" si="14"/>
        <v>2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1680</v>
      </c>
      <c r="Y78" s="85" t="str">
        <f t="shared" si="17"/>
        <v/>
      </c>
      <c r="Z78" s="94">
        <f t="shared" si="18"/>
        <v>47040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 t="s">
        <v>2161</v>
      </c>
      <c r="C79" s="134" t="s">
        <v>1736</v>
      </c>
      <c r="D79" s="135" t="s">
        <v>2176</v>
      </c>
      <c r="E79" s="133"/>
      <c r="F79" s="82" t="s">
        <v>36</v>
      </c>
      <c r="G79" s="82" t="s">
        <v>142</v>
      </c>
      <c r="H79" s="84">
        <v>42</v>
      </c>
      <c r="I79" s="84">
        <v>2</v>
      </c>
      <c r="J79" s="84">
        <v>2</v>
      </c>
      <c r="K79" s="136">
        <f t="shared" si="13"/>
        <v>4</v>
      </c>
      <c r="L79" s="133" t="s">
        <v>3514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3360</v>
      </c>
      <c r="Y79" s="85" t="str">
        <f t="shared" si="17"/>
        <v/>
      </c>
      <c r="Z79" s="94">
        <f t="shared" si="18"/>
        <v>94080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 t="s">
        <v>2161</v>
      </c>
      <c r="C80" s="134" t="s">
        <v>1697</v>
      </c>
      <c r="D80" s="135" t="s">
        <v>2176</v>
      </c>
      <c r="E80" s="133"/>
      <c r="F80" s="82" t="s">
        <v>24</v>
      </c>
      <c r="G80" s="82" t="s">
        <v>49</v>
      </c>
      <c r="H80" s="84">
        <v>42</v>
      </c>
      <c r="I80" s="84">
        <v>2</v>
      </c>
      <c r="J80" s="84">
        <v>1</v>
      </c>
      <c r="K80" s="136">
        <f t="shared" si="13"/>
        <v>2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2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1680</v>
      </c>
      <c r="Y80" s="85" t="str">
        <f t="shared" si="17"/>
        <v/>
      </c>
      <c r="Z80" s="94">
        <f t="shared" si="18"/>
        <v>47040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 t="s">
        <v>2161</v>
      </c>
      <c r="C81" s="134" t="s">
        <v>2394</v>
      </c>
      <c r="D81" s="135" t="s">
        <v>2176</v>
      </c>
      <c r="E81" s="133"/>
      <c r="F81" s="82" t="s">
        <v>24</v>
      </c>
      <c r="G81" s="82" t="s">
        <v>49</v>
      </c>
      <c r="H81" s="84">
        <v>42</v>
      </c>
      <c r="I81" s="84">
        <v>2</v>
      </c>
      <c r="J81" s="84">
        <v>1</v>
      </c>
      <c r="K81" s="136">
        <f t="shared" si="13"/>
        <v>2</v>
      </c>
      <c r="L81" s="133" t="s">
        <v>3514</v>
      </c>
      <c r="M81" s="162"/>
      <c r="N81" s="162"/>
      <c r="O81" s="163"/>
      <c r="P81" s="164"/>
      <c r="Q81" s="165"/>
      <c r="R81" s="137">
        <f t="shared" si="14"/>
        <v>2</v>
      </c>
      <c r="S81" s="170"/>
      <c r="T81" s="176" t="str">
        <f t="shared" si="15"/>
        <v/>
      </c>
      <c r="U81" s="94">
        <v>10</v>
      </c>
      <c r="V81" s="84">
        <v>200</v>
      </c>
      <c r="W81" s="85">
        <v>10</v>
      </c>
      <c r="X81" s="94">
        <f t="shared" si="16"/>
        <v>1680</v>
      </c>
      <c r="Y81" s="85" t="str">
        <f t="shared" si="17"/>
        <v/>
      </c>
      <c r="Z81" s="94">
        <f t="shared" si="18"/>
        <v>47040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 t="s">
        <v>2161</v>
      </c>
      <c r="C82" s="134" t="s">
        <v>2181</v>
      </c>
      <c r="D82" s="135" t="s">
        <v>2176</v>
      </c>
      <c r="E82" s="133"/>
      <c r="F82" s="82" t="s">
        <v>24</v>
      </c>
      <c r="G82" s="82" t="s">
        <v>1953</v>
      </c>
      <c r="H82" s="84">
        <v>42</v>
      </c>
      <c r="I82" s="84">
        <v>2</v>
      </c>
      <c r="J82" s="84">
        <v>1</v>
      </c>
      <c r="K82" s="136">
        <f t="shared" si="13"/>
        <v>2</v>
      </c>
      <c r="L82" s="133" t="s">
        <v>3517</v>
      </c>
      <c r="M82" s="162"/>
      <c r="N82" s="162"/>
      <c r="O82" s="163"/>
      <c r="P82" s="164"/>
      <c r="Q82" s="165"/>
      <c r="R82" s="137">
        <f t="shared" si="14"/>
        <v>2</v>
      </c>
      <c r="S82" s="170"/>
      <c r="T82" s="176" t="str">
        <f t="shared" si="15"/>
        <v/>
      </c>
      <c r="U82" s="94">
        <v>10</v>
      </c>
      <c r="V82" s="84">
        <v>200</v>
      </c>
      <c r="W82" s="85">
        <v>10</v>
      </c>
      <c r="X82" s="94">
        <f t="shared" si="16"/>
        <v>1680</v>
      </c>
      <c r="Y82" s="85" t="str">
        <f t="shared" si="17"/>
        <v/>
      </c>
      <c r="Z82" s="94">
        <f t="shared" si="18"/>
        <v>47040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 t="s">
        <v>2161</v>
      </c>
      <c r="C83" s="134" t="s">
        <v>2181</v>
      </c>
      <c r="D83" s="135" t="s">
        <v>2176</v>
      </c>
      <c r="E83" s="133"/>
      <c r="F83" s="82" t="s">
        <v>36</v>
      </c>
      <c r="G83" s="82" t="s">
        <v>142</v>
      </c>
      <c r="H83" s="84">
        <v>42</v>
      </c>
      <c r="I83" s="84">
        <v>6</v>
      </c>
      <c r="J83" s="84">
        <v>2</v>
      </c>
      <c r="K83" s="136">
        <f t="shared" si="13"/>
        <v>12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6</v>
      </c>
      <c r="S83" s="170"/>
      <c r="T83" s="176" t="str">
        <f t="shared" si="15"/>
        <v/>
      </c>
      <c r="U83" s="94">
        <v>10</v>
      </c>
      <c r="V83" s="84">
        <v>200</v>
      </c>
      <c r="W83" s="85">
        <v>10</v>
      </c>
      <c r="X83" s="94">
        <f t="shared" si="16"/>
        <v>10080</v>
      </c>
      <c r="Y83" s="85" t="str">
        <f t="shared" si="17"/>
        <v/>
      </c>
      <c r="Z83" s="94">
        <f t="shared" si="18"/>
        <v>282240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 t="s">
        <v>2161</v>
      </c>
      <c r="C84" s="134" t="s">
        <v>2607</v>
      </c>
      <c r="D84" s="135" t="s">
        <v>2176</v>
      </c>
      <c r="E84" s="133"/>
      <c r="F84" s="82" t="s">
        <v>24</v>
      </c>
      <c r="G84" s="82" t="s">
        <v>1953</v>
      </c>
      <c r="H84" s="84">
        <v>42</v>
      </c>
      <c r="I84" s="84">
        <v>2</v>
      </c>
      <c r="J84" s="84">
        <v>1</v>
      </c>
      <c r="K84" s="136">
        <f t="shared" si="13"/>
        <v>2</v>
      </c>
      <c r="L84" s="133" t="s">
        <v>3517</v>
      </c>
      <c r="M84" s="162"/>
      <c r="N84" s="162"/>
      <c r="O84" s="163"/>
      <c r="P84" s="164"/>
      <c r="Q84" s="165"/>
      <c r="R84" s="137">
        <f t="shared" si="14"/>
        <v>2</v>
      </c>
      <c r="S84" s="170"/>
      <c r="T84" s="176" t="str">
        <f t="shared" si="15"/>
        <v/>
      </c>
      <c r="U84" s="94">
        <v>10</v>
      </c>
      <c r="V84" s="84">
        <v>200</v>
      </c>
      <c r="W84" s="85">
        <v>10</v>
      </c>
      <c r="X84" s="94">
        <f t="shared" si="16"/>
        <v>1680</v>
      </c>
      <c r="Y84" s="85" t="str">
        <f t="shared" si="17"/>
        <v/>
      </c>
      <c r="Z84" s="94">
        <f t="shared" si="18"/>
        <v>47040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 t="s">
        <v>2161</v>
      </c>
      <c r="C85" s="134" t="s">
        <v>2607</v>
      </c>
      <c r="D85" s="135" t="s">
        <v>2176</v>
      </c>
      <c r="E85" s="133"/>
      <c r="F85" s="82" t="s">
        <v>36</v>
      </c>
      <c r="G85" s="82" t="s">
        <v>142</v>
      </c>
      <c r="H85" s="84">
        <v>42</v>
      </c>
      <c r="I85" s="84">
        <v>6</v>
      </c>
      <c r="J85" s="84">
        <v>2</v>
      </c>
      <c r="K85" s="136">
        <f t="shared" si="13"/>
        <v>12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6</v>
      </c>
      <c r="S85" s="170"/>
      <c r="T85" s="176" t="str">
        <f t="shared" si="15"/>
        <v/>
      </c>
      <c r="U85" s="94">
        <v>10</v>
      </c>
      <c r="V85" s="84">
        <v>200</v>
      </c>
      <c r="W85" s="85">
        <v>10</v>
      </c>
      <c r="X85" s="94">
        <f t="shared" si="16"/>
        <v>10080</v>
      </c>
      <c r="Y85" s="85" t="str">
        <f t="shared" si="17"/>
        <v/>
      </c>
      <c r="Z85" s="94">
        <f t="shared" si="18"/>
        <v>282240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 t="s">
        <v>2161</v>
      </c>
      <c r="C86" s="134" t="s">
        <v>2608</v>
      </c>
      <c r="D86" s="135" t="s">
        <v>2176</v>
      </c>
      <c r="E86" s="133"/>
      <c r="F86" s="82" t="s">
        <v>24</v>
      </c>
      <c r="G86" s="82" t="s">
        <v>1953</v>
      </c>
      <c r="H86" s="84">
        <v>42</v>
      </c>
      <c r="I86" s="84">
        <v>2</v>
      </c>
      <c r="J86" s="84">
        <v>1</v>
      </c>
      <c r="K86" s="136">
        <f t="shared" si="13"/>
        <v>2</v>
      </c>
      <c r="L86" s="133" t="s">
        <v>3517</v>
      </c>
      <c r="M86" s="162"/>
      <c r="N86" s="162"/>
      <c r="O86" s="163"/>
      <c r="P86" s="164"/>
      <c r="Q86" s="165"/>
      <c r="R86" s="137">
        <f t="shared" si="14"/>
        <v>2</v>
      </c>
      <c r="S86" s="170"/>
      <c r="T86" s="176" t="str">
        <f t="shared" si="15"/>
        <v/>
      </c>
      <c r="U86" s="94">
        <v>10</v>
      </c>
      <c r="V86" s="84">
        <v>200</v>
      </c>
      <c r="W86" s="85">
        <v>10</v>
      </c>
      <c r="X86" s="94">
        <f t="shared" si="16"/>
        <v>1680</v>
      </c>
      <c r="Y86" s="85" t="str">
        <f t="shared" si="17"/>
        <v/>
      </c>
      <c r="Z86" s="94">
        <f t="shared" si="18"/>
        <v>47040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 t="s">
        <v>2161</v>
      </c>
      <c r="C87" s="134" t="s">
        <v>2608</v>
      </c>
      <c r="D87" s="135" t="s">
        <v>2176</v>
      </c>
      <c r="E87" s="133"/>
      <c r="F87" s="82" t="s">
        <v>36</v>
      </c>
      <c r="G87" s="82" t="s">
        <v>142</v>
      </c>
      <c r="H87" s="84">
        <v>42</v>
      </c>
      <c r="I87" s="84">
        <v>6</v>
      </c>
      <c r="J87" s="84">
        <v>2</v>
      </c>
      <c r="K87" s="136">
        <f t="shared" si="13"/>
        <v>12</v>
      </c>
      <c r="L87" s="133" t="s">
        <v>3514</v>
      </c>
      <c r="M87" s="162"/>
      <c r="N87" s="162"/>
      <c r="O87" s="163"/>
      <c r="P87" s="164"/>
      <c r="Q87" s="165"/>
      <c r="R87" s="137">
        <f t="shared" si="14"/>
        <v>6</v>
      </c>
      <c r="S87" s="170"/>
      <c r="T87" s="176" t="str">
        <f t="shared" si="15"/>
        <v/>
      </c>
      <c r="U87" s="94">
        <v>10</v>
      </c>
      <c r="V87" s="84">
        <v>200</v>
      </c>
      <c r="W87" s="85">
        <v>10</v>
      </c>
      <c r="X87" s="94">
        <f t="shared" si="16"/>
        <v>10080</v>
      </c>
      <c r="Y87" s="85" t="str">
        <f t="shared" si="17"/>
        <v/>
      </c>
      <c r="Z87" s="94">
        <f t="shared" si="18"/>
        <v>282240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 t="s">
        <v>2161</v>
      </c>
      <c r="C88" s="134" t="s">
        <v>306</v>
      </c>
      <c r="D88" s="135" t="s">
        <v>2176</v>
      </c>
      <c r="E88" s="133"/>
      <c r="F88" s="82" t="s">
        <v>24</v>
      </c>
      <c r="G88" s="82" t="s">
        <v>1953</v>
      </c>
      <c r="H88" s="84">
        <v>42</v>
      </c>
      <c r="I88" s="84">
        <v>2</v>
      </c>
      <c r="J88" s="84">
        <v>1</v>
      </c>
      <c r="K88" s="136">
        <f t="shared" si="13"/>
        <v>2</v>
      </c>
      <c r="L88" s="133" t="s">
        <v>3517</v>
      </c>
      <c r="M88" s="162"/>
      <c r="N88" s="162"/>
      <c r="O88" s="163"/>
      <c r="P88" s="164"/>
      <c r="Q88" s="165"/>
      <c r="R88" s="137">
        <f t="shared" si="14"/>
        <v>2</v>
      </c>
      <c r="S88" s="170"/>
      <c r="T88" s="176" t="str">
        <f t="shared" si="15"/>
        <v/>
      </c>
      <c r="U88" s="94">
        <v>10</v>
      </c>
      <c r="V88" s="84">
        <v>200</v>
      </c>
      <c r="W88" s="85">
        <v>10</v>
      </c>
      <c r="X88" s="94">
        <f t="shared" si="16"/>
        <v>1680</v>
      </c>
      <c r="Y88" s="85" t="str">
        <f t="shared" si="17"/>
        <v/>
      </c>
      <c r="Z88" s="94">
        <f t="shared" si="18"/>
        <v>47040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 t="s">
        <v>2161</v>
      </c>
      <c r="C89" s="134" t="s">
        <v>306</v>
      </c>
      <c r="D89" s="135" t="s">
        <v>2176</v>
      </c>
      <c r="E89" s="133"/>
      <c r="F89" s="82" t="s">
        <v>36</v>
      </c>
      <c r="G89" s="82" t="s">
        <v>142</v>
      </c>
      <c r="H89" s="84">
        <v>42</v>
      </c>
      <c r="I89" s="84">
        <v>6</v>
      </c>
      <c r="J89" s="84">
        <v>2</v>
      </c>
      <c r="K89" s="136">
        <f t="shared" si="13"/>
        <v>12</v>
      </c>
      <c r="L89" s="133" t="s">
        <v>3514</v>
      </c>
      <c r="M89" s="162"/>
      <c r="N89" s="162"/>
      <c r="O89" s="163"/>
      <c r="P89" s="164"/>
      <c r="Q89" s="165"/>
      <c r="R89" s="137">
        <f t="shared" si="14"/>
        <v>6</v>
      </c>
      <c r="S89" s="170"/>
      <c r="T89" s="176" t="str">
        <f t="shared" si="15"/>
        <v/>
      </c>
      <c r="U89" s="94">
        <v>10</v>
      </c>
      <c r="V89" s="84">
        <v>200</v>
      </c>
      <c r="W89" s="85">
        <v>10</v>
      </c>
      <c r="X89" s="94">
        <f t="shared" si="16"/>
        <v>10080</v>
      </c>
      <c r="Y89" s="85" t="str">
        <f t="shared" si="17"/>
        <v/>
      </c>
      <c r="Z89" s="94">
        <f t="shared" si="18"/>
        <v>282240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 t="s">
        <v>2161</v>
      </c>
      <c r="C90" s="134" t="s">
        <v>2609</v>
      </c>
      <c r="D90" s="135" t="s">
        <v>2176</v>
      </c>
      <c r="E90" s="133"/>
      <c r="F90" s="82" t="s">
        <v>24</v>
      </c>
      <c r="G90" s="82" t="s">
        <v>1953</v>
      </c>
      <c r="H90" s="84">
        <v>42</v>
      </c>
      <c r="I90" s="84">
        <v>2</v>
      </c>
      <c r="J90" s="84">
        <v>1</v>
      </c>
      <c r="K90" s="136">
        <f t="shared" si="13"/>
        <v>2</v>
      </c>
      <c r="L90" s="133" t="s">
        <v>3517</v>
      </c>
      <c r="M90" s="162"/>
      <c r="N90" s="162"/>
      <c r="O90" s="163"/>
      <c r="P90" s="164"/>
      <c r="Q90" s="165"/>
      <c r="R90" s="137">
        <f t="shared" si="14"/>
        <v>2</v>
      </c>
      <c r="S90" s="170"/>
      <c r="T90" s="176" t="str">
        <f t="shared" si="15"/>
        <v/>
      </c>
      <c r="U90" s="94">
        <v>10</v>
      </c>
      <c r="V90" s="84">
        <v>200</v>
      </c>
      <c r="W90" s="85">
        <v>10</v>
      </c>
      <c r="X90" s="94">
        <f t="shared" si="16"/>
        <v>1680</v>
      </c>
      <c r="Y90" s="85" t="str">
        <f t="shared" si="17"/>
        <v/>
      </c>
      <c r="Z90" s="94">
        <f t="shared" si="18"/>
        <v>47040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133">
        <v>87</v>
      </c>
      <c r="B91" s="134" t="s">
        <v>2161</v>
      </c>
      <c r="C91" s="134" t="s">
        <v>2609</v>
      </c>
      <c r="D91" s="135" t="s">
        <v>2176</v>
      </c>
      <c r="E91" s="133"/>
      <c r="F91" s="82" t="s">
        <v>36</v>
      </c>
      <c r="G91" s="82" t="s">
        <v>142</v>
      </c>
      <c r="H91" s="84">
        <v>42</v>
      </c>
      <c r="I91" s="84">
        <v>6</v>
      </c>
      <c r="J91" s="84">
        <v>2</v>
      </c>
      <c r="K91" s="136">
        <f t="shared" si="13"/>
        <v>12</v>
      </c>
      <c r="L91" s="133" t="s">
        <v>3514</v>
      </c>
      <c r="M91" s="162"/>
      <c r="N91" s="162"/>
      <c r="O91" s="163"/>
      <c r="P91" s="164"/>
      <c r="Q91" s="165"/>
      <c r="R91" s="137">
        <f t="shared" si="14"/>
        <v>6</v>
      </c>
      <c r="S91" s="170"/>
      <c r="T91" s="176" t="str">
        <f t="shared" si="15"/>
        <v/>
      </c>
      <c r="U91" s="94">
        <v>10</v>
      </c>
      <c r="V91" s="84">
        <v>200</v>
      </c>
      <c r="W91" s="85">
        <v>10</v>
      </c>
      <c r="X91" s="94">
        <f t="shared" si="16"/>
        <v>10080</v>
      </c>
      <c r="Y91" s="85" t="str">
        <f t="shared" si="17"/>
        <v/>
      </c>
      <c r="Z91" s="94">
        <f t="shared" si="18"/>
        <v>282240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22"/>
        <v/>
      </c>
    </row>
    <row r="92" spans="1:30" s="110" customFormat="1" ht="24.95" customHeight="1" x14ac:dyDescent="0.15">
      <c r="A92" s="133">
        <v>88</v>
      </c>
      <c r="B92" s="134" t="s">
        <v>2161</v>
      </c>
      <c r="C92" s="134" t="s">
        <v>1749</v>
      </c>
      <c r="D92" s="135" t="s">
        <v>2176</v>
      </c>
      <c r="E92" s="133"/>
      <c r="F92" s="82" t="s">
        <v>24</v>
      </c>
      <c r="G92" s="82" t="s">
        <v>49</v>
      </c>
      <c r="H92" s="84">
        <v>42</v>
      </c>
      <c r="I92" s="84">
        <v>1</v>
      </c>
      <c r="J92" s="84">
        <v>1</v>
      </c>
      <c r="K92" s="136">
        <f t="shared" si="13"/>
        <v>1</v>
      </c>
      <c r="L92" s="133" t="s">
        <v>3514</v>
      </c>
      <c r="M92" s="162"/>
      <c r="N92" s="162"/>
      <c r="O92" s="163"/>
      <c r="P92" s="164"/>
      <c r="Q92" s="165"/>
      <c r="R92" s="137">
        <f t="shared" si="14"/>
        <v>1</v>
      </c>
      <c r="S92" s="170"/>
      <c r="T92" s="176" t="str">
        <f t="shared" si="15"/>
        <v/>
      </c>
      <c r="U92" s="94">
        <v>10</v>
      </c>
      <c r="V92" s="84">
        <v>200</v>
      </c>
      <c r="W92" s="85">
        <v>10</v>
      </c>
      <c r="X92" s="94">
        <f t="shared" si="16"/>
        <v>840</v>
      </c>
      <c r="Y92" s="85" t="str">
        <f t="shared" si="17"/>
        <v/>
      </c>
      <c r="Z92" s="94">
        <f t="shared" si="18"/>
        <v>23520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22"/>
        <v/>
      </c>
    </row>
    <row r="93" spans="1:30" s="110" customFormat="1" ht="24.95" customHeight="1" x14ac:dyDescent="0.15">
      <c r="A93" s="133">
        <v>89</v>
      </c>
      <c r="B93" s="134" t="s">
        <v>2161</v>
      </c>
      <c r="C93" s="134" t="s">
        <v>2610</v>
      </c>
      <c r="D93" s="135" t="s">
        <v>2176</v>
      </c>
      <c r="E93" s="133"/>
      <c r="F93" s="82" t="s">
        <v>2013</v>
      </c>
      <c r="G93" s="82" t="s">
        <v>2014</v>
      </c>
      <c r="H93" s="84">
        <v>20</v>
      </c>
      <c r="I93" s="84">
        <v>1</v>
      </c>
      <c r="J93" s="84">
        <v>1</v>
      </c>
      <c r="K93" s="136">
        <f t="shared" si="13"/>
        <v>1</v>
      </c>
      <c r="L93" s="133" t="s">
        <v>3514</v>
      </c>
      <c r="M93" s="162"/>
      <c r="N93" s="162"/>
      <c r="O93" s="163"/>
      <c r="P93" s="164"/>
      <c r="Q93" s="165"/>
      <c r="R93" s="137">
        <f t="shared" si="14"/>
        <v>1</v>
      </c>
      <c r="S93" s="170"/>
      <c r="T93" s="176" t="str">
        <f t="shared" si="15"/>
        <v/>
      </c>
      <c r="U93" s="94">
        <v>10</v>
      </c>
      <c r="V93" s="84">
        <v>200</v>
      </c>
      <c r="W93" s="85">
        <v>10</v>
      </c>
      <c r="X93" s="94">
        <f t="shared" si="16"/>
        <v>400</v>
      </c>
      <c r="Y93" s="85" t="str">
        <f t="shared" si="17"/>
        <v/>
      </c>
      <c r="Z93" s="94">
        <f t="shared" si="18"/>
        <v>11200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22"/>
        <v/>
      </c>
    </row>
    <row r="94" spans="1:30" s="110" customFormat="1" ht="24.95" customHeight="1" x14ac:dyDescent="0.15">
      <c r="A94" s="133">
        <v>90</v>
      </c>
      <c r="B94" s="134" t="s">
        <v>2161</v>
      </c>
      <c r="C94" s="134" t="s">
        <v>1699</v>
      </c>
      <c r="D94" s="135" t="s">
        <v>2176</v>
      </c>
      <c r="E94" s="133"/>
      <c r="F94" s="82" t="s">
        <v>24</v>
      </c>
      <c r="G94" s="82" t="s">
        <v>49</v>
      </c>
      <c r="H94" s="84">
        <v>42</v>
      </c>
      <c r="I94" s="84">
        <v>2</v>
      </c>
      <c r="J94" s="84">
        <v>1</v>
      </c>
      <c r="K94" s="136">
        <f t="shared" si="13"/>
        <v>2</v>
      </c>
      <c r="L94" s="133" t="s">
        <v>3514</v>
      </c>
      <c r="M94" s="162"/>
      <c r="N94" s="162"/>
      <c r="O94" s="163"/>
      <c r="P94" s="164"/>
      <c r="Q94" s="165"/>
      <c r="R94" s="137">
        <f t="shared" si="14"/>
        <v>2</v>
      </c>
      <c r="S94" s="170"/>
      <c r="T94" s="176" t="str">
        <f t="shared" si="15"/>
        <v/>
      </c>
      <c r="U94" s="94">
        <v>2</v>
      </c>
      <c r="V94" s="84">
        <v>200</v>
      </c>
      <c r="W94" s="85">
        <v>10</v>
      </c>
      <c r="X94" s="94">
        <f t="shared" si="16"/>
        <v>336</v>
      </c>
      <c r="Y94" s="85" t="str">
        <f t="shared" si="17"/>
        <v/>
      </c>
      <c r="Z94" s="94">
        <f t="shared" si="18"/>
        <v>9408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22"/>
        <v/>
      </c>
    </row>
    <row r="95" spans="1:30" s="110" customFormat="1" ht="24.95" customHeight="1" x14ac:dyDescent="0.15">
      <c r="A95" s="133">
        <v>91</v>
      </c>
      <c r="B95" s="134" t="s">
        <v>2161</v>
      </c>
      <c r="C95" s="134" t="s">
        <v>1698</v>
      </c>
      <c r="D95" s="135" t="s">
        <v>2176</v>
      </c>
      <c r="E95" s="133"/>
      <c r="F95" s="82" t="s">
        <v>24</v>
      </c>
      <c r="G95" s="82" t="s">
        <v>49</v>
      </c>
      <c r="H95" s="84">
        <v>42</v>
      </c>
      <c r="I95" s="84">
        <v>2</v>
      </c>
      <c r="J95" s="84">
        <v>1</v>
      </c>
      <c r="K95" s="136">
        <f t="shared" si="13"/>
        <v>2</v>
      </c>
      <c r="L95" s="133" t="s">
        <v>3514</v>
      </c>
      <c r="M95" s="162"/>
      <c r="N95" s="162"/>
      <c r="O95" s="163"/>
      <c r="P95" s="164"/>
      <c r="Q95" s="165"/>
      <c r="R95" s="137">
        <f t="shared" si="14"/>
        <v>2</v>
      </c>
      <c r="S95" s="170"/>
      <c r="T95" s="176" t="str">
        <f t="shared" si="15"/>
        <v/>
      </c>
      <c r="U95" s="94">
        <v>2</v>
      </c>
      <c r="V95" s="84">
        <v>200</v>
      </c>
      <c r="W95" s="85">
        <v>10</v>
      </c>
      <c r="X95" s="94">
        <f t="shared" si="16"/>
        <v>336</v>
      </c>
      <c r="Y95" s="85" t="str">
        <f t="shared" si="17"/>
        <v/>
      </c>
      <c r="Z95" s="94">
        <f t="shared" si="18"/>
        <v>9408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22"/>
        <v/>
      </c>
    </row>
    <row r="96" spans="1:30" s="110" customFormat="1" ht="24.95" customHeight="1" x14ac:dyDescent="0.15">
      <c r="A96" s="133">
        <v>92</v>
      </c>
      <c r="B96" s="134" t="s">
        <v>2161</v>
      </c>
      <c r="C96" s="134" t="s">
        <v>1748</v>
      </c>
      <c r="D96" s="135" t="s">
        <v>2176</v>
      </c>
      <c r="E96" s="133"/>
      <c r="F96" s="82" t="s">
        <v>24</v>
      </c>
      <c r="G96" s="82" t="s">
        <v>49</v>
      </c>
      <c r="H96" s="84">
        <v>42</v>
      </c>
      <c r="I96" s="84">
        <v>2</v>
      </c>
      <c r="J96" s="84">
        <v>1</v>
      </c>
      <c r="K96" s="136">
        <f t="shared" si="13"/>
        <v>2</v>
      </c>
      <c r="L96" s="133" t="s">
        <v>3514</v>
      </c>
      <c r="M96" s="162"/>
      <c r="N96" s="162"/>
      <c r="O96" s="163"/>
      <c r="P96" s="164"/>
      <c r="Q96" s="165"/>
      <c r="R96" s="137">
        <f t="shared" si="14"/>
        <v>2</v>
      </c>
      <c r="S96" s="170"/>
      <c r="T96" s="176" t="str">
        <f t="shared" si="15"/>
        <v/>
      </c>
      <c r="U96" s="94">
        <v>10</v>
      </c>
      <c r="V96" s="84">
        <v>200</v>
      </c>
      <c r="W96" s="85">
        <v>10</v>
      </c>
      <c r="X96" s="94">
        <f t="shared" si="16"/>
        <v>1680</v>
      </c>
      <c r="Y96" s="85" t="str">
        <f t="shared" si="17"/>
        <v/>
      </c>
      <c r="Z96" s="94">
        <f t="shared" si="18"/>
        <v>47040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22"/>
        <v/>
      </c>
    </row>
    <row r="97" spans="1:30" s="110" customFormat="1" ht="24.95" customHeight="1" x14ac:dyDescent="0.15">
      <c r="A97" s="133">
        <v>93</v>
      </c>
      <c r="B97" s="134" t="s">
        <v>2161</v>
      </c>
      <c r="C97" s="134" t="s">
        <v>1717</v>
      </c>
      <c r="D97" s="135" t="s">
        <v>2176</v>
      </c>
      <c r="E97" s="133"/>
      <c r="F97" s="82" t="s">
        <v>113</v>
      </c>
      <c r="G97" s="82" t="s">
        <v>114</v>
      </c>
      <c r="H97" s="84">
        <v>22</v>
      </c>
      <c r="I97" s="84">
        <v>3</v>
      </c>
      <c r="J97" s="84">
        <v>1</v>
      </c>
      <c r="K97" s="136">
        <f t="shared" si="13"/>
        <v>3</v>
      </c>
      <c r="L97" s="133" t="s">
        <v>3514</v>
      </c>
      <c r="M97" s="162"/>
      <c r="N97" s="162"/>
      <c r="O97" s="163"/>
      <c r="P97" s="164"/>
      <c r="Q97" s="165"/>
      <c r="R97" s="137">
        <f t="shared" si="14"/>
        <v>3</v>
      </c>
      <c r="S97" s="170"/>
      <c r="T97" s="176" t="str">
        <f t="shared" si="15"/>
        <v/>
      </c>
      <c r="U97" s="94">
        <v>10</v>
      </c>
      <c r="V97" s="84">
        <v>200</v>
      </c>
      <c r="W97" s="85">
        <v>10</v>
      </c>
      <c r="X97" s="94">
        <f t="shared" si="16"/>
        <v>1320</v>
      </c>
      <c r="Y97" s="85" t="str">
        <f t="shared" si="17"/>
        <v/>
      </c>
      <c r="Z97" s="94">
        <f t="shared" si="18"/>
        <v>36960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22"/>
        <v/>
      </c>
    </row>
    <row r="98" spans="1:30" s="110" customFormat="1" ht="24.95" customHeight="1" x14ac:dyDescent="0.15">
      <c r="A98" s="133">
        <v>94</v>
      </c>
      <c r="B98" s="134" t="s">
        <v>2161</v>
      </c>
      <c r="C98" s="134" t="s">
        <v>1688</v>
      </c>
      <c r="D98" s="135" t="s">
        <v>2176</v>
      </c>
      <c r="E98" s="133"/>
      <c r="F98" s="82" t="s">
        <v>113</v>
      </c>
      <c r="G98" s="82" t="s">
        <v>114</v>
      </c>
      <c r="H98" s="84">
        <v>22</v>
      </c>
      <c r="I98" s="84">
        <v>6</v>
      </c>
      <c r="J98" s="84">
        <v>1</v>
      </c>
      <c r="K98" s="136">
        <f t="shared" si="13"/>
        <v>6</v>
      </c>
      <c r="L98" s="133" t="s">
        <v>3514</v>
      </c>
      <c r="M98" s="162"/>
      <c r="N98" s="162"/>
      <c r="O98" s="163"/>
      <c r="P98" s="164"/>
      <c r="Q98" s="165"/>
      <c r="R98" s="137">
        <f t="shared" si="14"/>
        <v>6</v>
      </c>
      <c r="S98" s="170"/>
      <c r="T98" s="176" t="str">
        <f t="shared" si="15"/>
        <v/>
      </c>
      <c r="U98" s="94">
        <v>10</v>
      </c>
      <c r="V98" s="84">
        <v>200</v>
      </c>
      <c r="W98" s="85">
        <v>10</v>
      </c>
      <c r="X98" s="94">
        <f t="shared" si="16"/>
        <v>2640</v>
      </c>
      <c r="Y98" s="85" t="str">
        <f t="shared" si="17"/>
        <v/>
      </c>
      <c r="Z98" s="94">
        <f t="shared" si="18"/>
        <v>73920</v>
      </c>
      <c r="AA98" s="85" t="str">
        <f t="shared" si="19"/>
        <v/>
      </c>
      <c r="AB98" s="94" t="str">
        <f t="shared" si="20"/>
        <v/>
      </c>
      <c r="AC98" s="95" t="str">
        <f t="shared" si="21"/>
        <v/>
      </c>
      <c r="AD98" s="178" t="str">
        <f t="shared" si="22"/>
        <v/>
      </c>
    </row>
    <row r="99" spans="1:30" s="110" customFormat="1" ht="24.95" customHeight="1" x14ac:dyDescent="0.15">
      <c r="A99" s="133">
        <v>95</v>
      </c>
      <c r="B99" s="134" t="s">
        <v>2161</v>
      </c>
      <c r="C99" s="134" t="s">
        <v>2611</v>
      </c>
      <c r="D99" s="135" t="s">
        <v>2176</v>
      </c>
      <c r="E99" s="133"/>
      <c r="F99" s="82" t="s">
        <v>36</v>
      </c>
      <c r="G99" s="82" t="s">
        <v>142</v>
      </c>
      <c r="H99" s="84">
        <v>42</v>
      </c>
      <c r="I99" s="84">
        <v>6</v>
      </c>
      <c r="J99" s="84">
        <v>2</v>
      </c>
      <c r="K99" s="136">
        <f t="shared" si="13"/>
        <v>12</v>
      </c>
      <c r="L99" s="133" t="s">
        <v>3514</v>
      </c>
      <c r="M99" s="162"/>
      <c r="N99" s="162"/>
      <c r="O99" s="163"/>
      <c r="P99" s="164"/>
      <c r="Q99" s="165"/>
      <c r="R99" s="137">
        <f t="shared" si="14"/>
        <v>6</v>
      </c>
      <c r="S99" s="170"/>
      <c r="T99" s="176" t="str">
        <f t="shared" si="15"/>
        <v/>
      </c>
      <c r="U99" s="94">
        <v>10</v>
      </c>
      <c r="V99" s="84">
        <v>200</v>
      </c>
      <c r="W99" s="85">
        <v>10</v>
      </c>
      <c r="X99" s="94">
        <f t="shared" si="16"/>
        <v>10080</v>
      </c>
      <c r="Y99" s="85" t="str">
        <f t="shared" si="17"/>
        <v/>
      </c>
      <c r="Z99" s="94">
        <f t="shared" si="18"/>
        <v>282240</v>
      </c>
      <c r="AA99" s="85" t="str">
        <f t="shared" si="19"/>
        <v/>
      </c>
      <c r="AB99" s="94" t="str">
        <f t="shared" si="20"/>
        <v/>
      </c>
      <c r="AC99" s="95" t="str">
        <f t="shared" si="21"/>
        <v/>
      </c>
      <c r="AD99" s="178" t="str">
        <f t="shared" si="22"/>
        <v/>
      </c>
    </row>
    <row r="100" spans="1:30" s="110" customFormat="1" ht="24.95" customHeight="1" x14ac:dyDescent="0.15">
      <c r="A100" s="133">
        <v>96</v>
      </c>
      <c r="B100" s="134" t="s">
        <v>2161</v>
      </c>
      <c r="C100" s="134" t="s">
        <v>2612</v>
      </c>
      <c r="D100" s="135" t="s">
        <v>2176</v>
      </c>
      <c r="E100" s="133"/>
      <c r="F100" s="82" t="s">
        <v>24</v>
      </c>
      <c r="G100" s="82" t="s">
        <v>1953</v>
      </c>
      <c r="H100" s="84">
        <v>42</v>
      </c>
      <c r="I100" s="84">
        <v>2</v>
      </c>
      <c r="J100" s="84">
        <v>1</v>
      </c>
      <c r="K100" s="136">
        <f t="shared" si="13"/>
        <v>2</v>
      </c>
      <c r="L100" s="133" t="s">
        <v>3517</v>
      </c>
      <c r="M100" s="162"/>
      <c r="N100" s="162"/>
      <c r="O100" s="163"/>
      <c r="P100" s="164"/>
      <c r="Q100" s="165"/>
      <c r="R100" s="137">
        <f t="shared" si="14"/>
        <v>2</v>
      </c>
      <c r="S100" s="170"/>
      <c r="T100" s="176" t="str">
        <f t="shared" si="15"/>
        <v/>
      </c>
      <c r="U100" s="94">
        <v>10</v>
      </c>
      <c r="V100" s="84">
        <v>200</v>
      </c>
      <c r="W100" s="85">
        <v>10</v>
      </c>
      <c r="X100" s="94">
        <f t="shared" si="16"/>
        <v>1680</v>
      </c>
      <c r="Y100" s="85" t="str">
        <f t="shared" si="17"/>
        <v/>
      </c>
      <c r="Z100" s="94">
        <f t="shared" si="18"/>
        <v>47040</v>
      </c>
      <c r="AA100" s="85" t="str">
        <f t="shared" si="19"/>
        <v/>
      </c>
      <c r="AB100" s="94" t="str">
        <f t="shared" si="20"/>
        <v/>
      </c>
      <c r="AC100" s="95" t="str">
        <f t="shared" si="21"/>
        <v/>
      </c>
      <c r="AD100" s="178" t="str">
        <f t="shared" si="22"/>
        <v/>
      </c>
    </row>
    <row r="101" spans="1:30" s="110" customFormat="1" ht="24.95" customHeight="1" x14ac:dyDescent="0.15">
      <c r="A101" s="133">
        <v>97</v>
      </c>
      <c r="B101" s="134" t="s">
        <v>2161</v>
      </c>
      <c r="C101" s="134" t="s">
        <v>2612</v>
      </c>
      <c r="D101" s="135" t="s">
        <v>2176</v>
      </c>
      <c r="E101" s="133"/>
      <c r="F101" s="82" t="s">
        <v>36</v>
      </c>
      <c r="G101" s="82" t="s">
        <v>142</v>
      </c>
      <c r="H101" s="84">
        <v>42</v>
      </c>
      <c r="I101" s="84">
        <v>15</v>
      </c>
      <c r="J101" s="84">
        <v>2</v>
      </c>
      <c r="K101" s="136">
        <f t="shared" si="13"/>
        <v>30</v>
      </c>
      <c r="L101" s="133" t="s">
        <v>3514</v>
      </c>
      <c r="M101" s="162"/>
      <c r="N101" s="162"/>
      <c r="O101" s="163"/>
      <c r="P101" s="164"/>
      <c r="Q101" s="165"/>
      <c r="R101" s="137">
        <f t="shared" si="14"/>
        <v>15</v>
      </c>
      <c r="S101" s="170"/>
      <c r="T101" s="176" t="str">
        <f t="shared" si="15"/>
        <v/>
      </c>
      <c r="U101" s="94">
        <v>10</v>
      </c>
      <c r="V101" s="84">
        <v>200</v>
      </c>
      <c r="W101" s="85">
        <v>10</v>
      </c>
      <c r="X101" s="94">
        <f t="shared" si="16"/>
        <v>25200</v>
      </c>
      <c r="Y101" s="85" t="str">
        <f t="shared" si="17"/>
        <v/>
      </c>
      <c r="Z101" s="94">
        <f t="shared" si="18"/>
        <v>705600</v>
      </c>
      <c r="AA101" s="85" t="str">
        <f t="shared" si="19"/>
        <v/>
      </c>
      <c r="AB101" s="94" t="str">
        <f t="shared" si="20"/>
        <v/>
      </c>
      <c r="AC101" s="95" t="str">
        <f t="shared" si="21"/>
        <v/>
      </c>
      <c r="AD101" s="178" t="str">
        <f t="shared" si="22"/>
        <v/>
      </c>
    </row>
    <row r="102" spans="1:30" s="110" customFormat="1" ht="24.95" customHeight="1" x14ac:dyDescent="0.15">
      <c r="A102" s="133">
        <v>98</v>
      </c>
      <c r="B102" s="134" t="s">
        <v>2161</v>
      </c>
      <c r="C102" s="134" t="s">
        <v>2613</v>
      </c>
      <c r="D102" s="135" t="s">
        <v>2176</v>
      </c>
      <c r="E102" s="133"/>
      <c r="F102" s="82" t="s">
        <v>24</v>
      </c>
      <c r="G102" s="82" t="s">
        <v>1953</v>
      </c>
      <c r="H102" s="84">
        <v>42</v>
      </c>
      <c r="I102" s="84">
        <v>2</v>
      </c>
      <c r="J102" s="84">
        <v>1</v>
      </c>
      <c r="K102" s="136">
        <f t="shared" si="13"/>
        <v>2</v>
      </c>
      <c r="L102" s="133" t="s">
        <v>3517</v>
      </c>
      <c r="M102" s="162"/>
      <c r="N102" s="162"/>
      <c r="O102" s="163"/>
      <c r="P102" s="164"/>
      <c r="Q102" s="165"/>
      <c r="R102" s="137">
        <f t="shared" si="14"/>
        <v>2</v>
      </c>
      <c r="S102" s="170"/>
      <c r="T102" s="176" t="str">
        <f t="shared" si="15"/>
        <v/>
      </c>
      <c r="U102" s="94">
        <v>10</v>
      </c>
      <c r="V102" s="84">
        <v>200</v>
      </c>
      <c r="W102" s="85">
        <v>10</v>
      </c>
      <c r="X102" s="94">
        <f t="shared" si="16"/>
        <v>1680</v>
      </c>
      <c r="Y102" s="85" t="str">
        <f t="shared" si="17"/>
        <v/>
      </c>
      <c r="Z102" s="94">
        <f t="shared" si="18"/>
        <v>47040</v>
      </c>
      <c r="AA102" s="85" t="str">
        <f t="shared" si="19"/>
        <v/>
      </c>
      <c r="AB102" s="94" t="str">
        <f t="shared" si="20"/>
        <v/>
      </c>
      <c r="AC102" s="95" t="str">
        <f t="shared" si="21"/>
        <v/>
      </c>
      <c r="AD102" s="178" t="str">
        <f t="shared" si="22"/>
        <v/>
      </c>
    </row>
    <row r="103" spans="1:30" s="110" customFormat="1" ht="24.95" customHeight="1" x14ac:dyDescent="0.15">
      <c r="A103" s="133">
        <v>99</v>
      </c>
      <c r="B103" s="134" t="s">
        <v>2161</v>
      </c>
      <c r="C103" s="134" t="s">
        <v>2613</v>
      </c>
      <c r="D103" s="135" t="s">
        <v>2176</v>
      </c>
      <c r="E103" s="133"/>
      <c r="F103" s="82" t="s">
        <v>36</v>
      </c>
      <c r="G103" s="82" t="s">
        <v>142</v>
      </c>
      <c r="H103" s="84">
        <v>42</v>
      </c>
      <c r="I103" s="84">
        <v>15</v>
      </c>
      <c r="J103" s="84">
        <v>2</v>
      </c>
      <c r="K103" s="136">
        <f t="shared" si="13"/>
        <v>30</v>
      </c>
      <c r="L103" s="133" t="s">
        <v>3514</v>
      </c>
      <c r="M103" s="162"/>
      <c r="N103" s="162"/>
      <c r="O103" s="163"/>
      <c r="P103" s="164"/>
      <c r="Q103" s="165"/>
      <c r="R103" s="137">
        <f t="shared" si="14"/>
        <v>15</v>
      </c>
      <c r="S103" s="170"/>
      <c r="T103" s="176" t="str">
        <f t="shared" si="15"/>
        <v/>
      </c>
      <c r="U103" s="94">
        <v>10</v>
      </c>
      <c r="V103" s="84">
        <v>200</v>
      </c>
      <c r="W103" s="85">
        <v>10</v>
      </c>
      <c r="X103" s="94">
        <f t="shared" si="16"/>
        <v>25200</v>
      </c>
      <c r="Y103" s="85" t="str">
        <f t="shared" si="17"/>
        <v/>
      </c>
      <c r="Z103" s="94">
        <f t="shared" si="18"/>
        <v>705600</v>
      </c>
      <c r="AA103" s="85" t="str">
        <f t="shared" si="19"/>
        <v/>
      </c>
      <c r="AB103" s="94" t="str">
        <f t="shared" si="20"/>
        <v/>
      </c>
      <c r="AC103" s="95" t="str">
        <f t="shared" si="21"/>
        <v/>
      </c>
      <c r="AD103" s="178" t="str">
        <f t="shared" si="22"/>
        <v/>
      </c>
    </row>
    <row r="104" spans="1:30" s="110" customFormat="1" ht="24.95" customHeight="1" x14ac:dyDescent="0.15">
      <c r="A104" s="133">
        <v>100</v>
      </c>
      <c r="B104" s="134" t="s">
        <v>2161</v>
      </c>
      <c r="C104" s="134" t="s">
        <v>2536</v>
      </c>
      <c r="D104" s="135" t="s">
        <v>2176</v>
      </c>
      <c r="E104" s="133"/>
      <c r="F104" s="82" t="s">
        <v>36</v>
      </c>
      <c r="G104" s="82" t="s">
        <v>142</v>
      </c>
      <c r="H104" s="84">
        <v>42</v>
      </c>
      <c r="I104" s="84">
        <v>6</v>
      </c>
      <c r="J104" s="84">
        <v>2</v>
      </c>
      <c r="K104" s="136">
        <f t="shared" si="13"/>
        <v>12</v>
      </c>
      <c r="L104" s="133" t="s">
        <v>3514</v>
      </c>
      <c r="M104" s="162"/>
      <c r="N104" s="162"/>
      <c r="O104" s="163"/>
      <c r="P104" s="164"/>
      <c r="Q104" s="165"/>
      <c r="R104" s="137">
        <f t="shared" si="14"/>
        <v>6</v>
      </c>
      <c r="S104" s="170"/>
      <c r="T104" s="176" t="str">
        <f t="shared" si="15"/>
        <v/>
      </c>
      <c r="U104" s="94">
        <v>10</v>
      </c>
      <c r="V104" s="84">
        <v>200</v>
      </c>
      <c r="W104" s="85">
        <v>10</v>
      </c>
      <c r="X104" s="94">
        <f t="shared" si="16"/>
        <v>10080</v>
      </c>
      <c r="Y104" s="85" t="str">
        <f t="shared" si="17"/>
        <v/>
      </c>
      <c r="Z104" s="94">
        <f t="shared" si="18"/>
        <v>282240</v>
      </c>
      <c r="AA104" s="85" t="str">
        <f t="shared" si="19"/>
        <v/>
      </c>
      <c r="AB104" s="94" t="str">
        <f t="shared" si="20"/>
        <v/>
      </c>
      <c r="AC104" s="95" t="str">
        <f t="shared" si="21"/>
        <v/>
      </c>
      <c r="AD104" s="178" t="str">
        <f t="shared" si="22"/>
        <v/>
      </c>
    </row>
    <row r="105" spans="1:30" s="110" customFormat="1" ht="24.95" customHeight="1" x14ac:dyDescent="0.15">
      <c r="A105" s="133">
        <v>101</v>
      </c>
      <c r="B105" s="134" t="s">
        <v>2161</v>
      </c>
      <c r="C105" s="134" t="s">
        <v>2536</v>
      </c>
      <c r="D105" s="135" t="s">
        <v>2176</v>
      </c>
      <c r="E105" s="133"/>
      <c r="F105" s="82" t="s">
        <v>1934</v>
      </c>
      <c r="G105" s="82" t="s">
        <v>1238</v>
      </c>
      <c r="H105" s="84">
        <v>10</v>
      </c>
      <c r="I105" s="84">
        <v>1</v>
      </c>
      <c r="J105" s="84">
        <v>1</v>
      </c>
      <c r="K105" s="136">
        <f t="shared" si="13"/>
        <v>1</v>
      </c>
      <c r="L105" s="133" t="s">
        <v>3514</v>
      </c>
      <c r="M105" s="162"/>
      <c r="N105" s="162"/>
      <c r="O105" s="163"/>
      <c r="P105" s="164"/>
      <c r="Q105" s="165"/>
      <c r="R105" s="137">
        <f t="shared" si="14"/>
        <v>1</v>
      </c>
      <c r="S105" s="170"/>
      <c r="T105" s="176" t="str">
        <f t="shared" si="15"/>
        <v/>
      </c>
      <c r="U105" s="94">
        <v>10</v>
      </c>
      <c r="V105" s="84">
        <v>200</v>
      </c>
      <c r="W105" s="85">
        <v>10</v>
      </c>
      <c r="X105" s="94">
        <f t="shared" si="16"/>
        <v>200</v>
      </c>
      <c r="Y105" s="85" t="str">
        <f t="shared" si="17"/>
        <v/>
      </c>
      <c r="Z105" s="94">
        <f t="shared" si="18"/>
        <v>5600</v>
      </c>
      <c r="AA105" s="85" t="str">
        <f t="shared" si="19"/>
        <v/>
      </c>
      <c r="AB105" s="94" t="str">
        <f t="shared" si="20"/>
        <v/>
      </c>
      <c r="AC105" s="95" t="str">
        <f t="shared" si="21"/>
        <v/>
      </c>
      <c r="AD105" s="178" t="str">
        <f t="shared" si="22"/>
        <v/>
      </c>
    </row>
    <row r="106" spans="1:30" s="110" customFormat="1" ht="24.95" customHeight="1" x14ac:dyDescent="0.15">
      <c r="A106" s="133">
        <v>102</v>
      </c>
      <c r="B106" s="134" t="s">
        <v>2161</v>
      </c>
      <c r="C106" s="134" t="s">
        <v>2614</v>
      </c>
      <c r="D106" s="135" t="s">
        <v>2176</v>
      </c>
      <c r="E106" s="133"/>
      <c r="F106" s="82" t="s">
        <v>24</v>
      </c>
      <c r="G106" s="82" t="s">
        <v>49</v>
      </c>
      <c r="H106" s="84">
        <v>42</v>
      </c>
      <c r="I106" s="84">
        <v>1</v>
      </c>
      <c r="J106" s="84">
        <v>1</v>
      </c>
      <c r="K106" s="136">
        <f t="shared" si="13"/>
        <v>1</v>
      </c>
      <c r="L106" s="133" t="s">
        <v>3514</v>
      </c>
      <c r="M106" s="162"/>
      <c r="N106" s="162"/>
      <c r="O106" s="163"/>
      <c r="P106" s="164"/>
      <c r="Q106" s="165"/>
      <c r="R106" s="137">
        <f t="shared" si="14"/>
        <v>1</v>
      </c>
      <c r="S106" s="170"/>
      <c r="T106" s="176" t="str">
        <f t="shared" si="15"/>
        <v/>
      </c>
      <c r="U106" s="94">
        <v>10</v>
      </c>
      <c r="V106" s="84">
        <v>200</v>
      </c>
      <c r="W106" s="85">
        <v>10</v>
      </c>
      <c r="X106" s="94">
        <f t="shared" si="16"/>
        <v>840</v>
      </c>
      <c r="Y106" s="85" t="str">
        <f t="shared" si="17"/>
        <v/>
      </c>
      <c r="Z106" s="94">
        <f t="shared" si="18"/>
        <v>23520</v>
      </c>
      <c r="AA106" s="85" t="str">
        <f t="shared" si="19"/>
        <v/>
      </c>
      <c r="AB106" s="94" t="str">
        <f t="shared" si="20"/>
        <v/>
      </c>
      <c r="AC106" s="95" t="str">
        <f t="shared" si="21"/>
        <v/>
      </c>
      <c r="AD106" s="178" t="str">
        <f t="shared" si="22"/>
        <v/>
      </c>
    </row>
    <row r="107" spans="1:30" s="110" customFormat="1" ht="24.95" customHeight="1" x14ac:dyDescent="0.15">
      <c r="A107" s="133">
        <v>103</v>
      </c>
      <c r="B107" s="134" t="s">
        <v>2161</v>
      </c>
      <c r="C107" s="134" t="s">
        <v>1726</v>
      </c>
      <c r="D107" s="135" t="s">
        <v>2176</v>
      </c>
      <c r="E107" s="133"/>
      <c r="F107" s="82" t="s">
        <v>24</v>
      </c>
      <c r="G107" s="82" t="s">
        <v>1953</v>
      </c>
      <c r="H107" s="84">
        <v>42</v>
      </c>
      <c r="I107" s="84">
        <v>2</v>
      </c>
      <c r="J107" s="84">
        <v>1</v>
      </c>
      <c r="K107" s="136">
        <f t="shared" si="13"/>
        <v>2</v>
      </c>
      <c r="L107" s="133" t="s">
        <v>3517</v>
      </c>
      <c r="M107" s="162"/>
      <c r="N107" s="162"/>
      <c r="O107" s="163"/>
      <c r="P107" s="164"/>
      <c r="Q107" s="165"/>
      <c r="R107" s="137">
        <f t="shared" si="14"/>
        <v>2</v>
      </c>
      <c r="S107" s="170"/>
      <c r="T107" s="176" t="str">
        <f t="shared" si="15"/>
        <v/>
      </c>
      <c r="U107" s="94">
        <v>10</v>
      </c>
      <c r="V107" s="84">
        <v>200</v>
      </c>
      <c r="W107" s="85">
        <v>10</v>
      </c>
      <c r="X107" s="94">
        <f t="shared" si="16"/>
        <v>1680</v>
      </c>
      <c r="Y107" s="85" t="str">
        <f t="shared" si="17"/>
        <v/>
      </c>
      <c r="Z107" s="94">
        <f t="shared" si="18"/>
        <v>47040</v>
      </c>
      <c r="AA107" s="85" t="str">
        <f t="shared" si="19"/>
        <v/>
      </c>
      <c r="AB107" s="94" t="str">
        <f t="shared" si="20"/>
        <v/>
      </c>
      <c r="AC107" s="95" t="str">
        <f t="shared" si="21"/>
        <v/>
      </c>
      <c r="AD107" s="178" t="str">
        <f t="shared" si="22"/>
        <v/>
      </c>
    </row>
    <row r="108" spans="1:30" s="110" customFormat="1" ht="24.95" customHeight="1" x14ac:dyDescent="0.15">
      <c r="A108" s="133">
        <v>104</v>
      </c>
      <c r="B108" s="134" t="s">
        <v>2161</v>
      </c>
      <c r="C108" s="134" t="s">
        <v>1726</v>
      </c>
      <c r="D108" s="135" t="s">
        <v>2176</v>
      </c>
      <c r="E108" s="133"/>
      <c r="F108" s="82" t="s">
        <v>36</v>
      </c>
      <c r="G108" s="82" t="s">
        <v>142</v>
      </c>
      <c r="H108" s="84">
        <v>42</v>
      </c>
      <c r="I108" s="84">
        <v>12</v>
      </c>
      <c r="J108" s="84">
        <v>2</v>
      </c>
      <c r="K108" s="136">
        <f t="shared" si="13"/>
        <v>24</v>
      </c>
      <c r="L108" s="133" t="s">
        <v>3514</v>
      </c>
      <c r="M108" s="162"/>
      <c r="N108" s="162"/>
      <c r="O108" s="163"/>
      <c r="P108" s="164"/>
      <c r="Q108" s="165"/>
      <c r="R108" s="137">
        <f t="shared" si="14"/>
        <v>12</v>
      </c>
      <c r="S108" s="170"/>
      <c r="T108" s="176" t="str">
        <f t="shared" si="15"/>
        <v/>
      </c>
      <c r="U108" s="94">
        <v>10</v>
      </c>
      <c r="V108" s="84">
        <v>200</v>
      </c>
      <c r="W108" s="85">
        <v>10</v>
      </c>
      <c r="X108" s="94">
        <f t="shared" si="16"/>
        <v>20160</v>
      </c>
      <c r="Y108" s="85" t="str">
        <f t="shared" si="17"/>
        <v/>
      </c>
      <c r="Z108" s="94">
        <f t="shared" si="18"/>
        <v>564480</v>
      </c>
      <c r="AA108" s="85" t="str">
        <f t="shared" si="19"/>
        <v/>
      </c>
      <c r="AB108" s="94" t="str">
        <f t="shared" si="20"/>
        <v/>
      </c>
      <c r="AC108" s="95" t="str">
        <f t="shared" si="21"/>
        <v/>
      </c>
      <c r="AD108" s="178" t="str">
        <f t="shared" si="22"/>
        <v/>
      </c>
    </row>
    <row r="109" spans="1:30" s="110" customFormat="1" ht="24.95" customHeight="1" x14ac:dyDescent="0.15">
      <c r="A109" s="133">
        <v>105</v>
      </c>
      <c r="B109" s="134" t="s">
        <v>2161</v>
      </c>
      <c r="C109" s="134" t="s">
        <v>1688</v>
      </c>
      <c r="D109" s="135" t="s">
        <v>2176</v>
      </c>
      <c r="E109" s="133"/>
      <c r="F109" s="82" t="s">
        <v>113</v>
      </c>
      <c r="G109" s="82" t="s">
        <v>114</v>
      </c>
      <c r="H109" s="84">
        <v>22</v>
      </c>
      <c r="I109" s="84">
        <v>6</v>
      </c>
      <c r="J109" s="84">
        <v>1</v>
      </c>
      <c r="K109" s="136">
        <f t="shared" si="13"/>
        <v>6</v>
      </c>
      <c r="L109" s="133" t="s">
        <v>3514</v>
      </c>
      <c r="M109" s="162"/>
      <c r="N109" s="162"/>
      <c r="O109" s="163"/>
      <c r="P109" s="164"/>
      <c r="Q109" s="165"/>
      <c r="R109" s="137">
        <f t="shared" si="14"/>
        <v>6</v>
      </c>
      <c r="S109" s="170"/>
      <c r="T109" s="176" t="str">
        <f t="shared" si="15"/>
        <v/>
      </c>
      <c r="U109" s="94">
        <v>10</v>
      </c>
      <c r="V109" s="84">
        <v>200</v>
      </c>
      <c r="W109" s="85">
        <v>10</v>
      </c>
      <c r="X109" s="94">
        <f t="shared" si="16"/>
        <v>2640</v>
      </c>
      <c r="Y109" s="85" t="str">
        <f t="shared" si="17"/>
        <v/>
      </c>
      <c r="Z109" s="94">
        <f t="shared" si="18"/>
        <v>73920</v>
      </c>
      <c r="AA109" s="85" t="str">
        <f t="shared" si="19"/>
        <v/>
      </c>
      <c r="AB109" s="94" t="str">
        <f t="shared" si="20"/>
        <v/>
      </c>
      <c r="AC109" s="95" t="str">
        <f t="shared" si="21"/>
        <v/>
      </c>
      <c r="AD109" s="178" t="str">
        <f t="shared" si="22"/>
        <v/>
      </c>
    </row>
    <row r="110" spans="1:30" s="110" customFormat="1" ht="24.95" customHeight="1" x14ac:dyDescent="0.15">
      <c r="A110" s="133">
        <v>106</v>
      </c>
      <c r="B110" s="134" t="s">
        <v>2210</v>
      </c>
      <c r="C110" s="134" t="s">
        <v>1719</v>
      </c>
      <c r="D110" s="135" t="s">
        <v>2176</v>
      </c>
      <c r="E110" s="133"/>
      <c r="F110" s="82" t="s">
        <v>36</v>
      </c>
      <c r="G110" s="82" t="s">
        <v>142</v>
      </c>
      <c r="H110" s="84">
        <v>42</v>
      </c>
      <c r="I110" s="84">
        <v>21</v>
      </c>
      <c r="J110" s="84">
        <v>2</v>
      </c>
      <c r="K110" s="136">
        <f t="shared" si="13"/>
        <v>42</v>
      </c>
      <c r="L110" s="133" t="s">
        <v>3514</v>
      </c>
      <c r="M110" s="162"/>
      <c r="N110" s="162"/>
      <c r="O110" s="163"/>
      <c r="P110" s="164"/>
      <c r="Q110" s="165"/>
      <c r="R110" s="137">
        <f t="shared" si="14"/>
        <v>21</v>
      </c>
      <c r="S110" s="170"/>
      <c r="T110" s="176" t="str">
        <f t="shared" si="15"/>
        <v/>
      </c>
      <c r="U110" s="94">
        <v>10</v>
      </c>
      <c r="V110" s="84">
        <v>200</v>
      </c>
      <c r="W110" s="85">
        <v>10</v>
      </c>
      <c r="X110" s="94">
        <f t="shared" si="16"/>
        <v>35280</v>
      </c>
      <c r="Y110" s="85" t="str">
        <f t="shared" si="17"/>
        <v/>
      </c>
      <c r="Z110" s="94">
        <f t="shared" si="18"/>
        <v>987840</v>
      </c>
      <c r="AA110" s="85" t="str">
        <f t="shared" si="19"/>
        <v/>
      </c>
      <c r="AB110" s="94" t="str">
        <f t="shared" si="20"/>
        <v/>
      </c>
      <c r="AC110" s="95" t="str">
        <f t="shared" si="21"/>
        <v/>
      </c>
      <c r="AD110" s="178" t="str">
        <f t="shared" si="22"/>
        <v/>
      </c>
    </row>
    <row r="111" spans="1:30" s="110" customFormat="1" ht="24.95" customHeight="1" x14ac:dyDescent="0.15">
      <c r="A111" s="133">
        <v>107</v>
      </c>
      <c r="B111" s="134" t="s">
        <v>2210</v>
      </c>
      <c r="C111" s="134" t="s">
        <v>303</v>
      </c>
      <c r="D111" s="135" t="s">
        <v>2176</v>
      </c>
      <c r="E111" s="133"/>
      <c r="F111" s="82" t="s">
        <v>36</v>
      </c>
      <c r="G111" s="82" t="s">
        <v>142</v>
      </c>
      <c r="H111" s="84">
        <v>42</v>
      </c>
      <c r="I111" s="84">
        <v>6</v>
      </c>
      <c r="J111" s="84">
        <v>2</v>
      </c>
      <c r="K111" s="136">
        <f t="shared" si="13"/>
        <v>12</v>
      </c>
      <c r="L111" s="133" t="s">
        <v>3514</v>
      </c>
      <c r="M111" s="162"/>
      <c r="N111" s="162"/>
      <c r="O111" s="163"/>
      <c r="P111" s="164"/>
      <c r="Q111" s="165"/>
      <c r="R111" s="137">
        <f t="shared" si="14"/>
        <v>6</v>
      </c>
      <c r="S111" s="170"/>
      <c r="T111" s="176" t="str">
        <f t="shared" si="15"/>
        <v/>
      </c>
      <c r="U111" s="94">
        <v>10</v>
      </c>
      <c r="V111" s="84">
        <v>200</v>
      </c>
      <c r="W111" s="85">
        <v>10</v>
      </c>
      <c r="X111" s="94">
        <f t="shared" si="16"/>
        <v>10080</v>
      </c>
      <c r="Y111" s="85" t="str">
        <f t="shared" si="17"/>
        <v/>
      </c>
      <c r="Z111" s="94">
        <f t="shared" si="18"/>
        <v>282240</v>
      </c>
      <c r="AA111" s="85" t="str">
        <f t="shared" si="19"/>
        <v/>
      </c>
      <c r="AB111" s="94" t="str">
        <f t="shared" si="20"/>
        <v/>
      </c>
      <c r="AC111" s="95" t="str">
        <f t="shared" si="21"/>
        <v/>
      </c>
      <c r="AD111" s="178" t="str">
        <f t="shared" si="22"/>
        <v/>
      </c>
    </row>
    <row r="112" spans="1:30" s="110" customFormat="1" ht="24.95" customHeight="1" x14ac:dyDescent="0.15">
      <c r="A112" s="133">
        <v>108</v>
      </c>
      <c r="B112" s="134" t="s">
        <v>2210</v>
      </c>
      <c r="C112" s="134" t="s">
        <v>303</v>
      </c>
      <c r="D112" s="135" t="s">
        <v>2176</v>
      </c>
      <c r="E112" s="133"/>
      <c r="F112" s="82" t="s">
        <v>24</v>
      </c>
      <c r="G112" s="82" t="s">
        <v>1953</v>
      </c>
      <c r="H112" s="84">
        <v>42</v>
      </c>
      <c r="I112" s="84">
        <v>2</v>
      </c>
      <c r="J112" s="84">
        <v>1</v>
      </c>
      <c r="K112" s="136">
        <f t="shared" si="13"/>
        <v>2</v>
      </c>
      <c r="L112" s="133" t="s">
        <v>3517</v>
      </c>
      <c r="M112" s="162"/>
      <c r="N112" s="162"/>
      <c r="O112" s="163"/>
      <c r="P112" s="164"/>
      <c r="Q112" s="165"/>
      <c r="R112" s="137">
        <f t="shared" si="14"/>
        <v>2</v>
      </c>
      <c r="S112" s="170"/>
      <c r="T112" s="176" t="str">
        <f t="shared" si="15"/>
        <v/>
      </c>
      <c r="U112" s="94">
        <v>10</v>
      </c>
      <c r="V112" s="84">
        <v>200</v>
      </c>
      <c r="W112" s="85">
        <v>10</v>
      </c>
      <c r="X112" s="94">
        <f t="shared" si="16"/>
        <v>1680</v>
      </c>
      <c r="Y112" s="85" t="str">
        <f t="shared" si="17"/>
        <v/>
      </c>
      <c r="Z112" s="94">
        <f t="shared" si="18"/>
        <v>47040</v>
      </c>
      <c r="AA112" s="85" t="str">
        <f t="shared" si="19"/>
        <v/>
      </c>
      <c r="AB112" s="94" t="str">
        <f t="shared" si="20"/>
        <v/>
      </c>
      <c r="AC112" s="95" t="str">
        <f t="shared" si="21"/>
        <v/>
      </c>
      <c r="AD112" s="178" t="str">
        <f t="shared" si="22"/>
        <v/>
      </c>
    </row>
    <row r="113" spans="1:30" s="110" customFormat="1" ht="24.95" customHeight="1" x14ac:dyDescent="0.15">
      <c r="A113" s="133">
        <v>109</v>
      </c>
      <c r="B113" s="134" t="s">
        <v>2210</v>
      </c>
      <c r="C113" s="134" t="s">
        <v>1697</v>
      </c>
      <c r="D113" s="135" t="s">
        <v>2176</v>
      </c>
      <c r="E113" s="133"/>
      <c r="F113" s="82" t="s">
        <v>24</v>
      </c>
      <c r="G113" s="82" t="s">
        <v>49</v>
      </c>
      <c r="H113" s="84">
        <v>42</v>
      </c>
      <c r="I113" s="84">
        <v>2</v>
      </c>
      <c r="J113" s="84">
        <v>1</v>
      </c>
      <c r="K113" s="136">
        <f t="shared" si="13"/>
        <v>2</v>
      </c>
      <c r="L113" s="133" t="s">
        <v>3514</v>
      </c>
      <c r="M113" s="162"/>
      <c r="N113" s="162"/>
      <c r="O113" s="163"/>
      <c r="P113" s="164"/>
      <c r="Q113" s="165"/>
      <c r="R113" s="137">
        <f t="shared" si="14"/>
        <v>2</v>
      </c>
      <c r="S113" s="170"/>
      <c r="T113" s="176" t="str">
        <f t="shared" si="15"/>
        <v/>
      </c>
      <c r="U113" s="94">
        <v>10</v>
      </c>
      <c r="V113" s="84">
        <v>200</v>
      </c>
      <c r="W113" s="85">
        <v>10</v>
      </c>
      <c r="X113" s="94">
        <f t="shared" si="16"/>
        <v>1680</v>
      </c>
      <c r="Y113" s="85" t="str">
        <f t="shared" si="17"/>
        <v/>
      </c>
      <c r="Z113" s="94">
        <f t="shared" si="18"/>
        <v>47040</v>
      </c>
      <c r="AA113" s="85" t="str">
        <f t="shared" si="19"/>
        <v/>
      </c>
      <c r="AB113" s="94" t="str">
        <f t="shared" si="20"/>
        <v/>
      </c>
      <c r="AC113" s="95" t="str">
        <f t="shared" si="21"/>
        <v/>
      </c>
      <c r="AD113" s="178" t="str">
        <f t="shared" si="22"/>
        <v/>
      </c>
    </row>
    <row r="114" spans="1:30" s="110" customFormat="1" ht="24.95" customHeight="1" x14ac:dyDescent="0.15">
      <c r="A114" s="133">
        <v>110</v>
      </c>
      <c r="B114" s="134" t="s">
        <v>2210</v>
      </c>
      <c r="C114" s="134" t="s">
        <v>2394</v>
      </c>
      <c r="D114" s="135" t="s">
        <v>2176</v>
      </c>
      <c r="E114" s="133"/>
      <c r="F114" s="82" t="s">
        <v>24</v>
      </c>
      <c r="G114" s="82" t="s">
        <v>49</v>
      </c>
      <c r="H114" s="84">
        <v>42</v>
      </c>
      <c r="I114" s="84">
        <v>2</v>
      </c>
      <c r="J114" s="84">
        <v>1</v>
      </c>
      <c r="K114" s="136">
        <f t="shared" si="13"/>
        <v>2</v>
      </c>
      <c r="L114" s="133" t="s">
        <v>3514</v>
      </c>
      <c r="M114" s="162"/>
      <c r="N114" s="162"/>
      <c r="O114" s="163"/>
      <c r="P114" s="164"/>
      <c r="Q114" s="165"/>
      <c r="R114" s="137">
        <f t="shared" si="14"/>
        <v>2</v>
      </c>
      <c r="S114" s="170"/>
      <c r="T114" s="176" t="str">
        <f t="shared" si="15"/>
        <v/>
      </c>
      <c r="U114" s="94">
        <v>10</v>
      </c>
      <c r="V114" s="84">
        <v>200</v>
      </c>
      <c r="W114" s="85">
        <v>10</v>
      </c>
      <c r="X114" s="94">
        <f t="shared" si="16"/>
        <v>1680</v>
      </c>
      <c r="Y114" s="85" t="str">
        <f t="shared" si="17"/>
        <v/>
      </c>
      <c r="Z114" s="94">
        <f t="shared" si="18"/>
        <v>47040</v>
      </c>
      <c r="AA114" s="85" t="str">
        <f t="shared" si="19"/>
        <v/>
      </c>
      <c r="AB114" s="94" t="str">
        <f t="shared" si="20"/>
        <v/>
      </c>
      <c r="AC114" s="95" t="str">
        <f t="shared" si="21"/>
        <v/>
      </c>
      <c r="AD114" s="178" t="str">
        <f t="shared" si="22"/>
        <v/>
      </c>
    </row>
    <row r="115" spans="1:30" s="110" customFormat="1" ht="24.95" customHeight="1" x14ac:dyDescent="0.15">
      <c r="A115" s="133">
        <v>111</v>
      </c>
      <c r="B115" s="134" t="s">
        <v>2210</v>
      </c>
      <c r="C115" s="134" t="s">
        <v>2615</v>
      </c>
      <c r="D115" s="135" t="s">
        <v>2176</v>
      </c>
      <c r="E115" s="133"/>
      <c r="F115" s="82" t="s">
        <v>36</v>
      </c>
      <c r="G115" s="82" t="s">
        <v>142</v>
      </c>
      <c r="H115" s="84">
        <v>42</v>
      </c>
      <c r="I115" s="84">
        <v>6</v>
      </c>
      <c r="J115" s="84">
        <v>2</v>
      </c>
      <c r="K115" s="136">
        <f t="shared" si="13"/>
        <v>12</v>
      </c>
      <c r="L115" s="133" t="s">
        <v>3514</v>
      </c>
      <c r="M115" s="162"/>
      <c r="N115" s="162"/>
      <c r="O115" s="163"/>
      <c r="P115" s="164"/>
      <c r="Q115" s="165"/>
      <c r="R115" s="137">
        <f t="shared" si="14"/>
        <v>6</v>
      </c>
      <c r="S115" s="170"/>
      <c r="T115" s="176" t="str">
        <f t="shared" si="15"/>
        <v/>
      </c>
      <c r="U115" s="94">
        <v>10</v>
      </c>
      <c r="V115" s="84">
        <v>200</v>
      </c>
      <c r="W115" s="85">
        <v>10</v>
      </c>
      <c r="X115" s="94">
        <f t="shared" si="16"/>
        <v>10080</v>
      </c>
      <c r="Y115" s="85" t="str">
        <f t="shared" si="17"/>
        <v/>
      </c>
      <c r="Z115" s="94">
        <f t="shared" si="18"/>
        <v>282240</v>
      </c>
      <c r="AA115" s="85" t="str">
        <f t="shared" si="19"/>
        <v/>
      </c>
      <c r="AB115" s="94" t="str">
        <f t="shared" si="20"/>
        <v/>
      </c>
      <c r="AC115" s="95" t="str">
        <f t="shared" si="21"/>
        <v/>
      </c>
      <c r="AD115" s="178" t="str">
        <f t="shared" si="22"/>
        <v/>
      </c>
    </row>
    <row r="116" spans="1:30" s="110" customFormat="1" ht="24.95" customHeight="1" x14ac:dyDescent="0.15">
      <c r="A116" s="133">
        <v>112</v>
      </c>
      <c r="B116" s="134" t="s">
        <v>2210</v>
      </c>
      <c r="C116" s="134" t="s">
        <v>2615</v>
      </c>
      <c r="D116" s="135" t="s">
        <v>2176</v>
      </c>
      <c r="E116" s="133"/>
      <c r="F116" s="82" t="s">
        <v>24</v>
      </c>
      <c r="G116" s="82" t="s">
        <v>1953</v>
      </c>
      <c r="H116" s="84">
        <v>42</v>
      </c>
      <c r="I116" s="84">
        <v>2</v>
      </c>
      <c r="J116" s="84">
        <v>1</v>
      </c>
      <c r="K116" s="136">
        <f t="shared" si="13"/>
        <v>2</v>
      </c>
      <c r="L116" s="133" t="s">
        <v>3517</v>
      </c>
      <c r="M116" s="162"/>
      <c r="N116" s="162"/>
      <c r="O116" s="163"/>
      <c r="P116" s="164"/>
      <c r="Q116" s="165"/>
      <c r="R116" s="137">
        <f t="shared" si="14"/>
        <v>2</v>
      </c>
      <c r="S116" s="170"/>
      <c r="T116" s="176" t="str">
        <f t="shared" si="15"/>
        <v/>
      </c>
      <c r="U116" s="94">
        <v>10</v>
      </c>
      <c r="V116" s="84">
        <v>200</v>
      </c>
      <c r="W116" s="85">
        <v>10</v>
      </c>
      <c r="X116" s="94">
        <f t="shared" si="16"/>
        <v>1680</v>
      </c>
      <c r="Y116" s="85" t="str">
        <f t="shared" si="17"/>
        <v/>
      </c>
      <c r="Z116" s="94">
        <f t="shared" si="18"/>
        <v>47040</v>
      </c>
      <c r="AA116" s="85" t="str">
        <f t="shared" si="19"/>
        <v/>
      </c>
      <c r="AB116" s="94" t="str">
        <f t="shared" si="20"/>
        <v/>
      </c>
      <c r="AC116" s="95" t="str">
        <f t="shared" si="21"/>
        <v/>
      </c>
      <c r="AD116" s="178" t="str">
        <f t="shared" si="22"/>
        <v/>
      </c>
    </row>
    <row r="117" spans="1:30" s="110" customFormat="1" ht="24.95" customHeight="1" x14ac:dyDescent="0.15">
      <c r="A117" s="133">
        <v>113</v>
      </c>
      <c r="B117" s="134" t="s">
        <v>2210</v>
      </c>
      <c r="C117" s="134" t="s">
        <v>2616</v>
      </c>
      <c r="D117" s="135" t="s">
        <v>2176</v>
      </c>
      <c r="E117" s="133"/>
      <c r="F117" s="82" t="s">
        <v>36</v>
      </c>
      <c r="G117" s="82" t="s">
        <v>142</v>
      </c>
      <c r="H117" s="84">
        <v>42</v>
      </c>
      <c r="I117" s="84">
        <v>6</v>
      </c>
      <c r="J117" s="84">
        <v>2</v>
      </c>
      <c r="K117" s="136">
        <f t="shared" si="13"/>
        <v>12</v>
      </c>
      <c r="L117" s="133" t="s">
        <v>3514</v>
      </c>
      <c r="M117" s="162"/>
      <c r="N117" s="162"/>
      <c r="O117" s="163"/>
      <c r="P117" s="164"/>
      <c r="Q117" s="165"/>
      <c r="R117" s="137">
        <f t="shared" si="14"/>
        <v>6</v>
      </c>
      <c r="S117" s="170"/>
      <c r="T117" s="176" t="str">
        <f t="shared" si="15"/>
        <v/>
      </c>
      <c r="U117" s="94">
        <v>10</v>
      </c>
      <c r="V117" s="84">
        <v>200</v>
      </c>
      <c r="W117" s="85">
        <v>10</v>
      </c>
      <c r="X117" s="94">
        <f t="shared" si="16"/>
        <v>10080</v>
      </c>
      <c r="Y117" s="85" t="str">
        <f t="shared" si="17"/>
        <v/>
      </c>
      <c r="Z117" s="94">
        <f t="shared" si="18"/>
        <v>282240</v>
      </c>
      <c r="AA117" s="85" t="str">
        <f t="shared" si="19"/>
        <v/>
      </c>
      <c r="AB117" s="94" t="str">
        <f t="shared" si="20"/>
        <v/>
      </c>
      <c r="AC117" s="95" t="str">
        <f t="shared" si="21"/>
        <v/>
      </c>
      <c r="AD117" s="178" t="str">
        <f t="shared" si="22"/>
        <v/>
      </c>
    </row>
    <row r="118" spans="1:30" s="110" customFormat="1" ht="24.95" customHeight="1" x14ac:dyDescent="0.15">
      <c r="A118" s="133">
        <v>114</v>
      </c>
      <c r="B118" s="134" t="s">
        <v>2210</v>
      </c>
      <c r="C118" s="134" t="s">
        <v>2616</v>
      </c>
      <c r="D118" s="135" t="s">
        <v>2176</v>
      </c>
      <c r="E118" s="133"/>
      <c r="F118" s="82" t="s">
        <v>24</v>
      </c>
      <c r="G118" s="82" t="s">
        <v>1953</v>
      </c>
      <c r="H118" s="84">
        <v>42</v>
      </c>
      <c r="I118" s="84">
        <v>2</v>
      </c>
      <c r="J118" s="84">
        <v>1</v>
      </c>
      <c r="K118" s="136">
        <f t="shared" si="13"/>
        <v>2</v>
      </c>
      <c r="L118" s="133" t="s">
        <v>3517</v>
      </c>
      <c r="M118" s="162"/>
      <c r="N118" s="162"/>
      <c r="O118" s="163"/>
      <c r="P118" s="164"/>
      <c r="Q118" s="165"/>
      <c r="R118" s="137">
        <f t="shared" si="14"/>
        <v>2</v>
      </c>
      <c r="S118" s="170"/>
      <c r="T118" s="176" t="str">
        <f t="shared" si="15"/>
        <v/>
      </c>
      <c r="U118" s="94">
        <v>10</v>
      </c>
      <c r="V118" s="84">
        <v>200</v>
      </c>
      <c r="W118" s="85">
        <v>10</v>
      </c>
      <c r="X118" s="94">
        <f t="shared" si="16"/>
        <v>1680</v>
      </c>
      <c r="Y118" s="85" t="str">
        <f t="shared" si="17"/>
        <v/>
      </c>
      <c r="Z118" s="94">
        <f t="shared" si="18"/>
        <v>47040</v>
      </c>
      <c r="AA118" s="85" t="str">
        <f t="shared" si="19"/>
        <v/>
      </c>
      <c r="AB118" s="94" t="str">
        <f t="shared" si="20"/>
        <v/>
      </c>
      <c r="AC118" s="95" t="str">
        <f t="shared" si="21"/>
        <v/>
      </c>
      <c r="AD118" s="178" t="str">
        <f t="shared" si="22"/>
        <v/>
      </c>
    </row>
    <row r="119" spans="1:30" s="110" customFormat="1" ht="24.95" customHeight="1" x14ac:dyDescent="0.15">
      <c r="A119" s="133">
        <v>115</v>
      </c>
      <c r="B119" s="134" t="s">
        <v>2210</v>
      </c>
      <c r="C119" s="134" t="s">
        <v>294</v>
      </c>
      <c r="D119" s="135" t="s">
        <v>2176</v>
      </c>
      <c r="E119" s="133"/>
      <c r="F119" s="82" t="s">
        <v>36</v>
      </c>
      <c r="G119" s="82" t="s">
        <v>142</v>
      </c>
      <c r="H119" s="84">
        <v>42</v>
      </c>
      <c r="I119" s="84">
        <v>6</v>
      </c>
      <c r="J119" s="84">
        <v>2</v>
      </c>
      <c r="K119" s="136">
        <f t="shared" si="13"/>
        <v>12</v>
      </c>
      <c r="L119" s="133" t="s">
        <v>3514</v>
      </c>
      <c r="M119" s="162"/>
      <c r="N119" s="162"/>
      <c r="O119" s="163"/>
      <c r="P119" s="164"/>
      <c r="Q119" s="165"/>
      <c r="R119" s="137">
        <f t="shared" si="14"/>
        <v>6</v>
      </c>
      <c r="S119" s="170"/>
      <c r="T119" s="176" t="str">
        <f t="shared" si="15"/>
        <v/>
      </c>
      <c r="U119" s="94">
        <v>10</v>
      </c>
      <c r="V119" s="84">
        <v>200</v>
      </c>
      <c r="W119" s="85">
        <v>10</v>
      </c>
      <c r="X119" s="94">
        <f t="shared" si="16"/>
        <v>10080</v>
      </c>
      <c r="Y119" s="85" t="str">
        <f t="shared" si="17"/>
        <v/>
      </c>
      <c r="Z119" s="94">
        <f t="shared" si="18"/>
        <v>282240</v>
      </c>
      <c r="AA119" s="85" t="str">
        <f t="shared" si="19"/>
        <v/>
      </c>
      <c r="AB119" s="94" t="str">
        <f t="shared" si="20"/>
        <v/>
      </c>
      <c r="AC119" s="95" t="str">
        <f t="shared" si="21"/>
        <v/>
      </c>
      <c r="AD119" s="178" t="str">
        <f t="shared" si="22"/>
        <v/>
      </c>
    </row>
    <row r="120" spans="1:30" s="110" customFormat="1" ht="24.95" customHeight="1" x14ac:dyDescent="0.15">
      <c r="A120" s="133">
        <v>116</v>
      </c>
      <c r="B120" s="134" t="s">
        <v>2210</v>
      </c>
      <c r="C120" s="134" t="s">
        <v>294</v>
      </c>
      <c r="D120" s="135" t="s">
        <v>2176</v>
      </c>
      <c r="E120" s="133"/>
      <c r="F120" s="82" t="s">
        <v>24</v>
      </c>
      <c r="G120" s="82" t="s">
        <v>1953</v>
      </c>
      <c r="H120" s="84">
        <v>42</v>
      </c>
      <c r="I120" s="84">
        <v>2</v>
      </c>
      <c r="J120" s="84">
        <v>1</v>
      </c>
      <c r="K120" s="136">
        <f t="shared" si="13"/>
        <v>2</v>
      </c>
      <c r="L120" s="133" t="s">
        <v>3517</v>
      </c>
      <c r="M120" s="162"/>
      <c r="N120" s="162"/>
      <c r="O120" s="163"/>
      <c r="P120" s="164"/>
      <c r="Q120" s="165"/>
      <c r="R120" s="137">
        <f t="shared" si="14"/>
        <v>2</v>
      </c>
      <c r="S120" s="170"/>
      <c r="T120" s="176" t="str">
        <f t="shared" si="15"/>
        <v/>
      </c>
      <c r="U120" s="94">
        <v>10</v>
      </c>
      <c r="V120" s="84">
        <v>200</v>
      </c>
      <c r="W120" s="85">
        <v>10</v>
      </c>
      <c r="X120" s="94">
        <f t="shared" si="16"/>
        <v>1680</v>
      </c>
      <c r="Y120" s="85" t="str">
        <f t="shared" si="17"/>
        <v/>
      </c>
      <c r="Z120" s="94">
        <f t="shared" si="18"/>
        <v>47040</v>
      </c>
      <c r="AA120" s="85" t="str">
        <f t="shared" si="19"/>
        <v/>
      </c>
      <c r="AB120" s="94" t="str">
        <f t="shared" si="20"/>
        <v/>
      </c>
      <c r="AC120" s="95" t="str">
        <f t="shared" si="21"/>
        <v/>
      </c>
      <c r="AD120" s="178" t="str">
        <f t="shared" si="22"/>
        <v/>
      </c>
    </row>
    <row r="121" spans="1:30" s="110" customFormat="1" ht="24.95" customHeight="1" x14ac:dyDescent="0.15">
      <c r="A121" s="133">
        <v>117</v>
      </c>
      <c r="B121" s="134" t="s">
        <v>2210</v>
      </c>
      <c r="C121" s="134" t="s">
        <v>2617</v>
      </c>
      <c r="D121" s="135" t="s">
        <v>2176</v>
      </c>
      <c r="E121" s="133"/>
      <c r="F121" s="82" t="s">
        <v>36</v>
      </c>
      <c r="G121" s="82" t="s">
        <v>142</v>
      </c>
      <c r="H121" s="84">
        <v>42</v>
      </c>
      <c r="I121" s="84">
        <v>6</v>
      </c>
      <c r="J121" s="84">
        <v>2</v>
      </c>
      <c r="K121" s="136">
        <f t="shared" si="13"/>
        <v>12</v>
      </c>
      <c r="L121" s="133" t="s">
        <v>3514</v>
      </c>
      <c r="M121" s="162"/>
      <c r="N121" s="162"/>
      <c r="O121" s="163"/>
      <c r="P121" s="164"/>
      <c r="Q121" s="165"/>
      <c r="R121" s="137">
        <f t="shared" si="14"/>
        <v>6</v>
      </c>
      <c r="S121" s="170"/>
      <c r="T121" s="176" t="str">
        <f t="shared" si="15"/>
        <v/>
      </c>
      <c r="U121" s="94">
        <v>10</v>
      </c>
      <c r="V121" s="84">
        <v>200</v>
      </c>
      <c r="W121" s="85">
        <v>10</v>
      </c>
      <c r="X121" s="94">
        <f t="shared" si="16"/>
        <v>10080</v>
      </c>
      <c r="Y121" s="85" t="str">
        <f t="shared" si="17"/>
        <v/>
      </c>
      <c r="Z121" s="94">
        <f t="shared" si="18"/>
        <v>282240</v>
      </c>
      <c r="AA121" s="85" t="str">
        <f t="shared" si="19"/>
        <v/>
      </c>
      <c r="AB121" s="94" t="str">
        <f t="shared" si="20"/>
        <v/>
      </c>
      <c r="AC121" s="95" t="str">
        <f t="shared" si="21"/>
        <v/>
      </c>
      <c r="AD121" s="178" t="str">
        <f t="shared" si="22"/>
        <v/>
      </c>
    </row>
    <row r="122" spans="1:30" s="110" customFormat="1" ht="24.95" customHeight="1" x14ac:dyDescent="0.15">
      <c r="A122" s="133">
        <v>118</v>
      </c>
      <c r="B122" s="134" t="s">
        <v>2210</v>
      </c>
      <c r="C122" s="134" t="s">
        <v>2617</v>
      </c>
      <c r="D122" s="135" t="s">
        <v>2176</v>
      </c>
      <c r="E122" s="133"/>
      <c r="F122" s="82" t="s">
        <v>24</v>
      </c>
      <c r="G122" s="82" t="s">
        <v>1953</v>
      </c>
      <c r="H122" s="84">
        <v>42</v>
      </c>
      <c r="I122" s="84">
        <v>2</v>
      </c>
      <c r="J122" s="84">
        <v>1</v>
      </c>
      <c r="K122" s="136">
        <f t="shared" si="13"/>
        <v>2</v>
      </c>
      <c r="L122" s="133" t="s">
        <v>3517</v>
      </c>
      <c r="M122" s="162"/>
      <c r="N122" s="162"/>
      <c r="O122" s="163"/>
      <c r="P122" s="164"/>
      <c r="Q122" s="165"/>
      <c r="R122" s="137">
        <f t="shared" si="14"/>
        <v>2</v>
      </c>
      <c r="S122" s="170"/>
      <c r="T122" s="176" t="str">
        <f t="shared" si="15"/>
        <v/>
      </c>
      <c r="U122" s="94">
        <v>10</v>
      </c>
      <c r="V122" s="84">
        <v>200</v>
      </c>
      <c r="W122" s="85">
        <v>10</v>
      </c>
      <c r="X122" s="94">
        <f t="shared" si="16"/>
        <v>1680</v>
      </c>
      <c r="Y122" s="85" t="str">
        <f t="shared" si="17"/>
        <v/>
      </c>
      <c r="Z122" s="94">
        <f t="shared" si="18"/>
        <v>47040</v>
      </c>
      <c r="AA122" s="85" t="str">
        <f t="shared" si="19"/>
        <v/>
      </c>
      <c r="AB122" s="94" t="str">
        <f t="shared" si="20"/>
        <v/>
      </c>
      <c r="AC122" s="95" t="str">
        <f t="shared" si="21"/>
        <v/>
      </c>
      <c r="AD122" s="178" t="str">
        <f t="shared" si="22"/>
        <v/>
      </c>
    </row>
    <row r="123" spans="1:30" s="110" customFormat="1" ht="24.95" customHeight="1" x14ac:dyDescent="0.15">
      <c r="A123" s="133">
        <v>119</v>
      </c>
      <c r="B123" s="134" t="s">
        <v>2210</v>
      </c>
      <c r="C123" s="134" t="s">
        <v>2618</v>
      </c>
      <c r="D123" s="135" t="s">
        <v>2176</v>
      </c>
      <c r="E123" s="133"/>
      <c r="F123" s="82" t="s">
        <v>36</v>
      </c>
      <c r="G123" s="82" t="s">
        <v>142</v>
      </c>
      <c r="H123" s="84">
        <v>42</v>
      </c>
      <c r="I123" s="84">
        <v>6</v>
      </c>
      <c r="J123" s="84">
        <v>2</v>
      </c>
      <c r="K123" s="136">
        <f t="shared" si="13"/>
        <v>12</v>
      </c>
      <c r="L123" s="133" t="s">
        <v>3514</v>
      </c>
      <c r="M123" s="162"/>
      <c r="N123" s="162"/>
      <c r="O123" s="163"/>
      <c r="P123" s="164"/>
      <c r="Q123" s="165"/>
      <c r="R123" s="137">
        <f t="shared" si="14"/>
        <v>6</v>
      </c>
      <c r="S123" s="170"/>
      <c r="T123" s="176" t="str">
        <f t="shared" si="15"/>
        <v/>
      </c>
      <c r="U123" s="94">
        <v>10</v>
      </c>
      <c r="V123" s="84">
        <v>200</v>
      </c>
      <c r="W123" s="85">
        <v>10</v>
      </c>
      <c r="X123" s="94">
        <f t="shared" si="16"/>
        <v>10080</v>
      </c>
      <c r="Y123" s="85" t="str">
        <f t="shared" si="17"/>
        <v/>
      </c>
      <c r="Z123" s="94">
        <f t="shared" si="18"/>
        <v>282240</v>
      </c>
      <c r="AA123" s="85" t="str">
        <f t="shared" si="19"/>
        <v/>
      </c>
      <c r="AB123" s="94" t="str">
        <f t="shared" si="20"/>
        <v/>
      </c>
      <c r="AC123" s="95" t="str">
        <f t="shared" si="21"/>
        <v/>
      </c>
      <c r="AD123" s="178" t="str">
        <f t="shared" si="22"/>
        <v/>
      </c>
    </row>
    <row r="124" spans="1:30" s="110" customFormat="1" ht="24.95" customHeight="1" x14ac:dyDescent="0.15">
      <c r="A124" s="133">
        <v>120</v>
      </c>
      <c r="B124" s="134" t="s">
        <v>2210</v>
      </c>
      <c r="C124" s="134" t="s">
        <v>2618</v>
      </c>
      <c r="D124" s="135" t="s">
        <v>2176</v>
      </c>
      <c r="E124" s="133"/>
      <c r="F124" s="82" t="s">
        <v>24</v>
      </c>
      <c r="G124" s="82" t="s">
        <v>1953</v>
      </c>
      <c r="H124" s="84">
        <v>42</v>
      </c>
      <c r="I124" s="84">
        <v>2</v>
      </c>
      <c r="J124" s="84">
        <v>1</v>
      </c>
      <c r="K124" s="136">
        <f t="shared" si="13"/>
        <v>2</v>
      </c>
      <c r="L124" s="133" t="s">
        <v>3517</v>
      </c>
      <c r="M124" s="162"/>
      <c r="N124" s="162"/>
      <c r="O124" s="163"/>
      <c r="P124" s="164"/>
      <c r="Q124" s="165"/>
      <c r="R124" s="137">
        <f t="shared" si="14"/>
        <v>2</v>
      </c>
      <c r="S124" s="170"/>
      <c r="T124" s="176" t="str">
        <f t="shared" si="15"/>
        <v/>
      </c>
      <c r="U124" s="94">
        <v>10</v>
      </c>
      <c r="V124" s="84">
        <v>200</v>
      </c>
      <c r="W124" s="85">
        <v>10</v>
      </c>
      <c r="X124" s="94">
        <f t="shared" si="16"/>
        <v>1680</v>
      </c>
      <c r="Y124" s="85" t="str">
        <f t="shared" si="17"/>
        <v/>
      </c>
      <c r="Z124" s="94">
        <f t="shared" si="18"/>
        <v>47040</v>
      </c>
      <c r="AA124" s="85" t="str">
        <f t="shared" si="19"/>
        <v/>
      </c>
      <c r="AB124" s="94" t="str">
        <f t="shared" si="20"/>
        <v/>
      </c>
      <c r="AC124" s="95" t="str">
        <f t="shared" si="21"/>
        <v/>
      </c>
      <c r="AD124" s="178" t="str">
        <f t="shared" si="22"/>
        <v/>
      </c>
    </row>
    <row r="125" spans="1:30" s="110" customFormat="1" ht="24.95" customHeight="1" x14ac:dyDescent="0.15">
      <c r="A125" s="133">
        <v>121</v>
      </c>
      <c r="B125" s="134" t="s">
        <v>2210</v>
      </c>
      <c r="C125" s="134" t="s">
        <v>1688</v>
      </c>
      <c r="D125" s="135" t="s">
        <v>2176</v>
      </c>
      <c r="E125" s="133"/>
      <c r="F125" s="82" t="s">
        <v>113</v>
      </c>
      <c r="G125" s="82" t="s">
        <v>114</v>
      </c>
      <c r="H125" s="84">
        <v>22</v>
      </c>
      <c r="I125" s="84">
        <v>4</v>
      </c>
      <c r="J125" s="84">
        <v>1</v>
      </c>
      <c r="K125" s="136">
        <f t="shared" si="13"/>
        <v>4</v>
      </c>
      <c r="L125" s="133" t="s">
        <v>3514</v>
      </c>
      <c r="M125" s="162"/>
      <c r="N125" s="162"/>
      <c r="O125" s="163"/>
      <c r="P125" s="164"/>
      <c r="Q125" s="165"/>
      <c r="R125" s="137">
        <f t="shared" si="14"/>
        <v>4</v>
      </c>
      <c r="S125" s="170"/>
      <c r="T125" s="176" t="str">
        <f t="shared" si="15"/>
        <v/>
      </c>
      <c r="U125" s="94">
        <v>10</v>
      </c>
      <c r="V125" s="84">
        <v>200</v>
      </c>
      <c r="W125" s="85">
        <v>10</v>
      </c>
      <c r="X125" s="94">
        <f t="shared" si="16"/>
        <v>1760</v>
      </c>
      <c r="Y125" s="85" t="str">
        <f t="shared" si="17"/>
        <v/>
      </c>
      <c r="Z125" s="94">
        <f t="shared" si="18"/>
        <v>49280</v>
      </c>
      <c r="AA125" s="85" t="str">
        <f t="shared" si="19"/>
        <v/>
      </c>
      <c r="AB125" s="94" t="str">
        <f t="shared" si="20"/>
        <v/>
      </c>
      <c r="AC125" s="95" t="str">
        <f t="shared" si="21"/>
        <v/>
      </c>
      <c r="AD125" s="178" t="str">
        <f t="shared" si="22"/>
        <v/>
      </c>
    </row>
    <row r="126" spans="1:30" s="110" customFormat="1" ht="24.95" customHeight="1" x14ac:dyDescent="0.15">
      <c r="A126" s="133">
        <v>122</v>
      </c>
      <c r="B126" s="134" t="s">
        <v>2210</v>
      </c>
      <c r="C126" s="134" t="s">
        <v>2619</v>
      </c>
      <c r="D126" s="135" t="s">
        <v>2176</v>
      </c>
      <c r="E126" s="133"/>
      <c r="F126" s="82" t="s">
        <v>24</v>
      </c>
      <c r="G126" s="82" t="s">
        <v>49</v>
      </c>
      <c r="H126" s="84">
        <v>42</v>
      </c>
      <c r="I126" s="84">
        <v>2</v>
      </c>
      <c r="J126" s="84">
        <v>1</v>
      </c>
      <c r="K126" s="136">
        <f t="shared" si="13"/>
        <v>2</v>
      </c>
      <c r="L126" s="133" t="s">
        <v>3514</v>
      </c>
      <c r="M126" s="162"/>
      <c r="N126" s="162"/>
      <c r="O126" s="163"/>
      <c r="P126" s="164"/>
      <c r="Q126" s="165"/>
      <c r="R126" s="137">
        <f t="shared" si="14"/>
        <v>2</v>
      </c>
      <c r="S126" s="170"/>
      <c r="T126" s="176" t="str">
        <f t="shared" si="15"/>
        <v/>
      </c>
      <c r="U126" s="94">
        <v>10</v>
      </c>
      <c r="V126" s="84">
        <v>200</v>
      </c>
      <c r="W126" s="85">
        <v>10</v>
      </c>
      <c r="X126" s="94">
        <f t="shared" si="16"/>
        <v>1680</v>
      </c>
      <c r="Y126" s="85" t="str">
        <f t="shared" si="17"/>
        <v/>
      </c>
      <c r="Z126" s="94">
        <f t="shared" si="18"/>
        <v>47040</v>
      </c>
      <c r="AA126" s="85" t="str">
        <f t="shared" si="19"/>
        <v/>
      </c>
      <c r="AB126" s="94" t="str">
        <f t="shared" si="20"/>
        <v/>
      </c>
      <c r="AC126" s="95" t="str">
        <f t="shared" si="21"/>
        <v/>
      </c>
      <c r="AD126" s="178" t="str">
        <f t="shared" si="22"/>
        <v/>
      </c>
    </row>
    <row r="127" spans="1:30" s="110" customFormat="1" ht="24.95" customHeight="1" x14ac:dyDescent="0.15">
      <c r="A127" s="133">
        <v>123</v>
      </c>
      <c r="B127" s="134" t="s">
        <v>2210</v>
      </c>
      <c r="C127" s="134" t="s">
        <v>1748</v>
      </c>
      <c r="D127" s="135" t="s">
        <v>2176</v>
      </c>
      <c r="E127" s="133"/>
      <c r="F127" s="82" t="s">
        <v>24</v>
      </c>
      <c r="G127" s="82" t="s">
        <v>49</v>
      </c>
      <c r="H127" s="84">
        <v>42</v>
      </c>
      <c r="I127" s="84">
        <v>2</v>
      </c>
      <c r="J127" s="84">
        <v>1</v>
      </c>
      <c r="K127" s="136">
        <f t="shared" si="13"/>
        <v>2</v>
      </c>
      <c r="L127" s="133" t="s">
        <v>3514</v>
      </c>
      <c r="M127" s="162"/>
      <c r="N127" s="162"/>
      <c r="O127" s="163"/>
      <c r="P127" s="164"/>
      <c r="Q127" s="165"/>
      <c r="R127" s="137">
        <f t="shared" si="14"/>
        <v>2</v>
      </c>
      <c r="S127" s="170"/>
      <c r="T127" s="176" t="str">
        <f t="shared" si="15"/>
        <v/>
      </c>
      <c r="U127" s="94">
        <v>10</v>
      </c>
      <c r="V127" s="84">
        <v>200</v>
      </c>
      <c r="W127" s="85">
        <v>10</v>
      </c>
      <c r="X127" s="94">
        <f t="shared" si="16"/>
        <v>1680</v>
      </c>
      <c r="Y127" s="85" t="str">
        <f t="shared" si="17"/>
        <v/>
      </c>
      <c r="Z127" s="94">
        <f t="shared" si="18"/>
        <v>47040</v>
      </c>
      <c r="AA127" s="85" t="str">
        <f t="shared" si="19"/>
        <v/>
      </c>
      <c r="AB127" s="94" t="str">
        <f t="shared" si="20"/>
        <v/>
      </c>
      <c r="AC127" s="95" t="str">
        <f t="shared" si="21"/>
        <v/>
      </c>
      <c r="AD127" s="178" t="str">
        <f t="shared" si="22"/>
        <v/>
      </c>
    </row>
    <row r="128" spans="1:30" s="110" customFormat="1" ht="24.95" customHeight="1" x14ac:dyDescent="0.15">
      <c r="A128" s="133">
        <v>124</v>
      </c>
      <c r="B128" s="134" t="s">
        <v>2210</v>
      </c>
      <c r="C128" s="134" t="s">
        <v>1698</v>
      </c>
      <c r="D128" s="135" t="s">
        <v>2176</v>
      </c>
      <c r="E128" s="133"/>
      <c r="F128" s="82" t="s">
        <v>24</v>
      </c>
      <c r="G128" s="82" t="s">
        <v>49</v>
      </c>
      <c r="H128" s="84">
        <v>42</v>
      </c>
      <c r="I128" s="84">
        <v>2</v>
      </c>
      <c r="J128" s="84">
        <v>1</v>
      </c>
      <c r="K128" s="136">
        <f t="shared" si="13"/>
        <v>2</v>
      </c>
      <c r="L128" s="133" t="s">
        <v>3514</v>
      </c>
      <c r="M128" s="162"/>
      <c r="N128" s="162"/>
      <c r="O128" s="163"/>
      <c r="P128" s="164"/>
      <c r="Q128" s="165"/>
      <c r="R128" s="137">
        <f t="shared" si="14"/>
        <v>2</v>
      </c>
      <c r="S128" s="170"/>
      <c r="T128" s="176" t="str">
        <f t="shared" si="15"/>
        <v/>
      </c>
      <c r="U128" s="94">
        <v>2</v>
      </c>
      <c r="V128" s="84">
        <v>200</v>
      </c>
      <c r="W128" s="85">
        <v>10</v>
      </c>
      <c r="X128" s="94">
        <f t="shared" si="16"/>
        <v>336</v>
      </c>
      <c r="Y128" s="85" t="str">
        <f t="shared" si="17"/>
        <v/>
      </c>
      <c r="Z128" s="94">
        <f t="shared" si="18"/>
        <v>9408</v>
      </c>
      <c r="AA128" s="85" t="str">
        <f t="shared" si="19"/>
        <v/>
      </c>
      <c r="AB128" s="94" t="str">
        <f t="shared" si="20"/>
        <v/>
      </c>
      <c r="AC128" s="95" t="str">
        <f t="shared" si="21"/>
        <v/>
      </c>
      <c r="AD128" s="178" t="str">
        <f t="shared" si="22"/>
        <v/>
      </c>
    </row>
    <row r="129" spans="1:30" s="110" customFormat="1" ht="24.95" customHeight="1" x14ac:dyDescent="0.15">
      <c r="A129" s="133">
        <v>125</v>
      </c>
      <c r="B129" s="134" t="s">
        <v>2210</v>
      </c>
      <c r="C129" s="134" t="s">
        <v>1699</v>
      </c>
      <c r="D129" s="135" t="s">
        <v>2176</v>
      </c>
      <c r="E129" s="133"/>
      <c r="F129" s="82" t="s">
        <v>24</v>
      </c>
      <c r="G129" s="82" t="s">
        <v>49</v>
      </c>
      <c r="H129" s="84">
        <v>42</v>
      </c>
      <c r="I129" s="84">
        <v>2</v>
      </c>
      <c r="J129" s="84">
        <v>1</v>
      </c>
      <c r="K129" s="136">
        <f t="shared" si="13"/>
        <v>2</v>
      </c>
      <c r="L129" s="133" t="s">
        <v>3514</v>
      </c>
      <c r="M129" s="162"/>
      <c r="N129" s="162"/>
      <c r="O129" s="163"/>
      <c r="P129" s="164"/>
      <c r="Q129" s="165"/>
      <c r="R129" s="137">
        <f t="shared" si="14"/>
        <v>2</v>
      </c>
      <c r="S129" s="170"/>
      <c r="T129" s="176" t="str">
        <f t="shared" si="15"/>
        <v/>
      </c>
      <c r="U129" s="94">
        <v>2</v>
      </c>
      <c r="V129" s="84">
        <v>200</v>
      </c>
      <c r="W129" s="85">
        <v>10</v>
      </c>
      <c r="X129" s="94">
        <f t="shared" si="16"/>
        <v>336</v>
      </c>
      <c r="Y129" s="85" t="str">
        <f t="shared" si="17"/>
        <v/>
      </c>
      <c r="Z129" s="94">
        <f t="shared" si="18"/>
        <v>9408</v>
      </c>
      <c r="AA129" s="85" t="str">
        <f t="shared" si="19"/>
        <v/>
      </c>
      <c r="AB129" s="94" t="str">
        <f t="shared" si="20"/>
        <v/>
      </c>
      <c r="AC129" s="95" t="str">
        <f t="shared" si="21"/>
        <v/>
      </c>
      <c r="AD129" s="178" t="str">
        <f t="shared" si="22"/>
        <v/>
      </c>
    </row>
    <row r="130" spans="1:30" s="110" customFormat="1" ht="24.95" customHeight="1" x14ac:dyDescent="0.15">
      <c r="A130" s="133">
        <v>126</v>
      </c>
      <c r="B130" s="134" t="s">
        <v>2210</v>
      </c>
      <c r="C130" s="134" t="s">
        <v>1749</v>
      </c>
      <c r="D130" s="135" t="s">
        <v>2176</v>
      </c>
      <c r="E130" s="133"/>
      <c r="F130" s="82" t="s">
        <v>24</v>
      </c>
      <c r="G130" s="82" t="s">
        <v>49</v>
      </c>
      <c r="H130" s="84">
        <v>42</v>
      </c>
      <c r="I130" s="84">
        <v>1</v>
      </c>
      <c r="J130" s="84">
        <v>1</v>
      </c>
      <c r="K130" s="136">
        <f t="shared" si="13"/>
        <v>1</v>
      </c>
      <c r="L130" s="133" t="s">
        <v>3514</v>
      </c>
      <c r="M130" s="162"/>
      <c r="N130" s="162"/>
      <c r="O130" s="163"/>
      <c r="P130" s="164"/>
      <c r="Q130" s="165"/>
      <c r="R130" s="137">
        <f t="shared" si="14"/>
        <v>1</v>
      </c>
      <c r="S130" s="170"/>
      <c r="T130" s="176" t="str">
        <f t="shared" si="15"/>
        <v/>
      </c>
      <c r="U130" s="94">
        <v>10</v>
      </c>
      <c r="V130" s="84">
        <v>200</v>
      </c>
      <c r="W130" s="85">
        <v>10</v>
      </c>
      <c r="X130" s="94">
        <f t="shared" si="16"/>
        <v>840</v>
      </c>
      <c r="Y130" s="85" t="str">
        <f t="shared" si="17"/>
        <v/>
      </c>
      <c r="Z130" s="94">
        <f t="shared" si="18"/>
        <v>23520</v>
      </c>
      <c r="AA130" s="85" t="str">
        <f t="shared" si="19"/>
        <v/>
      </c>
      <c r="AB130" s="94" t="str">
        <f t="shared" si="20"/>
        <v/>
      </c>
      <c r="AC130" s="95" t="str">
        <f t="shared" si="21"/>
        <v/>
      </c>
      <c r="AD130" s="178" t="str">
        <f t="shared" si="22"/>
        <v/>
      </c>
    </row>
    <row r="131" spans="1:30" s="110" customFormat="1" ht="24.95" customHeight="1" x14ac:dyDescent="0.15">
      <c r="A131" s="133">
        <v>127</v>
      </c>
      <c r="B131" s="134" t="s">
        <v>2210</v>
      </c>
      <c r="C131" s="134" t="s">
        <v>1749</v>
      </c>
      <c r="D131" s="135" t="s">
        <v>2176</v>
      </c>
      <c r="E131" s="133"/>
      <c r="F131" s="82" t="s">
        <v>2013</v>
      </c>
      <c r="G131" s="82" t="s">
        <v>2014</v>
      </c>
      <c r="H131" s="84">
        <v>20</v>
      </c>
      <c r="I131" s="84">
        <v>1</v>
      </c>
      <c r="J131" s="84">
        <v>1</v>
      </c>
      <c r="K131" s="136">
        <f t="shared" si="13"/>
        <v>1</v>
      </c>
      <c r="L131" s="133" t="s">
        <v>3514</v>
      </c>
      <c r="M131" s="162"/>
      <c r="N131" s="162"/>
      <c r="O131" s="163"/>
      <c r="P131" s="164"/>
      <c r="Q131" s="165"/>
      <c r="R131" s="137">
        <f t="shared" si="14"/>
        <v>1</v>
      </c>
      <c r="S131" s="170"/>
      <c r="T131" s="176" t="str">
        <f t="shared" si="15"/>
        <v/>
      </c>
      <c r="U131" s="94">
        <v>10</v>
      </c>
      <c r="V131" s="84">
        <v>200</v>
      </c>
      <c r="W131" s="85">
        <v>10</v>
      </c>
      <c r="X131" s="94">
        <f t="shared" si="16"/>
        <v>400</v>
      </c>
      <c r="Y131" s="85" t="str">
        <f t="shared" si="17"/>
        <v/>
      </c>
      <c r="Z131" s="94">
        <f t="shared" si="18"/>
        <v>11200</v>
      </c>
      <c r="AA131" s="85" t="str">
        <f t="shared" si="19"/>
        <v/>
      </c>
      <c r="AB131" s="94" t="str">
        <f t="shared" si="20"/>
        <v/>
      </c>
      <c r="AC131" s="95" t="str">
        <f t="shared" si="21"/>
        <v/>
      </c>
      <c r="AD131" s="178" t="str">
        <f t="shared" si="22"/>
        <v/>
      </c>
    </row>
    <row r="132" spans="1:30" s="110" customFormat="1" ht="24.95" customHeight="1" x14ac:dyDescent="0.15">
      <c r="A132" s="133">
        <v>128</v>
      </c>
      <c r="B132" s="134" t="s">
        <v>2620</v>
      </c>
      <c r="C132" s="134" t="s">
        <v>2621</v>
      </c>
      <c r="D132" s="135" t="s">
        <v>2176</v>
      </c>
      <c r="E132" s="133"/>
      <c r="F132" s="82" t="s">
        <v>2174</v>
      </c>
      <c r="G132" s="82" t="s">
        <v>2634</v>
      </c>
      <c r="H132" s="84">
        <v>42</v>
      </c>
      <c r="I132" s="84">
        <v>18</v>
      </c>
      <c r="J132" s="84">
        <v>2</v>
      </c>
      <c r="K132" s="136">
        <f t="shared" si="13"/>
        <v>36</v>
      </c>
      <c r="L132" s="133" t="s">
        <v>3514</v>
      </c>
      <c r="M132" s="162"/>
      <c r="N132" s="162"/>
      <c r="O132" s="163"/>
      <c r="P132" s="164"/>
      <c r="Q132" s="165"/>
      <c r="R132" s="137">
        <f t="shared" si="14"/>
        <v>18</v>
      </c>
      <c r="S132" s="170"/>
      <c r="T132" s="176" t="str">
        <f t="shared" si="15"/>
        <v/>
      </c>
      <c r="U132" s="94">
        <v>10</v>
      </c>
      <c r="V132" s="84">
        <v>200</v>
      </c>
      <c r="W132" s="85">
        <v>10</v>
      </c>
      <c r="X132" s="94">
        <f t="shared" si="16"/>
        <v>30240</v>
      </c>
      <c r="Y132" s="85" t="str">
        <f t="shared" si="17"/>
        <v/>
      </c>
      <c r="Z132" s="94">
        <f t="shared" si="18"/>
        <v>846720</v>
      </c>
      <c r="AA132" s="85" t="str">
        <f t="shared" si="19"/>
        <v/>
      </c>
      <c r="AB132" s="94" t="str">
        <f t="shared" si="20"/>
        <v/>
      </c>
      <c r="AC132" s="95" t="str">
        <f t="shared" si="21"/>
        <v/>
      </c>
      <c r="AD132" s="178" t="str">
        <f t="shared" si="22"/>
        <v/>
      </c>
    </row>
    <row r="133" spans="1:30" s="110" customFormat="1" ht="24.95" customHeight="1" x14ac:dyDescent="0.15">
      <c r="A133" s="133">
        <v>129</v>
      </c>
      <c r="B133" s="134" t="s">
        <v>2620</v>
      </c>
      <c r="C133" s="134" t="s">
        <v>2622</v>
      </c>
      <c r="D133" s="135" t="s">
        <v>2176</v>
      </c>
      <c r="E133" s="133"/>
      <c r="F133" s="82" t="s">
        <v>36</v>
      </c>
      <c r="G133" s="82" t="s">
        <v>142</v>
      </c>
      <c r="H133" s="84">
        <v>42</v>
      </c>
      <c r="I133" s="84">
        <v>3</v>
      </c>
      <c r="J133" s="84">
        <v>2</v>
      </c>
      <c r="K133" s="136">
        <f t="shared" si="13"/>
        <v>6</v>
      </c>
      <c r="L133" s="133" t="s">
        <v>3514</v>
      </c>
      <c r="M133" s="162"/>
      <c r="N133" s="162"/>
      <c r="O133" s="163"/>
      <c r="P133" s="164"/>
      <c r="Q133" s="165"/>
      <c r="R133" s="137">
        <f t="shared" si="14"/>
        <v>3</v>
      </c>
      <c r="S133" s="170"/>
      <c r="T133" s="176" t="str">
        <f t="shared" si="15"/>
        <v/>
      </c>
      <c r="U133" s="94">
        <v>10</v>
      </c>
      <c r="V133" s="84">
        <v>200</v>
      </c>
      <c r="W133" s="85">
        <v>10</v>
      </c>
      <c r="X133" s="94">
        <f t="shared" si="16"/>
        <v>5040</v>
      </c>
      <c r="Y133" s="85" t="str">
        <f t="shared" si="17"/>
        <v/>
      </c>
      <c r="Z133" s="94">
        <f t="shared" si="18"/>
        <v>141120</v>
      </c>
      <c r="AA133" s="85" t="str">
        <f t="shared" si="19"/>
        <v/>
      </c>
      <c r="AB133" s="94" t="str">
        <f t="shared" si="20"/>
        <v/>
      </c>
      <c r="AC133" s="95" t="str">
        <f t="shared" si="21"/>
        <v/>
      </c>
      <c r="AD133" s="178" t="str">
        <f t="shared" si="22"/>
        <v/>
      </c>
    </row>
    <row r="134" spans="1:30" s="110" customFormat="1" ht="24.95" customHeight="1" x14ac:dyDescent="0.15">
      <c r="A134" s="133">
        <v>130</v>
      </c>
      <c r="B134" s="134" t="s">
        <v>2620</v>
      </c>
      <c r="C134" s="134" t="s">
        <v>2623</v>
      </c>
      <c r="D134" s="135" t="s">
        <v>2176</v>
      </c>
      <c r="E134" s="133"/>
      <c r="F134" s="82" t="s">
        <v>36</v>
      </c>
      <c r="G134" s="82" t="s">
        <v>142</v>
      </c>
      <c r="H134" s="84">
        <v>42</v>
      </c>
      <c r="I134" s="84">
        <v>9</v>
      </c>
      <c r="J134" s="84">
        <v>2</v>
      </c>
      <c r="K134" s="136">
        <f t="shared" si="13"/>
        <v>18</v>
      </c>
      <c r="L134" s="133" t="s">
        <v>3514</v>
      </c>
      <c r="M134" s="162"/>
      <c r="N134" s="162"/>
      <c r="O134" s="163"/>
      <c r="P134" s="164"/>
      <c r="Q134" s="165"/>
      <c r="R134" s="137">
        <f t="shared" si="14"/>
        <v>9</v>
      </c>
      <c r="S134" s="170"/>
      <c r="T134" s="176" t="str">
        <f t="shared" si="15"/>
        <v/>
      </c>
      <c r="U134" s="94">
        <v>10</v>
      </c>
      <c r="V134" s="84">
        <v>200</v>
      </c>
      <c r="W134" s="85">
        <v>10</v>
      </c>
      <c r="X134" s="94">
        <f t="shared" si="16"/>
        <v>15120</v>
      </c>
      <c r="Y134" s="85" t="str">
        <f t="shared" si="17"/>
        <v/>
      </c>
      <c r="Z134" s="94">
        <f t="shared" si="18"/>
        <v>423360</v>
      </c>
      <c r="AA134" s="85" t="str">
        <f t="shared" si="19"/>
        <v/>
      </c>
      <c r="AB134" s="94" t="str">
        <f t="shared" si="20"/>
        <v/>
      </c>
      <c r="AC134" s="95" t="str">
        <f t="shared" si="21"/>
        <v/>
      </c>
      <c r="AD134" s="178" t="str">
        <f t="shared" si="22"/>
        <v/>
      </c>
    </row>
    <row r="135" spans="1:30" s="110" customFormat="1" ht="24.95" customHeight="1" x14ac:dyDescent="0.15">
      <c r="A135" s="133">
        <v>131</v>
      </c>
      <c r="B135" s="134" t="s">
        <v>2620</v>
      </c>
      <c r="C135" s="134" t="s">
        <v>2623</v>
      </c>
      <c r="D135" s="135" t="s">
        <v>2176</v>
      </c>
      <c r="E135" s="133"/>
      <c r="F135" s="82" t="s">
        <v>24</v>
      </c>
      <c r="G135" s="82" t="s">
        <v>1953</v>
      </c>
      <c r="H135" s="84">
        <v>42</v>
      </c>
      <c r="I135" s="84">
        <v>2</v>
      </c>
      <c r="J135" s="84">
        <v>1</v>
      </c>
      <c r="K135" s="136">
        <f t="shared" ref="K135:K167" si="23">+I135*J135</f>
        <v>2</v>
      </c>
      <c r="L135" s="133" t="s">
        <v>3517</v>
      </c>
      <c r="M135" s="162"/>
      <c r="N135" s="162"/>
      <c r="O135" s="163"/>
      <c r="P135" s="164"/>
      <c r="Q135" s="165"/>
      <c r="R135" s="137">
        <f t="shared" ref="R135:R167" si="24">+I135</f>
        <v>2</v>
      </c>
      <c r="S135" s="170"/>
      <c r="T135" s="176" t="str">
        <f t="shared" ref="T135:T167" si="25">IFERROR(IF(S135="","",R135*S135),"-")</f>
        <v/>
      </c>
      <c r="U135" s="94">
        <v>10</v>
      </c>
      <c r="V135" s="84">
        <v>200</v>
      </c>
      <c r="W135" s="85">
        <v>10</v>
      </c>
      <c r="X135" s="94">
        <f t="shared" ref="X135:X167" si="26">IFERROR(IF(H135="","",ROUNDDOWN(H135/1000*K135*U135*V135*W135,0)),"-")</f>
        <v>1680</v>
      </c>
      <c r="Y135" s="85" t="str">
        <f t="shared" ref="Y135:Y167" si="27">IFERROR(IF(Q135="","",ROUNDDOWN(Q135/1000*R135*U135*V135*W135,0)),"-")</f>
        <v/>
      </c>
      <c r="Z135" s="94">
        <f t="shared" ref="Z135:Z167" si="28">IFERROR(IF(H135="","",ROUNDDOWN(X135*$V$2,0)),"-")</f>
        <v>47040</v>
      </c>
      <c r="AA135" s="85" t="str">
        <f t="shared" ref="AA135:AA167" si="29">IFERROR(IF(Q135="","",ROUNDDOWN(Y135*$V$2,0)),"-")</f>
        <v/>
      </c>
      <c r="AB135" s="94" t="str">
        <f t="shared" ref="AB135:AB167" si="30">IFERROR(IF(Q135="","",ROUNDDOWN(X135-Y135,0)),"-")</f>
        <v/>
      </c>
      <c r="AC135" s="95" t="str">
        <f t="shared" ref="AC135:AC167" si="31">IFERROR(IF(Q135="","",ROUNDDOWN(Z135-AA135,0)),"-")</f>
        <v/>
      </c>
      <c r="AD135" s="178" t="str">
        <f t="shared" ref="AD135:AD167" si="32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 t="s">
        <v>2620</v>
      </c>
      <c r="C136" s="134" t="s">
        <v>2624</v>
      </c>
      <c r="D136" s="135" t="s">
        <v>2176</v>
      </c>
      <c r="E136" s="133"/>
      <c r="F136" s="82" t="s">
        <v>36</v>
      </c>
      <c r="G136" s="82" t="s">
        <v>142</v>
      </c>
      <c r="H136" s="84">
        <v>42</v>
      </c>
      <c r="I136" s="84">
        <v>6</v>
      </c>
      <c r="J136" s="84">
        <v>2</v>
      </c>
      <c r="K136" s="136">
        <f t="shared" si="23"/>
        <v>12</v>
      </c>
      <c r="L136" s="133" t="s">
        <v>3514</v>
      </c>
      <c r="M136" s="162"/>
      <c r="N136" s="162"/>
      <c r="O136" s="163"/>
      <c r="P136" s="164"/>
      <c r="Q136" s="165"/>
      <c r="R136" s="137">
        <f t="shared" si="24"/>
        <v>6</v>
      </c>
      <c r="S136" s="170"/>
      <c r="T136" s="176" t="str">
        <f t="shared" si="25"/>
        <v/>
      </c>
      <c r="U136" s="94">
        <v>10</v>
      </c>
      <c r="V136" s="84">
        <v>200</v>
      </c>
      <c r="W136" s="85">
        <v>10</v>
      </c>
      <c r="X136" s="94">
        <f t="shared" si="26"/>
        <v>10080</v>
      </c>
      <c r="Y136" s="85" t="str">
        <f t="shared" si="27"/>
        <v/>
      </c>
      <c r="Z136" s="94">
        <f t="shared" si="28"/>
        <v>282240</v>
      </c>
      <c r="AA136" s="85" t="str">
        <f t="shared" si="29"/>
        <v/>
      </c>
      <c r="AB136" s="94" t="str">
        <f t="shared" si="30"/>
        <v/>
      </c>
      <c r="AC136" s="95" t="str">
        <f t="shared" si="31"/>
        <v/>
      </c>
      <c r="AD136" s="178" t="str">
        <f t="shared" si="32"/>
        <v/>
      </c>
    </row>
    <row r="137" spans="1:30" s="110" customFormat="1" ht="24.95" customHeight="1" x14ac:dyDescent="0.15">
      <c r="A137" s="133">
        <v>133</v>
      </c>
      <c r="B137" s="134" t="s">
        <v>2620</v>
      </c>
      <c r="C137" s="134" t="s">
        <v>2624</v>
      </c>
      <c r="D137" s="135" t="s">
        <v>2176</v>
      </c>
      <c r="E137" s="133"/>
      <c r="F137" s="82" t="s">
        <v>24</v>
      </c>
      <c r="G137" s="82" t="s">
        <v>1953</v>
      </c>
      <c r="H137" s="84">
        <v>42</v>
      </c>
      <c r="I137" s="84">
        <v>2</v>
      </c>
      <c r="J137" s="84">
        <v>1</v>
      </c>
      <c r="K137" s="136">
        <f t="shared" si="23"/>
        <v>2</v>
      </c>
      <c r="L137" s="133" t="s">
        <v>3517</v>
      </c>
      <c r="M137" s="162"/>
      <c r="N137" s="162"/>
      <c r="O137" s="163"/>
      <c r="P137" s="164"/>
      <c r="Q137" s="165"/>
      <c r="R137" s="137">
        <f t="shared" si="24"/>
        <v>2</v>
      </c>
      <c r="S137" s="170"/>
      <c r="T137" s="176" t="str">
        <f t="shared" si="25"/>
        <v/>
      </c>
      <c r="U137" s="94">
        <v>10</v>
      </c>
      <c r="V137" s="84">
        <v>200</v>
      </c>
      <c r="W137" s="85">
        <v>10</v>
      </c>
      <c r="X137" s="94">
        <f t="shared" si="26"/>
        <v>1680</v>
      </c>
      <c r="Y137" s="85" t="str">
        <f t="shared" si="27"/>
        <v/>
      </c>
      <c r="Z137" s="94">
        <f t="shared" si="28"/>
        <v>47040</v>
      </c>
      <c r="AA137" s="85" t="str">
        <f t="shared" si="29"/>
        <v/>
      </c>
      <c r="AB137" s="94" t="str">
        <f t="shared" si="30"/>
        <v/>
      </c>
      <c r="AC137" s="95" t="str">
        <f t="shared" si="31"/>
        <v/>
      </c>
      <c r="AD137" s="178" t="str">
        <f t="shared" si="32"/>
        <v/>
      </c>
    </row>
    <row r="138" spans="1:30" s="110" customFormat="1" ht="24.95" customHeight="1" x14ac:dyDescent="0.15">
      <c r="A138" s="133">
        <v>134</v>
      </c>
      <c r="B138" s="134" t="s">
        <v>2620</v>
      </c>
      <c r="C138" s="134" t="s">
        <v>1968</v>
      </c>
      <c r="D138" s="135" t="s">
        <v>2176</v>
      </c>
      <c r="E138" s="133"/>
      <c r="F138" s="82" t="s">
        <v>36</v>
      </c>
      <c r="G138" s="82" t="s">
        <v>142</v>
      </c>
      <c r="H138" s="84">
        <v>42</v>
      </c>
      <c r="I138" s="84">
        <v>16</v>
      </c>
      <c r="J138" s="84">
        <v>2</v>
      </c>
      <c r="K138" s="136">
        <f t="shared" si="23"/>
        <v>32</v>
      </c>
      <c r="L138" s="133" t="s">
        <v>3514</v>
      </c>
      <c r="M138" s="162"/>
      <c r="N138" s="162"/>
      <c r="O138" s="163"/>
      <c r="P138" s="164"/>
      <c r="Q138" s="165"/>
      <c r="R138" s="137">
        <f t="shared" si="24"/>
        <v>16</v>
      </c>
      <c r="S138" s="170"/>
      <c r="T138" s="176" t="str">
        <f t="shared" si="25"/>
        <v/>
      </c>
      <c r="U138" s="94">
        <v>10</v>
      </c>
      <c r="V138" s="84">
        <v>200</v>
      </c>
      <c r="W138" s="85">
        <v>10</v>
      </c>
      <c r="X138" s="94">
        <f t="shared" si="26"/>
        <v>26880</v>
      </c>
      <c r="Y138" s="85" t="str">
        <f t="shared" si="27"/>
        <v/>
      </c>
      <c r="Z138" s="94">
        <f t="shared" si="28"/>
        <v>752640</v>
      </c>
      <c r="AA138" s="85" t="str">
        <f t="shared" si="29"/>
        <v/>
      </c>
      <c r="AB138" s="94" t="str">
        <f t="shared" si="30"/>
        <v/>
      </c>
      <c r="AC138" s="95" t="str">
        <f t="shared" si="31"/>
        <v/>
      </c>
      <c r="AD138" s="178" t="str">
        <f t="shared" si="32"/>
        <v/>
      </c>
    </row>
    <row r="139" spans="1:30" s="110" customFormat="1" ht="24.95" customHeight="1" x14ac:dyDescent="0.15">
      <c r="A139" s="133">
        <v>135</v>
      </c>
      <c r="B139" s="134" t="s">
        <v>2620</v>
      </c>
      <c r="C139" s="134" t="s">
        <v>1747</v>
      </c>
      <c r="D139" s="135" t="s">
        <v>2176</v>
      </c>
      <c r="E139" s="133"/>
      <c r="F139" s="82" t="s">
        <v>36</v>
      </c>
      <c r="G139" s="82" t="s">
        <v>142</v>
      </c>
      <c r="H139" s="84">
        <v>42</v>
      </c>
      <c r="I139" s="84">
        <v>6</v>
      </c>
      <c r="J139" s="84">
        <v>2</v>
      </c>
      <c r="K139" s="136">
        <f t="shared" si="23"/>
        <v>12</v>
      </c>
      <c r="L139" s="133" t="s">
        <v>3514</v>
      </c>
      <c r="M139" s="162"/>
      <c r="N139" s="162"/>
      <c r="O139" s="163"/>
      <c r="P139" s="164"/>
      <c r="Q139" s="165"/>
      <c r="R139" s="137">
        <f t="shared" si="24"/>
        <v>6</v>
      </c>
      <c r="S139" s="170"/>
      <c r="T139" s="176" t="str">
        <f t="shared" si="25"/>
        <v/>
      </c>
      <c r="U139" s="94">
        <v>10</v>
      </c>
      <c r="V139" s="84">
        <v>200</v>
      </c>
      <c r="W139" s="85">
        <v>10</v>
      </c>
      <c r="X139" s="94">
        <f t="shared" si="26"/>
        <v>10080</v>
      </c>
      <c r="Y139" s="85" t="str">
        <f t="shared" si="27"/>
        <v/>
      </c>
      <c r="Z139" s="94">
        <f t="shared" si="28"/>
        <v>282240</v>
      </c>
      <c r="AA139" s="85" t="str">
        <f t="shared" si="29"/>
        <v/>
      </c>
      <c r="AB139" s="94" t="str">
        <f t="shared" si="30"/>
        <v/>
      </c>
      <c r="AC139" s="95" t="str">
        <f t="shared" si="31"/>
        <v/>
      </c>
      <c r="AD139" s="178" t="str">
        <f t="shared" si="32"/>
        <v/>
      </c>
    </row>
    <row r="140" spans="1:30" s="110" customFormat="1" ht="24.95" customHeight="1" x14ac:dyDescent="0.15">
      <c r="A140" s="133">
        <v>136</v>
      </c>
      <c r="B140" s="134" t="s">
        <v>2620</v>
      </c>
      <c r="C140" s="134" t="s">
        <v>2142</v>
      </c>
      <c r="D140" s="135" t="s">
        <v>2176</v>
      </c>
      <c r="E140" s="133"/>
      <c r="F140" s="82" t="s">
        <v>36</v>
      </c>
      <c r="G140" s="82" t="s">
        <v>142</v>
      </c>
      <c r="H140" s="84">
        <v>42</v>
      </c>
      <c r="I140" s="84">
        <v>15</v>
      </c>
      <c r="J140" s="84">
        <v>2</v>
      </c>
      <c r="K140" s="136">
        <f t="shared" si="23"/>
        <v>30</v>
      </c>
      <c r="L140" s="133" t="s">
        <v>3514</v>
      </c>
      <c r="M140" s="162"/>
      <c r="N140" s="162"/>
      <c r="O140" s="163"/>
      <c r="P140" s="164"/>
      <c r="Q140" s="165"/>
      <c r="R140" s="137">
        <f t="shared" si="24"/>
        <v>15</v>
      </c>
      <c r="S140" s="170"/>
      <c r="T140" s="176" t="str">
        <f t="shared" si="25"/>
        <v/>
      </c>
      <c r="U140" s="94">
        <v>10</v>
      </c>
      <c r="V140" s="84">
        <v>200</v>
      </c>
      <c r="W140" s="85">
        <v>10</v>
      </c>
      <c r="X140" s="94">
        <f t="shared" si="26"/>
        <v>25200</v>
      </c>
      <c r="Y140" s="85" t="str">
        <f t="shared" si="27"/>
        <v/>
      </c>
      <c r="Z140" s="94">
        <f t="shared" si="28"/>
        <v>705600</v>
      </c>
      <c r="AA140" s="85" t="str">
        <f t="shared" si="29"/>
        <v/>
      </c>
      <c r="AB140" s="94" t="str">
        <f t="shared" si="30"/>
        <v/>
      </c>
      <c r="AC140" s="95" t="str">
        <f t="shared" si="31"/>
        <v/>
      </c>
      <c r="AD140" s="178" t="str">
        <f t="shared" si="32"/>
        <v/>
      </c>
    </row>
    <row r="141" spans="1:30" s="110" customFormat="1" ht="24.95" customHeight="1" x14ac:dyDescent="0.15">
      <c r="A141" s="133">
        <v>137</v>
      </c>
      <c r="B141" s="134" t="s">
        <v>2620</v>
      </c>
      <c r="C141" s="134" t="s">
        <v>2142</v>
      </c>
      <c r="D141" s="135" t="s">
        <v>2176</v>
      </c>
      <c r="E141" s="133"/>
      <c r="F141" s="82" t="s">
        <v>2415</v>
      </c>
      <c r="G141" s="82" t="s">
        <v>2635</v>
      </c>
      <c r="H141" s="84">
        <v>42</v>
      </c>
      <c r="I141" s="84">
        <v>2</v>
      </c>
      <c r="J141" s="84">
        <v>1</v>
      </c>
      <c r="K141" s="136">
        <f t="shared" si="23"/>
        <v>2</v>
      </c>
      <c r="L141" s="133" t="s">
        <v>3517</v>
      </c>
      <c r="M141" s="162"/>
      <c r="N141" s="162"/>
      <c r="O141" s="163"/>
      <c r="P141" s="164"/>
      <c r="Q141" s="165"/>
      <c r="R141" s="137">
        <f t="shared" si="24"/>
        <v>2</v>
      </c>
      <c r="S141" s="170"/>
      <c r="T141" s="176" t="str">
        <f t="shared" si="25"/>
        <v/>
      </c>
      <c r="U141" s="94">
        <v>10</v>
      </c>
      <c r="V141" s="84">
        <v>200</v>
      </c>
      <c r="W141" s="85">
        <v>10</v>
      </c>
      <c r="X141" s="94">
        <f t="shared" si="26"/>
        <v>1680</v>
      </c>
      <c r="Y141" s="85" t="str">
        <f t="shared" si="27"/>
        <v/>
      </c>
      <c r="Z141" s="94">
        <f t="shared" si="28"/>
        <v>47040</v>
      </c>
      <c r="AA141" s="85" t="str">
        <f t="shared" si="29"/>
        <v/>
      </c>
      <c r="AB141" s="94" t="str">
        <f t="shared" si="30"/>
        <v/>
      </c>
      <c r="AC141" s="95" t="str">
        <f t="shared" si="31"/>
        <v/>
      </c>
      <c r="AD141" s="178" t="str">
        <f t="shared" si="32"/>
        <v/>
      </c>
    </row>
    <row r="142" spans="1:30" s="110" customFormat="1" ht="24.95" customHeight="1" x14ac:dyDescent="0.15">
      <c r="A142" s="133">
        <v>138</v>
      </c>
      <c r="B142" s="134" t="s">
        <v>2620</v>
      </c>
      <c r="C142" s="134" t="s">
        <v>1688</v>
      </c>
      <c r="D142" s="135" t="s">
        <v>2176</v>
      </c>
      <c r="E142" s="133"/>
      <c r="F142" s="82" t="s">
        <v>113</v>
      </c>
      <c r="G142" s="82" t="s">
        <v>114</v>
      </c>
      <c r="H142" s="84">
        <v>22</v>
      </c>
      <c r="I142" s="84">
        <v>5</v>
      </c>
      <c r="J142" s="84">
        <v>1</v>
      </c>
      <c r="K142" s="136">
        <f t="shared" si="23"/>
        <v>5</v>
      </c>
      <c r="L142" s="133" t="s">
        <v>3514</v>
      </c>
      <c r="M142" s="162"/>
      <c r="N142" s="162"/>
      <c r="O142" s="163"/>
      <c r="P142" s="164"/>
      <c r="Q142" s="165"/>
      <c r="R142" s="137">
        <f t="shared" si="24"/>
        <v>5</v>
      </c>
      <c r="S142" s="170"/>
      <c r="T142" s="176" t="str">
        <f t="shared" si="25"/>
        <v/>
      </c>
      <c r="U142" s="94">
        <v>10</v>
      </c>
      <c r="V142" s="84">
        <v>200</v>
      </c>
      <c r="W142" s="85">
        <v>10</v>
      </c>
      <c r="X142" s="94">
        <f t="shared" si="26"/>
        <v>2200</v>
      </c>
      <c r="Y142" s="85" t="str">
        <f t="shared" si="27"/>
        <v/>
      </c>
      <c r="Z142" s="94">
        <f t="shared" si="28"/>
        <v>61600</v>
      </c>
      <c r="AA142" s="85" t="str">
        <f t="shared" si="29"/>
        <v/>
      </c>
      <c r="AB142" s="94" t="str">
        <f t="shared" si="30"/>
        <v/>
      </c>
      <c r="AC142" s="95" t="str">
        <f t="shared" si="31"/>
        <v/>
      </c>
      <c r="AD142" s="178" t="str">
        <f t="shared" si="32"/>
        <v/>
      </c>
    </row>
    <row r="143" spans="1:30" s="110" customFormat="1" ht="24.95" customHeight="1" x14ac:dyDescent="0.15">
      <c r="A143" s="133">
        <v>139</v>
      </c>
      <c r="B143" s="134" t="s">
        <v>2620</v>
      </c>
      <c r="C143" s="134" t="s">
        <v>1748</v>
      </c>
      <c r="D143" s="135" t="s">
        <v>2176</v>
      </c>
      <c r="E143" s="133"/>
      <c r="F143" s="82" t="s">
        <v>24</v>
      </c>
      <c r="G143" s="82" t="s">
        <v>49</v>
      </c>
      <c r="H143" s="84">
        <v>42</v>
      </c>
      <c r="I143" s="84">
        <v>2</v>
      </c>
      <c r="J143" s="84">
        <v>1</v>
      </c>
      <c r="K143" s="136">
        <f t="shared" si="23"/>
        <v>2</v>
      </c>
      <c r="L143" s="133" t="s">
        <v>3514</v>
      </c>
      <c r="M143" s="162"/>
      <c r="N143" s="162"/>
      <c r="O143" s="163"/>
      <c r="P143" s="164"/>
      <c r="Q143" s="165"/>
      <c r="R143" s="137">
        <f t="shared" si="24"/>
        <v>2</v>
      </c>
      <c r="S143" s="170"/>
      <c r="T143" s="176" t="str">
        <f t="shared" si="25"/>
        <v/>
      </c>
      <c r="U143" s="94">
        <v>10</v>
      </c>
      <c r="V143" s="84">
        <v>200</v>
      </c>
      <c r="W143" s="85">
        <v>10</v>
      </c>
      <c r="X143" s="94">
        <f t="shared" si="26"/>
        <v>1680</v>
      </c>
      <c r="Y143" s="85" t="str">
        <f t="shared" si="27"/>
        <v/>
      </c>
      <c r="Z143" s="94">
        <f t="shared" si="28"/>
        <v>47040</v>
      </c>
      <c r="AA143" s="85" t="str">
        <f t="shared" si="29"/>
        <v/>
      </c>
      <c r="AB143" s="94" t="str">
        <f t="shared" si="30"/>
        <v/>
      </c>
      <c r="AC143" s="95" t="str">
        <f t="shared" si="31"/>
        <v/>
      </c>
      <c r="AD143" s="178" t="str">
        <f t="shared" si="32"/>
        <v/>
      </c>
    </row>
    <row r="144" spans="1:30" s="110" customFormat="1" ht="24.95" customHeight="1" x14ac:dyDescent="0.15">
      <c r="A144" s="133">
        <v>140</v>
      </c>
      <c r="B144" s="134" t="s">
        <v>2620</v>
      </c>
      <c r="C144" s="134" t="s">
        <v>2619</v>
      </c>
      <c r="D144" s="135" t="s">
        <v>2176</v>
      </c>
      <c r="E144" s="133"/>
      <c r="F144" s="82" t="s">
        <v>24</v>
      </c>
      <c r="G144" s="82" t="s">
        <v>49</v>
      </c>
      <c r="H144" s="84">
        <v>42</v>
      </c>
      <c r="I144" s="84">
        <v>2</v>
      </c>
      <c r="J144" s="84">
        <v>1</v>
      </c>
      <c r="K144" s="136">
        <f t="shared" si="23"/>
        <v>2</v>
      </c>
      <c r="L144" s="133" t="s">
        <v>3514</v>
      </c>
      <c r="M144" s="162"/>
      <c r="N144" s="162"/>
      <c r="O144" s="163"/>
      <c r="P144" s="164"/>
      <c r="Q144" s="165"/>
      <c r="R144" s="137">
        <f t="shared" si="24"/>
        <v>2</v>
      </c>
      <c r="S144" s="170"/>
      <c r="T144" s="176" t="str">
        <f t="shared" si="25"/>
        <v/>
      </c>
      <c r="U144" s="94">
        <v>10</v>
      </c>
      <c r="V144" s="84">
        <v>200</v>
      </c>
      <c r="W144" s="85">
        <v>10</v>
      </c>
      <c r="X144" s="94">
        <f t="shared" si="26"/>
        <v>1680</v>
      </c>
      <c r="Y144" s="85" t="str">
        <f t="shared" si="27"/>
        <v/>
      </c>
      <c r="Z144" s="94">
        <f t="shared" si="28"/>
        <v>47040</v>
      </c>
      <c r="AA144" s="85" t="str">
        <f t="shared" si="29"/>
        <v/>
      </c>
      <c r="AB144" s="94" t="str">
        <f t="shared" si="30"/>
        <v/>
      </c>
      <c r="AC144" s="95" t="str">
        <f t="shared" si="31"/>
        <v/>
      </c>
      <c r="AD144" s="178" t="str">
        <f t="shared" si="32"/>
        <v/>
      </c>
    </row>
    <row r="145" spans="1:30" s="110" customFormat="1" ht="24.95" customHeight="1" x14ac:dyDescent="0.15">
      <c r="A145" s="133">
        <v>141</v>
      </c>
      <c r="B145" s="134" t="s">
        <v>2620</v>
      </c>
      <c r="C145" s="134" t="s">
        <v>1698</v>
      </c>
      <c r="D145" s="135" t="s">
        <v>2176</v>
      </c>
      <c r="E145" s="133"/>
      <c r="F145" s="82" t="s">
        <v>24</v>
      </c>
      <c r="G145" s="82" t="s">
        <v>49</v>
      </c>
      <c r="H145" s="84">
        <v>42</v>
      </c>
      <c r="I145" s="84">
        <v>2</v>
      </c>
      <c r="J145" s="84">
        <v>1</v>
      </c>
      <c r="K145" s="136">
        <f t="shared" si="23"/>
        <v>2</v>
      </c>
      <c r="L145" s="133" t="s">
        <v>3514</v>
      </c>
      <c r="M145" s="162"/>
      <c r="N145" s="162"/>
      <c r="O145" s="163"/>
      <c r="P145" s="164"/>
      <c r="Q145" s="165"/>
      <c r="R145" s="137">
        <f t="shared" si="24"/>
        <v>2</v>
      </c>
      <c r="S145" s="170"/>
      <c r="T145" s="176" t="str">
        <f t="shared" si="25"/>
        <v/>
      </c>
      <c r="U145" s="94">
        <v>2</v>
      </c>
      <c r="V145" s="84">
        <v>200</v>
      </c>
      <c r="W145" s="85">
        <v>10</v>
      </c>
      <c r="X145" s="94">
        <f t="shared" si="26"/>
        <v>336</v>
      </c>
      <c r="Y145" s="85" t="str">
        <f t="shared" si="27"/>
        <v/>
      </c>
      <c r="Z145" s="94">
        <f t="shared" si="28"/>
        <v>9408</v>
      </c>
      <c r="AA145" s="85" t="str">
        <f t="shared" si="29"/>
        <v/>
      </c>
      <c r="AB145" s="94" t="str">
        <f t="shared" si="30"/>
        <v/>
      </c>
      <c r="AC145" s="95" t="str">
        <f t="shared" si="31"/>
        <v/>
      </c>
      <c r="AD145" s="178" t="str">
        <f t="shared" si="32"/>
        <v/>
      </c>
    </row>
    <row r="146" spans="1:30" s="110" customFormat="1" ht="24.95" customHeight="1" x14ac:dyDescent="0.15">
      <c r="A146" s="133">
        <v>142</v>
      </c>
      <c r="B146" s="134" t="s">
        <v>2620</v>
      </c>
      <c r="C146" s="134" t="s">
        <v>1699</v>
      </c>
      <c r="D146" s="135" t="s">
        <v>2176</v>
      </c>
      <c r="E146" s="133"/>
      <c r="F146" s="82" t="s">
        <v>24</v>
      </c>
      <c r="G146" s="82" t="s">
        <v>49</v>
      </c>
      <c r="H146" s="84">
        <v>42</v>
      </c>
      <c r="I146" s="84">
        <v>2</v>
      </c>
      <c r="J146" s="84">
        <v>1</v>
      </c>
      <c r="K146" s="136">
        <f t="shared" si="23"/>
        <v>2</v>
      </c>
      <c r="L146" s="133" t="s">
        <v>3514</v>
      </c>
      <c r="M146" s="162"/>
      <c r="N146" s="162"/>
      <c r="O146" s="163"/>
      <c r="P146" s="164"/>
      <c r="Q146" s="165"/>
      <c r="R146" s="137">
        <f t="shared" si="24"/>
        <v>2</v>
      </c>
      <c r="S146" s="170"/>
      <c r="T146" s="176" t="str">
        <f t="shared" si="25"/>
        <v/>
      </c>
      <c r="U146" s="94">
        <v>2</v>
      </c>
      <c r="V146" s="84">
        <v>200</v>
      </c>
      <c r="W146" s="85">
        <v>10</v>
      </c>
      <c r="X146" s="94">
        <f t="shared" si="26"/>
        <v>336</v>
      </c>
      <c r="Y146" s="85" t="str">
        <f t="shared" si="27"/>
        <v/>
      </c>
      <c r="Z146" s="94">
        <f t="shared" si="28"/>
        <v>9408</v>
      </c>
      <c r="AA146" s="85" t="str">
        <f t="shared" si="29"/>
        <v/>
      </c>
      <c r="AB146" s="94" t="str">
        <f t="shared" si="30"/>
        <v/>
      </c>
      <c r="AC146" s="95" t="str">
        <f t="shared" si="31"/>
        <v/>
      </c>
      <c r="AD146" s="178" t="str">
        <f t="shared" si="32"/>
        <v/>
      </c>
    </row>
    <row r="147" spans="1:30" s="110" customFormat="1" ht="24.95" customHeight="1" x14ac:dyDescent="0.15">
      <c r="A147" s="133">
        <v>143</v>
      </c>
      <c r="B147" s="134" t="s">
        <v>2620</v>
      </c>
      <c r="C147" s="134" t="s">
        <v>1749</v>
      </c>
      <c r="D147" s="135" t="s">
        <v>2176</v>
      </c>
      <c r="E147" s="133"/>
      <c r="F147" s="82" t="s">
        <v>24</v>
      </c>
      <c r="G147" s="82" t="s">
        <v>49</v>
      </c>
      <c r="H147" s="84">
        <v>42</v>
      </c>
      <c r="I147" s="84">
        <v>2</v>
      </c>
      <c r="J147" s="84">
        <v>1</v>
      </c>
      <c r="K147" s="136">
        <f t="shared" si="23"/>
        <v>2</v>
      </c>
      <c r="L147" s="133" t="s">
        <v>3514</v>
      </c>
      <c r="M147" s="162"/>
      <c r="N147" s="162"/>
      <c r="O147" s="163"/>
      <c r="P147" s="164"/>
      <c r="Q147" s="165"/>
      <c r="R147" s="137">
        <f t="shared" si="24"/>
        <v>2</v>
      </c>
      <c r="S147" s="170"/>
      <c r="T147" s="176" t="str">
        <f t="shared" si="25"/>
        <v/>
      </c>
      <c r="U147" s="94">
        <v>10</v>
      </c>
      <c r="V147" s="84">
        <v>200</v>
      </c>
      <c r="W147" s="85">
        <v>10</v>
      </c>
      <c r="X147" s="94">
        <f t="shared" si="26"/>
        <v>1680</v>
      </c>
      <c r="Y147" s="85" t="str">
        <f t="shared" si="27"/>
        <v/>
      </c>
      <c r="Z147" s="94">
        <f t="shared" si="28"/>
        <v>47040</v>
      </c>
      <c r="AA147" s="85" t="str">
        <f t="shared" si="29"/>
        <v/>
      </c>
      <c r="AB147" s="94" t="str">
        <f t="shared" si="30"/>
        <v/>
      </c>
      <c r="AC147" s="95" t="str">
        <f t="shared" si="31"/>
        <v/>
      </c>
      <c r="AD147" s="178" t="str">
        <f t="shared" si="32"/>
        <v/>
      </c>
    </row>
    <row r="148" spans="1:30" s="110" customFormat="1" ht="24.95" customHeight="1" x14ac:dyDescent="0.15">
      <c r="A148" s="133">
        <v>144</v>
      </c>
      <c r="B148" s="134"/>
      <c r="C148" s="202" t="s">
        <v>2625</v>
      </c>
      <c r="D148" s="135"/>
      <c r="E148" s="133"/>
      <c r="F148" s="82"/>
      <c r="G148" s="82"/>
      <c r="H148" s="84"/>
      <c r="I148" s="84"/>
      <c r="J148" s="84"/>
      <c r="K148" s="136"/>
      <c r="L148" s="133"/>
      <c r="M148" s="162"/>
      <c r="N148" s="162"/>
      <c r="O148" s="163"/>
      <c r="P148" s="164"/>
      <c r="Q148" s="165"/>
      <c r="R148" s="137"/>
      <c r="S148" s="170"/>
      <c r="T148" s="176" t="str">
        <f t="shared" si="25"/>
        <v/>
      </c>
      <c r="U148" s="94"/>
      <c r="V148" s="84"/>
      <c r="W148" s="85"/>
      <c r="X148" s="94" t="str">
        <f t="shared" si="26"/>
        <v/>
      </c>
      <c r="Y148" s="85" t="str">
        <f t="shared" si="27"/>
        <v/>
      </c>
      <c r="Z148" s="94" t="str">
        <f t="shared" si="28"/>
        <v/>
      </c>
      <c r="AA148" s="85" t="str">
        <f t="shared" si="29"/>
        <v/>
      </c>
      <c r="AB148" s="94" t="str">
        <f t="shared" si="30"/>
        <v/>
      </c>
      <c r="AC148" s="95" t="str">
        <f t="shared" si="31"/>
        <v/>
      </c>
      <c r="AD148" s="178" t="str">
        <f t="shared" si="32"/>
        <v/>
      </c>
    </row>
    <row r="149" spans="1:30" s="110" customFormat="1" ht="24.95" customHeight="1" x14ac:dyDescent="0.15">
      <c r="A149" s="133">
        <v>145</v>
      </c>
      <c r="B149" s="134"/>
      <c r="C149" s="134" t="s">
        <v>2636</v>
      </c>
      <c r="D149" s="135" t="s">
        <v>2176</v>
      </c>
      <c r="E149" s="133"/>
      <c r="F149" s="82" t="s">
        <v>1783</v>
      </c>
      <c r="G149" s="82" t="s">
        <v>2633</v>
      </c>
      <c r="H149" s="84">
        <v>22</v>
      </c>
      <c r="I149" s="84">
        <v>3</v>
      </c>
      <c r="J149" s="84">
        <v>1</v>
      </c>
      <c r="K149" s="136">
        <f t="shared" si="23"/>
        <v>3</v>
      </c>
      <c r="L149" s="133" t="s">
        <v>3514</v>
      </c>
      <c r="M149" s="162"/>
      <c r="N149" s="162"/>
      <c r="O149" s="163"/>
      <c r="P149" s="164"/>
      <c r="Q149" s="165"/>
      <c r="R149" s="137">
        <f t="shared" si="24"/>
        <v>3</v>
      </c>
      <c r="S149" s="170"/>
      <c r="T149" s="176" t="str">
        <f t="shared" si="25"/>
        <v/>
      </c>
      <c r="U149" s="94">
        <v>10</v>
      </c>
      <c r="V149" s="84">
        <v>365</v>
      </c>
      <c r="W149" s="85">
        <v>10</v>
      </c>
      <c r="X149" s="94">
        <f t="shared" si="26"/>
        <v>2409</v>
      </c>
      <c r="Y149" s="85" t="str">
        <f t="shared" si="27"/>
        <v/>
      </c>
      <c r="Z149" s="94">
        <f t="shared" si="28"/>
        <v>67452</v>
      </c>
      <c r="AA149" s="85" t="str">
        <f t="shared" si="29"/>
        <v/>
      </c>
      <c r="AB149" s="94" t="str">
        <f t="shared" si="30"/>
        <v/>
      </c>
      <c r="AC149" s="95" t="str">
        <f t="shared" si="31"/>
        <v/>
      </c>
      <c r="AD149" s="178" t="str">
        <f t="shared" si="32"/>
        <v/>
      </c>
    </row>
    <row r="150" spans="1:30" s="110" customFormat="1" ht="24.95" customHeight="1" x14ac:dyDescent="0.15">
      <c r="A150" s="133">
        <v>146</v>
      </c>
      <c r="B150" s="134"/>
      <c r="C150" s="134" t="s">
        <v>2637</v>
      </c>
      <c r="D150" s="135" t="s">
        <v>2176</v>
      </c>
      <c r="E150" s="133"/>
      <c r="F150" s="82" t="s">
        <v>24</v>
      </c>
      <c r="G150" s="82" t="s">
        <v>49</v>
      </c>
      <c r="H150" s="84">
        <v>42</v>
      </c>
      <c r="I150" s="84">
        <v>12</v>
      </c>
      <c r="J150" s="84">
        <v>1</v>
      </c>
      <c r="K150" s="136">
        <f t="shared" si="23"/>
        <v>12</v>
      </c>
      <c r="L150" s="133" t="s">
        <v>3514</v>
      </c>
      <c r="M150" s="162"/>
      <c r="N150" s="162"/>
      <c r="O150" s="163"/>
      <c r="P150" s="164"/>
      <c r="Q150" s="165"/>
      <c r="R150" s="137">
        <f t="shared" si="24"/>
        <v>12</v>
      </c>
      <c r="S150" s="170"/>
      <c r="T150" s="176" t="str">
        <f t="shared" si="25"/>
        <v/>
      </c>
      <c r="U150" s="94">
        <v>10</v>
      </c>
      <c r="V150" s="84">
        <v>200</v>
      </c>
      <c r="W150" s="85">
        <v>10</v>
      </c>
      <c r="X150" s="94">
        <f t="shared" si="26"/>
        <v>10080</v>
      </c>
      <c r="Y150" s="85" t="str">
        <f t="shared" si="27"/>
        <v/>
      </c>
      <c r="Z150" s="94">
        <f t="shared" si="28"/>
        <v>282240</v>
      </c>
      <c r="AA150" s="85" t="str">
        <f t="shared" si="29"/>
        <v/>
      </c>
      <c r="AB150" s="94" t="str">
        <f t="shared" si="30"/>
        <v/>
      </c>
      <c r="AC150" s="95" t="str">
        <f t="shared" si="31"/>
        <v/>
      </c>
      <c r="AD150" s="178" t="str">
        <f t="shared" si="32"/>
        <v/>
      </c>
    </row>
    <row r="151" spans="1:30" s="110" customFormat="1" ht="24.95" customHeight="1" x14ac:dyDescent="0.15">
      <c r="A151" s="133">
        <v>147</v>
      </c>
      <c r="B151" s="134"/>
      <c r="C151" s="202" t="s">
        <v>2638</v>
      </c>
      <c r="D151" s="135"/>
      <c r="E151" s="133"/>
      <c r="F151" s="82"/>
      <c r="G151" s="82"/>
      <c r="H151" s="84"/>
      <c r="I151" s="84"/>
      <c r="J151" s="84"/>
      <c r="K151" s="136"/>
      <c r="L151" s="133"/>
      <c r="M151" s="162"/>
      <c r="N151" s="162"/>
      <c r="O151" s="163"/>
      <c r="P151" s="164"/>
      <c r="Q151" s="165"/>
      <c r="R151" s="137"/>
      <c r="S151" s="170"/>
      <c r="T151" s="176" t="str">
        <f t="shared" si="25"/>
        <v/>
      </c>
      <c r="U151" s="94"/>
      <c r="V151" s="84"/>
      <c r="W151" s="85"/>
      <c r="X151" s="94" t="str">
        <f t="shared" si="26"/>
        <v/>
      </c>
      <c r="Y151" s="85" t="str">
        <f t="shared" si="27"/>
        <v/>
      </c>
      <c r="Z151" s="94" t="str">
        <f t="shared" si="28"/>
        <v/>
      </c>
      <c r="AA151" s="85" t="str">
        <f t="shared" si="29"/>
        <v/>
      </c>
      <c r="AB151" s="94" t="str">
        <f t="shared" si="30"/>
        <v/>
      </c>
      <c r="AC151" s="95" t="str">
        <f t="shared" si="31"/>
        <v/>
      </c>
      <c r="AD151" s="178" t="str">
        <f t="shared" si="32"/>
        <v/>
      </c>
    </row>
    <row r="152" spans="1:30" s="110" customFormat="1" ht="24.95" customHeight="1" x14ac:dyDescent="0.15">
      <c r="A152" s="133">
        <v>148</v>
      </c>
      <c r="B152" s="134"/>
      <c r="C152" s="134" t="s">
        <v>2639</v>
      </c>
      <c r="D152" s="135" t="s">
        <v>2967</v>
      </c>
      <c r="E152" s="133"/>
      <c r="F152" s="82" t="s">
        <v>2005</v>
      </c>
      <c r="G152" s="82" t="s">
        <v>37</v>
      </c>
      <c r="H152" s="84">
        <v>42</v>
      </c>
      <c r="I152" s="84">
        <v>4</v>
      </c>
      <c r="J152" s="84">
        <v>1</v>
      </c>
      <c r="K152" s="136">
        <f t="shared" si="23"/>
        <v>4</v>
      </c>
      <c r="L152" s="133" t="s">
        <v>3514</v>
      </c>
      <c r="M152" s="162"/>
      <c r="N152" s="162"/>
      <c r="O152" s="163"/>
      <c r="P152" s="164"/>
      <c r="Q152" s="165"/>
      <c r="R152" s="137">
        <f t="shared" si="24"/>
        <v>4</v>
      </c>
      <c r="S152" s="170"/>
      <c r="T152" s="176" t="str">
        <f t="shared" si="25"/>
        <v/>
      </c>
      <c r="U152" s="94">
        <v>10</v>
      </c>
      <c r="V152" s="84">
        <v>200</v>
      </c>
      <c r="W152" s="85">
        <v>10</v>
      </c>
      <c r="X152" s="94">
        <f t="shared" si="26"/>
        <v>3360</v>
      </c>
      <c r="Y152" s="85" t="str">
        <f t="shared" si="27"/>
        <v/>
      </c>
      <c r="Z152" s="94">
        <f t="shared" si="28"/>
        <v>94080</v>
      </c>
      <c r="AA152" s="85" t="str">
        <f t="shared" si="29"/>
        <v/>
      </c>
      <c r="AB152" s="94" t="str">
        <f t="shared" si="30"/>
        <v/>
      </c>
      <c r="AC152" s="95" t="str">
        <f t="shared" si="31"/>
        <v/>
      </c>
      <c r="AD152" s="178" t="str">
        <f t="shared" si="32"/>
        <v/>
      </c>
    </row>
    <row r="153" spans="1:30" s="110" customFormat="1" ht="24.95" customHeight="1" x14ac:dyDescent="0.15">
      <c r="A153" s="133">
        <v>149</v>
      </c>
      <c r="B153" s="134"/>
      <c r="C153" s="134" t="s">
        <v>2639</v>
      </c>
      <c r="D153" s="135" t="s">
        <v>2967</v>
      </c>
      <c r="E153" s="133"/>
      <c r="F153" s="82" t="s">
        <v>2174</v>
      </c>
      <c r="G153" s="82" t="s">
        <v>37</v>
      </c>
      <c r="H153" s="84">
        <v>42</v>
      </c>
      <c r="I153" s="84">
        <v>4</v>
      </c>
      <c r="J153" s="84">
        <v>1</v>
      </c>
      <c r="K153" s="136">
        <f t="shared" si="23"/>
        <v>4</v>
      </c>
      <c r="L153" s="133" t="s">
        <v>3514</v>
      </c>
      <c r="M153" s="162"/>
      <c r="N153" s="162"/>
      <c r="O153" s="163"/>
      <c r="P153" s="164"/>
      <c r="Q153" s="165"/>
      <c r="R153" s="137">
        <f t="shared" si="24"/>
        <v>4</v>
      </c>
      <c r="S153" s="170"/>
      <c r="T153" s="176" t="str">
        <f t="shared" si="25"/>
        <v/>
      </c>
      <c r="U153" s="94">
        <v>10</v>
      </c>
      <c r="V153" s="84">
        <v>200</v>
      </c>
      <c r="W153" s="85">
        <v>10</v>
      </c>
      <c r="X153" s="94">
        <f t="shared" si="26"/>
        <v>3360</v>
      </c>
      <c r="Y153" s="85" t="str">
        <f t="shared" si="27"/>
        <v/>
      </c>
      <c r="Z153" s="94">
        <f t="shared" si="28"/>
        <v>94080</v>
      </c>
      <c r="AA153" s="85" t="str">
        <f t="shared" si="29"/>
        <v/>
      </c>
      <c r="AB153" s="94" t="str">
        <f t="shared" si="30"/>
        <v/>
      </c>
      <c r="AC153" s="95" t="str">
        <f t="shared" si="31"/>
        <v/>
      </c>
      <c r="AD153" s="178" t="str">
        <f t="shared" si="32"/>
        <v/>
      </c>
    </row>
    <row r="154" spans="1:30" s="110" customFormat="1" ht="24.95" customHeight="1" x14ac:dyDescent="0.15">
      <c r="A154" s="133">
        <v>150</v>
      </c>
      <c r="B154" s="134"/>
      <c r="C154" s="134" t="s">
        <v>2640</v>
      </c>
      <c r="D154" s="135" t="s">
        <v>2967</v>
      </c>
      <c r="E154" s="133"/>
      <c r="F154" s="82" t="s">
        <v>173</v>
      </c>
      <c r="G154" s="82" t="s">
        <v>2171</v>
      </c>
      <c r="H154" s="84">
        <v>22</v>
      </c>
      <c r="I154" s="84">
        <v>1</v>
      </c>
      <c r="J154" s="84">
        <v>1</v>
      </c>
      <c r="K154" s="136">
        <f t="shared" si="23"/>
        <v>1</v>
      </c>
      <c r="L154" s="133" t="s">
        <v>3514</v>
      </c>
      <c r="M154" s="162"/>
      <c r="N154" s="162"/>
      <c r="O154" s="163"/>
      <c r="P154" s="164"/>
      <c r="Q154" s="165"/>
      <c r="R154" s="137">
        <f t="shared" si="24"/>
        <v>1</v>
      </c>
      <c r="S154" s="170"/>
      <c r="T154" s="176" t="str">
        <f t="shared" si="25"/>
        <v/>
      </c>
      <c r="U154" s="94">
        <v>10</v>
      </c>
      <c r="V154" s="84">
        <v>200</v>
      </c>
      <c r="W154" s="85">
        <v>10</v>
      </c>
      <c r="X154" s="94">
        <f t="shared" si="26"/>
        <v>440</v>
      </c>
      <c r="Y154" s="85" t="str">
        <f t="shared" si="27"/>
        <v/>
      </c>
      <c r="Z154" s="94">
        <f t="shared" si="28"/>
        <v>12320</v>
      </c>
      <c r="AA154" s="85" t="str">
        <f t="shared" si="29"/>
        <v/>
      </c>
      <c r="AB154" s="94" t="str">
        <f t="shared" si="30"/>
        <v/>
      </c>
      <c r="AC154" s="95" t="str">
        <f t="shared" si="31"/>
        <v/>
      </c>
      <c r="AD154" s="178" t="str">
        <f t="shared" si="32"/>
        <v/>
      </c>
    </row>
    <row r="155" spans="1:30" s="110" customFormat="1" ht="24.95" customHeight="1" x14ac:dyDescent="0.15">
      <c r="A155" s="133">
        <v>151</v>
      </c>
      <c r="B155" s="134"/>
      <c r="C155" s="202" t="s">
        <v>408</v>
      </c>
      <c r="D155" s="135"/>
      <c r="E155" s="133"/>
      <c r="F155" s="82"/>
      <c r="G155" s="82"/>
      <c r="H155" s="84"/>
      <c r="I155" s="84"/>
      <c r="J155" s="84"/>
      <c r="K155" s="136"/>
      <c r="L155" s="133"/>
      <c r="M155" s="162"/>
      <c r="N155" s="162"/>
      <c r="O155" s="163"/>
      <c r="P155" s="164"/>
      <c r="Q155" s="165"/>
      <c r="R155" s="137"/>
      <c r="S155" s="170"/>
      <c r="T155" s="176" t="str">
        <f t="shared" si="25"/>
        <v/>
      </c>
      <c r="U155" s="94"/>
      <c r="V155" s="84"/>
      <c r="W155" s="85"/>
      <c r="X155" s="94" t="str">
        <f t="shared" si="26"/>
        <v/>
      </c>
      <c r="Y155" s="85" t="str">
        <f t="shared" si="27"/>
        <v/>
      </c>
      <c r="Z155" s="94" t="str">
        <f t="shared" si="28"/>
        <v/>
      </c>
      <c r="AA155" s="85" t="str">
        <f t="shared" si="29"/>
        <v/>
      </c>
      <c r="AB155" s="94" t="str">
        <f t="shared" si="30"/>
        <v/>
      </c>
      <c r="AC155" s="95" t="str">
        <f t="shared" si="31"/>
        <v/>
      </c>
      <c r="AD155" s="178" t="str">
        <f t="shared" si="32"/>
        <v/>
      </c>
    </row>
    <row r="156" spans="1:30" s="110" customFormat="1" ht="24.95" customHeight="1" x14ac:dyDescent="0.15">
      <c r="A156" s="133">
        <v>152</v>
      </c>
      <c r="B156" s="134"/>
      <c r="C156" s="134" t="s">
        <v>2534</v>
      </c>
      <c r="D156" s="135" t="s">
        <v>2176</v>
      </c>
      <c r="E156" s="133"/>
      <c r="F156" s="82" t="s">
        <v>2005</v>
      </c>
      <c r="G156" s="82" t="s">
        <v>37</v>
      </c>
      <c r="H156" s="84">
        <v>42</v>
      </c>
      <c r="I156" s="84">
        <v>4</v>
      </c>
      <c r="J156" s="84">
        <v>1</v>
      </c>
      <c r="K156" s="136">
        <f t="shared" si="23"/>
        <v>4</v>
      </c>
      <c r="L156" s="133" t="s">
        <v>3514</v>
      </c>
      <c r="M156" s="162"/>
      <c r="N156" s="162"/>
      <c r="O156" s="163"/>
      <c r="P156" s="164"/>
      <c r="Q156" s="165"/>
      <c r="R156" s="137">
        <f t="shared" si="24"/>
        <v>4</v>
      </c>
      <c r="S156" s="170"/>
      <c r="T156" s="176" t="str">
        <f t="shared" si="25"/>
        <v/>
      </c>
      <c r="U156" s="94">
        <v>10</v>
      </c>
      <c r="V156" s="84">
        <v>200</v>
      </c>
      <c r="W156" s="85">
        <v>10</v>
      </c>
      <c r="X156" s="94">
        <f t="shared" si="26"/>
        <v>3360</v>
      </c>
      <c r="Y156" s="85" t="str">
        <f t="shared" si="27"/>
        <v/>
      </c>
      <c r="Z156" s="94">
        <f t="shared" si="28"/>
        <v>94080</v>
      </c>
      <c r="AA156" s="85" t="str">
        <f t="shared" si="29"/>
        <v/>
      </c>
      <c r="AB156" s="94" t="str">
        <f t="shared" si="30"/>
        <v/>
      </c>
      <c r="AC156" s="95" t="str">
        <f t="shared" si="31"/>
        <v/>
      </c>
      <c r="AD156" s="178" t="str">
        <f t="shared" si="32"/>
        <v/>
      </c>
    </row>
    <row r="157" spans="1:30" s="110" customFormat="1" ht="24.95" customHeight="1" x14ac:dyDescent="0.15">
      <c r="A157" s="133">
        <v>153</v>
      </c>
      <c r="B157" s="134"/>
      <c r="C157" s="134" t="s">
        <v>2641</v>
      </c>
      <c r="D157" s="135">
        <v>4000</v>
      </c>
      <c r="E157" s="133"/>
      <c r="F157" s="82" t="s">
        <v>175</v>
      </c>
      <c r="G157" s="82" t="s">
        <v>1473</v>
      </c>
      <c r="H157" s="84">
        <v>263</v>
      </c>
      <c r="I157" s="84">
        <v>1</v>
      </c>
      <c r="J157" s="84">
        <v>1</v>
      </c>
      <c r="K157" s="136">
        <f t="shared" si="23"/>
        <v>1</v>
      </c>
      <c r="L157" s="133" t="s">
        <v>3514</v>
      </c>
      <c r="M157" s="162"/>
      <c r="N157" s="162"/>
      <c r="O157" s="163"/>
      <c r="P157" s="164"/>
      <c r="Q157" s="165"/>
      <c r="R157" s="137">
        <f t="shared" si="24"/>
        <v>1</v>
      </c>
      <c r="S157" s="170"/>
      <c r="T157" s="176" t="str">
        <f t="shared" si="25"/>
        <v/>
      </c>
      <c r="U157" s="94">
        <v>10</v>
      </c>
      <c r="V157" s="84">
        <v>365</v>
      </c>
      <c r="W157" s="85">
        <v>10</v>
      </c>
      <c r="X157" s="94">
        <f t="shared" si="26"/>
        <v>9599</v>
      </c>
      <c r="Y157" s="85" t="str">
        <f t="shared" si="27"/>
        <v/>
      </c>
      <c r="Z157" s="94">
        <f t="shared" si="28"/>
        <v>268772</v>
      </c>
      <c r="AA157" s="85" t="str">
        <f t="shared" si="29"/>
        <v/>
      </c>
      <c r="AB157" s="94" t="str">
        <f t="shared" si="30"/>
        <v/>
      </c>
      <c r="AC157" s="95" t="str">
        <f t="shared" si="31"/>
        <v/>
      </c>
      <c r="AD157" s="178" t="str">
        <f t="shared" si="32"/>
        <v/>
      </c>
    </row>
    <row r="158" spans="1:30" s="110" customFormat="1" ht="24.95" customHeight="1" x14ac:dyDescent="0.15">
      <c r="A158" s="133">
        <v>154</v>
      </c>
      <c r="B158" s="134"/>
      <c r="C158" s="134" t="s">
        <v>2642</v>
      </c>
      <c r="D158" s="135" t="s">
        <v>2176</v>
      </c>
      <c r="E158" s="133"/>
      <c r="F158" s="82" t="s">
        <v>927</v>
      </c>
      <c r="G158" s="82" t="s">
        <v>1911</v>
      </c>
      <c r="H158" s="84">
        <v>1.1000000000000001</v>
      </c>
      <c r="I158" s="84">
        <v>1</v>
      </c>
      <c r="J158" s="84">
        <v>1</v>
      </c>
      <c r="K158" s="136">
        <f t="shared" si="23"/>
        <v>1</v>
      </c>
      <c r="L158" s="133" t="s">
        <v>3514</v>
      </c>
      <c r="M158" s="162"/>
      <c r="N158" s="162"/>
      <c r="O158" s="163"/>
      <c r="P158" s="164"/>
      <c r="Q158" s="165"/>
      <c r="R158" s="137">
        <f t="shared" si="24"/>
        <v>1</v>
      </c>
      <c r="S158" s="170"/>
      <c r="T158" s="176" t="str">
        <f t="shared" si="25"/>
        <v/>
      </c>
      <c r="U158" s="94">
        <v>24</v>
      </c>
      <c r="V158" s="84">
        <v>365</v>
      </c>
      <c r="W158" s="85">
        <v>10</v>
      </c>
      <c r="X158" s="94">
        <f t="shared" si="26"/>
        <v>96</v>
      </c>
      <c r="Y158" s="85" t="str">
        <f t="shared" si="27"/>
        <v/>
      </c>
      <c r="Z158" s="94">
        <f t="shared" si="28"/>
        <v>2688</v>
      </c>
      <c r="AA158" s="85" t="str">
        <f t="shared" si="29"/>
        <v/>
      </c>
      <c r="AB158" s="94" t="str">
        <f t="shared" si="30"/>
        <v/>
      </c>
      <c r="AC158" s="95" t="str">
        <f t="shared" si="31"/>
        <v/>
      </c>
      <c r="AD158" s="178" t="str">
        <f t="shared" si="32"/>
        <v/>
      </c>
    </row>
    <row r="159" spans="1:30" s="110" customFormat="1" ht="24.95" customHeight="1" x14ac:dyDescent="0.15">
      <c r="A159" s="133">
        <v>155</v>
      </c>
      <c r="B159" s="134"/>
      <c r="C159" s="134" t="s">
        <v>2643</v>
      </c>
      <c r="D159" s="135" t="s">
        <v>2176</v>
      </c>
      <c r="E159" s="133"/>
      <c r="F159" s="82" t="s">
        <v>927</v>
      </c>
      <c r="G159" s="82" t="s">
        <v>1911</v>
      </c>
      <c r="H159" s="84">
        <v>1.1000000000000001</v>
      </c>
      <c r="I159" s="84">
        <v>1</v>
      </c>
      <c r="J159" s="84">
        <v>1</v>
      </c>
      <c r="K159" s="136">
        <f t="shared" si="23"/>
        <v>1</v>
      </c>
      <c r="L159" s="133" t="s">
        <v>3514</v>
      </c>
      <c r="M159" s="162"/>
      <c r="N159" s="162"/>
      <c r="O159" s="163"/>
      <c r="P159" s="164"/>
      <c r="Q159" s="165"/>
      <c r="R159" s="137">
        <f t="shared" si="24"/>
        <v>1</v>
      </c>
      <c r="S159" s="170"/>
      <c r="T159" s="176" t="str">
        <f t="shared" si="25"/>
        <v/>
      </c>
      <c r="U159" s="94">
        <v>24</v>
      </c>
      <c r="V159" s="84">
        <v>365</v>
      </c>
      <c r="W159" s="85">
        <v>10</v>
      </c>
      <c r="X159" s="94">
        <f t="shared" si="26"/>
        <v>96</v>
      </c>
      <c r="Y159" s="85" t="str">
        <f t="shared" si="27"/>
        <v/>
      </c>
      <c r="Z159" s="94">
        <f t="shared" si="28"/>
        <v>2688</v>
      </c>
      <c r="AA159" s="85" t="str">
        <f t="shared" si="29"/>
        <v/>
      </c>
      <c r="AB159" s="94" t="str">
        <f t="shared" si="30"/>
        <v/>
      </c>
      <c r="AC159" s="95" t="str">
        <f t="shared" si="31"/>
        <v/>
      </c>
      <c r="AD159" s="178" t="str">
        <f t="shared" si="32"/>
        <v/>
      </c>
    </row>
    <row r="160" spans="1:30" s="110" customFormat="1" ht="24.95" customHeight="1" x14ac:dyDescent="0.15">
      <c r="A160" s="133">
        <v>156</v>
      </c>
      <c r="B160" s="134"/>
      <c r="C160" s="134" t="s">
        <v>2540</v>
      </c>
      <c r="D160" s="135" t="s">
        <v>2176</v>
      </c>
      <c r="E160" s="133"/>
      <c r="F160" s="82" t="s">
        <v>927</v>
      </c>
      <c r="G160" s="82" t="s">
        <v>1922</v>
      </c>
      <c r="H160" s="84">
        <v>2.6</v>
      </c>
      <c r="I160" s="84">
        <v>1</v>
      </c>
      <c r="J160" s="84">
        <v>1</v>
      </c>
      <c r="K160" s="136">
        <f t="shared" si="23"/>
        <v>1</v>
      </c>
      <c r="L160" s="133" t="s">
        <v>3514</v>
      </c>
      <c r="M160" s="162"/>
      <c r="N160" s="162"/>
      <c r="O160" s="163"/>
      <c r="P160" s="164"/>
      <c r="Q160" s="165"/>
      <c r="R160" s="137">
        <f t="shared" si="24"/>
        <v>1</v>
      </c>
      <c r="S160" s="170"/>
      <c r="T160" s="176" t="str">
        <f t="shared" si="25"/>
        <v/>
      </c>
      <c r="U160" s="94">
        <v>24</v>
      </c>
      <c r="V160" s="84">
        <v>365</v>
      </c>
      <c r="W160" s="85">
        <v>10</v>
      </c>
      <c r="X160" s="94">
        <f t="shared" si="26"/>
        <v>227</v>
      </c>
      <c r="Y160" s="85" t="str">
        <f t="shared" si="27"/>
        <v/>
      </c>
      <c r="Z160" s="94">
        <f t="shared" si="28"/>
        <v>6356</v>
      </c>
      <c r="AA160" s="85" t="str">
        <f t="shared" si="29"/>
        <v/>
      </c>
      <c r="AB160" s="94" t="str">
        <f t="shared" si="30"/>
        <v/>
      </c>
      <c r="AC160" s="95" t="str">
        <f t="shared" si="31"/>
        <v/>
      </c>
      <c r="AD160" s="178" t="str">
        <f t="shared" si="32"/>
        <v/>
      </c>
    </row>
    <row r="161" spans="1:30" s="110" customFormat="1" ht="24.95" customHeight="1" x14ac:dyDescent="0.15">
      <c r="A161" s="133">
        <v>157</v>
      </c>
      <c r="B161" s="134"/>
      <c r="C161" s="134" t="s">
        <v>2644</v>
      </c>
      <c r="D161" s="135" t="s">
        <v>2176</v>
      </c>
      <c r="E161" s="133"/>
      <c r="F161" s="82" t="s">
        <v>927</v>
      </c>
      <c r="G161" s="82" t="s">
        <v>1922</v>
      </c>
      <c r="H161" s="84">
        <v>2.6</v>
      </c>
      <c r="I161" s="84">
        <v>1</v>
      </c>
      <c r="J161" s="84">
        <v>1</v>
      </c>
      <c r="K161" s="136">
        <f t="shared" si="23"/>
        <v>1</v>
      </c>
      <c r="L161" s="133" t="s">
        <v>3514</v>
      </c>
      <c r="M161" s="162"/>
      <c r="N161" s="162"/>
      <c r="O161" s="163"/>
      <c r="P161" s="164"/>
      <c r="Q161" s="165"/>
      <c r="R161" s="137">
        <f t="shared" si="24"/>
        <v>1</v>
      </c>
      <c r="S161" s="170"/>
      <c r="T161" s="176" t="str">
        <f t="shared" si="25"/>
        <v/>
      </c>
      <c r="U161" s="94">
        <v>24</v>
      </c>
      <c r="V161" s="84">
        <v>365</v>
      </c>
      <c r="W161" s="85">
        <v>10</v>
      </c>
      <c r="X161" s="94">
        <f t="shared" si="26"/>
        <v>227</v>
      </c>
      <c r="Y161" s="85" t="str">
        <f t="shared" si="27"/>
        <v/>
      </c>
      <c r="Z161" s="94">
        <f t="shared" si="28"/>
        <v>6356</v>
      </c>
      <c r="AA161" s="85" t="str">
        <f t="shared" si="29"/>
        <v/>
      </c>
      <c r="AB161" s="94" t="str">
        <f t="shared" si="30"/>
        <v/>
      </c>
      <c r="AC161" s="95" t="str">
        <f t="shared" si="31"/>
        <v/>
      </c>
      <c r="AD161" s="178" t="str">
        <f t="shared" si="32"/>
        <v/>
      </c>
    </row>
    <row r="162" spans="1:30" s="110" customFormat="1" ht="24.95" customHeight="1" x14ac:dyDescent="0.15">
      <c r="A162" s="133">
        <v>158</v>
      </c>
      <c r="B162" s="134"/>
      <c r="C162" s="134" t="s">
        <v>2645</v>
      </c>
      <c r="D162" s="135" t="s">
        <v>2176</v>
      </c>
      <c r="E162" s="133"/>
      <c r="F162" s="82" t="s">
        <v>927</v>
      </c>
      <c r="G162" s="82" t="s">
        <v>1922</v>
      </c>
      <c r="H162" s="84">
        <v>2.6</v>
      </c>
      <c r="I162" s="84">
        <v>1</v>
      </c>
      <c r="J162" s="84">
        <v>1</v>
      </c>
      <c r="K162" s="136">
        <f t="shared" si="23"/>
        <v>1</v>
      </c>
      <c r="L162" s="133" t="s">
        <v>3514</v>
      </c>
      <c r="M162" s="162"/>
      <c r="N162" s="162"/>
      <c r="O162" s="163"/>
      <c r="P162" s="164"/>
      <c r="Q162" s="165"/>
      <c r="R162" s="137">
        <f t="shared" si="24"/>
        <v>1</v>
      </c>
      <c r="S162" s="170"/>
      <c r="T162" s="176" t="str">
        <f t="shared" si="25"/>
        <v/>
      </c>
      <c r="U162" s="94">
        <v>24</v>
      </c>
      <c r="V162" s="84">
        <v>365</v>
      </c>
      <c r="W162" s="85">
        <v>10</v>
      </c>
      <c r="X162" s="94">
        <f t="shared" si="26"/>
        <v>227</v>
      </c>
      <c r="Y162" s="85" t="str">
        <f t="shared" si="27"/>
        <v/>
      </c>
      <c r="Z162" s="94">
        <f t="shared" si="28"/>
        <v>6356</v>
      </c>
      <c r="AA162" s="85" t="str">
        <f t="shared" si="29"/>
        <v/>
      </c>
      <c r="AB162" s="94" t="str">
        <f t="shared" si="30"/>
        <v/>
      </c>
      <c r="AC162" s="95" t="str">
        <f t="shared" si="31"/>
        <v/>
      </c>
      <c r="AD162" s="178" t="str">
        <f t="shared" si="32"/>
        <v/>
      </c>
    </row>
    <row r="163" spans="1:30" s="110" customFormat="1" ht="24.95" customHeight="1" x14ac:dyDescent="0.15">
      <c r="A163" s="133">
        <v>159</v>
      </c>
      <c r="B163" s="134"/>
      <c r="C163" s="134" t="s">
        <v>2646</v>
      </c>
      <c r="D163" s="135" t="s">
        <v>2176</v>
      </c>
      <c r="E163" s="133"/>
      <c r="F163" s="82" t="s">
        <v>927</v>
      </c>
      <c r="G163" s="82" t="s">
        <v>1922</v>
      </c>
      <c r="H163" s="84">
        <v>2.6</v>
      </c>
      <c r="I163" s="84">
        <v>1</v>
      </c>
      <c r="J163" s="84">
        <v>1</v>
      </c>
      <c r="K163" s="136">
        <f t="shared" si="23"/>
        <v>1</v>
      </c>
      <c r="L163" s="133" t="s">
        <v>3514</v>
      </c>
      <c r="M163" s="162"/>
      <c r="N163" s="162"/>
      <c r="O163" s="163"/>
      <c r="P163" s="164"/>
      <c r="Q163" s="165"/>
      <c r="R163" s="137">
        <f t="shared" si="24"/>
        <v>1</v>
      </c>
      <c r="S163" s="170"/>
      <c r="T163" s="176" t="str">
        <f t="shared" si="25"/>
        <v/>
      </c>
      <c r="U163" s="94">
        <v>24</v>
      </c>
      <c r="V163" s="84">
        <v>365</v>
      </c>
      <c r="W163" s="85">
        <v>10</v>
      </c>
      <c r="X163" s="94">
        <f t="shared" si="26"/>
        <v>227</v>
      </c>
      <c r="Y163" s="85" t="str">
        <f t="shared" si="27"/>
        <v/>
      </c>
      <c r="Z163" s="94">
        <f t="shared" si="28"/>
        <v>6356</v>
      </c>
      <c r="AA163" s="85" t="str">
        <f t="shared" si="29"/>
        <v/>
      </c>
      <c r="AB163" s="94" t="str">
        <f t="shared" si="30"/>
        <v/>
      </c>
      <c r="AC163" s="95" t="str">
        <f t="shared" si="31"/>
        <v/>
      </c>
      <c r="AD163" s="178" t="str">
        <f t="shared" si="32"/>
        <v/>
      </c>
    </row>
    <row r="164" spans="1:30" s="110" customFormat="1" ht="24.95" customHeight="1" x14ac:dyDescent="0.15">
      <c r="A164" s="133">
        <v>160</v>
      </c>
      <c r="B164" s="134"/>
      <c r="C164" s="134" t="s">
        <v>2647</v>
      </c>
      <c r="D164" s="135" t="s">
        <v>2176</v>
      </c>
      <c r="E164" s="133"/>
      <c r="F164" s="82" t="s">
        <v>927</v>
      </c>
      <c r="G164" s="82" t="s">
        <v>1922</v>
      </c>
      <c r="H164" s="84">
        <v>2.6</v>
      </c>
      <c r="I164" s="84">
        <v>1</v>
      </c>
      <c r="J164" s="84">
        <v>1</v>
      </c>
      <c r="K164" s="136">
        <f t="shared" si="23"/>
        <v>1</v>
      </c>
      <c r="L164" s="133" t="s">
        <v>3514</v>
      </c>
      <c r="M164" s="162"/>
      <c r="N164" s="162"/>
      <c r="O164" s="163"/>
      <c r="P164" s="164"/>
      <c r="Q164" s="165"/>
      <c r="R164" s="137">
        <f t="shared" si="24"/>
        <v>1</v>
      </c>
      <c r="S164" s="170"/>
      <c r="T164" s="176" t="str">
        <f t="shared" si="25"/>
        <v/>
      </c>
      <c r="U164" s="94">
        <v>24</v>
      </c>
      <c r="V164" s="84">
        <v>365</v>
      </c>
      <c r="W164" s="85">
        <v>10</v>
      </c>
      <c r="X164" s="94">
        <f t="shared" si="26"/>
        <v>227</v>
      </c>
      <c r="Y164" s="85" t="str">
        <f t="shared" si="27"/>
        <v/>
      </c>
      <c r="Z164" s="94">
        <f t="shared" si="28"/>
        <v>6356</v>
      </c>
      <c r="AA164" s="85" t="str">
        <f t="shared" si="29"/>
        <v/>
      </c>
      <c r="AB164" s="94" t="str">
        <f t="shared" si="30"/>
        <v/>
      </c>
      <c r="AC164" s="95" t="str">
        <f t="shared" si="31"/>
        <v/>
      </c>
      <c r="AD164" s="178" t="str">
        <f t="shared" si="32"/>
        <v/>
      </c>
    </row>
    <row r="165" spans="1:30" s="110" customFormat="1" ht="24.95" customHeight="1" x14ac:dyDescent="0.15">
      <c r="A165" s="133">
        <v>161</v>
      </c>
      <c r="B165" s="134"/>
      <c r="C165" s="134" t="s">
        <v>2648</v>
      </c>
      <c r="D165" s="135" t="s">
        <v>2176</v>
      </c>
      <c r="E165" s="133"/>
      <c r="F165" s="82" t="s">
        <v>927</v>
      </c>
      <c r="G165" s="82" t="s">
        <v>1922</v>
      </c>
      <c r="H165" s="84">
        <v>2.6</v>
      </c>
      <c r="I165" s="84">
        <v>1</v>
      </c>
      <c r="J165" s="84">
        <v>1</v>
      </c>
      <c r="K165" s="136">
        <f t="shared" si="23"/>
        <v>1</v>
      </c>
      <c r="L165" s="133" t="s">
        <v>3514</v>
      </c>
      <c r="M165" s="162"/>
      <c r="N165" s="162"/>
      <c r="O165" s="163"/>
      <c r="P165" s="164"/>
      <c r="Q165" s="165"/>
      <c r="R165" s="137">
        <f t="shared" si="24"/>
        <v>1</v>
      </c>
      <c r="S165" s="170"/>
      <c r="T165" s="176" t="str">
        <f t="shared" si="25"/>
        <v/>
      </c>
      <c r="U165" s="94">
        <v>24</v>
      </c>
      <c r="V165" s="84">
        <v>365</v>
      </c>
      <c r="W165" s="85">
        <v>10</v>
      </c>
      <c r="X165" s="94">
        <f t="shared" si="26"/>
        <v>227</v>
      </c>
      <c r="Y165" s="85" t="str">
        <f t="shared" si="27"/>
        <v/>
      </c>
      <c r="Z165" s="94">
        <f t="shared" si="28"/>
        <v>6356</v>
      </c>
      <c r="AA165" s="85" t="str">
        <f t="shared" si="29"/>
        <v/>
      </c>
      <c r="AB165" s="94" t="str">
        <f t="shared" si="30"/>
        <v/>
      </c>
      <c r="AC165" s="95" t="str">
        <f t="shared" si="31"/>
        <v/>
      </c>
      <c r="AD165" s="178" t="str">
        <f t="shared" si="32"/>
        <v/>
      </c>
    </row>
    <row r="166" spans="1:30" s="110" customFormat="1" ht="24.95" customHeight="1" x14ac:dyDescent="0.15">
      <c r="A166" s="133">
        <v>162</v>
      </c>
      <c r="B166" s="134"/>
      <c r="C166" s="134" t="s">
        <v>2649</v>
      </c>
      <c r="D166" s="135" t="s">
        <v>2176</v>
      </c>
      <c r="E166" s="133"/>
      <c r="F166" s="82" t="s">
        <v>927</v>
      </c>
      <c r="G166" s="82" t="s">
        <v>1922</v>
      </c>
      <c r="H166" s="84">
        <v>2.6</v>
      </c>
      <c r="I166" s="84">
        <v>1</v>
      </c>
      <c r="J166" s="84">
        <v>1</v>
      </c>
      <c r="K166" s="136">
        <f t="shared" si="23"/>
        <v>1</v>
      </c>
      <c r="L166" s="133" t="s">
        <v>3514</v>
      </c>
      <c r="M166" s="162"/>
      <c r="N166" s="162"/>
      <c r="O166" s="163"/>
      <c r="P166" s="164"/>
      <c r="Q166" s="165"/>
      <c r="R166" s="137">
        <f t="shared" si="24"/>
        <v>1</v>
      </c>
      <c r="S166" s="170"/>
      <c r="T166" s="176" t="str">
        <f t="shared" si="25"/>
        <v/>
      </c>
      <c r="U166" s="94">
        <v>24</v>
      </c>
      <c r="V166" s="84">
        <v>365</v>
      </c>
      <c r="W166" s="85">
        <v>10</v>
      </c>
      <c r="X166" s="94">
        <f t="shared" si="26"/>
        <v>227</v>
      </c>
      <c r="Y166" s="85" t="str">
        <f t="shared" si="27"/>
        <v/>
      </c>
      <c r="Z166" s="94">
        <f t="shared" si="28"/>
        <v>6356</v>
      </c>
      <c r="AA166" s="85" t="str">
        <f t="shared" si="29"/>
        <v/>
      </c>
      <c r="AB166" s="94" t="str">
        <f t="shared" si="30"/>
        <v/>
      </c>
      <c r="AC166" s="95" t="str">
        <f t="shared" si="31"/>
        <v/>
      </c>
      <c r="AD166" s="178" t="str">
        <f t="shared" si="32"/>
        <v/>
      </c>
    </row>
    <row r="167" spans="1:30" s="110" customFormat="1" ht="24.95" customHeight="1" x14ac:dyDescent="0.15">
      <c r="A167" s="133">
        <v>163</v>
      </c>
      <c r="B167" s="134"/>
      <c r="C167" s="134" t="s">
        <v>2650</v>
      </c>
      <c r="D167" s="135" t="s">
        <v>2176</v>
      </c>
      <c r="E167" s="133"/>
      <c r="F167" s="82" t="s">
        <v>927</v>
      </c>
      <c r="G167" s="82" t="s">
        <v>1922</v>
      </c>
      <c r="H167" s="84">
        <v>2.6</v>
      </c>
      <c r="I167" s="84">
        <v>1</v>
      </c>
      <c r="J167" s="84">
        <v>1</v>
      </c>
      <c r="K167" s="136">
        <f t="shared" si="23"/>
        <v>1</v>
      </c>
      <c r="L167" s="133" t="s">
        <v>3514</v>
      </c>
      <c r="M167" s="162"/>
      <c r="N167" s="162"/>
      <c r="O167" s="163"/>
      <c r="P167" s="164"/>
      <c r="Q167" s="165"/>
      <c r="R167" s="137">
        <f t="shared" si="24"/>
        <v>1</v>
      </c>
      <c r="S167" s="170"/>
      <c r="T167" s="176" t="str">
        <f t="shared" si="25"/>
        <v/>
      </c>
      <c r="U167" s="94">
        <v>24</v>
      </c>
      <c r="V167" s="84">
        <v>365</v>
      </c>
      <c r="W167" s="85">
        <v>10</v>
      </c>
      <c r="X167" s="94">
        <f t="shared" si="26"/>
        <v>227</v>
      </c>
      <c r="Y167" s="85" t="str">
        <f t="shared" si="27"/>
        <v/>
      </c>
      <c r="Z167" s="94">
        <f t="shared" si="28"/>
        <v>6356</v>
      </c>
      <c r="AA167" s="85" t="str">
        <f t="shared" si="29"/>
        <v/>
      </c>
      <c r="AB167" s="94" t="str">
        <f t="shared" si="30"/>
        <v/>
      </c>
      <c r="AC167" s="95" t="str">
        <f t="shared" si="31"/>
        <v/>
      </c>
      <c r="AD167" s="178" t="str">
        <f t="shared" si="32"/>
        <v/>
      </c>
    </row>
    <row r="168" spans="1:30" s="110" customFormat="1" ht="24.95" customHeight="1" x14ac:dyDescent="0.15">
      <c r="A168" s="133"/>
      <c r="B168" s="134"/>
      <c r="C168" s="134"/>
      <c r="D168" s="135"/>
      <c r="E168" s="133"/>
      <c r="F168" s="82"/>
      <c r="G168" s="82"/>
      <c r="H168" s="84"/>
      <c r="I168" s="84"/>
      <c r="J168" s="84"/>
      <c r="K168" s="136"/>
      <c r="L168" s="133"/>
      <c r="M168" s="173"/>
      <c r="N168" s="173"/>
      <c r="O168" s="134"/>
      <c r="P168" s="174"/>
      <c r="Q168" s="175"/>
      <c r="R168" s="137"/>
      <c r="S168" s="176"/>
      <c r="T168" s="176"/>
      <c r="U168" s="94"/>
      <c r="V168" s="84"/>
      <c r="W168" s="85"/>
      <c r="X168" s="94"/>
      <c r="Y168" s="85"/>
      <c r="Z168" s="94"/>
      <c r="AA168" s="85"/>
      <c r="AB168" s="94"/>
      <c r="AC168" s="95"/>
      <c r="AD168" s="85"/>
    </row>
    <row r="169" spans="1:30" s="110" customFormat="1" ht="24.95" customHeight="1" thickBot="1" x14ac:dyDescent="0.2">
      <c r="A169" s="97"/>
      <c r="B169" s="98"/>
      <c r="C169" s="98"/>
      <c r="D169" s="99"/>
      <c r="E169" s="97"/>
      <c r="F169" s="100"/>
      <c r="G169" s="100"/>
      <c r="H169" s="102"/>
      <c r="I169" s="102"/>
      <c r="J169" s="102"/>
      <c r="K169" s="157"/>
      <c r="L169" s="97"/>
      <c r="M169" s="104"/>
      <c r="N169" s="104"/>
      <c r="O169" s="98"/>
      <c r="P169" s="105"/>
      <c r="Q169" s="106"/>
      <c r="R169" s="158"/>
      <c r="S169" s="108"/>
      <c r="T169" s="108"/>
      <c r="U169" s="94"/>
      <c r="V169" s="84"/>
      <c r="W169" s="85"/>
      <c r="X169" s="109"/>
      <c r="Y169" s="103"/>
      <c r="Z169" s="109"/>
      <c r="AA169" s="103"/>
      <c r="AB169" s="109"/>
      <c r="AC169" s="159"/>
      <c r="AD169" s="103"/>
    </row>
    <row r="170" spans="1:30" ht="24.95" customHeight="1" thickBot="1" x14ac:dyDescent="0.2">
      <c r="M170" s="46"/>
      <c r="N170" s="46"/>
      <c r="O170" s="46"/>
      <c r="P170" s="46"/>
      <c r="Q170" s="46"/>
      <c r="R170" s="111"/>
      <c r="S170" s="251" t="s">
        <v>40</v>
      </c>
      <c r="T170" s="181" t="str">
        <f>IF(SUBTOTAL(9,T5:T169)=0,"",SUBTOTAL(9,T5:T169))</f>
        <v/>
      </c>
      <c r="U170" s="190"/>
      <c r="V170" s="191"/>
      <c r="W170" s="192"/>
      <c r="X170" s="182">
        <f t="shared" ref="X170:AD170" si="33">IF(SUBTOTAL(9,X5:X169)=0,"",SUBTOTAL(9,X5:X169))</f>
        <v>759620</v>
      </c>
      <c r="Y170" s="184" t="str">
        <f t="shared" si="33"/>
        <v/>
      </c>
      <c r="Z170" s="182">
        <f t="shared" si="33"/>
        <v>21269360</v>
      </c>
      <c r="AA170" s="184" t="str">
        <f t="shared" si="33"/>
        <v/>
      </c>
      <c r="AB170" s="182" t="str">
        <f t="shared" si="33"/>
        <v/>
      </c>
      <c r="AC170" s="183" t="str">
        <f t="shared" si="33"/>
        <v/>
      </c>
      <c r="AD170" s="186" t="str">
        <f t="shared" si="33"/>
        <v/>
      </c>
    </row>
    <row r="171" spans="1:30" ht="24.95" customHeight="1" thickBot="1" x14ac:dyDescent="0.2">
      <c r="S171" s="262" t="s">
        <v>3544</v>
      </c>
      <c r="T171" s="264"/>
    </row>
    <row r="172" spans="1:30" ht="24.95" customHeight="1" thickTop="1" thickBot="1" x14ac:dyDescent="0.2">
      <c r="S172" s="265" t="s">
        <v>3545</v>
      </c>
      <c r="T172" s="268" t="str">
        <f>IF(T170="","",T170+T171)</f>
        <v/>
      </c>
    </row>
    <row r="173" spans="1:30" ht="24.95" customHeight="1" thickTop="1" x14ac:dyDescent="0.15"/>
  </sheetData>
  <sheetProtection algorithmName="SHA-512" hashValue="afuDVCU0q3Pr8qq8Z7G0JCT/Rsyhdj5HV/MVZ9DwSR3s88KFrhj4cbjdSOpW9xfZbDPobSBkkRc8qKFs/L6bIw==" saltValue="RtUIGMVGKJRqr+0CB+spHw==" spinCount="100000" sheet="1" objects="1" scenarios="1" autoFilter="0"/>
  <autoFilter ref="A4:AD17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149:Q150 M6:Q147 M152:Q154 M156:Q167">
    <cfRule type="containsBlanks" dxfId="67" priority="10" stopIfTrue="1">
      <formula>LEN(TRIM(M6))=0</formula>
    </cfRule>
  </conditionalFormatting>
  <conditionalFormatting sqref="S152:S154 S149:S150 S6:S147 S156:S167">
    <cfRule type="containsBlanks" dxfId="66" priority="3">
      <formula>LEN(TRIM(S6))=0</formula>
    </cfRule>
  </conditionalFormatting>
  <conditionalFormatting sqref="S170">
    <cfRule type="containsBlanks" dxfId="65" priority="2">
      <formula>LEN(TRIM(S170))=0</formula>
    </cfRule>
  </conditionalFormatting>
  <conditionalFormatting sqref="T171">
    <cfRule type="containsBlanks" dxfId="64" priority="1">
      <formula>LEN(TRIM(T171))=0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B9A7-92CC-418A-A9CA-B4A9EAB280F3}">
  <sheetPr>
    <pageSetUpPr fitToPage="1"/>
  </sheetPr>
  <dimension ref="A1:AD174"/>
  <sheetViews>
    <sheetView showGridLines="0" zoomScale="85" zoomScaleNormal="85" zoomScaleSheetLayoutView="100" workbookViewId="0">
      <pane xSplit="11" ySplit="4" topLeftCell="N156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100</v>
      </c>
      <c r="D1" s="41" t="s">
        <v>1</v>
      </c>
      <c r="E1" s="42" t="s">
        <v>2651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2652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2375</v>
      </c>
      <c r="D6" s="135" t="s">
        <v>2582</v>
      </c>
      <c r="E6" s="133"/>
      <c r="F6" s="82" t="s">
        <v>2654</v>
      </c>
      <c r="G6" s="82" t="s">
        <v>2655</v>
      </c>
      <c r="H6" s="84">
        <v>72</v>
      </c>
      <c r="I6" s="84">
        <v>1</v>
      </c>
      <c r="J6" s="84">
        <v>2</v>
      </c>
      <c r="K6" s="136">
        <f>+I6*J6</f>
        <v>2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2880</v>
      </c>
      <c r="Y6" s="85" t="str">
        <f>IFERROR(IF(Q6="","",ROUNDDOWN(Q6/1000*R6*U6*V6*W6,0)),"-")</f>
        <v/>
      </c>
      <c r="Z6" s="94">
        <f>IFERROR(IF(H6="","",ROUNDDOWN(X6*$V$2,0)),"-")</f>
        <v>80640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2375</v>
      </c>
      <c r="D7" s="135" t="s">
        <v>2582</v>
      </c>
      <c r="E7" s="133"/>
      <c r="F7" s="82" t="s">
        <v>113</v>
      </c>
      <c r="G7" s="82" t="s">
        <v>2656</v>
      </c>
      <c r="H7" s="84">
        <v>22</v>
      </c>
      <c r="I7" s="84">
        <v>1</v>
      </c>
      <c r="J7" s="84">
        <v>1</v>
      </c>
      <c r="K7" s="136">
        <f t="shared" ref="K7:K69" si="3">+I7*J7</f>
        <v>1</v>
      </c>
      <c r="L7" s="133" t="s">
        <v>3514</v>
      </c>
      <c r="M7" s="162"/>
      <c r="N7" s="162"/>
      <c r="O7" s="163"/>
      <c r="P7" s="164"/>
      <c r="Q7" s="165"/>
      <c r="R7" s="137">
        <f t="shared" ref="R7:R69" si="4">+I7</f>
        <v>1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440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12320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2375</v>
      </c>
      <c r="D8" s="135" t="s">
        <v>2582</v>
      </c>
      <c r="E8" s="133"/>
      <c r="F8" s="82" t="s">
        <v>2657</v>
      </c>
      <c r="G8" s="82" t="s">
        <v>2658</v>
      </c>
      <c r="H8" s="84">
        <v>62</v>
      </c>
      <c r="I8" s="84">
        <v>1</v>
      </c>
      <c r="J8" s="84">
        <v>1</v>
      </c>
      <c r="K8" s="136">
        <f t="shared" si="3"/>
        <v>1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1240</v>
      </c>
      <c r="Y8" s="85" t="str">
        <f t="shared" si="7"/>
        <v/>
      </c>
      <c r="Z8" s="94">
        <f t="shared" si="8"/>
        <v>34720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2652</v>
      </c>
      <c r="D9" s="135" t="s">
        <v>2582</v>
      </c>
      <c r="E9" s="133"/>
      <c r="F9" s="82" t="s">
        <v>206</v>
      </c>
      <c r="G9" s="82" t="s">
        <v>2659</v>
      </c>
      <c r="H9" s="84">
        <v>22</v>
      </c>
      <c r="I9" s="84">
        <v>1</v>
      </c>
      <c r="J9" s="84">
        <v>4</v>
      </c>
      <c r="K9" s="136">
        <f t="shared" si="3"/>
        <v>4</v>
      </c>
      <c r="L9" s="133" t="s">
        <v>3514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1760</v>
      </c>
      <c r="Y9" s="85" t="str">
        <f t="shared" si="7"/>
        <v/>
      </c>
      <c r="Z9" s="94">
        <f t="shared" si="8"/>
        <v>49280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2652</v>
      </c>
      <c r="D10" s="135" t="s">
        <v>2582</v>
      </c>
      <c r="E10" s="133"/>
      <c r="F10" s="82" t="s">
        <v>2660</v>
      </c>
      <c r="G10" s="82" t="s">
        <v>2661</v>
      </c>
      <c r="H10" s="84">
        <v>15</v>
      </c>
      <c r="I10" s="84">
        <v>1</v>
      </c>
      <c r="J10" s="84">
        <v>1</v>
      </c>
      <c r="K10" s="136">
        <f t="shared" si="3"/>
        <v>1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300</v>
      </c>
      <c r="Y10" s="85" t="str">
        <f t="shared" si="7"/>
        <v/>
      </c>
      <c r="Z10" s="94">
        <f t="shared" si="8"/>
        <v>8400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2652</v>
      </c>
      <c r="D11" s="135" t="s">
        <v>2582</v>
      </c>
      <c r="E11" s="133"/>
      <c r="F11" s="82" t="s">
        <v>2662</v>
      </c>
      <c r="G11" s="82" t="s">
        <v>2663</v>
      </c>
      <c r="H11" s="84">
        <v>32</v>
      </c>
      <c r="I11" s="84">
        <v>2</v>
      </c>
      <c r="J11" s="84">
        <v>1</v>
      </c>
      <c r="K11" s="136">
        <f t="shared" si="3"/>
        <v>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1280</v>
      </c>
      <c r="Y11" s="85" t="str">
        <f t="shared" si="7"/>
        <v/>
      </c>
      <c r="Z11" s="94">
        <f t="shared" si="8"/>
        <v>35840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2375</v>
      </c>
      <c r="D12" s="135" t="s">
        <v>2582</v>
      </c>
      <c r="E12" s="133"/>
      <c r="F12" s="82" t="s">
        <v>2664</v>
      </c>
      <c r="G12" s="82" t="s">
        <v>2665</v>
      </c>
      <c r="H12" s="179">
        <v>62</v>
      </c>
      <c r="I12" s="84">
        <v>1</v>
      </c>
      <c r="J12" s="84">
        <v>2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2480</v>
      </c>
      <c r="Y12" s="85" t="str">
        <f t="shared" si="7"/>
        <v/>
      </c>
      <c r="Z12" s="94">
        <f t="shared" si="8"/>
        <v>69440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2653</v>
      </c>
      <c r="D13" s="135" t="s">
        <v>2582</v>
      </c>
      <c r="E13" s="133"/>
      <c r="F13" s="82" t="s">
        <v>2660</v>
      </c>
      <c r="G13" s="82" t="s">
        <v>2666</v>
      </c>
      <c r="H13" s="84">
        <v>15</v>
      </c>
      <c r="I13" s="84">
        <v>1</v>
      </c>
      <c r="J13" s="84">
        <v>1</v>
      </c>
      <c r="K13" s="136">
        <f t="shared" si="3"/>
        <v>1</v>
      </c>
      <c r="L13" s="133" t="s">
        <v>3517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200</v>
      </c>
      <c r="W13" s="85">
        <v>10</v>
      </c>
      <c r="X13" s="94">
        <f t="shared" si="6"/>
        <v>60</v>
      </c>
      <c r="Y13" s="85" t="str">
        <f t="shared" si="7"/>
        <v/>
      </c>
      <c r="Z13" s="94">
        <f t="shared" si="8"/>
        <v>1680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2652</v>
      </c>
      <c r="D14" s="135" t="s">
        <v>2582</v>
      </c>
      <c r="E14" s="133"/>
      <c r="F14" s="82" t="s">
        <v>2662</v>
      </c>
      <c r="G14" s="82" t="s">
        <v>2663</v>
      </c>
      <c r="H14" s="84">
        <v>32</v>
      </c>
      <c r="I14" s="84">
        <v>1</v>
      </c>
      <c r="J14" s="84">
        <v>1</v>
      </c>
      <c r="K14" s="136">
        <f t="shared" si="3"/>
        <v>1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640</v>
      </c>
      <c r="Y14" s="85" t="str">
        <f t="shared" si="7"/>
        <v/>
      </c>
      <c r="Z14" s="94">
        <f t="shared" si="8"/>
        <v>17920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2653</v>
      </c>
      <c r="D15" s="135" t="s">
        <v>2582</v>
      </c>
      <c r="E15" s="133"/>
      <c r="F15" s="82" t="s">
        <v>2667</v>
      </c>
      <c r="G15" s="82" t="s">
        <v>2668</v>
      </c>
      <c r="H15" s="84">
        <v>20</v>
      </c>
      <c r="I15" s="84">
        <v>1</v>
      </c>
      <c r="J15" s="84">
        <v>1</v>
      </c>
      <c r="K15" s="136">
        <f t="shared" si="3"/>
        <v>1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200</v>
      </c>
      <c r="W15" s="85">
        <v>10</v>
      </c>
      <c r="X15" s="94">
        <f t="shared" si="6"/>
        <v>80</v>
      </c>
      <c r="Y15" s="85" t="str">
        <f t="shared" si="7"/>
        <v/>
      </c>
      <c r="Z15" s="94">
        <f t="shared" si="8"/>
        <v>2240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1994</v>
      </c>
      <c r="D16" s="135" t="s">
        <v>2582</v>
      </c>
      <c r="E16" s="133"/>
      <c r="F16" s="82" t="s">
        <v>1942</v>
      </c>
      <c r="G16" s="82" t="s">
        <v>2669</v>
      </c>
      <c r="H16" s="84">
        <v>10</v>
      </c>
      <c r="I16" s="84">
        <v>1</v>
      </c>
      <c r="J16" s="84">
        <v>1</v>
      </c>
      <c r="K16" s="136">
        <f t="shared" si="3"/>
        <v>1</v>
      </c>
      <c r="L16" s="133" t="s">
        <v>3517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200</v>
      </c>
      <c r="Y16" s="85" t="str">
        <f t="shared" si="7"/>
        <v/>
      </c>
      <c r="Z16" s="94">
        <f t="shared" si="8"/>
        <v>5600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/>
      <c r="C17" s="202" t="s">
        <v>2670</v>
      </c>
      <c r="D17" s="135"/>
      <c r="E17" s="133"/>
      <c r="F17" s="82"/>
      <c r="G17" s="82"/>
      <c r="H17" s="84"/>
      <c r="I17" s="84"/>
      <c r="J17" s="84"/>
      <c r="K17" s="136"/>
      <c r="L17" s="133"/>
      <c r="M17" s="162"/>
      <c r="N17" s="162"/>
      <c r="O17" s="163"/>
      <c r="P17" s="164"/>
      <c r="Q17" s="165"/>
      <c r="R17" s="137"/>
      <c r="S17" s="170"/>
      <c r="T17" s="176" t="str">
        <f t="shared" si="5"/>
        <v/>
      </c>
      <c r="U17" s="94"/>
      <c r="V17" s="84"/>
      <c r="W17" s="85"/>
      <c r="X17" s="94" t="str">
        <f t="shared" si="6"/>
        <v/>
      </c>
      <c r="Y17" s="85" t="str">
        <f t="shared" si="7"/>
        <v/>
      </c>
      <c r="Z17" s="94" t="str">
        <f t="shared" si="8"/>
        <v/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2653</v>
      </c>
      <c r="D18" s="135" t="s">
        <v>2582</v>
      </c>
      <c r="E18" s="133"/>
      <c r="F18" s="82" t="s">
        <v>24</v>
      </c>
      <c r="G18" s="82" t="s">
        <v>49</v>
      </c>
      <c r="H18" s="84">
        <v>42</v>
      </c>
      <c r="I18" s="84">
        <v>2</v>
      </c>
      <c r="J18" s="84">
        <v>1</v>
      </c>
      <c r="K18" s="136">
        <f t="shared" si="3"/>
        <v>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2</v>
      </c>
      <c r="V18" s="84">
        <v>200</v>
      </c>
      <c r="W18" s="85">
        <v>10</v>
      </c>
      <c r="X18" s="94">
        <f t="shared" si="6"/>
        <v>336</v>
      </c>
      <c r="Y18" s="85" t="str">
        <f t="shared" si="7"/>
        <v/>
      </c>
      <c r="Z18" s="94">
        <f t="shared" si="8"/>
        <v>9408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/>
      <c r="C19" s="202" t="s">
        <v>2638</v>
      </c>
      <c r="D19" s="135"/>
      <c r="E19" s="133"/>
      <c r="F19" s="82"/>
      <c r="G19" s="82"/>
      <c r="H19" s="84"/>
      <c r="I19" s="84"/>
      <c r="J19" s="84"/>
      <c r="K19" s="136"/>
      <c r="L19" s="133"/>
      <c r="M19" s="162"/>
      <c r="N19" s="162"/>
      <c r="O19" s="163"/>
      <c r="P19" s="164"/>
      <c r="Q19" s="165"/>
      <c r="R19" s="137"/>
      <c r="S19" s="170"/>
      <c r="T19" s="176"/>
      <c r="U19" s="94"/>
      <c r="V19" s="84"/>
      <c r="W19" s="85"/>
      <c r="X19" s="94" t="str">
        <f t="shared" si="6"/>
        <v/>
      </c>
      <c r="Y19" s="85" t="str">
        <f t="shared" si="7"/>
        <v/>
      </c>
      <c r="Z19" s="94" t="str">
        <f t="shared" si="8"/>
        <v/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2671</v>
      </c>
      <c r="D20" s="135" t="s">
        <v>2967</v>
      </c>
      <c r="E20" s="133"/>
      <c r="F20" s="82" t="s">
        <v>1783</v>
      </c>
      <c r="G20" s="82" t="s">
        <v>1939</v>
      </c>
      <c r="H20" s="84">
        <v>22</v>
      </c>
      <c r="I20" s="84">
        <v>1</v>
      </c>
      <c r="J20" s="84">
        <v>1</v>
      </c>
      <c r="K20" s="136">
        <f t="shared" si="3"/>
        <v>1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440</v>
      </c>
      <c r="Y20" s="85" t="str">
        <f t="shared" si="7"/>
        <v/>
      </c>
      <c r="Z20" s="94">
        <f t="shared" si="8"/>
        <v>12320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2672</v>
      </c>
      <c r="D21" s="135" t="s">
        <v>2967</v>
      </c>
      <c r="E21" s="133"/>
      <c r="F21" s="82" t="s">
        <v>24</v>
      </c>
      <c r="G21" s="82" t="s">
        <v>74</v>
      </c>
      <c r="H21" s="84">
        <v>42</v>
      </c>
      <c r="I21" s="84">
        <v>1</v>
      </c>
      <c r="J21" s="84">
        <v>1</v>
      </c>
      <c r="K21" s="136">
        <f t="shared" si="3"/>
        <v>1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840</v>
      </c>
      <c r="Y21" s="85" t="str">
        <f t="shared" si="7"/>
        <v/>
      </c>
      <c r="Z21" s="94">
        <f t="shared" si="8"/>
        <v>23520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2673</v>
      </c>
      <c r="D22" s="135" t="s">
        <v>2967</v>
      </c>
      <c r="E22" s="133"/>
      <c r="F22" s="82" t="s">
        <v>24</v>
      </c>
      <c r="G22" s="82" t="s">
        <v>74</v>
      </c>
      <c r="H22" s="84">
        <v>42</v>
      </c>
      <c r="I22" s="84">
        <v>2</v>
      </c>
      <c r="J22" s="84">
        <v>1</v>
      </c>
      <c r="K22" s="136">
        <f t="shared" si="3"/>
        <v>2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1680</v>
      </c>
      <c r="Y22" s="85" t="str">
        <f t="shared" si="7"/>
        <v/>
      </c>
      <c r="Z22" s="94">
        <f t="shared" si="8"/>
        <v>47040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2674</v>
      </c>
      <c r="D23" s="135" t="s">
        <v>2967</v>
      </c>
      <c r="E23" s="133"/>
      <c r="F23" s="82" t="s">
        <v>24</v>
      </c>
      <c r="G23" s="82" t="s">
        <v>49</v>
      </c>
      <c r="H23" s="84">
        <v>42</v>
      </c>
      <c r="I23" s="84">
        <v>5</v>
      </c>
      <c r="J23" s="84">
        <v>1</v>
      </c>
      <c r="K23" s="136">
        <f t="shared" si="3"/>
        <v>5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5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4200</v>
      </c>
      <c r="Y23" s="85" t="str">
        <f t="shared" si="7"/>
        <v/>
      </c>
      <c r="Z23" s="94">
        <f t="shared" si="8"/>
        <v>117600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/>
      <c r="C24" s="202" t="s">
        <v>2290</v>
      </c>
      <c r="D24" s="135"/>
      <c r="E24" s="133"/>
      <c r="F24" s="82"/>
      <c r="G24" s="82"/>
      <c r="H24" s="84"/>
      <c r="I24" s="84"/>
      <c r="J24" s="84"/>
      <c r="K24" s="136"/>
      <c r="L24" s="133"/>
      <c r="M24" s="162"/>
      <c r="N24" s="162"/>
      <c r="O24" s="163"/>
      <c r="P24" s="164"/>
      <c r="Q24" s="165"/>
      <c r="R24" s="137"/>
      <c r="S24" s="170"/>
      <c r="T24" s="176" t="str">
        <f t="shared" si="5"/>
        <v/>
      </c>
      <c r="U24" s="94"/>
      <c r="V24" s="84"/>
      <c r="W24" s="85"/>
      <c r="X24" s="94" t="str">
        <f t="shared" si="6"/>
        <v/>
      </c>
      <c r="Y24" s="85" t="str">
        <f t="shared" si="7"/>
        <v/>
      </c>
      <c r="Z24" s="94" t="str">
        <f t="shared" si="8"/>
        <v/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2675</v>
      </c>
      <c r="D25" s="135" t="s">
        <v>2582</v>
      </c>
      <c r="E25" s="133"/>
      <c r="F25" s="82" t="s">
        <v>113</v>
      </c>
      <c r="G25" s="82" t="s">
        <v>2701</v>
      </c>
      <c r="H25" s="84">
        <v>22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440</v>
      </c>
      <c r="Y25" s="85" t="str">
        <f t="shared" si="7"/>
        <v/>
      </c>
      <c r="Z25" s="94">
        <f t="shared" si="8"/>
        <v>12320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2676</v>
      </c>
      <c r="D26" s="135" t="s">
        <v>2582</v>
      </c>
      <c r="E26" s="133"/>
      <c r="F26" s="82" t="s">
        <v>36</v>
      </c>
      <c r="G26" s="82" t="s">
        <v>142</v>
      </c>
      <c r="H26" s="84">
        <v>42</v>
      </c>
      <c r="I26" s="84">
        <v>15</v>
      </c>
      <c r="J26" s="84">
        <v>2</v>
      </c>
      <c r="K26" s="136">
        <f t="shared" si="3"/>
        <v>30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15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25200</v>
      </c>
      <c r="Y26" s="85" t="str">
        <f t="shared" si="7"/>
        <v/>
      </c>
      <c r="Z26" s="94">
        <f t="shared" si="8"/>
        <v>705600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2676</v>
      </c>
      <c r="D27" s="135" t="s">
        <v>2582</v>
      </c>
      <c r="E27" s="133"/>
      <c r="F27" s="82" t="s">
        <v>24</v>
      </c>
      <c r="G27" s="82" t="s">
        <v>1953</v>
      </c>
      <c r="H27" s="84">
        <v>42</v>
      </c>
      <c r="I27" s="84">
        <v>2</v>
      </c>
      <c r="J27" s="84">
        <v>1</v>
      </c>
      <c r="K27" s="136">
        <f t="shared" si="3"/>
        <v>2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1680</v>
      </c>
      <c r="Y27" s="85" t="str">
        <f t="shared" si="7"/>
        <v/>
      </c>
      <c r="Z27" s="94">
        <f t="shared" si="8"/>
        <v>47040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2677</v>
      </c>
      <c r="D28" s="135" t="s">
        <v>2582</v>
      </c>
      <c r="E28" s="133"/>
      <c r="F28" s="82" t="s">
        <v>36</v>
      </c>
      <c r="G28" s="82" t="s">
        <v>142</v>
      </c>
      <c r="H28" s="84">
        <v>42</v>
      </c>
      <c r="I28" s="84">
        <v>2</v>
      </c>
      <c r="J28" s="84">
        <v>2</v>
      </c>
      <c r="K28" s="136">
        <f t="shared" si="3"/>
        <v>4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3360</v>
      </c>
      <c r="Y28" s="85" t="str">
        <f t="shared" si="7"/>
        <v/>
      </c>
      <c r="Z28" s="94">
        <f t="shared" si="8"/>
        <v>94080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2678</v>
      </c>
      <c r="D29" s="135" t="s">
        <v>2582</v>
      </c>
      <c r="E29" s="133"/>
      <c r="F29" s="82" t="s">
        <v>36</v>
      </c>
      <c r="G29" s="82" t="s">
        <v>142</v>
      </c>
      <c r="H29" s="84">
        <v>42</v>
      </c>
      <c r="I29" s="84">
        <v>9</v>
      </c>
      <c r="J29" s="84">
        <v>2</v>
      </c>
      <c r="K29" s="136">
        <f t="shared" si="3"/>
        <v>18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9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15120</v>
      </c>
      <c r="Y29" s="85" t="str">
        <f t="shared" si="7"/>
        <v/>
      </c>
      <c r="Z29" s="94">
        <f t="shared" si="8"/>
        <v>423360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2678</v>
      </c>
      <c r="D30" s="135" t="s">
        <v>2582</v>
      </c>
      <c r="E30" s="133"/>
      <c r="F30" s="82" t="s">
        <v>24</v>
      </c>
      <c r="G30" s="82" t="s">
        <v>1953</v>
      </c>
      <c r="H30" s="84">
        <v>42</v>
      </c>
      <c r="I30" s="84">
        <v>2</v>
      </c>
      <c r="J30" s="84">
        <v>1</v>
      </c>
      <c r="K30" s="136">
        <f t="shared" si="3"/>
        <v>2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1680</v>
      </c>
      <c r="Y30" s="85" t="str">
        <f t="shared" si="7"/>
        <v/>
      </c>
      <c r="Z30" s="94">
        <f t="shared" si="8"/>
        <v>47040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2679</v>
      </c>
      <c r="D31" s="135" t="s">
        <v>2582</v>
      </c>
      <c r="E31" s="133"/>
      <c r="F31" s="82" t="s">
        <v>36</v>
      </c>
      <c r="G31" s="82" t="s">
        <v>142</v>
      </c>
      <c r="H31" s="84">
        <v>42</v>
      </c>
      <c r="I31" s="84">
        <v>9</v>
      </c>
      <c r="J31" s="84">
        <v>2</v>
      </c>
      <c r="K31" s="136">
        <f t="shared" si="3"/>
        <v>18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9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15120</v>
      </c>
      <c r="Y31" s="85" t="str">
        <f t="shared" si="7"/>
        <v/>
      </c>
      <c r="Z31" s="94">
        <f t="shared" si="8"/>
        <v>423360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2679</v>
      </c>
      <c r="D32" s="135" t="s">
        <v>2582</v>
      </c>
      <c r="E32" s="133"/>
      <c r="F32" s="82" t="s">
        <v>24</v>
      </c>
      <c r="G32" s="82" t="s">
        <v>1953</v>
      </c>
      <c r="H32" s="84">
        <v>42</v>
      </c>
      <c r="I32" s="84">
        <v>2</v>
      </c>
      <c r="J32" s="84">
        <v>1</v>
      </c>
      <c r="K32" s="136">
        <f t="shared" si="3"/>
        <v>2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2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1680</v>
      </c>
      <c r="Y32" s="85" t="str">
        <f t="shared" si="7"/>
        <v/>
      </c>
      <c r="Z32" s="94">
        <f t="shared" si="8"/>
        <v>47040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2680</v>
      </c>
      <c r="D33" s="135" t="s">
        <v>2582</v>
      </c>
      <c r="E33" s="133"/>
      <c r="F33" s="82" t="s">
        <v>542</v>
      </c>
      <c r="G33" s="82" t="s">
        <v>2702</v>
      </c>
      <c r="H33" s="84">
        <v>22</v>
      </c>
      <c r="I33" s="84">
        <v>1</v>
      </c>
      <c r="J33" s="84">
        <v>5</v>
      </c>
      <c r="K33" s="136">
        <f t="shared" si="3"/>
        <v>5</v>
      </c>
      <c r="L33" s="133" t="s">
        <v>3517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2200</v>
      </c>
      <c r="Y33" s="85" t="str">
        <f t="shared" si="7"/>
        <v/>
      </c>
      <c r="Z33" s="94">
        <f t="shared" si="8"/>
        <v>61600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1736</v>
      </c>
      <c r="D34" s="135" t="s">
        <v>2582</v>
      </c>
      <c r="E34" s="133"/>
      <c r="F34" s="82" t="s">
        <v>36</v>
      </c>
      <c r="G34" s="82" t="s">
        <v>142</v>
      </c>
      <c r="H34" s="84">
        <v>42</v>
      </c>
      <c r="I34" s="84">
        <v>1</v>
      </c>
      <c r="J34" s="84">
        <v>2</v>
      </c>
      <c r="K34" s="136">
        <f t="shared" si="3"/>
        <v>2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1680</v>
      </c>
      <c r="Y34" s="85" t="str">
        <f t="shared" si="7"/>
        <v/>
      </c>
      <c r="Z34" s="94">
        <f t="shared" si="8"/>
        <v>47040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1736</v>
      </c>
      <c r="D35" s="135" t="s">
        <v>2582</v>
      </c>
      <c r="E35" s="133"/>
      <c r="F35" s="82" t="s">
        <v>1382</v>
      </c>
      <c r="G35" s="82" t="s">
        <v>2703</v>
      </c>
      <c r="H35" s="84">
        <v>10</v>
      </c>
      <c r="I35" s="84">
        <v>1</v>
      </c>
      <c r="J35" s="84">
        <v>2</v>
      </c>
      <c r="K35" s="136">
        <f t="shared" si="3"/>
        <v>2</v>
      </c>
      <c r="L35" s="133" t="s">
        <v>3517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400</v>
      </c>
      <c r="Y35" s="85" t="str">
        <f t="shared" si="7"/>
        <v/>
      </c>
      <c r="Z35" s="94">
        <f t="shared" si="8"/>
        <v>11200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1981</v>
      </c>
      <c r="D36" s="135" t="s">
        <v>2582</v>
      </c>
      <c r="E36" s="133"/>
      <c r="F36" s="82" t="s">
        <v>24</v>
      </c>
      <c r="G36" s="82" t="s">
        <v>49</v>
      </c>
      <c r="H36" s="84">
        <v>42</v>
      </c>
      <c r="I36" s="84">
        <v>4</v>
      </c>
      <c r="J36" s="84">
        <v>1</v>
      </c>
      <c r="K36" s="136">
        <f t="shared" si="3"/>
        <v>4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4</v>
      </c>
      <c r="S36" s="170"/>
      <c r="T36" s="176" t="str">
        <f t="shared" si="5"/>
        <v/>
      </c>
      <c r="U36" s="94">
        <v>2</v>
      </c>
      <c r="V36" s="84">
        <v>200</v>
      </c>
      <c r="W36" s="85">
        <v>10</v>
      </c>
      <c r="X36" s="94">
        <f t="shared" si="6"/>
        <v>672</v>
      </c>
      <c r="Y36" s="85" t="str">
        <f t="shared" si="7"/>
        <v/>
      </c>
      <c r="Z36" s="94">
        <f t="shared" si="8"/>
        <v>18816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2681</v>
      </c>
      <c r="D37" s="135" t="s">
        <v>2582</v>
      </c>
      <c r="E37" s="133"/>
      <c r="F37" s="82" t="s">
        <v>113</v>
      </c>
      <c r="G37" s="82" t="s">
        <v>1791</v>
      </c>
      <c r="H37" s="84">
        <v>22</v>
      </c>
      <c r="I37" s="84">
        <v>4</v>
      </c>
      <c r="J37" s="84">
        <v>1</v>
      </c>
      <c r="K37" s="136">
        <f t="shared" si="3"/>
        <v>4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4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1760</v>
      </c>
      <c r="Y37" s="85" t="str">
        <f t="shared" si="7"/>
        <v/>
      </c>
      <c r="Z37" s="94">
        <f t="shared" si="8"/>
        <v>49280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2682</v>
      </c>
      <c r="D38" s="135" t="s">
        <v>2582</v>
      </c>
      <c r="E38" s="133"/>
      <c r="F38" s="82" t="s">
        <v>113</v>
      </c>
      <c r="G38" s="82" t="s">
        <v>2701</v>
      </c>
      <c r="H38" s="84">
        <v>22</v>
      </c>
      <c r="I38" s="84">
        <v>1</v>
      </c>
      <c r="J38" s="84">
        <v>1</v>
      </c>
      <c r="K38" s="136">
        <f t="shared" si="3"/>
        <v>1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2</v>
      </c>
      <c r="V38" s="84">
        <v>200</v>
      </c>
      <c r="W38" s="85">
        <v>10</v>
      </c>
      <c r="X38" s="94">
        <f t="shared" si="6"/>
        <v>88</v>
      </c>
      <c r="Y38" s="85" t="str">
        <f t="shared" si="7"/>
        <v/>
      </c>
      <c r="Z38" s="94">
        <f t="shared" si="8"/>
        <v>2464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2683</v>
      </c>
      <c r="D39" s="135" t="s">
        <v>2582</v>
      </c>
      <c r="E39" s="133"/>
      <c r="F39" s="82" t="s">
        <v>113</v>
      </c>
      <c r="G39" s="82" t="s">
        <v>2701</v>
      </c>
      <c r="H39" s="84">
        <v>22</v>
      </c>
      <c r="I39" s="84">
        <v>1</v>
      </c>
      <c r="J39" s="84">
        <v>1</v>
      </c>
      <c r="K39" s="136">
        <f t="shared" si="3"/>
        <v>1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2</v>
      </c>
      <c r="V39" s="84">
        <v>200</v>
      </c>
      <c r="W39" s="85">
        <v>10</v>
      </c>
      <c r="X39" s="94">
        <f t="shared" si="6"/>
        <v>88</v>
      </c>
      <c r="Y39" s="85" t="str">
        <f t="shared" si="7"/>
        <v/>
      </c>
      <c r="Z39" s="94">
        <f t="shared" si="8"/>
        <v>2464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2684</v>
      </c>
      <c r="D40" s="135" t="s">
        <v>2582</v>
      </c>
      <c r="E40" s="133"/>
      <c r="F40" s="82" t="s">
        <v>24</v>
      </c>
      <c r="G40" s="82" t="s">
        <v>49</v>
      </c>
      <c r="H40" s="84">
        <v>42</v>
      </c>
      <c r="I40" s="84">
        <v>1</v>
      </c>
      <c r="J40" s="84">
        <v>1</v>
      </c>
      <c r="K40" s="136">
        <f t="shared" si="3"/>
        <v>1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840</v>
      </c>
      <c r="Y40" s="85" t="str">
        <f t="shared" si="7"/>
        <v/>
      </c>
      <c r="Z40" s="94">
        <f t="shared" si="8"/>
        <v>23520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2684</v>
      </c>
      <c r="D41" s="135" t="s">
        <v>2582</v>
      </c>
      <c r="E41" s="133"/>
      <c r="F41" s="82" t="s">
        <v>113</v>
      </c>
      <c r="G41" s="82" t="s">
        <v>1791</v>
      </c>
      <c r="H41" s="84">
        <v>22</v>
      </c>
      <c r="I41" s="84">
        <v>1</v>
      </c>
      <c r="J41" s="84">
        <v>1</v>
      </c>
      <c r="K41" s="136">
        <f t="shared" si="3"/>
        <v>1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440</v>
      </c>
      <c r="Y41" s="85" t="str">
        <f t="shared" si="7"/>
        <v/>
      </c>
      <c r="Z41" s="94">
        <f t="shared" si="8"/>
        <v>12320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2685</v>
      </c>
      <c r="D42" s="135" t="s">
        <v>2582</v>
      </c>
      <c r="E42" s="133"/>
      <c r="F42" s="82" t="s">
        <v>24</v>
      </c>
      <c r="G42" s="82" t="s">
        <v>49</v>
      </c>
      <c r="H42" s="84">
        <v>42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</v>
      </c>
      <c r="V42" s="84">
        <v>200</v>
      </c>
      <c r="W42" s="85">
        <v>10</v>
      </c>
      <c r="X42" s="94">
        <f t="shared" si="6"/>
        <v>168</v>
      </c>
      <c r="Y42" s="85" t="str">
        <f t="shared" si="7"/>
        <v/>
      </c>
      <c r="Z42" s="94">
        <f t="shared" si="8"/>
        <v>4704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1981</v>
      </c>
      <c r="D43" s="135" t="s">
        <v>2582</v>
      </c>
      <c r="E43" s="133"/>
      <c r="F43" s="82" t="s">
        <v>24</v>
      </c>
      <c r="G43" s="82" t="s">
        <v>49</v>
      </c>
      <c r="H43" s="84">
        <v>42</v>
      </c>
      <c r="I43" s="84">
        <v>2</v>
      </c>
      <c r="J43" s="84">
        <v>1</v>
      </c>
      <c r="K43" s="136">
        <f t="shared" si="3"/>
        <v>2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2</v>
      </c>
      <c r="V43" s="84">
        <v>200</v>
      </c>
      <c r="W43" s="85">
        <v>10</v>
      </c>
      <c r="X43" s="94">
        <f t="shared" si="6"/>
        <v>336</v>
      </c>
      <c r="Y43" s="85" t="str">
        <f t="shared" si="7"/>
        <v/>
      </c>
      <c r="Z43" s="94">
        <f t="shared" si="8"/>
        <v>9408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1705</v>
      </c>
      <c r="D44" s="135" t="s">
        <v>2582</v>
      </c>
      <c r="E44" s="133"/>
      <c r="F44" s="82" t="s">
        <v>36</v>
      </c>
      <c r="G44" s="82" t="s">
        <v>142</v>
      </c>
      <c r="H44" s="84">
        <v>42</v>
      </c>
      <c r="I44" s="84">
        <v>6</v>
      </c>
      <c r="J44" s="84">
        <v>2</v>
      </c>
      <c r="K44" s="136">
        <f t="shared" si="3"/>
        <v>12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6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10080</v>
      </c>
      <c r="Y44" s="85" t="str">
        <f t="shared" si="7"/>
        <v/>
      </c>
      <c r="Z44" s="94">
        <f t="shared" si="8"/>
        <v>282240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2686</v>
      </c>
      <c r="D45" s="135" t="s">
        <v>2582</v>
      </c>
      <c r="E45" s="133"/>
      <c r="F45" s="82" t="s">
        <v>113</v>
      </c>
      <c r="G45" s="82" t="s">
        <v>1791</v>
      </c>
      <c r="H45" s="84">
        <v>22</v>
      </c>
      <c r="I45" s="84">
        <v>1</v>
      </c>
      <c r="J45" s="84">
        <v>1</v>
      </c>
      <c r="K45" s="136">
        <f t="shared" si="3"/>
        <v>1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440</v>
      </c>
      <c r="Y45" s="85" t="str">
        <f t="shared" si="7"/>
        <v/>
      </c>
      <c r="Z45" s="94">
        <f t="shared" si="8"/>
        <v>12320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2687</v>
      </c>
      <c r="D46" s="135" t="s">
        <v>2582</v>
      </c>
      <c r="E46" s="133"/>
      <c r="F46" s="82" t="s">
        <v>24</v>
      </c>
      <c r="G46" s="82" t="s">
        <v>1953</v>
      </c>
      <c r="H46" s="84">
        <v>42</v>
      </c>
      <c r="I46" s="84">
        <v>2</v>
      </c>
      <c r="J46" s="84">
        <v>1</v>
      </c>
      <c r="K46" s="136">
        <f t="shared" si="3"/>
        <v>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1680</v>
      </c>
      <c r="Y46" s="85" t="str">
        <f t="shared" si="7"/>
        <v/>
      </c>
      <c r="Z46" s="94">
        <f t="shared" si="8"/>
        <v>47040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2687</v>
      </c>
      <c r="D47" s="135" t="s">
        <v>2582</v>
      </c>
      <c r="E47" s="133"/>
      <c r="F47" s="82" t="s">
        <v>24</v>
      </c>
      <c r="G47" s="82" t="s">
        <v>454</v>
      </c>
      <c r="H47" s="84">
        <v>42</v>
      </c>
      <c r="I47" s="84">
        <v>1</v>
      </c>
      <c r="J47" s="84">
        <v>1</v>
      </c>
      <c r="K47" s="136">
        <f t="shared" si="3"/>
        <v>1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840</v>
      </c>
      <c r="Y47" s="85" t="str">
        <f t="shared" si="7"/>
        <v/>
      </c>
      <c r="Z47" s="94">
        <f t="shared" si="8"/>
        <v>23520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2687</v>
      </c>
      <c r="D48" s="135" t="s">
        <v>2582</v>
      </c>
      <c r="E48" s="133"/>
      <c r="F48" s="82" t="s">
        <v>36</v>
      </c>
      <c r="G48" s="82" t="s">
        <v>142</v>
      </c>
      <c r="H48" s="84">
        <v>42</v>
      </c>
      <c r="I48" s="84">
        <v>4</v>
      </c>
      <c r="J48" s="84">
        <v>2</v>
      </c>
      <c r="K48" s="136">
        <f t="shared" si="3"/>
        <v>8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4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6720</v>
      </c>
      <c r="Y48" s="85" t="str">
        <f t="shared" si="7"/>
        <v/>
      </c>
      <c r="Z48" s="94">
        <f t="shared" si="8"/>
        <v>188160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2687</v>
      </c>
      <c r="D49" s="135" t="s">
        <v>2582</v>
      </c>
      <c r="E49" s="133"/>
      <c r="F49" s="82" t="s">
        <v>36</v>
      </c>
      <c r="G49" s="82" t="s">
        <v>74</v>
      </c>
      <c r="H49" s="84">
        <v>42</v>
      </c>
      <c r="I49" s="84">
        <v>4</v>
      </c>
      <c r="J49" s="84">
        <v>2</v>
      </c>
      <c r="K49" s="136">
        <f t="shared" si="3"/>
        <v>8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4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6720</v>
      </c>
      <c r="Y49" s="85" t="str">
        <f t="shared" si="7"/>
        <v/>
      </c>
      <c r="Z49" s="94">
        <f t="shared" si="8"/>
        <v>188160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2688</v>
      </c>
      <c r="D50" s="135" t="s">
        <v>2582</v>
      </c>
      <c r="E50" s="133"/>
      <c r="F50" s="82" t="s">
        <v>36</v>
      </c>
      <c r="G50" s="82" t="s">
        <v>142</v>
      </c>
      <c r="H50" s="84">
        <v>42</v>
      </c>
      <c r="I50" s="84">
        <v>2</v>
      </c>
      <c r="J50" s="84">
        <v>2</v>
      </c>
      <c r="K50" s="136">
        <f t="shared" si="3"/>
        <v>4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3360</v>
      </c>
      <c r="Y50" s="85" t="str">
        <f t="shared" si="7"/>
        <v/>
      </c>
      <c r="Z50" s="94">
        <f t="shared" si="8"/>
        <v>94080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2689</v>
      </c>
      <c r="D51" s="135" t="s">
        <v>2582</v>
      </c>
      <c r="E51" s="133"/>
      <c r="F51" s="82" t="s">
        <v>24</v>
      </c>
      <c r="G51" s="82" t="s">
        <v>1953</v>
      </c>
      <c r="H51" s="84">
        <v>42</v>
      </c>
      <c r="I51" s="84">
        <v>2</v>
      </c>
      <c r="J51" s="84">
        <v>1</v>
      </c>
      <c r="K51" s="136">
        <f t="shared" si="3"/>
        <v>2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1680</v>
      </c>
      <c r="Y51" s="85" t="str">
        <f t="shared" si="7"/>
        <v/>
      </c>
      <c r="Z51" s="94">
        <f t="shared" si="8"/>
        <v>47040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2689</v>
      </c>
      <c r="D52" s="135" t="s">
        <v>2582</v>
      </c>
      <c r="E52" s="133"/>
      <c r="F52" s="82" t="s">
        <v>36</v>
      </c>
      <c r="G52" s="82" t="s">
        <v>142</v>
      </c>
      <c r="H52" s="84">
        <v>42</v>
      </c>
      <c r="I52" s="84">
        <v>9</v>
      </c>
      <c r="J52" s="84">
        <v>2</v>
      </c>
      <c r="K52" s="136">
        <f t="shared" si="3"/>
        <v>18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9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15120</v>
      </c>
      <c r="Y52" s="85" t="str">
        <f t="shared" si="7"/>
        <v/>
      </c>
      <c r="Z52" s="94">
        <f t="shared" si="8"/>
        <v>423360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2689</v>
      </c>
      <c r="D53" s="135" t="s">
        <v>2582</v>
      </c>
      <c r="E53" s="133"/>
      <c r="F53" s="82" t="s">
        <v>36</v>
      </c>
      <c r="G53" s="82" t="s">
        <v>37</v>
      </c>
      <c r="H53" s="84">
        <v>42</v>
      </c>
      <c r="I53" s="84">
        <v>9</v>
      </c>
      <c r="J53" s="84">
        <v>2</v>
      </c>
      <c r="K53" s="136">
        <f t="shared" si="3"/>
        <v>18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9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15120</v>
      </c>
      <c r="Y53" s="85" t="str">
        <f t="shared" si="7"/>
        <v/>
      </c>
      <c r="Z53" s="94">
        <f t="shared" si="8"/>
        <v>423360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2690</v>
      </c>
      <c r="D54" s="135" t="s">
        <v>2582</v>
      </c>
      <c r="E54" s="133"/>
      <c r="F54" s="82" t="s">
        <v>1942</v>
      </c>
      <c r="G54" s="82" t="s">
        <v>2696</v>
      </c>
      <c r="H54" s="84">
        <v>10</v>
      </c>
      <c r="I54" s="84">
        <v>1</v>
      </c>
      <c r="J54" s="84">
        <v>1</v>
      </c>
      <c r="K54" s="136">
        <f t="shared" si="3"/>
        <v>1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24</v>
      </c>
      <c r="V54" s="84">
        <v>365</v>
      </c>
      <c r="W54" s="85">
        <v>10</v>
      </c>
      <c r="X54" s="94">
        <f t="shared" si="6"/>
        <v>876</v>
      </c>
      <c r="Y54" s="85" t="str">
        <f t="shared" si="7"/>
        <v/>
      </c>
      <c r="Z54" s="94">
        <f t="shared" si="8"/>
        <v>24528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2691</v>
      </c>
      <c r="D55" s="135" t="s">
        <v>2582</v>
      </c>
      <c r="E55" s="133"/>
      <c r="F55" s="82" t="s">
        <v>1942</v>
      </c>
      <c r="G55" s="82" t="s">
        <v>2697</v>
      </c>
      <c r="H55" s="84">
        <v>10</v>
      </c>
      <c r="I55" s="84">
        <v>1</v>
      </c>
      <c r="J55" s="84">
        <v>1</v>
      </c>
      <c r="K55" s="136">
        <f t="shared" si="3"/>
        <v>1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24</v>
      </c>
      <c r="V55" s="84">
        <v>365</v>
      </c>
      <c r="W55" s="85">
        <v>10</v>
      </c>
      <c r="X55" s="94">
        <f t="shared" si="6"/>
        <v>876</v>
      </c>
      <c r="Y55" s="85" t="str">
        <f t="shared" si="7"/>
        <v/>
      </c>
      <c r="Z55" s="94">
        <f t="shared" si="8"/>
        <v>24528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2691</v>
      </c>
      <c r="D56" s="135" t="s">
        <v>2582</v>
      </c>
      <c r="E56" s="133"/>
      <c r="F56" s="82" t="s">
        <v>1942</v>
      </c>
      <c r="G56" s="82" t="s">
        <v>2698</v>
      </c>
      <c r="H56" s="84">
        <v>10</v>
      </c>
      <c r="I56" s="84">
        <v>1</v>
      </c>
      <c r="J56" s="84">
        <v>1</v>
      </c>
      <c r="K56" s="136">
        <f t="shared" si="3"/>
        <v>1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24</v>
      </c>
      <c r="V56" s="84">
        <v>365</v>
      </c>
      <c r="W56" s="85">
        <v>10</v>
      </c>
      <c r="X56" s="94">
        <f t="shared" si="6"/>
        <v>876</v>
      </c>
      <c r="Y56" s="85" t="str">
        <f t="shared" si="7"/>
        <v/>
      </c>
      <c r="Z56" s="94">
        <f t="shared" si="8"/>
        <v>24528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2692</v>
      </c>
      <c r="D57" s="135" t="s">
        <v>2582</v>
      </c>
      <c r="E57" s="133"/>
      <c r="F57" s="82" t="s">
        <v>927</v>
      </c>
      <c r="G57" s="82" t="s">
        <v>2699</v>
      </c>
      <c r="H57" s="84">
        <v>1.1000000000000001</v>
      </c>
      <c r="I57" s="84">
        <v>1</v>
      </c>
      <c r="J57" s="84">
        <v>1</v>
      </c>
      <c r="K57" s="136">
        <f t="shared" si="3"/>
        <v>1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24</v>
      </c>
      <c r="V57" s="84">
        <v>365</v>
      </c>
      <c r="W57" s="85">
        <v>10</v>
      </c>
      <c r="X57" s="94">
        <f t="shared" si="6"/>
        <v>96</v>
      </c>
      <c r="Y57" s="85" t="str">
        <f t="shared" si="7"/>
        <v/>
      </c>
      <c r="Z57" s="94">
        <f t="shared" si="8"/>
        <v>2688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2693</v>
      </c>
      <c r="D58" s="135" t="s">
        <v>2582</v>
      </c>
      <c r="E58" s="133"/>
      <c r="F58" s="82" t="s">
        <v>1942</v>
      </c>
      <c r="G58" s="82" t="s">
        <v>2696</v>
      </c>
      <c r="H58" s="84">
        <v>10</v>
      </c>
      <c r="I58" s="84">
        <v>1</v>
      </c>
      <c r="J58" s="84">
        <v>1</v>
      </c>
      <c r="K58" s="136">
        <f t="shared" si="3"/>
        <v>1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24</v>
      </c>
      <c r="V58" s="84">
        <v>365</v>
      </c>
      <c r="W58" s="85">
        <v>10</v>
      </c>
      <c r="X58" s="94">
        <f t="shared" si="6"/>
        <v>876</v>
      </c>
      <c r="Y58" s="85" t="str">
        <f t="shared" si="7"/>
        <v/>
      </c>
      <c r="Z58" s="94">
        <f t="shared" si="8"/>
        <v>24528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2694</v>
      </c>
      <c r="D59" s="135" t="s">
        <v>2582</v>
      </c>
      <c r="E59" s="133"/>
      <c r="F59" s="82" t="s">
        <v>1942</v>
      </c>
      <c r="G59" s="82" t="s">
        <v>2696</v>
      </c>
      <c r="H59" s="84">
        <v>10</v>
      </c>
      <c r="I59" s="84">
        <v>1</v>
      </c>
      <c r="J59" s="84">
        <v>1</v>
      </c>
      <c r="K59" s="136">
        <f t="shared" si="3"/>
        <v>1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24</v>
      </c>
      <c r="V59" s="84">
        <v>365</v>
      </c>
      <c r="W59" s="85">
        <v>10</v>
      </c>
      <c r="X59" s="94">
        <f t="shared" si="6"/>
        <v>876</v>
      </c>
      <c r="Y59" s="85" t="str">
        <f t="shared" si="7"/>
        <v/>
      </c>
      <c r="Z59" s="94">
        <f t="shared" si="8"/>
        <v>24528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2695</v>
      </c>
      <c r="D60" s="135" t="s">
        <v>2750</v>
      </c>
      <c r="E60" s="133"/>
      <c r="F60" s="82" t="s">
        <v>1942</v>
      </c>
      <c r="G60" s="82" t="s">
        <v>2698</v>
      </c>
      <c r="H60" s="84">
        <v>10</v>
      </c>
      <c r="I60" s="84">
        <v>1</v>
      </c>
      <c r="J60" s="84">
        <v>1</v>
      </c>
      <c r="K60" s="136">
        <f t="shared" si="3"/>
        <v>1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24</v>
      </c>
      <c r="V60" s="84">
        <v>365</v>
      </c>
      <c r="W60" s="85">
        <v>10</v>
      </c>
      <c r="X60" s="94">
        <f t="shared" si="6"/>
        <v>876</v>
      </c>
      <c r="Y60" s="85" t="str">
        <f t="shared" si="7"/>
        <v/>
      </c>
      <c r="Z60" s="94">
        <f t="shared" si="8"/>
        <v>24528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2695</v>
      </c>
      <c r="D61" s="135" t="s">
        <v>2750</v>
      </c>
      <c r="E61" s="133"/>
      <c r="F61" s="82" t="s">
        <v>1942</v>
      </c>
      <c r="G61" s="82" t="s">
        <v>2700</v>
      </c>
      <c r="H61" s="84">
        <v>10</v>
      </c>
      <c r="I61" s="84">
        <v>1</v>
      </c>
      <c r="J61" s="84">
        <v>1</v>
      </c>
      <c r="K61" s="136">
        <f t="shared" si="3"/>
        <v>1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24</v>
      </c>
      <c r="V61" s="84">
        <v>365</v>
      </c>
      <c r="W61" s="85">
        <v>10</v>
      </c>
      <c r="X61" s="94">
        <f t="shared" si="6"/>
        <v>876</v>
      </c>
      <c r="Y61" s="85" t="str">
        <f t="shared" si="7"/>
        <v/>
      </c>
      <c r="Z61" s="94">
        <f t="shared" si="8"/>
        <v>24528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2704</v>
      </c>
      <c r="D62" s="135">
        <v>4500</v>
      </c>
      <c r="E62" s="133"/>
      <c r="F62" s="82" t="s">
        <v>2715</v>
      </c>
      <c r="G62" s="82" t="s">
        <v>2716</v>
      </c>
      <c r="H62" s="84">
        <v>100</v>
      </c>
      <c r="I62" s="84">
        <v>2</v>
      </c>
      <c r="J62" s="84">
        <v>1</v>
      </c>
      <c r="K62" s="136">
        <f t="shared" si="3"/>
        <v>2</v>
      </c>
      <c r="L62" s="133" t="s">
        <v>3517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4000</v>
      </c>
      <c r="Y62" s="85" t="str">
        <f t="shared" si="7"/>
        <v/>
      </c>
      <c r="Z62" s="94">
        <f t="shared" si="8"/>
        <v>112000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2704</v>
      </c>
      <c r="D63" s="135">
        <v>4500</v>
      </c>
      <c r="E63" s="133"/>
      <c r="F63" s="82" t="s">
        <v>927</v>
      </c>
      <c r="G63" s="82" t="s">
        <v>2024</v>
      </c>
      <c r="H63" s="84">
        <v>20</v>
      </c>
      <c r="I63" s="84">
        <v>1</v>
      </c>
      <c r="J63" s="84">
        <v>1</v>
      </c>
      <c r="K63" s="136">
        <f t="shared" si="3"/>
        <v>1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400</v>
      </c>
      <c r="Y63" s="85" t="str">
        <f t="shared" si="7"/>
        <v/>
      </c>
      <c r="Z63" s="94">
        <f t="shared" si="8"/>
        <v>11200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1766</v>
      </c>
      <c r="D64" s="135" t="s">
        <v>2750</v>
      </c>
      <c r="E64" s="133"/>
      <c r="F64" s="82" t="s">
        <v>2717</v>
      </c>
      <c r="G64" s="82" t="s">
        <v>2718</v>
      </c>
      <c r="H64" s="84">
        <v>70</v>
      </c>
      <c r="I64" s="84">
        <v>4</v>
      </c>
      <c r="J64" s="84">
        <v>2</v>
      </c>
      <c r="K64" s="136">
        <f t="shared" si="3"/>
        <v>8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4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11200</v>
      </c>
      <c r="Y64" s="85" t="str">
        <f t="shared" si="7"/>
        <v/>
      </c>
      <c r="Z64" s="94">
        <f t="shared" si="8"/>
        <v>313600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2705</v>
      </c>
      <c r="D65" s="135" t="s">
        <v>2582</v>
      </c>
      <c r="E65" s="133"/>
      <c r="F65" s="82" t="s">
        <v>24</v>
      </c>
      <c r="G65" s="82" t="s">
        <v>1787</v>
      </c>
      <c r="H65" s="84">
        <v>42</v>
      </c>
      <c r="I65" s="84">
        <v>4</v>
      </c>
      <c r="J65" s="84">
        <v>1</v>
      </c>
      <c r="K65" s="136">
        <f t="shared" si="3"/>
        <v>4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4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3360</v>
      </c>
      <c r="Y65" s="85" t="str">
        <f t="shared" si="7"/>
        <v/>
      </c>
      <c r="Z65" s="94">
        <f t="shared" si="8"/>
        <v>94080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2706</v>
      </c>
      <c r="D66" s="135" t="s">
        <v>2582</v>
      </c>
      <c r="E66" s="133"/>
      <c r="F66" s="82" t="s">
        <v>113</v>
      </c>
      <c r="G66" s="82" t="s">
        <v>1791</v>
      </c>
      <c r="H66" s="84">
        <v>22</v>
      </c>
      <c r="I66" s="84">
        <v>3</v>
      </c>
      <c r="J66" s="84">
        <v>1</v>
      </c>
      <c r="K66" s="136">
        <f t="shared" si="3"/>
        <v>3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3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1320</v>
      </c>
      <c r="Y66" s="85" t="str">
        <f t="shared" si="7"/>
        <v/>
      </c>
      <c r="Z66" s="94">
        <f t="shared" si="8"/>
        <v>36960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1996</v>
      </c>
      <c r="D67" s="135" t="s">
        <v>2582</v>
      </c>
      <c r="E67" s="133"/>
      <c r="F67" s="82" t="s">
        <v>113</v>
      </c>
      <c r="G67" s="82" t="s">
        <v>114</v>
      </c>
      <c r="H67" s="84">
        <v>22</v>
      </c>
      <c r="I67" s="84">
        <v>1</v>
      </c>
      <c r="J67" s="84">
        <v>1</v>
      </c>
      <c r="K67" s="136">
        <f t="shared" si="3"/>
        <v>1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2</v>
      </c>
      <c r="V67" s="84">
        <v>200</v>
      </c>
      <c r="W67" s="85">
        <v>10</v>
      </c>
      <c r="X67" s="94">
        <f t="shared" si="6"/>
        <v>88</v>
      </c>
      <c r="Y67" s="85" t="str">
        <f t="shared" si="7"/>
        <v/>
      </c>
      <c r="Z67" s="94">
        <f t="shared" si="8"/>
        <v>2464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2707</v>
      </c>
      <c r="D68" s="135" t="s">
        <v>2582</v>
      </c>
      <c r="E68" s="133"/>
      <c r="F68" s="82" t="s">
        <v>24</v>
      </c>
      <c r="G68" s="82" t="s">
        <v>49</v>
      </c>
      <c r="H68" s="84">
        <v>42</v>
      </c>
      <c r="I68" s="84">
        <v>2</v>
      </c>
      <c r="J68" s="84">
        <v>1</v>
      </c>
      <c r="K68" s="136">
        <f t="shared" si="3"/>
        <v>2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2</v>
      </c>
      <c r="S68" s="170"/>
      <c r="T68" s="176" t="str">
        <f t="shared" si="5"/>
        <v/>
      </c>
      <c r="U68" s="94">
        <v>2</v>
      </c>
      <c r="V68" s="84">
        <v>200</v>
      </c>
      <c r="W68" s="85">
        <v>10</v>
      </c>
      <c r="X68" s="94">
        <f t="shared" si="6"/>
        <v>336</v>
      </c>
      <c r="Y68" s="85" t="str">
        <f t="shared" si="7"/>
        <v/>
      </c>
      <c r="Z68" s="94">
        <f t="shared" si="8"/>
        <v>9408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2707</v>
      </c>
      <c r="D69" s="135" t="s">
        <v>2582</v>
      </c>
      <c r="E69" s="133"/>
      <c r="F69" s="82" t="s">
        <v>1942</v>
      </c>
      <c r="G69" s="82" t="s">
        <v>2719</v>
      </c>
      <c r="H69" s="84">
        <v>10</v>
      </c>
      <c r="I69" s="84">
        <v>2</v>
      </c>
      <c r="J69" s="84">
        <v>1</v>
      </c>
      <c r="K69" s="136">
        <f t="shared" si="3"/>
        <v>2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2</v>
      </c>
      <c r="S69" s="170"/>
      <c r="T69" s="176" t="str">
        <f t="shared" si="5"/>
        <v/>
      </c>
      <c r="U69" s="94">
        <v>2</v>
      </c>
      <c r="V69" s="84">
        <v>200</v>
      </c>
      <c r="W69" s="85">
        <v>10</v>
      </c>
      <c r="X69" s="94">
        <f t="shared" si="6"/>
        <v>80</v>
      </c>
      <c r="Y69" s="85" t="str">
        <f t="shared" si="7"/>
        <v/>
      </c>
      <c r="Z69" s="94">
        <f t="shared" si="8"/>
        <v>2240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2708</v>
      </c>
      <c r="D70" s="135" t="s">
        <v>2582</v>
      </c>
      <c r="E70" s="133"/>
      <c r="F70" s="82" t="s">
        <v>24</v>
      </c>
      <c r="G70" s="82" t="s">
        <v>49</v>
      </c>
      <c r="H70" s="84">
        <v>42</v>
      </c>
      <c r="I70" s="84">
        <v>2</v>
      </c>
      <c r="J70" s="84">
        <v>1</v>
      </c>
      <c r="K70" s="136">
        <f t="shared" ref="K70:K132" si="13">+I70*J70</f>
        <v>2</v>
      </c>
      <c r="L70" s="133" t="s">
        <v>3514</v>
      </c>
      <c r="M70" s="162"/>
      <c r="N70" s="162"/>
      <c r="O70" s="163"/>
      <c r="P70" s="164"/>
      <c r="Q70" s="165"/>
      <c r="R70" s="137">
        <f t="shared" ref="R70:R133" si="14">+I70</f>
        <v>2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1680</v>
      </c>
      <c r="Y70" s="85" t="str">
        <f t="shared" si="7"/>
        <v/>
      </c>
      <c r="Z70" s="94">
        <f t="shared" si="8"/>
        <v>47040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1982</v>
      </c>
      <c r="D71" s="135" t="s">
        <v>2582</v>
      </c>
      <c r="E71" s="133"/>
      <c r="F71" s="82" t="s">
        <v>36</v>
      </c>
      <c r="G71" s="82" t="s">
        <v>142</v>
      </c>
      <c r="H71" s="84">
        <v>42</v>
      </c>
      <c r="I71" s="84">
        <v>1</v>
      </c>
      <c r="J71" s="84">
        <v>2</v>
      </c>
      <c r="K71" s="136">
        <f t="shared" si="13"/>
        <v>2</v>
      </c>
      <c r="L71" s="133" t="s">
        <v>3514</v>
      </c>
      <c r="M71" s="162"/>
      <c r="N71" s="162"/>
      <c r="O71" s="163"/>
      <c r="P71" s="164"/>
      <c r="Q71" s="165"/>
      <c r="R71" s="137">
        <f t="shared" si="14"/>
        <v>1</v>
      </c>
      <c r="S71" s="170"/>
      <c r="T71" s="176" t="str">
        <f t="shared" ref="T71:T134" si="15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6">IFERROR(IF(H71="","",ROUNDDOWN(H71/1000*K71*U71*V71*W71,0)),"-")</f>
        <v>1680</v>
      </c>
      <c r="Y71" s="85" t="str">
        <f t="shared" ref="Y71:Y134" si="17">IFERROR(IF(Q71="","",ROUNDDOWN(Q71/1000*R71*U71*V71*W71,0)),"-")</f>
        <v/>
      </c>
      <c r="Z71" s="94">
        <f t="shared" ref="Z71:Z134" si="18">IFERROR(IF(H71="","",ROUNDDOWN(X71*$V$2,0)),"-")</f>
        <v>47040</v>
      </c>
      <c r="AA71" s="85" t="str">
        <f t="shared" ref="AA71:AA134" si="19">IFERROR(IF(Q71="","",ROUNDDOWN(Y71*$V$2,0)),"-")</f>
        <v/>
      </c>
      <c r="AB71" s="94" t="str">
        <f t="shared" ref="AB71:AB134" si="20">IFERROR(IF(Q71="","",ROUNDDOWN(X71-Y71,0)),"-")</f>
        <v/>
      </c>
      <c r="AC71" s="95" t="str">
        <f t="shared" ref="AC71:AC134" si="21">IFERROR(IF(Q71="","",ROUNDDOWN(Z71-AA71,0)),"-")</f>
        <v/>
      </c>
      <c r="AD71" s="178" t="str">
        <f t="shared" ref="AD71:AD134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1982</v>
      </c>
      <c r="D72" s="135" t="s">
        <v>2582</v>
      </c>
      <c r="E72" s="133"/>
      <c r="F72" s="82" t="s">
        <v>24</v>
      </c>
      <c r="G72" s="82" t="s">
        <v>2720</v>
      </c>
      <c r="H72" s="84">
        <v>42</v>
      </c>
      <c r="I72" s="84">
        <v>1</v>
      </c>
      <c r="J72" s="84">
        <v>1</v>
      </c>
      <c r="K72" s="136">
        <f t="shared" si="13"/>
        <v>1</v>
      </c>
      <c r="L72" s="133" t="s">
        <v>3514</v>
      </c>
      <c r="M72" s="162"/>
      <c r="N72" s="162"/>
      <c r="O72" s="163"/>
      <c r="P72" s="164"/>
      <c r="Q72" s="165"/>
      <c r="R72" s="137">
        <f t="shared" si="14"/>
        <v>1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840</v>
      </c>
      <c r="Y72" s="85" t="str">
        <f t="shared" si="17"/>
        <v/>
      </c>
      <c r="Z72" s="94">
        <f t="shared" si="18"/>
        <v>23520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1727</v>
      </c>
      <c r="D73" s="135" t="s">
        <v>2582</v>
      </c>
      <c r="E73" s="133"/>
      <c r="F73" s="82" t="s">
        <v>1942</v>
      </c>
      <c r="G73" s="82" t="s">
        <v>2721</v>
      </c>
      <c r="H73" s="84">
        <v>10</v>
      </c>
      <c r="I73" s="84">
        <v>1</v>
      </c>
      <c r="J73" s="84">
        <v>1</v>
      </c>
      <c r="K73" s="136">
        <f t="shared" si="13"/>
        <v>1</v>
      </c>
      <c r="L73" s="133" t="s">
        <v>3514</v>
      </c>
      <c r="M73" s="162"/>
      <c r="N73" s="162"/>
      <c r="O73" s="163"/>
      <c r="P73" s="164"/>
      <c r="Q73" s="165"/>
      <c r="R73" s="137">
        <f t="shared" si="14"/>
        <v>1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200</v>
      </c>
      <c r="Y73" s="85" t="str">
        <f t="shared" si="17"/>
        <v/>
      </c>
      <c r="Z73" s="94">
        <f t="shared" si="18"/>
        <v>5600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>
        <v>2</v>
      </c>
      <c r="C74" s="134" t="s">
        <v>1727</v>
      </c>
      <c r="D74" s="135" t="s">
        <v>2582</v>
      </c>
      <c r="E74" s="133"/>
      <c r="F74" s="82" t="s">
        <v>2399</v>
      </c>
      <c r="G74" s="82" t="s">
        <v>2421</v>
      </c>
      <c r="H74" s="84">
        <v>116</v>
      </c>
      <c r="I74" s="84">
        <v>12</v>
      </c>
      <c r="J74" s="84">
        <v>1</v>
      </c>
      <c r="K74" s="136">
        <f t="shared" si="13"/>
        <v>12</v>
      </c>
      <c r="L74" s="133" t="s">
        <v>3514</v>
      </c>
      <c r="M74" s="162"/>
      <c r="N74" s="162"/>
      <c r="O74" s="163"/>
      <c r="P74" s="164"/>
      <c r="Q74" s="165"/>
      <c r="R74" s="137">
        <f t="shared" si="14"/>
        <v>12</v>
      </c>
      <c r="S74" s="170"/>
      <c r="T74" s="176" t="str">
        <f t="shared" si="15"/>
        <v/>
      </c>
      <c r="U74" s="94">
        <v>10</v>
      </c>
      <c r="V74" s="84">
        <v>200</v>
      </c>
      <c r="W74" s="85">
        <v>10</v>
      </c>
      <c r="X74" s="94">
        <f t="shared" si="16"/>
        <v>27840</v>
      </c>
      <c r="Y74" s="85" t="str">
        <f t="shared" si="17"/>
        <v/>
      </c>
      <c r="Z74" s="94">
        <f t="shared" si="18"/>
        <v>779520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2</v>
      </c>
      <c r="C75" s="134" t="s">
        <v>1727</v>
      </c>
      <c r="D75" s="135" t="s">
        <v>2582</v>
      </c>
      <c r="E75" s="133"/>
      <c r="F75" s="82" t="s">
        <v>36</v>
      </c>
      <c r="G75" s="82" t="s">
        <v>142</v>
      </c>
      <c r="H75" s="84">
        <v>42</v>
      </c>
      <c r="I75" s="84">
        <v>7</v>
      </c>
      <c r="J75" s="84">
        <v>2</v>
      </c>
      <c r="K75" s="136">
        <f t="shared" si="13"/>
        <v>14</v>
      </c>
      <c r="L75" s="133" t="s">
        <v>3514</v>
      </c>
      <c r="M75" s="162"/>
      <c r="N75" s="162"/>
      <c r="O75" s="163"/>
      <c r="P75" s="164"/>
      <c r="Q75" s="165"/>
      <c r="R75" s="137">
        <f t="shared" si="14"/>
        <v>7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11760</v>
      </c>
      <c r="Y75" s="85" t="str">
        <f t="shared" si="17"/>
        <v/>
      </c>
      <c r="Z75" s="94">
        <f t="shared" si="18"/>
        <v>329280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2</v>
      </c>
      <c r="C76" s="134" t="s">
        <v>1727</v>
      </c>
      <c r="D76" s="135" t="s">
        <v>2582</v>
      </c>
      <c r="E76" s="133"/>
      <c r="F76" s="82" t="s">
        <v>24</v>
      </c>
      <c r="G76" s="82" t="s">
        <v>49</v>
      </c>
      <c r="H76" s="84">
        <v>42</v>
      </c>
      <c r="I76" s="84">
        <v>1</v>
      </c>
      <c r="J76" s="84">
        <v>1</v>
      </c>
      <c r="K76" s="136">
        <f t="shared" si="13"/>
        <v>1</v>
      </c>
      <c r="L76" s="133" t="s">
        <v>3514</v>
      </c>
      <c r="M76" s="162"/>
      <c r="N76" s="162"/>
      <c r="O76" s="163"/>
      <c r="P76" s="164"/>
      <c r="Q76" s="165"/>
      <c r="R76" s="137">
        <f t="shared" si="14"/>
        <v>1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840</v>
      </c>
      <c r="Y76" s="85" t="str">
        <f t="shared" si="17"/>
        <v/>
      </c>
      <c r="Z76" s="94">
        <f t="shared" si="18"/>
        <v>23520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2</v>
      </c>
      <c r="C77" s="134" t="s">
        <v>1728</v>
      </c>
      <c r="D77" s="135" t="s">
        <v>2582</v>
      </c>
      <c r="E77" s="133"/>
      <c r="F77" s="82" t="s">
        <v>542</v>
      </c>
      <c r="G77" s="82" t="s">
        <v>2702</v>
      </c>
      <c r="H77" s="84">
        <v>22</v>
      </c>
      <c r="I77" s="84">
        <v>4</v>
      </c>
      <c r="J77" s="84">
        <v>5</v>
      </c>
      <c r="K77" s="136">
        <f t="shared" si="13"/>
        <v>20</v>
      </c>
      <c r="L77" s="133" t="s">
        <v>3517</v>
      </c>
      <c r="M77" s="162"/>
      <c r="N77" s="162"/>
      <c r="O77" s="163"/>
      <c r="P77" s="164"/>
      <c r="Q77" s="165"/>
      <c r="R77" s="137">
        <f t="shared" si="14"/>
        <v>4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8800</v>
      </c>
      <c r="Y77" s="85" t="str">
        <f t="shared" si="17"/>
        <v/>
      </c>
      <c r="Z77" s="94">
        <f t="shared" si="18"/>
        <v>246400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2</v>
      </c>
      <c r="C78" s="134" t="s">
        <v>1728</v>
      </c>
      <c r="D78" s="135" t="s">
        <v>2582</v>
      </c>
      <c r="E78" s="133"/>
      <c r="F78" s="82" t="s">
        <v>36</v>
      </c>
      <c r="G78" s="82" t="s">
        <v>2344</v>
      </c>
      <c r="H78" s="84">
        <v>42</v>
      </c>
      <c r="I78" s="84">
        <v>4</v>
      </c>
      <c r="J78" s="84">
        <v>2</v>
      </c>
      <c r="K78" s="136">
        <f t="shared" si="13"/>
        <v>8</v>
      </c>
      <c r="L78" s="133" t="s">
        <v>3517</v>
      </c>
      <c r="M78" s="162"/>
      <c r="N78" s="162"/>
      <c r="O78" s="163"/>
      <c r="P78" s="164"/>
      <c r="Q78" s="165"/>
      <c r="R78" s="137">
        <f t="shared" si="14"/>
        <v>4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6720</v>
      </c>
      <c r="Y78" s="85" t="str">
        <f t="shared" si="17"/>
        <v/>
      </c>
      <c r="Z78" s="94">
        <f t="shared" si="18"/>
        <v>188160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2</v>
      </c>
      <c r="C79" s="134" t="s">
        <v>1728</v>
      </c>
      <c r="D79" s="135" t="s">
        <v>2582</v>
      </c>
      <c r="E79" s="133"/>
      <c r="F79" s="82" t="s">
        <v>1942</v>
      </c>
      <c r="G79" s="82" t="s">
        <v>2719</v>
      </c>
      <c r="H79" s="84">
        <v>10</v>
      </c>
      <c r="I79" s="84">
        <v>1</v>
      </c>
      <c r="J79" s="84">
        <v>1</v>
      </c>
      <c r="K79" s="136">
        <f t="shared" si="13"/>
        <v>1</v>
      </c>
      <c r="L79" s="133" t="s">
        <v>3514</v>
      </c>
      <c r="M79" s="162"/>
      <c r="N79" s="162"/>
      <c r="O79" s="163"/>
      <c r="P79" s="164"/>
      <c r="Q79" s="165"/>
      <c r="R79" s="137">
        <f t="shared" si="14"/>
        <v>1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200</v>
      </c>
      <c r="Y79" s="85" t="str">
        <f t="shared" si="17"/>
        <v/>
      </c>
      <c r="Z79" s="94">
        <f t="shared" si="18"/>
        <v>5600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2</v>
      </c>
      <c r="C80" s="134" t="s">
        <v>2709</v>
      </c>
      <c r="D80" s="135" t="s">
        <v>2582</v>
      </c>
      <c r="E80" s="133"/>
      <c r="F80" s="82" t="s">
        <v>113</v>
      </c>
      <c r="G80" s="82" t="s">
        <v>1791</v>
      </c>
      <c r="H80" s="84">
        <v>22</v>
      </c>
      <c r="I80" s="84">
        <v>2</v>
      </c>
      <c r="J80" s="84">
        <v>1</v>
      </c>
      <c r="K80" s="136">
        <f t="shared" si="13"/>
        <v>2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2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880</v>
      </c>
      <c r="Y80" s="85" t="str">
        <f t="shared" si="17"/>
        <v/>
      </c>
      <c r="Z80" s="94">
        <f t="shared" si="18"/>
        <v>24640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>
        <v>2</v>
      </c>
      <c r="C81" s="134" t="s">
        <v>2198</v>
      </c>
      <c r="D81" s="135" t="s">
        <v>2582</v>
      </c>
      <c r="E81" s="133"/>
      <c r="F81" s="82" t="s">
        <v>36</v>
      </c>
      <c r="G81" s="82" t="s">
        <v>142</v>
      </c>
      <c r="H81" s="84">
        <v>42</v>
      </c>
      <c r="I81" s="84">
        <v>9</v>
      </c>
      <c r="J81" s="84">
        <v>2</v>
      </c>
      <c r="K81" s="136">
        <f t="shared" si="13"/>
        <v>18</v>
      </c>
      <c r="L81" s="133" t="s">
        <v>3514</v>
      </c>
      <c r="M81" s="162"/>
      <c r="N81" s="162"/>
      <c r="O81" s="163"/>
      <c r="P81" s="164"/>
      <c r="Q81" s="165"/>
      <c r="R81" s="137">
        <f t="shared" si="14"/>
        <v>9</v>
      </c>
      <c r="S81" s="170"/>
      <c r="T81" s="176" t="str">
        <f t="shared" si="15"/>
        <v/>
      </c>
      <c r="U81" s="94">
        <v>10</v>
      </c>
      <c r="V81" s="84">
        <v>200</v>
      </c>
      <c r="W81" s="85">
        <v>10</v>
      </c>
      <c r="X81" s="94">
        <f t="shared" si="16"/>
        <v>15120</v>
      </c>
      <c r="Y81" s="85" t="str">
        <f t="shared" si="17"/>
        <v/>
      </c>
      <c r="Z81" s="94">
        <f t="shared" si="18"/>
        <v>423360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2</v>
      </c>
      <c r="C82" s="134" t="s">
        <v>2198</v>
      </c>
      <c r="D82" s="135" t="s">
        <v>2582</v>
      </c>
      <c r="E82" s="133"/>
      <c r="F82" s="82" t="s">
        <v>24</v>
      </c>
      <c r="G82" s="82" t="s">
        <v>1953</v>
      </c>
      <c r="H82" s="84">
        <v>42</v>
      </c>
      <c r="I82" s="84">
        <v>2</v>
      </c>
      <c r="J82" s="84">
        <v>1</v>
      </c>
      <c r="K82" s="136">
        <f t="shared" si="13"/>
        <v>2</v>
      </c>
      <c r="L82" s="133" t="s">
        <v>3514</v>
      </c>
      <c r="M82" s="162"/>
      <c r="N82" s="162"/>
      <c r="O82" s="163"/>
      <c r="P82" s="164"/>
      <c r="Q82" s="165"/>
      <c r="R82" s="137">
        <f t="shared" si="14"/>
        <v>2</v>
      </c>
      <c r="S82" s="170"/>
      <c r="T82" s="176" t="str">
        <f t="shared" si="15"/>
        <v/>
      </c>
      <c r="U82" s="94">
        <v>10</v>
      </c>
      <c r="V82" s="84">
        <v>200</v>
      </c>
      <c r="W82" s="85">
        <v>10</v>
      </c>
      <c r="X82" s="94">
        <f t="shared" si="16"/>
        <v>1680</v>
      </c>
      <c r="Y82" s="85" t="str">
        <f t="shared" si="17"/>
        <v/>
      </c>
      <c r="Z82" s="94">
        <f t="shared" si="18"/>
        <v>47040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2</v>
      </c>
      <c r="C83" s="134" t="s">
        <v>1966</v>
      </c>
      <c r="D83" s="135" t="s">
        <v>2582</v>
      </c>
      <c r="E83" s="133"/>
      <c r="F83" s="82" t="s">
        <v>2399</v>
      </c>
      <c r="G83" s="82" t="s">
        <v>2421</v>
      </c>
      <c r="H83" s="84">
        <v>116</v>
      </c>
      <c r="I83" s="84">
        <v>12</v>
      </c>
      <c r="J83" s="84">
        <v>1</v>
      </c>
      <c r="K83" s="136">
        <f t="shared" si="13"/>
        <v>12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12</v>
      </c>
      <c r="S83" s="170"/>
      <c r="T83" s="176" t="str">
        <f t="shared" si="15"/>
        <v/>
      </c>
      <c r="U83" s="94">
        <v>10</v>
      </c>
      <c r="V83" s="84">
        <v>200</v>
      </c>
      <c r="W83" s="85">
        <v>10</v>
      </c>
      <c r="X83" s="94">
        <f t="shared" si="16"/>
        <v>27840</v>
      </c>
      <c r="Y83" s="85" t="str">
        <f t="shared" si="17"/>
        <v/>
      </c>
      <c r="Z83" s="94">
        <f t="shared" si="18"/>
        <v>779520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>
        <v>2</v>
      </c>
      <c r="C84" s="134" t="s">
        <v>2710</v>
      </c>
      <c r="D84" s="135" t="s">
        <v>2582</v>
      </c>
      <c r="E84" s="133"/>
      <c r="F84" s="82" t="s">
        <v>113</v>
      </c>
      <c r="G84" s="82" t="s">
        <v>2722</v>
      </c>
      <c r="H84" s="84">
        <v>22</v>
      </c>
      <c r="I84" s="84">
        <v>1</v>
      </c>
      <c r="J84" s="84">
        <v>1</v>
      </c>
      <c r="K84" s="136">
        <f t="shared" si="13"/>
        <v>1</v>
      </c>
      <c r="L84" s="133" t="s">
        <v>3514</v>
      </c>
      <c r="M84" s="162"/>
      <c r="N84" s="162"/>
      <c r="O84" s="163"/>
      <c r="P84" s="164"/>
      <c r="Q84" s="165"/>
      <c r="R84" s="137">
        <f t="shared" si="14"/>
        <v>1</v>
      </c>
      <c r="S84" s="170"/>
      <c r="T84" s="176" t="str">
        <f t="shared" si="15"/>
        <v/>
      </c>
      <c r="U84" s="94">
        <v>10</v>
      </c>
      <c r="V84" s="84">
        <v>200</v>
      </c>
      <c r="W84" s="85">
        <v>10</v>
      </c>
      <c r="X84" s="94">
        <f t="shared" si="16"/>
        <v>440</v>
      </c>
      <c r="Y84" s="85" t="str">
        <f t="shared" si="17"/>
        <v/>
      </c>
      <c r="Z84" s="94">
        <f t="shared" si="18"/>
        <v>12320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2</v>
      </c>
      <c r="C85" s="134" t="s">
        <v>1690</v>
      </c>
      <c r="D85" s="135" t="s">
        <v>2582</v>
      </c>
      <c r="E85" s="133"/>
      <c r="F85" s="82" t="s">
        <v>24</v>
      </c>
      <c r="G85" s="82" t="s">
        <v>1787</v>
      </c>
      <c r="H85" s="84">
        <v>42</v>
      </c>
      <c r="I85" s="84">
        <v>8</v>
      </c>
      <c r="J85" s="84">
        <v>1</v>
      </c>
      <c r="K85" s="136">
        <f t="shared" si="13"/>
        <v>8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8</v>
      </c>
      <c r="S85" s="170"/>
      <c r="T85" s="176" t="str">
        <f t="shared" si="15"/>
        <v/>
      </c>
      <c r="U85" s="94">
        <v>10</v>
      </c>
      <c r="V85" s="84">
        <v>200</v>
      </c>
      <c r="W85" s="85">
        <v>10</v>
      </c>
      <c r="X85" s="94">
        <f t="shared" si="16"/>
        <v>6720</v>
      </c>
      <c r="Y85" s="85" t="str">
        <f t="shared" si="17"/>
        <v/>
      </c>
      <c r="Z85" s="94">
        <f t="shared" si="18"/>
        <v>188160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>
        <v>2</v>
      </c>
      <c r="C86" s="134" t="s">
        <v>1690</v>
      </c>
      <c r="D86" s="135" t="s">
        <v>2582</v>
      </c>
      <c r="E86" s="133"/>
      <c r="F86" s="82" t="s">
        <v>173</v>
      </c>
      <c r="G86" s="82" t="s">
        <v>2722</v>
      </c>
      <c r="H86" s="84">
        <v>22</v>
      </c>
      <c r="I86" s="84">
        <v>1</v>
      </c>
      <c r="J86" s="84">
        <v>2</v>
      </c>
      <c r="K86" s="136">
        <f t="shared" si="13"/>
        <v>2</v>
      </c>
      <c r="L86" s="133" t="s">
        <v>3517</v>
      </c>
      <c r="M86" s="162"/>
      <c r="N86" s="162"/>
      <c r="O86" s="163"/>
      <c r="P86" s="164"/>
      <c r="Q86" s="165"/>
      <c r="R86" s="137">
        <f t="shared" si="14"/>
        <v>1</v>
      </c>
      <c r="S86" s="170"/>
      <c r="T86" s="176" t="str">
        <f t="shared" si="15"/>
        <v/>
      </c>
      <c r="U86" s="94">
        <v>10</v>
      </c>
      <c r="V86" s="84">
        <v>200</v>
      </c>
      <c r="W86" s="85">
        <v>10</v>
      </c>
      <c r="X86" s="94">
        <f t="shared" si="16"/>
        <v>880</v>
      </c>
      <c r="Y86" s="85" t="str">
        <f t="shared" si="17"/>
        <v/>
      </c>
      <c r="Z86" s="94">
        <f t="shared" si="18"/>
        <v>24640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>
        <v>2</v>
      </c>
      <c r="C87" s="134" t="s">
        <v>2711</v>
      </c>
      <c r="D87" s="135" t="s">
        <v>2582</v>
      </c>
      <c r="E87" s="133"/>
      <c r="F87" s="82" t="s">
        <v>113</v>
      </c>
      <c r="G87" s="82" t="s">
        <v>1791</v>
      </c>
      <c r="H87" s="84">
        <v>22</v>
      </c>
      <c r="I87" s="84">
        <v>6</v>
      </c>
      <c r="J87" s="84">
        <v>1</v>
      </c>
      <c r="K87" s="136">
        <f t="shared" si="13"/>
        <v>6</v>
      </c>
      <c r="L87" s="133" t="s">
        <v>3514</v>
      </c>
      <c r="M87" s="162"/>
      <c r="N87" s="162"/>
      <c r="O87" s="163"/>
      <c r="P87" s="164"/>
      <c r="Q87" s="165"/>
      <c r="R87" s="137">
        <f t="shared" si="14"/>
        <v>6</v>
      </c>
      <c r="S87" s="170"/>
      <c r="T87" s="176" t="str">
        <f t="shared" si="15"/>
        <v/>
      </c>
      <c r="U87" s="94">
        <v>10</v>
      </c>
      <c r="V87" s="84">
        <v>200</v>
      </c>
      <c r="W87" s="85">
        <v>10</v>
      </c>
      <c r="X87" s="94">
        <f t="shared" si="16"/>
        <v>2640</v>
      </c>
      <c r="Y87" s="85" t="str">
        <f t="shared" si="17"/>
        <v/>
      </c>
      <c r="Z87" s="94">
        <f t="shared" si="18"/>
        <v>73920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>
        <v>2</v>
      </c>
      <c r="C88" s="134" t="s">
        <v>1697</v>
      </c>
      <c r="D88" s="135" t="s">
        <v>2582</v>
      </c>
      <c r="E88" s="133"/>
      <c r="F88" s="82" t="s">
        <v>24</v>
      </c>
      <c r="G88" s="82" t="s">
        <v>49</v>
      </c>
      <c r="H88" s="84">
        <v>42</v>
      </c>
      <c r="I88" s="84">
        <v>2</v>
      </c>
      <c r="J88" s="84">
        <v>1</v>
      </c>
      <c r="K88" s="136">
        <f t="shared" si="13"/>
        <v>2</v>
      </c>
      <c r="L88" s="133" t="s">
        <v>3514</v>
      </c>
      <c r="M88" s="162"/>
      <c r="N88" s="162"/>
      <c r="O88" s="163"/>
      <c r="P88" s="164"/>
      <c r="Q88" s="165"/>
      <c r="R88" s="137">
        <f t="shared" si="14"/>
        <v>2</v>
      </c>
      <c r="S88" s="170"/>
      <c r="T88" s="176" t="str">
        <f t="shared" si="15"/>
        <v/>
      </c>
      <c r="U88" s="94">
        <v>10</v>
      </c>
      <c r="V88" s="84">
        <v>200</v>
      </c>
      <c r="W88" s="85">
        <v>10</v>
      </c>
      <c r="X88" s="94">
        <f t="shared" si="16"/>
        <v>1680</v>
      </c>
      <c r="Y88" s="85" t="str">
        <f t="shared" si="17"/>
        <v/>
      </c>
      <c r="Z88" s="94">
        <f t="shared" si="18"/>
        <v>47040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>
        <v>2</v>
      </c>
      <c r="C89" s="134" t="s">
        <v>1981</v>
      </c>
      <c r="D89" s="135" t="s">
        <v>2582</v>
      </c>
      <c r="E89" s="133"/>
      <c r="F89" s="82" t="s">
        <v>24</v>
      </c>
      <c r="G89" s="82" t="s">
        <v>49</v>
      </c>
      <c r="H89" s="84">
        <v>42</v>
      </c>
      <c r="I89" s="84">
        <v>4</v>
      </c>
      <c r="J89" s="84">
        <v>1</v>
      </c>
      <c r="K89" s="136">
        <f t="shared" si="13"/>
        <v>4</v>
      </c>
      <c r="L89" s="133" t="s">
        <v>3514</v>
      </c>
      <c r="M89" s="162"/>
      <c r="N89" s="162"/>
      <c r="O89" s="163"/>
      <c r="P89" s="164"/>
      <c r="Q89" s="165"/>
      <c r="R89" s="137">
        <f t="shared" si="14"/>
        <v>4</v>
      </c>
      <c r="S89" s="170"/>
      <c r="T89" s="176" t="str">
        <f t="shared" si="15"/>
        <v/>
      </c>
      <c r="U89" s="94">
        <v>2</v>
      </c>
      <c r="V89" s="84">
        <v>200</v>
      </c>
      <c r="W89" s="85">
        <v>10</v>
      </c>
      <c r="X89" s="94">
        <f t="shared" si="16"/>
        <v>672</v>
      </c>
      <c r="Y89" s="85" t="str">
        <f t="shared" si="17"/>
        <v/>
      </c>
      <c r="Z89" s="94">
        <f t="shared" si="18"/>
        <v>18816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>
        <v>2</v>
      </c>
      <c r="C90" s="134" t="s">
        <v>2712</v>
      </c>
      <c r="D90" s="135" t="s">
        <v>2582</v>
      </c>
      <c r="E90" s="133"/>
      <c r="F90" s="82" t="s">
        <v>24</v>
      </c>
      <c r="G90" s="82" t="s">
        <v>49</v>
      </c>
      <c r="H90" s="84">
        <v>42</v>
      </c>
      <c r="I90" s="84">
        <v>2</v>
      </c>
      <c r="J90" s="84">
        <v>1</v>
      </c>
      <c r="K90" s="136">
        <f t="shared" si="13"/>
        <v>2</v>
      </c>
      <c r="L90" s="133" t="s">
        <v>3514</v>
      </c>
      <c r="M90" s="162"/>
      <c r="N90" s="162"/>
      <c r="O90" s="163"/>
      <c r="P90" s="164"/>
      <c r="Q90" s="165"/>
      <c r="R90" s="137">
        <f t="shared" si="14"/>
        <v>2</v>
      </c>
      <c r="S90" s="170"/>
      <c r="T90" s="176" t="str">
        <f t="shared" si="15"/>
        <v/>
      </c>
      <c r="U90" s="94">
        <v>10</v>
      </c>
      <c r="V90" s="84">
        <v>200</v>
      </c>
      <c r="W90" s="85">
        <v>10</v>
      </c>
      <c r="X90" s="94">
        <f t="shared" si="16"/>
        <v>1680</v>
      </c>
      <c r="Y90" s="85" t="str">
        <f t="shared" si="17"/>
        <v/>
      </c>
      <c r="Z90" s="94">
        <f t="shared" si="18"/>
        <v>47040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133">
        <v>87</v>
      </c>
      <c r="B91" s="134">
        <v>2</v>
      </c>
      <c r="C91" s="134" t="s">
        <v>2713</v>
      </c>
      <c r="D91" s="135" t="s">
        <v>2582</v>
      </c>
      <c r="E91" s="133"/>
      <c r="F91" s="82" t="s">
        <v>36</v>
      </c>
      <c r="G91" s="82" t="s">
        <v>142</v>
      </c>
      <c r="H91" s="84">
        <v>42</v>
      </c>
      <c r="I91" s="84">
        <v>6</v>
      </c>
      <c r="J91" s="84">
        <v>2</v>
      </c>
      <c r="K91" s="136">
        <f t="shared" si="13"/>
        <v>12</v>
      </c>
      <c r="L91" s="133" t="s">
        <v>3514</v>
      </c>
      <c r="M91" s="162"/>
      <c r="N91" s="162"/>
      <c r="O91" s="163"/>
      <c r="P91" s="164"/>
      <c r="Q91" s="165"/>
      <c r="R91" s="137">
        <f t="shared" si="14"/>
        <v>6</v>
      </c>
      <c r="S91" s="170"/>
      <c r="T91" s="176" t="str">
        <f t="shared" si="15"/>
        <v/>
      </c>
      <c r="U91" s="94">
        <v>10</v>
      </c>
      <c r="V91" s="84">
        <v>200</v>
      </c>
      <c r="W91" s="85">
        <v>10</v>
      </c>
      <c r="X91" s="94">
        <f t="shared" si="16"/>
        <v>10080</v>
      </c>
      <c r="Y91" s="85" t="str">
        <f t="shared" si="17"/>
        <v/>
      </c>
      <c r="Z91" s="94">
        <f t="shared" si="18"/>
        <v>282240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22"/>
        <v/>
      </c>
    </row>
    <row r="92" spans="1:30" s="110" customFormat="1" ht="24.95" customHeight="1" x14ac:dyDescent="0.15">
      <c r="A92" s="133">
        <v>88</v>
      </c>
      <c r="B92" s="134">
        <v>2</v>
      </c>
      <c r="C92" s="134" t="s">
        <v>2713</v>
      </c>
      <c r="D92" s="135" t="s">
        <v>2582</v>
      </c>
      <c r="E92" s="133"/>
      <c r="F92" s="82" t="s">
        <v>24</v>
      </c>
      <c r="G92" s="82" t="s">
        <v>1953</v>
      </c>
      <c r="H92" s="84">
        <v>42</v>
      </c>
      <c r="I92" s="84">
        <v>2</v>
      </c>
      <c r="J92" s="84">
        <v>1</v>
      </c>
      <c r="K92" s="136">
        <f t="shared" si="13"/>
        <v>2</v>
      </c>
      <c r="L92" s="133" t="s">
        <v>3514</v>
      </c>
      <c r="M92" s="162"/>
      <c r="N92" s="162"/>
      <c r="O92" s="163"/>
      <c r="P92" s="164"/>
      <c r="Q92" s="165"/>
      <c r="R92" s="137">
        <f t="shared" si="14"/>
        <v>2</v>
      </c>
      <c r="S92" s="170"/>
      <c r="T92" s="176" t="str">
        <f t="shared" si="15"/>
        <v/>
      </c>
      <c r="U92" s="94">
        <v>10</v>
      </c>
      <c r="V92" s="84">
        <v>200</v>
      </c>
      <c r="W92" s="85">
        <v>10</v>
      </c>
      <c r="X92" s="94">
        <f t="shared" si="16"/>
        <v>1680</v>
      </c>
      <c r="Y92" s="85" t="str">
        <f t="shared" si="17"/>
        <v/>
      </c>
      <c r="Z92" s="94">
        <f t="shared" si="18"/>
        <v>47040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22"/>
        <v/>
      </c>
    </row>
    <row r="93" spans="1:30" s="110" customFormat="1" ht="24.95" customHeight="1" x14ac:dyDescent="0.15">
      <c r="A93" s="133">
        <v>89</v>
      </c>
      <c r="B93" s="134">
        <v>2</v>
      </c>
      <c r="C93" s="134" t="s">
        <v>2714</v>
      </c>
      <c r="D93" s="135" t="s">
        <v>2582</v>
      </c>
      <c r="E93" s="133"/>
      <c r="F93" s="82" t="s">
        <v>36</v>
      </c>
      <c r="G93" s="82" t="s">
        <v>142</v>
      </c>
      <c r="H93" s="84">
        <v>42</v>
      </c>
      <c r="I93" s="84">
        <v>6</v>
      </c>
      <c r="J93" s="84">
        <v>2</v>
      </c>
      <c r="K93" s="136">
        <f t="shared" si="13"/>
        <v>12</v>
      </c>
      <c r="L93" s="133" t="s">
        <v>3514</v>
      </c>
      <c r="M93" s="162"/>
      <c r="N93" s="162"/>
      <c r="O93" s="163"/>
      <c r="P93" s="164"/>
      <c r="Q93" s="165"/>
      <c r="R93" s="137">
        <f t="shared" si="14"/>
        <v>6</v>
      </c>
      <c r="S93" s="170"/>
      <c r="T93" s="176" t="str">
        <f t="shared" si="15"/>
        <v/>
      </c>
      <c r="U93" s="94">
        <v>10</v>
      </c>
      <c r="V93" s="84">
        <v>200</v>
      </c>
      <c r="W93" s="85">
        <v>10</v>
      </c>
      <c r="X93" s="94">
        <f t="shared" si="16"/>
        <v>10080</v>
      </c>
      <c r="Y93" s="85" t="str">
        <f t="shared" si="17"/>
        <v/>
      </c>
      <c r="Z93" s="94">
        <f t="shared" si="18"/>
        <v>282240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22"/>
        <v/>
      </c>
    </row>
    <row r="94" spans="1:30" s="110" customFormat="1" ht="24.95" customHeight="1" x14ac:dyDescent="0.15">
      <c r="A94" s="133">
        <v>90</v>
      </c>
      <c r="B94" s="134">
        <v>2</v>
      </c>
      <c r="C94" s="134" t="s">
        <v>2714</v>
      </c>
      <c r="D94" s="135" t="s">
        <v>2582</v>
      </c>
      <c r="E94" s="133"/>
      <c r="F94" s="82" t="s">
        <v>24</v>
      </c>
      <c r="G94" s="82" t="s">
        <v>1953</v>
      </c>
      <c r="H94" s="84">
        <v>42</v>
      </c>
      <c r="I94" s="84">
        <v>2</v>
      </c>
      <c r="J94" s="84">
        <v>1</v>
      </c>
      <c r="K94" s="136">
        <f t="shared" si="13"/>
        <v>2</v>
      </c>
      <c r="L94" s="133" t="s">
        <v>3514</v>
      </c>
      <c r="M94" s="162"/>
      <c r="N94" s="162"/>
      <c r="O94" s="163"/>
      <c r="P94" s="164"/>
      <c r="Q94" s="165"/>
      <c r="R94" s="137">
        <f t="shared" si="14"/>
        <v>2</v>
      </c>
      <c r="S94" s="170"/>
      <c r="T94" s="176" t="str">
        <f t="shared" si="15"/>
        <v/>
      </c>
      <c r="U94" s="94">
        <v>10</v>
      </c>
      <c r="V94" s="84">
        <v>200</v>
      </c>
      <c r="W94" s="85">
        <v>10</v>
      </c>
      <c r="X94" s="94">
        <f t="shared" si="16"/>
        <v>1680</v>
      </c>
      <c r="Y94" s="85" t="str">
        <f t="shared" si="17"/>
        <v/>
      </c>
      <c r="Z94" s="94">
        <f t="shared" si="18"/>
        <v>47040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22"/>
        <v/>
      </c>
    </row>
    <row r="95" spans="1:30" s="110" customFormat="1" ht="24.95" customHeight="1" x14ac:dyDescent="0.15">
      <c r="A95" s="133">
        <v>91</v>
      </c>
      <c r="B95" s="134">
        <v>2</v>
      </c>
      <c r="C95" s="134" t="s">
        <v>323</v>
      </c>
      <c r="D95" s="135" t="s">
        <v>2582</v>
      </c>
      <c r="E95" s="133"/>
      <c r="F95" s="82" t="s">
        <v>36</v>
      </c>
      <c r="G95" s="82" t="s">
        <v>142</v>
      </c>
      <c r="H95" s="84">
        <v>42</v>
      </c>
      <c r="I95" s="84">
        <v>6</v>
      </c>
      <c r="J95" s="84">
        <v>2</v>
      </c>
      <c r="K95" s="136">
        <f t="shared" si="13"/>
        <v>12</v>
      </c>
      <c r="L95" s="133" t="s">
        <v>3514</v>
      </c>
      <c r="M95" s="162"/>
      <c r="N95" s="162"/>
      <c r="O95" s="163"/>
      <c r="P95" s="164"/>
      <c r="Q95" s="165"/>
      <c r="R95" s="137">
        <f t="shared" si="14"/>
        <v>6</v>
      </c>
      <c r="S95" s="170"/>
      <c r="T95" s="176" t="str">
        <f t="shared" si="15"/>
        <v/>
      </c>
      <c r="U95" s="94">
        <v>10</v>
      </c>
      <c r="V95" s="84">
        <v>200</v>
      </c>
      <c r="W95" s="85">
        <v>10</v>
      </c>
      <c r="X95" s="94">
        <f t="shared" si="16"/>
        <v>10080</v>
      </c>
      <c r="Y95" s="85" t="str">
        <f t="shared" si="17"/>
        <v/>
      </c>
      <c r="Z95" s="94">
        <f t="shared" si="18"/>
        <v>282240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22"/>
        <v/>
      </c>
    </row>
    <row r="96" spans="1:30" s="110" customFormat="1" ht="24.95" customHeight="1" x14ac:dyDescent="0.15">
      <c r="A96" s="133">
        <v>92</v>
      </c>
      <c r="B96" s="134">
        <v>2</v>
      </c>
      <c r="C96" s="134" t="s">
        <v>323</v>
      </c>
      <c r="D96" s="135" t="s">
        <v>2582</v>
      </c>
      <c r="E96" s="133"/>
      <c r="F96" s="82" t="s">
        <v>24</v>
      </c>
      <c r="G96" s="82" t="s">
        <v>1953</v>
      </c>
      <c r="H96" s="84">
        <v>42</v>
      </c>
      <c r="I96" s="84">
        <v>2</v>
      </c>
      <c r="J96" s="84">
        <v>1</v>
      </c>
      <c r="K96" s="136">
        <f t="shared" si="13"/>
        <v>2</v>
      </c>
      <c r="L96" s="133" t="s">
        <v>3514</v>
      </c>
      <c r="M96" s="162"/>
      <c r="N96" s="162"/>
      <c r="O96" s="163"/>
      <c r="P96" s="164"/>
      <c r="Q96" s="165"/>
      <c r="R96" s="137">
        <f t="shared" si="14"/>
        <v>2</v>
      </c>
      <c r="S96" s="170"/>
      <c r="T96" s="176" t="str">
        <f t="shared" si="15"/>
        <v/>
      </c>
      <c r="U96" s="94">
        <v>10</v>
      </c>
      <c r="V96" s="84">
        <v>200</v>
      </c>
      <c r="W96" s="85">
        <v>10</v>
      </c>
      <c r="X96" s="94">
        <f t="shared" si="16"/>
        <v>1680</v>
      </c>
      <c r="Y96" s="85" t="str">
        <f t="shared" si="17"/>
        <v/>
      </c>
      <c r="Z96" s="94">
        <f t="shared" si="18"/>
        <v>47040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22"/>
        <v/>
      </c>
    </row>
    <row r="97" spans="1:30" s="110" customFormat="1" ht="24.95" customHeight="1" x14ac:dyDescent="0.15">
      <c r="A97" s="133">
        <v>93</v>
      </c>
      <c r="B97" s="134">
        <v>2</v>
      </c>
      <c r="C97" s="134" t="s">
        <v>296</v>
      </c>
      <c r="D97" s="135" t="s">
        <v>2582</v>
      </c>
      <c r="E97" s="133"/>
      <c r="F97" s="82" t="s">
        <v>36</v>
      </c>
      <c r="G97" s="82" t="s">
        <v>142</v>
      </c>
      <c r="H97" s="84">
        <v>42</v>
      </c>
      <c r="I97" s="84">
        <v>6</v>
      </c>
      <c r="J97" s="84">
        <v>2</v>
      </c>
      <c r="K97" s="136">
        <f t="shared" si="13"/>
        <v>12</v>
      </c>
      <c r="L97" s="133" t="s">
        <v>3514</v>
      </c>
      <c r="M97" s="162"/>
      <c r="N97" s="162"/>
      <c r="O97" s="163"/>
      <c r="P97" s="164"/>
      <c r="Q97" s="165"/>
      <c r="R97" s="137">
        <f t="shared" si="14"/>
        <v>6</v>
      </c>
      <c r="S97" s="170"/>
      <c r="T97" s="176" t="str">
        <f t="shared" si="15"/>
        <v/>
      </c>
      <c r="U97" s="94">
        <v>10</v>
      </c>
      <c r="V97" s="84">
        <v>200</v>
      </c>
      <c r="W97" s="85">
        <v>10</v>
      </c>
      <c r="X97" s="94">
        <f t="shared" si="16"/>
        <v>10080</v>
      </c>
      <c r="Y97" s="85" t="str">
        <f t="shared" si="17"/>
        <v/>
      </c>
      <c r="Z97" s="94">
        <f t="shared" si="18"/>
        <v>282240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22"/>
        <v/>
      </c>
    </row>
    <row r="98" spans="1:30" s="110" customFormat="1" ht="24.95" customHeight="1" x14ac:dyDescent="0.15">
      <c r="A98" s="133">
        <v>94</v>
      </c>
      <c r="B98" s="134">
        <v>2</v>
      </c>
      <c r="C98" s="134" t="s">
        <v>296</v>
      </c>
      <c r="D98" s="135" t="s">
        <v>2582</v>
      </c>
      <c r="E98" s="133"/>
      <c r="F98" s="82" t="s">
        <v>24</v>
      </c>
      <c r="G98" s="82" t="s">
        <v>1953</v>
      </c>
      <c r="H98" s="84">
        <v>42</v>
      </c>
      <c r="I98" s="84">
        <v>2</v>
      </c>
      <c r="J98" s="84">
        <v>1</v>
      </c>
      <c r="K98" s="136">
        <f t="shared" si="13"/>
        <v>2</v>
      </c>
      <c r="L98" s="133" t="s">
        <v>3514</v>
      </c>
      <c r="M98" s="162"/>
      <c r="N98" s="162"/>
      <c r="O98" s="163"/>
      <c r="P98" s="164"/>
      <c r="Q98" s="165"/>
      <c r="R98" s="137">
        <f t="shared" si="14"/>
        <v>2</v>
      </c>
      <c r="S98" s="170"/>
      <c r="T98" s="176" t="str">
        <f t="shared" si="15"/>
        <v/>
      </c>
      <c r="U98" s="94">
        <v>10</v>
      </c>
      <c r="V98" s="84">
        <v>200</v>
      </c>
      <c r="W98" s="85">
        <v>10</v>
      </c>
      <c r="X98" s="94">
        <f t="shared" si="16"/>
        <v>1680</v>
      </c>
      <c r="Y98" s="85" t="str">
        <f t="shared" si="17"/>
        <v/>
      </c>
      <c r="Z98" s="94">
        <f t="shared" si="18"/>
        <v>47040</v>
      </c>
      <c r="AA98" s="85" t="str">
        <f t="shared" si="19"/>
        <v/>
      </c>
      <c r="AB98" s="94" t="str">
        <f t="shared" si="20"/>
        <v/>
      </c>
      <c r="AC98" s="95" t="str">
        <f t="shared" si="21"/>
        <v/>
      </c>
      <c r="AD98" s="178" t="str">
        <f t="shared" si="22"/>
        <v/>
      </c>
    </row>
    <row r="99" spans="1:30" s="110" customFormat="1" ht="24.95" customHeight="1" x14ac:dyDescent="0.15">
      <c r="A99" s="133">
        <v>95</v>
      </c>
      <c r="B99" s="134">
        <v>2</v>
      </c>
      <c r="C99" s="134" t="s">
        <v>2591</v>
      </c>
      <c r="D99" s="135" t="s">
        <v>2582</v>
      </c>
      <c r="E99" s="133"/>
      <c r="F99" s="82" t="s">
        <v>36</v>
      </c>
      <c r="G99" s="82" t="s">
        <v>142</v>
      </c>
      <c r="H99" s="84">
        <v>42</v>
      </c>
      <c r="I99" s="84">
        <v>6</v>
      </c>
      <c r="J99" s="84">
        <v>2</v>
      </c>
      <c r="K99" s="136">
        <f t="shared" si="13"/>
        <v>12</v>
      </c>
      <c r="L99" s="133" t="s">
        <v>3514</v>
      </c>
      <c r="M99" s="162"/>
      <c r="N99" s="162"/>
      <c r="O99" s="163"/>
      <c r="P99" s="164"/>
      <c r="Q99" s="165"/>
      <c r="R99" s="137">
        <f t="shared" si="14"/>
        <v>6</v>
      </c>
      <c r="S99" s="170"/>
      <c r="T99" s="176" t="str">
        <f t="shared" si="15"/>
        <v/>
      </c>
      <c r="U99" s="94">
        <v>10</v>
      </c>
      <c r="V99" s="84">
        <v>200</v>
      </c>
      <c r="W99" s="85">
        <v>10</v>
      </c>
      <c r="X99" s="94">
        <f t="shared" si="16"/>
        <v>10080</v>
      </c>
      <c r="Y99" s="85" t="str">
        <f t="shared" si="17"/>
        <v/>
      </c>
      <c r="Z99" s="94">
        <f t="shared" si="18"/>
        <v>282240</v>
      </c>
      <c r="AA99" s="85" t="str">
        <f t="shared" si="19"/>
        <v/>
      </c>
      <c r="AB99" s="94" t="str">
        <f t="shared" si="20"/>
        <v/>
      </c>
      <c r="AC99" s="95" t="str">
        <f t="shared" si="21"/>
        <v/>
      </c>
      <c r="AD99" s="178" t="str">
        <f t="shared" si="22"/>
        <v/>
      </c>
    </row>
    <row r="100" spans="1:30" s="110" customFormat="1" ht="24.95" customHeight="1" x14ac:dyDescent="0.15">
      <c r="A100" s="133">
        <v>96</v>
      </c>
      <c r="B100" s="134">
        <v>2</v>
      </c>
      <c r="C100" s="134" t="s">
        <v>2591</v>
      </c>
      <c r="D100" s="135" t="s">
        <v>2582</v>
      </c>
      <c r="E100" s="133"/>
      <c r="F100" s="82" t="s">
        <v>24</v>
      </c>
      <c r="G100" s="82" t="s">
        <v>1953</v>
      </c>
      <c r="H100" s="84">
        <v>42</v>
      </c>
      <c r="I100" s="84">
        <v>2</v>
      </c>
      <c r="J100" s="84">
        <v>1</v>
      </c>
      <c r="K100" s="136">
        <f t="shared" si="13"/>
        <v>2</v>
      </c>
      <c r="L100" s="133" t="s">
        <v>3514</v>
      </c>
      <c r="M100" s="162"/>
      <c r="N100" s="162"/>
      <c r="O100" s="163"/>
      <c r="P100" s="164"/>
      <c r="Q100" s="165"/>
      <c r="R100" s="137">
        <f t="shared" si="14"/>
        <v>2</v>
      </c>
      <c r="S100" s="170"/>
      <c r="T100" s="176" t="str">
        <f t="shared" si="15"/>
        <v/>
      </c>
      <c r="U100" s="94">
        <v>10</v>
      </c>
      <c r="V100" s="84">
        <v>200</v>
      </c>
      <c r="W100" s="85">
        <v>10</v>
      </c>
      <c r="X100" s="94">
        <f t="shared" si="16"/>
        <v>1680</v>
      </c>
      <c r="Y100" s="85" t="str">
        <f t="shared" si="17"/>
        <v/>
      </c>
      <c r="Z100" s="94">
        <f t="shared" si="18"/>
        <v>47040</v>
      </c>
      <c r="AA100" s="85" t="str">
        <f t="shared" si="19"/>
        <v/>
      </c>
      <c r="AB100" s="94" t="str">
        <f t="shared" si="20"/>
        <v/>
      </c>
      <c r="AC100" s="95" t="str">
        <f t="shared" si="21"/>
        <v/>
      </c>
      <c r="AD100" s="178" t="str">
        <f t="shared" si="22"/>
        <v/>
      </c>
    </row>
    <row r="101" spans="1:30" s="110" customFormat="1" ht="24.95" customHeight="1" x14ac:dyDescent="0.15">
      <c r="A101" s="133">
        <v>97</v>
      </c>
      <c r="B101" s="134">
        <v>2</v>
      </c>
      <c r="C101" s="134" t="s">
        <v>2723</v>
      </c>
      <c r="D101" s="135" t="s">
        <v>2582</v>
      </c>
      <c r="E101" s="133"/>
      <c r="F101" s="82" t="s">
        <v>1942</v>
      </c>
      <c r="G101" s="82" t="s">
        <v>2726</v>
      </c>
      <c r="H101" s="84">
        <v>10</v>
      </c>
      <c r="I101" s="84">
        <v>1</v>
      </c>
      <c r="J101" s="84">
        <v>1</v>
      </c>
      <c r="K101" s="136">
        <f t="shared" si="13"/>
        <v>1</v>
      </c>
      <c r="L101" s="133" t="s">
        <v>3514</v>
      </c>
      <c r="M101" s="162"/>
      <c r="N101" s="162"/>
      <c r="O101" s="163"/>
      <c r="P101" s="164"/>
      <c r="Q101" s="165"/>
      <c r="R101" s="137">
        <f t="shared" si="14"/>
        <v>1</v>
      </c>
      <c r="S101" s="170"/>
      <c r="T101" s="176" t="str">
        <f t="shared" si="15"/>
        <v/>
      </c>
      <c r="U101" s="94">
        <v>24</v>
      </c>
      <c r="V101" s="84">
        <v>365</v>
      </c>
      <c r="W101" s="85">
        <v>10</v>
      </c>
      <c r="X101" s="94">
        <f t="shared" si="16"/>
        <v>876</v>
      </c>
      <c r="Y101" s="85" t="str">
        <f t="shared" si="17"/>
        <v/>
      </c>
      <c r="Z101" s="94">
        <f t="shared" si="18"/>
        <v>24528</v>
      </c>
      <c r="AA101" s="85" t="str">
        <f t="shared" si="19"/>
        <v/>
      </c>
      <c r="AB101" s="94" t="str">
        <f t="shared" si="20"/>
        <v/>
      </c>
      <c r="AC101" s="95" t="str">
        <f t="shared" si="21"/>
        <v/>
      </c>
      <c r="AD101" s="178" t="str">
        <f t="shared" si="22"/>
        <v/>
      </c>
    </row>
    <row r="102" spans="1:30" s="110" customFormat="1" ht="24.95" customHeight="1" x14ac:dyDescent="0.15">
      <c r="A102" s="133">
        <v>98</v>
      </c>
      <c r="B102" s="134">
        <v>2</v>
      </c>
      <c r="C102" s="134" t="s">
        <v>2723</v>
      </c>
      <c r="D102" s="135" t="s">
        <v>2582</v>
      </c>
      <c r="E102" s="133"/>
      <c r="F102" s="82" t="s">
        <v>1942</v>
      </c>
      <c r="G102" s="82" t="s">
        <v>2697</v>
      </c>
      <c r="H102" s="84">
        <v>10</v>
      </c>
      <c r="I102" s="84">
        <v>1</v>
      </c>
      <c r="J102" s="84">
        <v>1</v>
      </c>
      <c r="K102" s="136">
        <f t="shared" si="13"/>
        <v>1</v>
      </c>
      <c r="L102" s="133" t="s">
        <v>3514</v>
      </c>
      <c r="M102" s="162"/>
      <c r="N102" s="162"/>
      <c r="O102" s="163"/>
      <c r="P102" s="164"/>
      <c r="Q102" s="165"/>
      <c r="R102" s="137">
        <f t="shared" si="14"/>
        <v>1</v>
      </c>
      <c r="S102" s="170"/>
      <c r="T102" s="176" t="str">
        <f t="shared" si="15"/>
        <v/>
      </c>
      <c r="U102" s="94">
        <v>24</v>
      </c>
      <c r="V102" s="84">
        <v>365</v>
      </c>
      <c r="W102" s="85">
        <v>10</v>
      </c>
      <c r="X102" s="94">
        <f t="shared" si="16"/>
        <v>876</v>
      </c>
      <c r="Y102" s="85" t="str">
        <f t="shared" si="17"/>
        <v/>
      </c>
      <c r="Z102" s="94">
        <f t="shared" si="18"/>
        <v>24528</v>
      </c>
      <c r="AA102" s="85" t="str">
        <f t="shared" si="19"/>
        <v/>
      </c>
      <c r="AB102" s="94" t="str">
        <f t="shared" si="20"/>
        <v/>
      </c>
      <c r="AC102" s="95" t="str">
        <f t="shared" si="21"/>
        <v/>
      </c>
      <c r="AD102" s="178" t="str">
        <f t="shared" si="22"/>
        <v/>
      </c>
    </row>
    <row r="103" spans="1:30" s="110" customFormat="1" ht="24.95" customHeight="1" x14ac:dyDescent="0.15">
      <c r="A103" s="133">
        <v>99</v>
      </c>
      <c r="B103" s="134">
        <v>2</v>
      </c>
      <c r="C103" s="134" t="s">
        <v>2705</v>
      </c>
      <c r="D103" s="135" t="s">
        <v>2582</v>
      </c>
      <c r="E103" s="133"/>
      <c r="F103" s="82" t="s">
        <v>1942</v>
      </c>
      <c r="G103" s="82" t="s">
        <v>2697</v>
      </c>
      <c r="H103" s="84">
        <v>10</v>
      </c>
      <c r="I103" s="84">
        <v>1</v>
      </c>
      <c r="J103" s="84">
        <v>1</v>
      </c>
      <c r="K103" s="136">
        <f t="shared" si="13"/>
        <v>1</v>
      </c>
      <c r="L103" s="133" t="s">
        <v>3514</v>
      </c>
      <c r="M103" s="162"/>
      <c r="N103" s="162"/>
      <c r="O103" s="163"/>
      <c r="P103" s="164"/>
      <c r="Q103" s="165"/>
      <c r="R103" s="137">
        <f t="shared" si="14"/>
        <v>1</v>
      </c>
      <c r="S103" s="170"/>
      <c r="T103" s="176" t="str">
        <f t="shared" si="15"/>
        <v/>
      </c>
      <c r="U103" s="94">
        <v>24</v>
      </c>
      <c r="V103" s="84">
        <v>365</v>
      </c>
      <c r="W103" s="85">
        <v>10</v>
      </c>
      <c r="X103" s="94">
        <f t="shared" si="16"/>
        <v>876</v>
      </c>
      <c r="Y103" s="85" t="str">
        <f t="shared" si="17"/>
        <v/>
      </c>
      <c r="Z103" s="94">
        <f t="shared" si="18"/>
        <v>24528</v>
      </c>
      <c r="AA103" s="85" t="str">
        <f t="shared" si="19"/>
        <v/>
      </c>
      <c r="AB103" s="94" t="str">
        <f t="shared" si="20"/>
        <v/>
      </c>
      <c r="AC103" s="95" t="str">
        <f t="shared" si="21"/>
        <v/>
      </c>
      <c r="AD103" s="178" t="str">
        <f t="shared" si="22"/>
        <v/>
      </c>
    </row>
    <row r="104" spans="1:30" s="110" customFormat="1" ht="24.95" customHeight="1" x14ac:dyDescent="0.15">
      <c r="A104" s="133">
        <v>100</v>
      </c>
      <c r="B104" s="134">
        <v>2</v>
      </c>
      <c r="C104" s="134" t="s">
        <v>2711</v>
      </c>
      <c r="D104" s="135" t="s">
        <v>2582</v>
      </c>
      <c r="E104" s="133"/>
      <c r="F104" s="82" t="s">
        <v>1942</v>
      </c>
      <c r="G104" s="82" t="s">
        <v>2697</v>
      </c>
      <c r="H104" s="84">
        <v>10</v>
      </c>
      <c r="I104" s="84">
        <v>1</v>
      </c>
      <c r="J104" s="84">
        <v>1</v>
      </c>
      <c r="K104" s="136">
        <f t="shared" si="13"/>
        <v>1</v>
      </c>
      <c r="L104" s="133" t="s">
        <v>3514</v>
      </c>
      <c r="M104" s="162"/>
      <c r="N104" s="162"/>
      <c r="O104" s="163"/>
      <c r="P104" s="164"/>
      <c r="Q104" s="165"/>
      <c r="R104" s="137">
        <f t="shared" si="14"/>
        <v>1</v>
      </c>
      <c r="S104" s="170"/>
      <c r="T104" s="176" t="str">
        <f t="shared" si="15"/>
        <v/>
      </c>
      <c r="U104" s="94">
        <v>24</v>
      </c>
      <c r="V104" s="84">
        <v>365</v>
      </c>
      <c r="W104" s="85">
        <v>10</v>
      </c>
      <c r="X104" s="94">
        <f t="shared" si="16"/>
        <v>876</v>
      </c>
      <c r="Y104" s="85" t="str">
        <f t="shared" si="17"/>
        <v/>
      </c>
      <c r="Z104" s="94">
        <f t="shared" si="18"/>
        <v>24528</v>
      </c>
      <c r="AA104" s="85" t="str">
        <f t="shared" si="19"/>
        <v/>
      </c>
      <c r="AB104" s="94" t="str">
        <f t="shared" si="20"/>
        <v/>
      </c>
      <c r="AC104" s="95" t="str">
        <f t="shared" si="21"/>
        <v/>
      </c>
      <c r="AD104" s="178" t="str">
        <f t="shared" si="22"/>
        <v/>
      </c>
    </row>
    <row r="105" spans="1:30" s="110" customFormat="1" ht="24.95" customHeight="1" x14ac:dyDescent="0.15">
      <c r="A105" s="133">
        <v>101</v>
      </c>
      <c r="B105" s="134">
        <v>2</v>
      </c>
      <c r="C105" s="134" t="s">
        <v>2711</v>
      </c>
      <c r="D105" s="135" t="s">
        <v>2582</v>
      </c>
      <c r="E105" s="133"/>
      <c r="F105" s="82" t="s">
        <v>1942</v>
      </c>
      <c r="G105" s="82" t="s">
        <v>2697</v>
      </c>
      <c r="H105" s="84">
        <v>10</v>
      </c>
      <c r="I105" s="84">
        <v>1</v>
      </c>
      <c r="J105" s="84">
        <v>1</v>
      </c>
      <c r="K105" s="136">
        <f t="shared" si="13"/>
        <v>1</v>
      </c>
      <c r="L105" s="133" t="s">
        <v>3514</v>
      </c>
      <c r="M105" s="162"/>
      <c r="N105" s="162"/>
      <c r="O105" s="163"/>
      <c r="P105" s="164"/>
      <c r="Q105" s="165"/>
      <c r="R105" s="137">
        <f t="shared" si="14"/>
        <v>1</v>
      </c>
      <c r="S105" s="170"/>
      <c r="T105" s="176" t="str">
        <f t="shared" si="15"/>
        <v/>
      </c>
      <c r="U105" s="94">
        <v>24</v>
      </c>
      <c r="V105" s="84">
        <v>365</v>
      </c>
      <c r="W105" s="85">
        <v>10</v>
      </c>
      <c r="X105" s="94">
        <f t="shared" si="16"/>
        <v>876</v>
      </c>
      <c r="Y105" s="85" t="str">
        <f t="shared" si="17"/>
        <v/>
      </c>
      <c r="Z105" s="94">
        <f t="shared" si="18"/>
        <v>24528</v>
      </c>
      <c r="AA105" s="85" t="str">
        <f t="shared" si="19"/>
        <v/>
      </c>
      <c r="AB105" s="94" t="str">
        <f t="shared" si="20"/>
        <v/>
      </c>
      <c r="AC105" s="95" t="str">
        <f t="shared" si="21"/>
        <v/>
      </c>
      <c r="AD105" s="178" t="str">
        <f t="shared" si="22"/>
        <v/>
      </c>
    </row>
    <row r="106" spans="1:30" s="110" customFormat="1" ht="24.95" customHeight="1" x14ac:dyDescent="0.15">
      <c r="A106" s="133">
        <v>102</v>
      </c>
      <c r="B106" s="134">
        <v>2</v>
      </c>
      <c r="C106" s="134" t="s">
        <v>2724</v>
      </c>
      <c r="D106" s="135" t="s">
        <v>2582</v>
      </c>
      <c r="E106" s="133"/>
      <c r="F106" s="82" t="s">
        <v>1942</v>
      </c>
      <c r="G106" s="82" t="s">
        <v>2698</v>
      </c>
      <c r="H106" s="84">
        <v>10</v>
      </c>
      <c r="I106" s="84">
        <v>1</v>
      </c>
      <c r="J106" s="84">
        <v>1</v>
      </c>
      <c r="K106" s="136">
        <f t="shared" si="13"/>
        <v>1</v>
      </c>
      <c r="L106" s="133" t="s">
        <v>3514</v>
      </c>
      <c r="M106" s="162"/>
      <c r="N106" s="162"/>
      <c r="O106" s="163"/>
      <c r="P106" s="164"/>
      <c r="Q106" s="165"/>
      <c r="R106" s="137">
        <f t="shared" si="14"/>
        <v>1</v>
      </c>
      <c r="S106" s="170"/>
      <c r="T106" s="176" t="str">
        <f t="shared" si="15"/>
        <v/>
      </c>
      <c r="U106" s="94">
        <v>24</v>
      </c>
      <c r="V106" s="84">
        <v>365</v>
      </c>
      <c r="W106" s="85">
        <v>10</v>
      </c>
      <c r="X106" s="94">
        <f t="shared" si="16"/>
        <v>876</v>
      </c>
      <c r="Y106" s="85" t="str">
        <f t="shared" si="17"/>
        <v/>
      </c>
      <c r="Z106" s="94">
        <f t="shared" si="18"/>
        <v>24528</v>
      </c>
      <c r="AA106" s="85" t="str">
        <f t="shared" si="19"/>
        <v/>
      </c>
      <c r="AB106" s="94" t="str">
        <f t="shared" si="20"/>
        <v/>
      </c>
      <c r="AC106" s="95" t="str">
        <f t="shared" si="21"/>
        <v/>
      </c>
      <c r="AD106" s="178" t="str">
        <f t="shared" si="22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34" t="s">
        <v>2711</v>
      </c>
      <c r="D107" s="135" t="s">
        <v>2582</v>
      </c>
      <c r="E107" s="133"/>
      <c r="F107" s="82" t="s">
        <v>927</v>
      </c>
      <c r="G107" s="82" t="s">
        <v>2727</v>
      </c>
      <c r="H107" s="84">
        <v>1.4</v>
      </c>
      <c r="I107" s="84">
        <v>1</v>
      </c>
      <c r="J107" s="84">
        <v>1</v>
      </c>
      <c r="K107" s="136">
        <f t="shared" si="13"/>
        <v>1</v>
      </c>
      <c r="L107" s="133" t="s">
        <v>3514</v>
      </c>
      <c r="M107" s="162"/>
      <c r="N107" s="162"/>
      <c r="O107" s="163"/>
      <c r="P107" s="164"/>
      <c r="Q107" s="165"/>
      <c r="R107" s="137">
        <f t="shared" si="14"/>
        <v>1</v>
      </c>
      <c r="S107" s="170"/>
      <c r="T107" s="176" t="str">
        <f t="shared" si="15"/>
        <v/>
      </c>
      <c r="U107" s="94">
        <v>24</v>
      </c>
      <c r="V107" s="84">
        <v>365</v>
      </c>
      <c r="W107" s="85">
        <v>10</v>
      </c>
      <c r="X107" s="94">
        <f t="shared" si="16"/>
        <v>122</v>
      </c>
      <c r="Y107" s="85" t="str">
        <f t="shared" si="17"/>
        <v/>
      </c>
      <c r="Z107" s="94">
        <f t="shared" si="18"/>
        <v>3416</v>
      </c>
      <c r="AA107" s="85" t="str">
        <f t="shared" si="19"/>
        <v/>
      </c>
      <c r="AB107" s="94" t="str">
        <f t="shared" si="20"/>
        <v/>
      </c>
      <c r="AC107" s="95" t="str">
        <f t="shared" si="21"/>
        <v/>
      </c>
      <c r="AD107" s="178" t="str">
        <f t="shared" si="22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34" t="s">
        <v>2711</v>
      </c>
      <c r="D108" s="135" t="s">
        <v>2582</v>
      </c>
      <c r="E108" s="133"/>
      <c r="F108" s="82" t="s">
        <v>1942</v>
      </c>
      <c r="G108" s="82" t="s">
        <v>2697</v>
      </c>
      <c r="H108" s="84">
        <v>10</v>
      </c>
      <c r="I108" s="84">
        <v>1</v>
      </c>
      <c r="J108" s="84">
        <v>1</v>
      </c>
      <c r="K108" s="136">
        <f t="shared" si="13"/>
        <v>1</v>
      </c>
      <c r="L108" s="133" t="s">
        <v>3514</v>
      </c>
      <c r="M108" s="162"/>
      <c r="N108" s="162"/>
      <c r="O108" s="163"/>
      <c r="P108" s="164"/>
      <c r="Q108" s="165"/>
      <c r="R108" s="137">
        <f t="shared" si="14"/>
        <v>1</v>
      </c>
      <c r="S108" s="170"/>
      <c r="T108" s="176" t="str">
        <f t="shared" si="15"/>
        <v/>
      </c>
      <c r="U108" s="94">
        <v>24</v>
      </c>
      <c r="V108" s="84">
        <v>365</v>
      </c>
      <c r="W108" s="85">
        <v>10</v>
      </c>
      <c r="X108" s="94">
        <f t="shared" si="16"/>
        <v>876</v>
      </c>
      <c r="Y108" s="85" t="str">
        <f t="shared" si="17"/>
        <v/>
      </c>
      <c r="Z108" s="94">
        <f t="shared" si="18"/>
        <v>24528</v>
      </c>
      <c r="AA108" s="85" t="str">
        <f t="shared" si="19"/>
        <v/>
      </c>
      <c r="AB108" s="94" t="str">
        <f t="shared" si="20"/>
        <v/>
      </c>
      <c r="AC108" s="95" t="str">
        <f t="shared" si="21"/>
        <v/>
      </c>
      <c r="AD108" s="178" t="str">
        <f t="shared" si="22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34" t="s">
        <v>2725</v>
      </c>
      <c r="D109" s="135" t="s">
        <v>2582</v>
      </c>
      <c r="E109" s="133"/>
      <c r="F109" s="82" t="s">
        <v>927</v>
      </c>
      <c r="G109" s="82" t="s">
        <v>2727</v>
      </c>
      <c r="H109" s="84">
        <v>1.4</v>
      </c>
      <c r="I109" s="84">
        <v>1</v>
      </c>
      <c r="J109" s="84">
        <v>1</v>
      </c>
      <c r="K109" s="136">
        <f t="shared" si="13"/>
        <v>1</v>
      </c>
      <c r="L109" s="133" t="s">
        <v>3514</v>
      </c>
      <c r="M109" s="162"/>
      <c r="N109" s="162"/>
      <c r="O109" s="163"/>
      <c r="P109" s="164"/>
      <c r="Q109" s="165"/>
      <c r="R109" s="137">
        <f t="shared" si="14"/>
        <v>1</v>
      </c>
      <c r="S109" s="170"/>
      <c r="T109" s="176" t="str">
        <f t="shared" si="15"/>
        <v/>
      </c>
      <c r="U109" s="94">
        <v>24</v>
      </c>
      <c r="V109" s="84">
        <v>365</v>
      </c>
      <c r="W109" s="85">
        <v>10</v>
      </c>
      <c r="X109" s="94">
        <f t="shared" si="16"/>
        <v>122</v>
      </c>
      <c r="Y109" s="85" t="str">
        <f t="shared" si="17"/>
        <v/>
      </c>
      <c r="Z109" s="94">
        <f t="shared" si="18"/>
        <v>3416</v>
      </c>
      <c r="AA109" s="85" t="str">
        <f t="shared" si="19"/>
        <v/>
      </c>
      <c r="AB109" s="94" t="str">
        <f t="shared" si="20"/>
        <v/>
      </c>
      <c r="AC109" s="95" t="str">
        <f t="shared" si="21"/>
        <v/>
      </c>
      <c r="AD109" s="178" t="str">
        <f t="shared" si="22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34" t="s">
        <v>2725</v>
      </c>
      <c r="D110" s="135" t="s">
        <v>2582</v>
      </c>
      <c r="E110" s="133"/>
      <c r="F110" s="82" t="s">
        <v>1942</v>
      </c>
      <c r="G110" s="82" t="s">
        <v>2697</v>
      </c>
      <c r="H110" s="84">
        <v>10</v>
      </c>
      <c r="I110" s="84">
        <v>1</v>
      </c>
      <c r="J110" s="84">
        <v>1</v>
      </c>
      <c r="K110" s="136">
        <f t="shared" si="13"/>
        <v>1</v>
      </c>
      <c r="L110" s="133" t="s">
        <v>3514</v>
      </c>
      <c r="M110" s="162"/>
      <c r="N110" s="162"/>
      <c r="O110" s="163"/>
      <c r="P110" s="164"/>
      <c r="Q110" s="165"/>
      <c r="R110" s="137">
        <f t="shared" si="14"/>
        <v>1</v>
      </c>
      <c r="S110" s="170"/>
      <c r="T110" s="176" t="str">
        <f t="shared" si="15"/>
        <v/>
      </c>
      <c r="U110" s="94">
        <v>24</v>
      </c>
      <c r="V110" s="84">
        <v>365</v>
      </c>
      <c r="W110" s="85">
        <v>10</v>
      </c>
      <c r="X110" s="94">
        <f t="shared" si="16"/>
        <v>876</v>
      </c>
      <c r="Y110" s="85" t="str">
        <f t="shared" si="17"/>
        <v/>
      </c>
      <c r="Z110" s="94">
        <f t="shared" si="18"/>
        <v>24528</v>
      </c>
      <c r="AA110" s="85" t="str">
        <f t="shared" si="19"/>
        <v/>
      </c>
      <c r="AB110" s="94" t="str">
        <f t="shared" si="20"/>
        <v/>
      </c>
      <c r="AC110" s="95" t="str">
        <f t="shared" si="21"/>
        <v/>
      </c>
      <c r="AD110" s="178" t="str">
        <f t="shared" si="22"/>
        <v/>
      </c>
    </row>
    <row r="111" spans="1:30" s="110" customFormat="1" ht="24.95" customHeight="1" x14ac:dyDescent="0.15">
      <c r="A111" s="133">
        <v>107</v>
      </c>
      <c r="B111" s="134">
        <v>3</v>
      </c>
      <c r="C111" s="134" t="s">
        <v>2159</v>
      </c>
      <c r="D111" s="135" t="s">
        <v>2582</v>
      </c>
      <c r="E111" s="133"/>
      <c r="F111" s="82" t="s">
        <v>363</v>
      </c>
      <c r="G111" s="82" t="s">
        <v>1931</v>
      </c>
      <c r="H111" s="84">
        <v>34</v>
      </c>
      <c r="I111" s="84">
        <v>18</v>
      </c>
      <c r="J111" s="84">
        <v>2</v>
      </c>
      <c r="K111" s="136">
        <f t="shared" si="13"/>
        <v>36</v>
      </c>
      <c r="L111" s="133" t="s">
        <v>3514</v>
      </c>
      <c r="M111" s="162"/>
      <c r="N111" s="162"/>
      <c r="O111" s="163"/>
      <c r="P111" s="164"/>
      <c r="Q111" s="165"/>
      <c r="R111" s="137">
        <f t="shared" si="14"/>
        <v>18</v>
      </c>
      <c r="S111" s="170"/>
      <c r="T111" s="176" t="str">
        <f t="shared" si="15"/>
        <v/>
      </c>
      <c r="U111" s="94">
        <v>10</v>
      </c>
      <c r="V111" s="84">
        <v>200</v>
      </c>
      <c r="W111" s="85">
        <v>10</v>
      </c>
      <c r="X111" s="94">
        <f t="shared" si="16"/>
        <v>24480</v>
      </c>
      <c r="Y111" s="85" t="str">
        <f t="shared" si="17"/>
        <v/>
      </c>
      <c r="Z111" s="94">
        <f t="shared" si="18"/>
        <v>685440</v>
      </c>
      <c r="AA111" s="85" t="str">
        <f t="shared" si="19"/>
        <v/>
      </c>
      <c r="AB111" s="94" t="str">
        <f t="shared" si="20"/>
        <v/>
      </c>
      <c r="AC111" s="95" t="str">
        <f t="shared" si="21"/>
        <v/>
      </c>
      <c r="AD111" s="178" t="str">
        <f t="shared" si="22"/>
        <v/>
      </c>
    </row>
    <row r="112" spans="1:30" s="110" customFormat="1" ht="24.95" customHeight="1" x14ac:dyDescent="0.15">
      <c r="A112" s="133">
        <v>108</v>
      </c>
      <c r="B112" s="134">
        <v>3</v>
      </c>
      <c r="C112" s="134" t="s">
        <v>2725</v>
      </c>
      <c r="D112" s="135" t="s">
        <v>2582</v>
      </c>
      <c r="E112" s="133"/>
      <c r="F112" s="82" t="s">
        <v>113</v>
      </c>
      <c r="G112" s="82" t="s">
        <v>1791</v>
      </c>
      <c r="H112" s="84">
        <v>22</v>
      </c>
      <c r="I112" s="84">
        <v>3</v>
      </c>
      <c r="J112" s="84">
        <v>1</v>
      </c>
      <c r="K112" s="136">
        <f t="shared" si="13"/>
        <v>3</v>
      </c>
      <c r="L112" s="133" t="s">
        <v>3514</v>
      </c>
      <c r="M112" s="162"/>
      <c r="N112" s="162"/>
      <c r="O112" s="163"/>
      <c r="P112" s="164"/>
      <c r="Q112" s="165"/>
      <c r="R112" s="137">
        <f t="shared" si="14"/>
        <v>3</v>
      </c>
      <c r="S112" s="170"/>
      <c r="T112" s="176" t="str">
        <f t="shared" si="15"/>
        <v/>
      </c>
      <c r="U112" s="94">
        <v>10</v>
      </c>
      <c r="V112" s="84">
        <v>200</v>
      </c>
      <c r="W112" s="85">
        <v>10</v>
      </c>
      <c r="X112" s="94">
        <f t="shared" si="16"/>
        <v>1320</v>
      </c>
      <c r="Y112" s="85" t="str">
        <f t="shared" si="17"/>
        <v/>
      </c>
      <c r="Z112" s="94">
        <f t="shared" si="18"/>
        <v>36960</v>
      </c>
      <c r="AA112" s="85" t="str">
        <f t="shared" si="19"/>
        <v/>
      </c>
      <c r="AB112" s="94" t="str">
        <f t="shared" si="20"/>
        <v/>
      </c>
      <c r="AC112" s="95" t="str">
        <f t="shared" si="21"/>
        <v/>
      </c>
      <c r="AD112" s="178" t="str">
        <f t="shared" si="22"/>
        <v/>
      </c>
    </row>
    <row r="113" spans="1:30" s="110" customFormat="1" ht="24.95" customHeight="1" x14ac:dyDescent="0.15">
      <c r="A113" s="133">
        <v>109</v>
      </c>
      <c r="B113" s="134">
        <v>3</v>
      </c>
      <c r="C113" s="134" t="s">
        <v>2528</v>
      </c>
      <c r="D113" s="135" t="s">
        <v>2582</v>
      </c>
      <c r="E113" s="133"/>
      <c r="F113" s="82" t="s">
        <v>36</v>
      </c>
      <c r="G113" s="82" t="s">
        <v>142</v>
      </c>
      <c r="H113" s="84">
        <v>42</v>
      </c>
      <c r="I113" s="84">
        <v>3</v>
      </c>
      <c r="J113" s="84">
        <v>2</v>
      </c>
      <c r="K113" s="136">
        <f t="shared" si="13"/>
        <v>6</v>
      </c>
      <c r="L113" s="133" t="s">
        <v>3514</v>
      </c>
      <c r="M113" s="162"/>
      <c r="N113" s="162"/>
      <c r="O113" s="163"/>
      <c r="P113" s="164"/>
      <c r="Q113" s="165"/>
      <c r="R113" s="137">
        <f t="shared" si="14"/>
        <v>3</v>
      </c>
      <c r="S113" s="170"/>
      <c r="T113" s="176" t="str">
        <f t="shared" si="15"/>
        <v/>
      </c>
      <c r="U113" s="94">
        <v>10</v>
      </c>
      <c r="V113" s="84">
        <v>200</v>
      </c>
      <c r="W113" s="85">
        <v>10</v>
      </c>
      <c r="X113" s="94">
        <f t="shared" si="16"/>
        <v>5040</v>
      </c>
      <c r="Y113" s="85" t="str">
        <f t="shared" si="17"/>
        <v/>
      </c>
      <c r="Z113" s="94">
        <f t="shared" si="18"/>
        <v>141120</v>
      </c>
      <c r="AA113" s="85" t="str">
        <f t="shared" si="19"/>
        <v/>
      </c>
      <c r="AB113" s="94" t="str">
        <f t="shared" si="20"/>
        <v/>
      </c>
      <c r="AC113" s="95" t="str">
        <f t="shared" si="21"/>
        <v/>
      </c>
      <c r="AD113" s="178" t="str">
        <f t="shared" si="22"/>
        <v/>
      </c>
    </row>
    <row r="114" spans="1:30" s="110" customFormat="1" ht="24.95" customHeight="1" x14ac:dyDescent="0.15">
      <c r="A114" s="133">
        <v>110</v>
      </c>
      <c r="B114" s="134">
        <v>3</v>
      </c>
      <c r="C114" s="134" t="s">
        <v>2728</v>
      </c>
      <c r="D114" s="135" t="s">
        <v>2582</v>
      </c>
      <c r="E114" s="133"/>
      <c r="F114" s="82" t="s">
        <v>36</v>
      </c>
      <c r="G114" s="82" t="s">
        <v>142</v>
      </c>
      <c r="H114" s="84">
        <v>42</v>
      </c>
      <c r="I114" s="84">
        <v>9</v>
      </c>
      <c r="J114" s="84">
        <v>2</v>
      </c>
      <c r="K114" s="136">
        <f t="shared" si="13"/>
        <v>18</v>
      </c>
      <c r="L114" s="133" t="s">
        <v>3514</v>
      </c>
      <c r="M114" s="162"/>
      <c r="N114" s="162"/>
      <c r="O114" s="163"/>
      <c r="P114" s="164"/>
      <c r="Q114" s="165"/>
      <c r="R114" s="137">
        <f t="shared" si="14"/>
        <v>9</v>
      </c>
      <c r="S114" s="170"/>
      <c r="T114" s="176" t="str">
        <f t="shared" si="15"/>
        <v/>
      </c>
      <c r="U114" s="94">
        <v>10</v>
      </c>
      <c r="V114" s="84">
        <v>200</v>
      </c>
      <c r="W114" s="85">
        <v>10</v>
      </c>
      <c r="X114" s="94">
        <f t="shared" si="16"/>
        <v>15120</v>
      </c>
      <c r="Y114" s="85" t="str">
        <f t="shared" si="17"/>
        <v/>
      </c>
      <c r="Z114" s="94">
        <f t="shared" si="18"/>
        <v>423360</v>
      </c>
      <c r="AA114" s="85" t="str">
        <f t="shared" si="19"/>
        <v/>
      </c>
      <c r="AB114" s="94" t="str">
        <f t="shared" si="20"/>
        <v/>
      </c>
      <c r="AC114" s="95" t="str">
        <f t="shared" si="21"/>
        <v/>
      </c>
      <c r="AD114" s="178" t="str">
        <f t="shared" si="22"/>
        <v/>
      </c>
    </row>
    <row r="115" spans="1:30" s="110" customFormat="1" ht="24.95" customHeight="1" x14ac:dyDescent="0.15">
      <c r="A115" s="133">
        <v>111</v>
      </c>
      <c r="B115" s="134">
        <v>3</v>
      </c>
      <c r="C115" s="134" t="s">
        <v>2728</v>
      </c>
      <c r="D115" s="135" t="s">
        <v>2582</v>
      </c>
      <c r="E115" s="133"/>
      <c r="F115" s="82" t="s">
        <v>24</v>
      </c>
      <c r="G115" s="82" t="s">
        <v>1953</v>
      </c>
      <c r="H115" s="84">
        <v>42</v>
      </c>
      <c r="I115" s="84">
        <v>2</v>
      </c>
      <c r="J115" s="84">
        <v>1</v>
      </c>
      <c r="K115" s="136">
        <f t="shared" si="13"/>
        <v>2</v>
      </c>
      <c r="L115" s="133" t="s">
        <v>3514</v>
      </c>
      <c r="M115" s="162"/>
      <c r="N115" s="162"/>
      <c r="O115" s="163"/>
      <c r="P115" s="164"/>
      <c r="Q115" s="165"/>
      <c r="R115" s="137">
        <f t="shared" si="14"/>
        <v>2</v>
      </c>
      <c r="S115" s="170"/>
      <c r="T115" s="176" t="str">
        <f t="shared" si="15"/>
        <v/>
      </c>
      <c r="U115" s="94">
        <v>10</v>
      </c>
      <c r="V115" s="84">
        <v>200</v>
      </c>
      <c r="W115" s="85">
        <v>10</v>
      </c>
      <c r="X115" s="94">
        <f t="shared" si="16"/>
        <v>1680</v>
      </c>
      <c r="Y115" s="85" t="str">
        <f t="shared" si="17"/>
        <v/>
      </c>
      <c r="Z115" s="94">
        <f t="shared" si="18"/>
        <v>47040</v>
      </c>
      <c r="AA115" s="85" t="str">
        <f t="shared" si="19"/>
        <v/>
      </c>
      <c r="AB115" s="94" t="str">
        <f t="shared" si="20"/>
        <v/>
      </c>
      <c r="AC115" s="95" t="str">
        <f t="shared" si="21"/>
        <v/>
      </c>
      <c r="AD115" s="178" t="str">
        <f t="shared" si="22"/>
        <v/>
      </c>
    </row>
    <row r="116" spans="1:30" s="110" customFormat="1" ht="24.95" customHeight="1" x14ac:dyDescent="0.15">
      <c r="A116" s="133">
        <v>112</v>
      </c>
      <c r="B116" s="134">
        <v>3</v>
      </c>
      <c r="C116" s="134" t="s">
        <v>2688</v>
      </c>
      <c r="D116" s="135" t="s">
        <v>2582</v>
      </c>
      <c r="E116" s="133"/>
      <c r="F116" s="82" t="s">
        <v>36</v>
      </c>
      <c r="G116" s="82" t="s">
        <v>142</v>
      </c>
      <c r="H116" s="84">
        <v>42</v>
      </c>
      <c r="I116" s="84">
        <v>6</v>
      </c>
      <c r="J116" s="84">
        <v>2</v>
      </c>
      <c r="K116" s="136">
        <f t="shared" si="13"/>
        <v>12</v>
      </c>
      <c r="L116" s="133" t="s">
        <v>3514</v>
      </c>
      <c r="M116" s="162"/>
      <c r="N116" s="162"/>
      <c r="O116" s="163"/>
      <c r="P116" s="164"/>
      <c r="Q116" s="165"/>
      <c r="R116" s="137">
        <f t="shared" si="14"/>
        <v>6</v>
      </c>
      <c r="S116" s="170"/>
      <c r="T116" s="176" t="str">
        <f t="shared" si="15"/>
        <v/>
      </c>
      <c r="U116" s="94">
        <v>10</v>
      </c>
      <c r="V116" s="84">
        <v>200</v>
      </c>
      <c r="W116" s="85">
        <v>10</v>
      </c>
      <c r="X116" s="94">
        <f t="shared" si="16"/>
        <v>10080</v>
      </c>
      <c r="Y116" s="85" t="str">
        <f t="shared" si="17"/>
        <v/>
      </c>
      <c r="Z116" s="94">
        <f t="shared" si="18"/>
        <v>282240</v>
      </c>
      <c r="AA116" s="85" t="str">
        <f t="shared" si="19"/>
        <v/>
      </c>
      <c r="AB116" s="94" t="str">
        <f t="shared" si="20"/>
        <v/>
      </c>
      <c r="AC116" s="95" t="str">
        <f t="shared" si="21"/>
        <v/>
      </c>
      <c r="AD116" s="178" t="str">
        <f t="shared" si="22"/>
        <v/>
      </c>
    </row>
    <row r="117" spans="1:30" s="110" customFormat="1" ht="24.95" customHeight="1" x14ac:dyDescent="0.15">
      <c r="A117" s="133">
        <v>113</v>
      </c>
      <c r="B117" s="134">
        <v>3</v>
      </c>
      <c r="C117" s="134" t="s">
        <v>2729</v>
      </c>
      <c r="D117" s="135" t="s">
        <v>2582</v>
      </c>
      <c r="E117" s="133"/>
      <c r="F117" s="82" t="s">
        <v>36</v>
      </c>
      <c r="G117" s="82" t="s">
        <v>142</v>
      </c>
      <c r="H117" s="84">
        <v>42</v>
      </c>
      <c r="I117" s="84">
        <v>12</v>
      </c>
      <c r="J117" s="84">
        <v>2</v>
      </c>
      <c r="K117" s="136">
        <f t="shared" si="13"/>
        <v>24</v>
      </c>
      <c r="L117" s="133" t="s">
        <v>3514</v>
      </c>
      <c r="M117" s="162"/>
      <c r="N117" s="162"/>
      <c r="O117" s="163"/>
      <c r="P117" s="164"/>
      <c r="Q117" s="165"/>
      <c r="R117" s="137">
        <f t="shared" si="14"/>
        <v>12</v>
      </c>
      <c r="S117" s="170"/>
      <c r="T117" s="176" t="str">
        <f t="shared" si="15"/>
        <v/>
      </c>
      <c r="U117" s="94">
        <v>10</v>
      </c>
      <c r="V117" s="84">
        <v>200</v>
      </c>
      <c r="W117" s="85">
        <v>10</v>
      </c>
      <c r="X117" s="94">
        <f t="shared" si="16"/>
        <v>20160</v>
      </c>
      <c r="Y117" s="85" t="str">
        <f t="shared" si="17"/>
        <v/>
      </c>
      <c r="Z117" s="94">
        <f t="shared" si="18"/>
        <v>564480</v>
      </c>
      <c r="AA117" s="85" t="str">
        <f t="shared" si="19"/>
        <v/>
      </c>
      <c r="AB117" s="94" t="str">
        <f t="shared" si="20"/>
        <v/>
      </c>
      <c r="AC117" s="95" t="str">
        <f t="shared" si="21"/>
        <v/>
      </c>
      <c r="AD117" s="178" t="str">
        <f t="shared" si="22"/>
        <v/>
      </c>
    </row>
    <row r="118" spans="1:30" s="110" customFormat="1" ht="24.95" customHeight="1" x14ac:dyDescent="0.15">
      <c r="A118" s="133">
        <v>114</v>
      </c>
      <c r="B118" s="134">
        <v>3</v>
      </c>
      <c r="C118" s="134" t="s">
        <v>2729</v>
      </c>
      <c r="D118" s="135" t="s">
        <v>2582</v>
      </c>
      <c r="E118" s="133"/>
      <c r="F118" s="82" t="s">
        <v>24</v>
      </c>
      <c r="G118" s="82" t="s">
        <v>1953</v>
      </c>
      <c r="H118" s="84">
        <v>42</v>
      </c>
      <c r="I118" s="84">
        <v>2</v>
      </c>
      <c r="J118" s="84">
        <v>1</v>
      </c>
      <c r="K118" s="136">
        <f t="shared" si="13"/>
        <v>2</v>
      </c>
      <c r="L118" s="133" t="s">
        <v>3514</v>
      </c>
      <c r="M118" s="162"/>
      <c r="N118" s="162"/>
      <c r="O118" s="163"/>
      <c r="P118" s="164"/>
      <c r="Q118" s="165"/>
      <c r="R118" s="137">
        <f t="shared" si="14"/>
        <v>2</v>
      </c>
      <c r="S118" s="170"/>
      <c r="T118" s="176" t="str">
        <f t="shared" si="15"/>
        <v/>
      </c>
      <c r="U118" s="94">
        <v>10</v>
      </c>
      <c r="V118" s="84">
        <v>200</v>
      </c>
      <c r="W118" s="85">
        <v>10</v>
      </c>
      <c r="X118" s="94">
        <f t="shared" si="16"/>
        <v>1680</v>
      </c>
      <c r="Y118" s="85" t="str">
        <f t="shared" si="17"/>
        <v/>
      </c>
      <c r="Z118" s="94">
        <f t="shared" si="18"/>
        <v>47040</v>
      </c>
      <c r="AA118" s="85" t="str">
        <f t="shared" si="19"/>
        <v/>
      </c>
      <c r="AB118" s="94" t="str">
        <f t="shared" si="20"/>
        <v/>
      </c>
      <c r="AC118" s="95" t="str">
        <f t="shared" si="21"/>
        <v/>
      </c>
      <c r="AD118" s="178" t="str">
        <f t="shared" si="22"/>
        <v/>
      </c>
    </row>
    <row r="119" spans="1:30" s="110" customFormat="1" ht="24.95" customHeight="1" x14ac:dyDescent="0.15">
      <c r="A119" s="133">
        <v>115</v>
      </c>
      <c r="B119" s="134">
        <v>3</v>
      </c>
      <c r="C119" s="134" t="s">
        <v>1717</v>
      </c>
      <c r="D119" s="135" t="s">
        <v>2582</v>
      </c>
      <c r="E119" s="133"/>
      <c r="F119" s="82" t="s">
        <v>24</v>
      </c>
      <c r="G119" s="82" t="s">
        <v>1787</v>
      </c>
      <c r="H119" s="84">
        <v>42</v>
      </c>
      <c r="I119" s="84">
        <v>4</v>
      </c>
      <c r="J119" s="84">
        <v>1</v>
      </c>
      <c r="K119" s="136">
        <f t="shared" si="13"/>
        <v>4</v>
      </c>
      <c r="L119" s="133" t="s">
        <v>3514</v>
      </c>
      <c r="M119" s="162"/>
      <c r="N119" s="162"/>
      <c r="O119" s="163"/>
      <c r="P119" s="164"/>
      <c r="Q119" s="165"/>
      <c r="R119" s="137">
        <f t="shared" si="14"/>
        <v>4</v>
      </c>
      <c r="S119" s="170"/>
      <c r="T119" s="176" t="str">
        <f t="shared" si="15"/>
        <v/>
      </c>
      <c r="U119" s="94">
        <v>10</v>
      </c>
      <c r="V119" s="84">
        <v>200</v>
      </c>
      <c r="W119" s="85">
        <v>10</v>
      </c>
      <c r="X119" s="94">
        <f t="shared" si="16"/>
        <v>3360</v>
      </c>
      <c r="Y119" s="85" t="str">
        <f t="shared" si="17"/>
        <v/>
      </c>
      <c r="Z119" s="94">
        <f t="shared" si="18"/>
        <v>94080</v>
      </c>
      <c r="AA119" s="85" t="str">
        <f t="shared" si="19"/>
        <v/>
      </c>
      <c r="AB119" s="94" t="str">
        <f t="shared" si="20"/>
        <v/>
      </c>
      <c r="AC119" s="95" t="str">
        <f t="shared" si="21"/>
        <v/>
      </c>
      <c r="AD119" s="178" t="str">
        <f t="shared" si="22"/>
        <v/>
      </c>
    </row>
    <row r="120" spans="1:30" s="110" customFormat="1" ht="24.95" customHeight="1" x14ac:dyDescent="0.15">
      <c r="A120" s="133">
        <v>116</v>
      </c>
      <c r="B120" s="134">
        <v>3</v>
      </c>
      <c r="C120" s="134" t="s">
        <v>2711</v>
      </c>
      <c r="D120" s="135" t="s">
        <v>2582</v>
      </c>
      <c r="E120" s="133"/>
      <c r="F120" s="82" t="s">
        <v>113</v>
      </c>
      <c r="G120" s="82" t="s">
        <v>1791</v>
      </c>
      <c r="H120" s="84">
        <v>22</v>
      </c>
      <c r="I120" s="84">
        <v>6</v>
      </c>
      <c r="J120" s="84">
        <v>1</v>
      </c>
      <c r="K120" s="136">
        <f t="shared" si="13"/>
        <v>6</v>
      </c>
      <c r="L120" s="133" t="s">
        <v>3514</v>
      </c>
      <c r="M120" s="162"/>
      <c r="N120" s="162"/>
      <c r="O120" s="163"/>
      <c r="P120" s="164"/>
      <c r="Q120" s="165"/>
      <c r="R120" s="137">
        <f t="shared" si="14"/>
        <v>6</v>
      </c>
      <c r="S120" s="170"/>
      <c r="T120" s="176" t="str">
        <f t="shared" si="15"/>
        <v/>
      </c>
      <c r="U120" s="94">
        <v>10</v>
      </c>
      <c r="V120" s="84">
        <v>200</v>
      </c>
      <c r="W120" s="85">
        <v>10</v>
      </c>
      <c r="X120" s="94">
        <f t="shared" si="16"/>
        <v>2640</v>
      </c>
      <c r="Y120" s="85" t="str">
        <f t="shared" si="17"/>
        <v/>
      </c>
      <c r="Z120" s="94">
        <f t="shared" si="18"/>
        <v>73920</v>
      </c>
      <c r="AA120" s="85" t="str">
        <f t="shared" si="19"/>
        <v/>
      </c>
      <c r="AB120" s="94" t="str">
        <f t="shared" si="20"/>
        <v/>
      </c>
      <c r="AC120" s="95" t="str">
        <f t="shared" si="21"/>
        <v/>
      </c>
      <c r="AD120" s="178" t="str">
        <f t="shared" si="22"/>
        <v/>
      </c>
    </row>
    <row r="121" spans="1:30" s="110" customFormat="1" ht="24.95" customHeight="1" x14ac:dyDescent="0.15">
      <c r="A121" s="133">
        <v>117</v>
      </c>
      <c r="B121" s="134">
        <v>3</v>
      </c>
      <c r="C121" s="134" t="s">
        <v>1697</v>
      </c>
      <c r="D121" s="135" t="s">
        <v>2582</v>
      </c>
      <c r="E121" s="133"/>
      <c r="F121" s="82" t="s">
        <v>24</v>
      </c>
      <c r="G121" s="82" t="s">
        <v>49</v>
      </c>
      <c r="H121" s="84">
        <v>42</v>
      </c>
      <c r="I121" s="84">
        <v>2</v>
      </c>
      <c r="J121" s="84">
        <v>1</v>
      </c>
      <c r="K121" s="136">
        <f t="shared" si="13"/>
        <v>2</v>
      </c>
      <c r="L121" s="133" t="s">
        <v>3514</v>
      </c>
      <c r="M121" s="162"/>
      <c r="N121" s="162"/>
      <c r="O121" s="163"/>
      <c r="P121" s="164"/>
      <c r="Q121" s="165"/>
      <c r="R121" s="137">
        <f t="shared" si="14"/>
        <v>2</v>
      </c>
      <c r="S121" s="170"/>
      <c r="T121" s="176" t="str">
        <f t="shared" si="15"/>
        <v/>
      </c>
      <c r="U121" s="94">
        <v>10</v>
      </c>
      <c r="V121" s="84">
        <v>200</v>
      </c>
      <c r="W121" s="85">
        <v>10</v>
      </c>
      <c r="X121" s="94">
        <f t="shared" si="16"/>
        <v>1680</v>
      </c>
      <c r="Y121" s="85" t="str">
        <f t="shared" si="17"/>
        <v/>
      </c>
      <c r="Z121" s="94">
        <f t="shared" si="18"/>
        <v>47040</v>
      </c>
      <c r="AA121" s="85" t="str">
        <f t="shared" si="19"/>
        <v/>
      </c>
      <c r="AB121" s="94" t="str">
        <f t="shared" si="20"/>
        <v/>
      </c>
      <c r="AC121" s="95" t="str">
        <f t="shared" si="21"/>
        <v/>
      </c>
      <c r="AD121" s="178" t="str">
        <f t="shared" si="22"/>
        <v/>
      </c>
    </row>
    <row r="122" spans="1:30" s="110" customFormat="1" ht="24.95" customHeight="1" x14ac:dyDescent="0.15">
      <c r="A122" s="133">
        <v>118</v>
      </c>
      <c r="B122" s="134">
        <v>3</v>
      </c>
      <c r="C122" s="134" t="s">
        <v>1981</v>
      </c>
      <c r="D122" s="135" t="s">
        <v>2582</v>
      </c>
      <c r="E122" s="133"/>
      <c r="F122" s="82" t="s">
        <v>24</v>
      </c>
      <c r="G122" s="82" t="s">
        <v>49</v>
      </c>
      <c r="H122" s="84">
        <v>42</v>
      </c>
      <c r="I122" s="84">
        <v>4</v>
      </c>
      <c r="J122" s="84">
        <v>1</v>
      </c>
      <c r="K122" s="136">
        <f t="shared" si="13"/>
        <v>4</v>
      </c>
      <c r="L122" s="133" t="s">
        <v>3514</v>
      </c>
      <c r="M122" s="162"/>
      <c r="N122" s="162"/>
      <c r="O122" s="163"/>
      <c r="P122" s="164"/>
      <c r="Q122" s="165"/>
      <c r="R122" s="137">
        <f t="shared" si="14"/>
        <v>4</v>
      </c>
      <c r="S122" s="170"/>
      <c r="T122" s="176" t="str">
        <f t="shared" si="15"/>
        <v/>
      </c>
      <c r="U122" s="94">
        <v>2</v>
      </c>
      <c r="V122" s="84">
        <v>200</v>
      </c>
      <c r="W122" s="85">
        <v>10</v>
      </c>
      <c r="X122" s="94">
        <f t="shared" si="16"/>
        <v>672</v>
      </c>
      <c r="Y122" s="85" t="str">
        <f t="shared" si="17"/>
        <v/>
      </c>
      <c r="Z122" s="94">
        <f t="shared" si="18"/>
        <v>18816</v>
      </c>
      <c r="AA122" s="85" t="str">
        <f t="shared" si="19"/>
        <v/>
      </c>
      <c r="AB122" s="94" t="str">
        <f t="shared" si="20"/>
        <v/>
      </c>
      <c r="AC122" s="95" t="str">
        <f t="shared" si="21"/>
        <v/>
      </c>
      <c r="AD122" s="178" t="str">
        <f t="shared" si="22"/>
        <v/>
      </c>
    </row>
    <row r="123" spans="1:30" s="110" customFormat="1" ht="24.95" customHeight="1" x14ac:dyDescent="0.15">
      <c r="A123" s="133">
        <v>119</v>
      </c>
      <c r="B123" s="134">
        <v>3</v>
      </c>
      <c r="C123" s="134" t="s">
        <v>2712</v>
      </c>
      <c r="D123" s="135" t="s">
        <v>2582</v>
      </c>
      <c r="E123" s="133"/>
      <c r="F123" s="82" t="s">
        <v>24</v>
      </c>
      <c r="G123" s="82" t="s">
        <v>49</v>
      </c>
      <c r="H123" s="84">
        <v>42</v>
      </c>
      <c r="I123" s="84">
        <v>2</v>
      </c>
      <c r="J123" s="84">
        <v>1</v>
      </c>
      <c r="K123" s="136">
        <f t="shared" si="13"/>
        <v>2</v>
      </c>
      <c r="L123" s="133" t="s">
        <v>3514</v>
      </c>
      <c r="M123" s="162"/>
      <c r="N123" s="162"/>
      <c r="O123" s="163"/>
      <c r="P123" s="164"/>
      <c r="Q123" s="165"/>
      <c r="R123" s="137">
        <f t="shared" si="14"/>
        <v>2</v>
      </c>
      <c r="S123" s="170"/>
      <c r="T123" s="176" t="str">
        <f t="shared" si="15"/>
        <v/>
      </c>
      <c r="U123" s="94">
        <v>10</v>
      </c>
      <c r="V123" s="84">
        <v>200</v>
      </c>
      <c r="W123" s="85">
        <v>10</v>
      </c>
      <c r="X123" s="94">
        <f t="shared" si="16"/>
        <v>1680</v>
      </c>
      <c r="Y123" s="85" t="str">
        <f t="shared" si="17"/>
        <v/>
      </c>
      <c r="Z123" s="94">
        <f t="shared" si="18"/>
        <v>47040</v>
      </c>
      <c r="AA123" s="85" t="str">
        <f t="shared" si="19"/>
        <v/>
      </c>
      <c r="AB123" s="94" t="str">
        <f t="shared" si="20"/>
        <v/>
      </c>
      <c r="AC123" s="95" t="str">
        <f t="shared" si="21"/>
        <v/>
      </c>
      <c r="AD123" s="178" t="str">
        <f t="shared" si="22"/>
        <v/>
      </c>
    </row>
    <row r="124" spans="1:30" s="110" customFormat="1" ht="24.95" customHeight="1" x14ac:dyDescent="0.15">
      <c r="A124" s="133">
        <v>120</v>
      </c>
      <c r="B124" s="134">
        <v>3</v>
      </c>
      <c r="C124" s="134" t="s">
        <v>2730</v>
      </c>
      <c r="D124" s="135" t="s">
        <v>2582</v>
      </c>
      <c r="E124" s="133"/>
      <c r="F124" s="82" t="s">
        <v>36</v>
      </c>
      <c r="G124" s="82" t="s">
        <v>142</v>
      </c>
      <c r="H124" s="84">
        <v>42</v>
      </c>
      <c r="I124" s="84">
        <v>6</v>
      </c>
      <c r="J124" s="84">
        <v>2</v>
      </c>
      <c r="K124" s="136">
        <f t="shared" si="13"/>
        <v>12</v>
      </c>
      <c r="L124" s="133" t="s">
        <v>3514</v>
      </c>
      <c r="M124" s="162"/>
      <c r="N124" s="162"/>
      <c r="O124" s="163"/>
      <c r="P124" s="164"/>
      <c r="Q124" s="165"/>
      <c r="R124" s="137">
        <f t="shared" si="14"/>
        <v>6</v>
      </c>
      <c r="S124" s="170"/>
      <c r="T124" s="176" t="str">
        <f t="shared" si="15"/>
        <v/>
      </c>
      <c r="U124" s="94">
        <v>10</v>
      </c>
      <c r="V124" s="84">
        <v>200</v>
      </c>
      <c r="W124" s="85">
        <v>10</v>
      </c>
      <c r="X124" s="94">
        <f t="shared" si="16"/>
        <v>10080</v>
      </c>
      <c r="Y124" s="85" t="str">
        <f t="shared" si="17"/>
        <v/>
      </c>
      <c r="Z124" s="94">
        <f t="shared" si="18"/>
        <v>282240</v>
      </c>
      <c r="AA124" s="85" t="str">
        <f t="shared" si="19"/>
        <v/>
      </c>
      <c r="AB124" s="94" t="str">
        <f t="shared" si="20"/>
        <v/>
      </c>
      <c r="AC124" s="95" t="str">
        <f t="shared" si="21"/>
        <v/>
      </c>
      <c r="AD124" s="178" t="str">
        <f t="shared" si="22"/>
        <v/>
      </c>
    </row>
    <row r="125" spans="1:30" s="110" customFormat="1" ht="24.95" customHeight="1" x14ac:dyDescent="0.15">
      <c r="A125" s="133">
        <v>121</v>
      </c>
      <c r="B125" s="134">
        <v>3</v>
      </c>
      <c r="C125" s="134" t="s">
        <v>2730</v>
      </c>
      <c r="D125" s="135" t="s">
        <v>2582</v>
      </c>
      <c r="E125" s="133"/>
      <c r="F125" s="82" t="s">
        <v>24</v>
      </c>
      <c r="G125" s="82" t="s">
        <v>1953</v>
      </c>
      <c r="H125" s="84">
        <v>42</v>
      </c>
      <c r="I125" s="84">
        <v>2</v>
      </c>
      <c r="J125" s="84">
        <v>1</v>
      </c>
      <c r="K125" s="136">
        <f t="shared" si="13"/>
        <v>2</v>
      </c>
      <c r="L125" s="133" t="s">
        <v>3514</v>
      </c>
      <c r="M125" s="162"/>
      <c r="N125" s="162"/>
      <c r="O125" s="163"/>
      <c r="P125" s="164"/>
      <c r="Q125" s="165"/>
      <c r="R125" s="137">
        <f t="shared" si="14"/>
        <v>2</v>
      </c>
      <c r="S125" s="170"/>
      <c r="T125" s="176" t="str">
        <f t="shared" si="15"/>
        <v/>
      </c>
      <c r="U125" s="94">
        <v>10</v>
      </c>
      <c r="V125" s="84">
        <v>200</v>
      </c>
      <c r="W125" s="85">
        <v>10</v>
      </c>
      <c r="X125" s="94">
        <f t="shared" si="16"/>
        <v>1680</v>
      </c>
      <c r="Y125" s="85" t="str">
        <f t="shared" si="17"/>
        <v/>
      </c>
      <c r="Z125" s="94">
        <f t="shared" si="18"/>
        <v>47040</v>
      </c>
      <c r="AA125" s="85" t="str">
        <f t="shared" si="19"/>
        <v/>
      </c>
      <c r="AB125" s="94" t="str">
        <f t="shared" si="20"/>
        <v/>
      </c>
      <c r="AC125" s="95" t="str">
        <f t="shared" si="21"/>
        <v/>
      </c>
      <c r="AD125" s="178" t="str">
        <f t="shared" si="22"/>
        <v/>
      </c>
    </row>
    <row r="126" spans="1:30" s="110" customFormat="1" ht="24.95" customHeight="1" x14ac:dyDescent="0.15">
      <c r="A126" s="133">
        <v>122</v>
      </c>
      <c r="B126" s="134">
        <v>3</v>
      </c>
      <c r="C126" s="134" t="s">
        <v>2731</v>
      </c>
      <c r="D126" s="135" t="s">
        <v>2582</v>
      </c>
      <c r="E126" s="133"/>
      <c r="F126" s="82" t="s">
        <v>36</v>
      </c>
      <c r="G126" s="82" t="s">
        <v>142</v>
      </c>
      <c r="H126" s="84">
        <v>42</v>
      </c>
      <c r="I126" s="84">
        <v>6</v>
      </c>
      <c r="J126" s="84">
        <v>2</v>
      </c>
      <c r="K126" s="136">
        <f t="shared" si="13"/>
        <v>12</v>
      </c>
      <c r="L126" s="133" t="s">
        <v>3514</v>
      </c>
      <c r="M126" s="162"/>
      <c r="N126" s="162"/>
      <c r="O126" s="163"/>
      <c r="P126" s="164"/>
      <c r="Q126" s="165"/>
      <c r="R126" s="137">
        <f t="shared" si="14"/>
        <v>6</v>
      </c>
      <c r="S126" s="170"/>
      <c r="T126" s="176" t="str">
        <f t="shared" si="15"/>
        <v/>
      </c>
      <c r="U126" s="94">
        <v>10</v>
      </c>
      <c r="V126" s="84">
        <v>200</v>
      </c>
      <c r="W126" s="85">
        <v>10</v>
      </c>
      <c r="X126" s="94">
        <f t="shared" si="16"/>
        <v>10080</v>
      </c>
      <c r="Y126" s="85" t="str">
        <f t="shared" si="17"/>
        <v/>
      </c>
      <c r="Z126" s="94">
        <f t="shared" si="18"/>
        <v>282240</v>
      </c>
      <c r="AA126" s="85" t="str">
        <f t="shared" si="19"/>
        <v/>
      </c>
      <c r="AB126" s="94" t="str">
        <f t="shared" si="20"/>
        <v/>
      </c>
      <c r="AC126" s="95" t="str">
        <f t="shared" si="21"/>
        <v/>
      </c>
      <c r="AD126" s="178" t="str">
        <f t="shared" si="22"/>
        <v/>
      </c>
    </row>
    <row r="127" spans="1:30" s="110" customFormat="1" ht="24.95" customHeight="1" x14ac:dyDescent="0.15">
      <c r="A127" s="133">
        <v>123</v>
      </c>
      <c r="B127" s="134">
        <v>3</v>
      </c>
      <c r="C127" s="134" t="s">
        <v>2731</v>
      </c>
      <c r="D127" s="135" t="s">
        <v>2582</v>
      </c>
      <c r="E127" s="133"/>
      <c r="F127" s="82" t="s">
        <v>24</v>
      </c>
      <c r="G127" s="82" t="s">
        <v>1953</v>
      </c>
      <c r="H127" s="84">
        <v>42</v>
      </c>
      <c r="I127" s="84">
        <v>2</v>
      </c>
      <c r="J127" s="84">
        <v>1</v>
      </c>
      <c r="K127" s="136">
        <f t="shared" si="13"/>
        <v>2</v>
      </c>
      <c r="L127" s="133" t="s">
        <v>3514</v>
      </c>
      <c r="M127" s="162"/>
      <c r="N127" s="162"/>
      <c r="O127" s="163"/>
      <c r="P127" s="164"/>
      <c r="Q127" s="165"/>
      <c r="R127" s="137">
        <f t="shared" si="14"/>
        <v>2</v>
      </c>
      <c r="S127" s="170"/>
      <c r="T127" s="176" t="str">
        <f t="shared" si="15"/>
        <v/>
      </c>
      <c r="U127" s="94">
        <v>10</v>
      </c>
      <c r="V127" s="84">
        <v>200</v>
      </c>
      <c r="W127" s="85">
        <v>10</v>
      </c>
      <c r="X127" s="94">
        <f t="shared" si="16"/>
        <v>1680</v>
      </c>
      <c r="Y127" s="85" t="str">
        <f t="shared" si="17"/>
        <v/>
      </c>
      <c r="Z127" s="94">
        <f t="shared" si="18"/>
        <v>47040</v>
      </c>
      <c r="AA127" s="85" t="str">
        <f t="shared" si="19"/>
        <v/>
      </c>
      <c r="AB127" s="94" t="str">
        <f t="shared" si="20"/>
        <v/>
      </c>
      <c r="AC127" s="95" t="str">
        <f t="shared" si="21"/>
        <v/>
      </c>
      <c r="AD127" s="178" t="str">
        <f t="shared" si="22"/>
        <v/>
      </c>
    </row>
    <row r="128" spans="1:30" s="110" customFormat="1" ht="24.95" customHeight="1" x14ac:dyDescent="0.15">
      <c r="A128" s="133">
        <v>124</v>
      </c>
      <c r="B128" s="134">
        <v>3</v>
      </c>
      <c r="C128" s="134" t="s">
        <v>2732</v>
      </c>
      <c r="D128" s="135" t="s">
        <v>2582</v>
      </c>
      <c r="E128" s="133"/>
      <c r="F128" s="82" t="s">
        <v>36</v>
      </c>
      <c r="G128" s="82" t="s">
        <v>142</v>
      </c>
      <c r="H128" s="84">
        <v>42</v>
      </c>
      <c r="I128" s="84">
        <v>6</v>
      </c>
      <c r="J128" s="84">
        <v>2</v>
      </c>
      <c r="K128" s="136">
        <f t="shared" si="13"/>
        <v>12</v>
      </c>
      <c r="L128" s="133" t="s">
        <v>3514</v>
      </c>
      <c r="M128" s="162"/>
      <c r="N128" s="162"/>
      <c r="O128" s="163"/>
      <c r="P128" s="164"/>
      <c r="Q128" s="165"/>
      <c r="R128" s="137">
        <f t="shared" si="14"/>
        <v>6</v>
      </c>
      <c r="S128" s="170"/>
      <c r="T128" s="176" t="str">
        <f t="shared" si="15"/>
        <v/>
      </c>
      <c r="U128" s="94">
        <v>10</v>
      </c>
      <c r="V128" s="84">
        <v>200</v>
      </c>
      <c r="W128" s="85">
        <v>10</v>
      </c>
      <c r="X128" s="94">
        <f t="shared" si="16"/>
        <v>10080</v>
      </c>
      <c r="Y128" s="85" t="str">
        <f t="shared" si="17"/>
        <v/>
      </c>
      <c r="Z128" s="94">
        <f t="shared" si="18"/>
        <v>282240</v>
      </c>
      <c r="AA128" s="85" t="str">
        <f t="shared" si="19"/>
        <v/>
      </c>
      <c r="AB128" s="94" t="str">
        <f t="shared" si="20"/>
        <v/>
      </c>
      <c r="AC128" s="95" t="str">
        <f t="shared" si="21"/>
        <v/>
      </c>
      <c r="AD128" s="178" t="str">
        <f t="shared" si="22"/>
        <v/>
      </c>
    </row>
    <row r="129" spans="1:30" s="110" customFormat="1" ht="24.95" customHeight="1" x14ac:dyDescent="0.15">
      <c r="A129" s="133">
        <v>125</v>
      </c>
      <c r="B129" s="134">
        <v>3</v>
      </c>
      <c r="C129" s="134" t="s">
        <v>2732</v>
      </c>
      <c r="D129" s="135" t="s">
        <v>2582</v>
      </c>
      <c r="E129" s="133"/>
      <c r="F129" s="82" t="s">
        <v>24</v>
      </c>
      <c r="G129" s="82" t="s">
        <v>1953</v>
      </c>
      <c r="H129" s="84">
        <v>42</v>
      </c>
      <c r="I129" s="84">
        <v>2</v>
      </c>
      <c r="J129" s="84">
        <v>1</v>
      </c>
      <c r="K129" s="136">
        <f t="shared" si="13"/>
        <v>2</v>
      </c>
      <c r="L129" s="133" t="s">
        <v>3514</v>
      </c>
      <c r="M129" s="162"/>
      <c r="N129" s="162"/>
      <c r="O129" s="163"/>
      <c r="P129" s="164"/>
      <c r="Q129" s="165"/>
      <c r="R129" s="137">
        <f t="shared" si="14"/>
        <v>2</v>
      </c>
      <c r="S129" s="170"/>
      <c r="T129" s="176" t="str">
        <f t="shared" si="15"/>
        <v/>
      </c>
      <c r="U129" s="94">
        <v>10</v>
      </c>
      <c r="V129" s="84">
        <v>200</v>
      </c>
      <c r="W129" s="85">
        <v>10</v>
      </c>
      <c r="X129" s="94">
        <f t="shared" si="16"/>
        <v>1680</v>
      </c>
      <c r="Y129" s="85" t="str">
        <f t="shared" si="17"/>
        <v/>
      </c>
      <c r="Z129" s="94">
        <f t="shared" si="18"/>
        <v>47040</v>
      </c>
      <c r="AA129" s="85" t="str">
        <f t="shared" si="19"/>
        <v/>
      </c>
      <c r="AB129" s="94" t="str">
        <f t="shared" si="20"/>
        <v/>
      </c>
      <c r="AC129" s="95" t="str">
        <f t="shared" si="21"/>
        <v/>
      </c>
      <c r="AD129" s="178" t="str">
        <f t="shared" si="22"/>
        <v/>
      </c>
    </row>
    <row r="130" spans="1:30" s="110" customFormat="1" ht="24.95" customHeight="1" x14ac:dyDescent="0.15">
      <c r="A130" s="133">
        <v>126</v>
      </c>
      <c r="B130" s="134">
        <v>3</v>
      </c>
      <c r="C130" s="134" t="s">
        <v>2609</v>
      </c>
      <c r="D130" s="135" t="s">
        <v>2582</v>
      </c>
      <c r="E130" s="133"/>
      <c r="F130" s="82" t="s">
        <v>36</v>
      </c>
      <c r="G130" s="82" t="s">
        <v>142</v>
      </c>
      <c r="H130" s="84">
        <v>42</v>
      </c>
      <c r="I130" s="84">
        <v>6</v>
      </c>
      <c r="J130" s="84">
        <v>2</v>
      </c>
      <c r="K130" s="136">
        <f t="shared" si="13"/>
        <v>12</v>
      </c>
      <c r="L130" s="133" t="s">
        <v>3514</v>
      </c>
      <c r="M130" s="162"/>
      <c r="N130" s="162"/>
      <c r="O130" s="163"/>
      <c r="P130" s="164"/>
      <c r="Q130" s="165"/>
      <c r="R130" s="137">
        <f t="shared" si="14"/>
        <v>6</v>
      </c>
      <c r="S130" s="170"/>
      <c r="T130" s="176" t="str">
        <f t="shared" si="15"/>
        <v/>
      </c>
      <c r="U130" s="94">
        <v>10</v>
      </c>
      <c r="V130" s="84">
        <v>200</v>
      </c>
      <c r="W130" s="85">
        <v>10</v>
      </c>
      <c r="X130" s="94">
        <f t="shared" si="16"/>
        <v>10080</v>
      </c>
      <c r="Y130" s="85" t="str">
        <f t="shared" si="17"/>
        <v/>
      </c>
      <c r="Z130" s="94">
        <f t="shared" si="18"/>
        <v>282240</v>
      </c>
      <c r="AA130" s="85" t="str">
        <f t="shared" si="19"/>
        <v/>
      </c>
      <c r="AB130" s="94" t="str">
        <f t="shared" si="20"/>
        <v/>
      </c>
      <c r="AC130" s="95" t="str">
        <f t="shared" si="21"/>
        <v/>
      </c>
      <c r="AD130" s="178" t="str">
        <f t="shared" si="22"/>
        <v/>
      </c>
    </row>
    <row r="131" spans="1:30" s="110" customFormat="1" ht="24.95" customHeight="1" x14ac:dyDescent="0.15">
      <c r="A131" s="133">
        <v>127</v>
      </c>
      <c r="B131" s="134">
        <v>3</v>
      </c>
      <c r="C131" s="134" t="s">
        <v>2609</v>
      </c>
      <c r="D131" s="135" t="s">
        <v>2582</v>
      </c>
      <c r="E131" s="133"/>
      <c r="F131" s="82" t="s">
        <v>24</v>
      </c>
      <c r="G131" s="82" t="s">
        <v>1953</v>
      </c>
      <c r="H131" s="84">
        <v>42</v>
      </c>
      <c r="I131" s="84">
        <v>2</v>
      </c>
      <c r="J131" s="84">
        <v>1</v>
      </c>
      <c r="K131" s="136">
        <f t="shared" si="13"/>
        <v>2</v>
      </c>
      <c r="L131" s="133" t="s">
        <v>3514</v>
      </c>
      <c r="M131" s="162"/>
      <c r="N131" s="162"/>
      <c r="O131" s="163"/>
      <c r="P131" s="164"/>
      <c r="Q131" s="165"/>
      <c r="R131" s="137">
        <f t="shared" si="14"/>
        <v>2</v>
      </c>
      <c r="S131" s="170"/>
      <c r="T131" s="176" t="str">
        <f t="shared" si="15"/>
        <v/>
      </c>
      <c r="U131" s="94">
        <v>10</v>
      </c>
      <c r="V131" s="84">
        <v>200</v>
      </c>
      <c r="W131" s="85">
        <v>10</v>
      </c>
      <c r="X131" s="94">
        <f t="shared" si="16"/>
        <v>1680</v>
      </c>
      <c r="Y131" s="85" t="str">
        <f t="shared" si="17"/>
        <v/>
      </c>
      <c r="Z131" s="94">
        <f t="shared" si="18"/>
        <v>47040</v>
      </c>
      <c r="AA131" s="85" t="str">
        <f t="shared" si="19"/>
        <v/>
      </c>
      <c r="AB131" s="94" t="str">
        <f t="shared" si="20"/>
        <v/>
      </c>
      <c r="AC131" s="95" t="str">
        <f t="shared" si="21"/>
        <v/>
      </c>
      <c r="AD131" s="178" t="str">
        <f t="shared" si="22"/>
        <v/>
      </c>
    </row>
    <row r="132" spans="1:30" s="110" customFormat="1" ht="24.95" customHeight="1" x14ac:dyDescent="0.15">
      <c r="A132" s="133">
        <v>128</v>
      </c>
      <c r="B132" s="134">
        <v>3</v>
      </c>
      <c r="C132" s="134" t="s">
        <v>306</v>
      </c>
      <c r="D132" s="135" t="s">
        <v>2582</v>
      </c>
      <c r="E132" s="133"/>
      <c r="F132" s="82" t="s">
        <v>36</v>
      </c>
      <c r="G132" s="82" t="s">
        <v>142</v>
      </c>
      <c r="H132" s="84">
        <v>42</v>
      </c>
      <c r="I132" s="84">
        <v>6</v>
      </c>
      <c r="J132" s="84">
        <v>2</v>
      </c>
      <c r="K132" s="136">
        <f t="shared" si="13"/>
        <v>12</v>
      </c>
      <c r="L132" s="133" t="s">
        <v>3514</v>
      </c>
      <c r="M132" s="162"/>
      <c r="N132" s="162"/>
      <c r="O132" s="163"/>
      <c r="P132" s="164"/>
      <c r="Q132" s="165"/>
      <c r="R132" s="137">
        <f t="shared" si="14"/>
        <v>6</v>
      </c>
      <c r="S132" s="170"/>
      <c r="T132" s="176" t="str">
        <f t="shared" si="15"/>
        <v/>
      </c>
      <c r="U132" s="94">
        <v>10</v>
      </c>
      <c r="V132" s="84">
        <v>200</v>
      </c>
      <c r="W132" s="85">
        <v>10</v>
      </c>
      <c r="X132" s="94">
        <f t="shared" si="16"/>
        <v>10080</v>
      </c>
      <c r="Y132" s="85" t="str">
        <f t="shared" si="17"/>
        <v/>
      </c>
      <c r="Z132" s="94">
        <f t="shared" si="18"/>
        <v>282240</v>
      </c>
      <c r="AA132" s="85" t="str">
        <f t="shared" si="19"/>
        <v/>
      </c>
      <c r="AB132" s="94" t="str">
        <f t="shared" si="20"/>
        <v/>
      </c>
      <c r="AC132" s="95" t="str">
        <f t="shared" si="21"/>
        <v/>
      </c>
      <c r="AD132" s="178" t="str">
        <f t="shared" si="22"/>
        <v/>
      </c>
    </row>
    <row r="133" spans="1:30" s="110" customFormat="1" ht="24.95" customHeight="1" x14ac:dyDescent="0.15">
      <c r="A133" s="133">
        <v>129</v>
      </c>
      <c r="B133" s="134">
        <v>3</v>
      </c>
      <c r="C133" s="134" t="s">
        <v>306</v>
      </c>
      <c r="D133" s="135" t="s">
        <v>2582</v>
      </c>
      <c r="E133" s="133"/>
      <c r="F133" s="82" t="s">
        <v>24</v>
      </c>
      <c r="G133" s="82" t="s">
        <v>1953</v>
      </c>
      <c r="H133" s="84">
        <v>42</v>
      </c>
      <c r="I133" s="84">
        <v>2</v>
      </c>
      <c r="J133" s="84">
        <v>1</v>
      </c>
      <c r="K133" s="136">
        <f t="shared" ref="K133:K168" si="23">+I133*J133</f>
        <v>2</v>
      </c>
      <c r="L133" s="133" t="s">
        <v>3514</v>
      </c>
      <c r="M133" s="162"/>
      <c r="N133" s="162"/>
      <c r="O133" s="163"/>
      <c r="P133" s="164"/>
      <c r="Q133" s="165"/>
      <c r="R133" s="137">
        <f t="shared" si="14"/>
        <v>2</v>
      </c>
      <c r="S133" s="170"/>
      <c r="T133" s="176" t="str">
        <f t="shared" si="15"/>
        <v/>
      </c>
      <c r="U133" s="94">
        <v>10</v>
      </c>
      <c r="V133" s="84">
        <v>200</v>
      </c>
      <c r="W133" s="85">
        <v>10</v>
      </c>
      <c r="X133" s="94">
        <f t="shared" si="16"/>
        <v>1680</v>
      </c>
      <c r="Y133" s="85" t="str">
        <f t="shared" si="17"/>
        <v/>
      </c>
      <c r="Z133" s="94">
        <f t="shared" si="18"/>
        <v>47040</v>
      </c>
      <c r="AA133" s="85" t="str">
        <f t="shared" si="19"/>
        <v/>
      </c>
      <c r="AB133" s="94" t="str">
        <f t="shared" si="20"/>
        <v/>
      </c>
      <c r="AC133" s="95" t="str">
        <f t="shared" si="21"/>
        <v/>
      </c>
      <c r="AD133" s="178" t="str">
        <f t="shared" si="22"/>
        <v/>
      </c>
    </row>
    <row r="134" spans="1:30" s="110" customFormat="1" ht="24.95" customHeight="1" x14ac:dyDescent="0.15">
      <c r="A134" s="133">
        <v>130</v>
      </c>
      <c r="B134" s="134">
        <v>4</v>
      </c>
      <c r="C134" s="134" t="s">
        <v>2733</v>
      </c>
      <c r="D134" s="135" t="s">
        <v>2582</v>
      </c>
      <c r="E134" s="133"/>
      <c r="F134" s="82" t="s">
        <v>36</v>
      </c>
      <c r="G134" s="82" t="s">
        <v>142</v>
      </c>
      <c r="H134" s="84">
        <v>42</v>
      </c>
      <c r="I134" s="84">
        <v>12</v>
      </c>
      <c r="J134" s="84">
        <v>2</v>
      </c>
      <c r="K134" s="136">
        <f t="shared" si="23"/>
        <v>24</v>
      </c>
      <c r="L134" s="133" t="s">
        <v>3514</v>
      </c>
      <c r="M134" s="162"/>
      <c r="N134" s="162"/>
      <c r="O134" s="163"/>
      <c r="P134" s="164"/>
      <c r="Q134" s="165"/>
      <c r="R134" s="137">
        <f t="shared" ref="R134:R168" si="24">+I134</f>
        <v>12</v>
      </c>
      <c r="S134" s="170"/>
      <c r="T134" s="176" t="str">
        <f t="shared" si="15"/>
        <v/>
      </c>
      <c r="U134" s="94">
        <v>10</v>
      </c>
      <c r="V134" s="84">
        <v>200</v>
      </c>
      <c r="W134" s="85">
        <v>10</v>
      </c>
      <c r="X134" s="94">
        <f t="shared" si="16"/>
        <v>20160</v>
      </c>
      <c r="Y134" s="85" t="str">
        <f t="shared" si="17"/>
        <v/>
      </c>
      <c r="Z134" s="94">
        <f t="shared" si="18"/>
        <v>564480</v>
      </c>
      <c r="AA134" s="85" t="str">
        <f t="shared" si="19"/>
        <v/>
      </c>
      <c r="AB134" s="94" t="str">
        <f t="shared" si="20"/>
        <v/>
      </c>
      <c r="AC134" s="95" t="str">
        <f t="shared" si="21"/>
        <v/>
      </c>
      <c r="AD134" s="178" t="str">
        <f t="shared" si="22"/>
        <v/>
      </c>
    </row>
    <row r="135" spans="1:30" s="110" customFormat="1" ht="24.95" customHeight="1" x14ac:dyDescent="0.15">
      <c r="A135" s="133">
        <v>131</v>
      </c>
      <c r="B135" s="134">
        <v>4</v>
      </c>
      <c r="C135" s="134" t="s">
        <v>2733</v>
      </c>
      <c r="D135" s="135" t="s">
        <v>2582</v>
      </c>
      <c r="E135" s="133"/>
      <c r="F135" s="82" t="s">
        <v>24</v>
      </c>
      <c r="G135" s="82" t="s">
        <v>1953</v>
      </c>
      <c r="H135" s="84">
        <v>42</v>
      </c>
      <c r="I135" s="84">
        <v>2</v>
      </c>
      <c r="J135" s="84">
        <v>1</v>
      </c>
      <c r="K135" s="136">
        <f t="shared" si="23"/>
        <v>2</v>
      </c>
      <c r="L135" s="133" t="s">
        <v>3514</v>
      </c>
      <c r="M135" s="162"/>
      <c r="N135" s="162"/>
      <c r="O135" s="163"/>
      <c r="P135" s="164"/>
      <c r="Q135" s="165"/>
      <c r="R135" s="137">
        <f t="shared" si="24"/>
        <v>2</v>
      </c>
      <c r="S135" s="170"/>
      <c r="T135" s="176" t="str">
        <f t="shared" ref="T135:T168" si="25">IFERROR(IF(S135="","",R135*S135),"-")</f>
        <v/>
      </c>
      <c r="U135" s="94">
        <v>10</v>
      </c>
      <c r="V135" s="84">
        <v>200</v>
      </c>
      <c r="W135" s="85">
        <v>10</v>
      </c>
      <c r="X135" s="94">
        <f t="shared" ref="X135:X168" si="26">IFERROR(IF(H135="","",ROUNDDOWN(H135/1000*K135*U135*V135*W135,0)),"-")</f>
        <v>1680</v>
      </c>
      <c r="Y135" s="85" t="str">
        <f t="shared" ref="Y135:Y168" si="27">IFERROR(IF(Q135="","",ROUNDDOWN(Q135/1000*R135*U135*V135*W135,0)),"-")</f>
        <v/>
      </c>
      <c r="Z135" s="94">
        <f t="shared" ref="Z135:Z168" si="28">IFERROR(IF(H135="","",ROUNDDOWN(X135*$V$2,0)),"-")</f>
        <v>47040</v>
      </c>
      <c r="AA135" s="85" t="str">
        <f t="shared" ref="AA135:AA168" si="29">IFERROR(IF(Q135="","",ROUNDDOWN(Y135*$V$2,0)),"-")</f>
        <v/>
      </c>
      <c r="AB135" s="94" t="str">
        <f t="shared" ref="AB135:AB168" si="30">IFERROR(IF(Q135="","",ROUNDDOWN(X135-Y135,0)),"-")</f>
        <v/>
      </c>
      <c r="AC135" s="95" t="str">
        <f t="shared" ref="AC135:AC168" si="31">IFERROR(IF(Q135="","",ROUNDDOWN(Z135-AA135,0)),"-")</f>
        <v/>
      </c>
      <c r="AD135" s="178" t="str">
        <f t="shared" ref="AD135:AD168" si="32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>
        <v>4</v>
      </c>
      <c r="C136" s="134" t="s">
        <v>2734</v>
      </c>
      <c r="D136" s="135" t="s">
        <v>2582</v>
      </c>
      <c r="E136" s="133"/>
      <c r="F136" s="82" t="s">
        <v>113</v>
      </c>
      <c r="G136" s="82" t="s">
        <v>1791</v>
      </c>
      <c r="H136" s="84">
        <v>22</v>
      </c>
      <c r="I136" s="84">
        <v>3</v>
      </c>
      <c r="J136" s="84">
        <v>1</v>
      </c>
      <c r="K136" s="136">
        <f t="shared" si="23"/>
        <v>3</v>
      </c>
      <c r="L136" s="133" t="s">
        <v>3514</v>
      </c>
      <c r="M136" s="162"/>
      <c r="N136" s="162"/>
      <c r="O136" s="163"/>
      <c r="P136" s="164"/>
      <c r="Q136" s="165"/>
      <c r="R136" s="137">
        <f t="shared" si="24"/>
        <v>3</v>
      </c>
      <c r="S136" s="170"/>
      <c r="T136" s="176" t="str">
        <f t="shared" si="25"/>
        <v/>
      </c>
      <c r="U136" s="94">
        <v>10</v>
      </c>
      <c r="V136" s="84">
        <v>200</v>
      </c>
      <c r="W136" s="85">
        <v>10</v>
      </c>
      <c r="X136" s="94">
        <f t="shared" si="26"/>
        <v>1320</v>
      </c>
      <c r="Y136" s="85" t="str">
        <f t="shared" si="27"/>
        <v/>
      </c>
      <c r="Z136" s="94">
        <f t="shared" si="28"/>
        <v>36960</v>
      </c>
      <c r="AA136" s="85" t="str">
        <f t="shared" si="29"/>
        <v/>
      </c>
      <c r="AB136" s="94" t="str">
        <f t="shared" si="30"/>
        <v/>
      </c>
      <c r="AC136" s="95" t="str">
        <f t="shared" si="31"/>
        <v/>
      </c>
      <c r="AD136" s="178" t="str">
        <f t="shared" si="32"/>
        <v/>
      </c>
    </row>
    <row r="137" spans="1:30" s="110" customFormat="1" ht="24.95" customHeight="1" x14ac:dyDescent="0.15">
      <c r="A137" s="133">
        <v>133</v>
      </c>
      <c r="B137" s="134">
        <v>4</v>
      </c>
      <c r="C137" s="134" t="s">
        <v>2735</v>
      </c>
      <c r="D137" s="135" t="s">
        <v>2582</v>
      </c>
      <c r="E137" s="133"/>
      <c r="F137" s="82" t="s">
        <v>24</v>
      </c>
      <c r="G137" s="82" t="s">
        <v>49</v>
      </c>
      <c r="H137" s="84">
        <v>42</v>
      </c>
      <c r="I137" s="84">
        <v>7</v>
      </c>
      <c r="J137" s="84">
        <v>1</v>
      </c>
      <c r="K137" s="136">
        <f t="shared" si="23"/>
        <v>7</v>
      </c>
      <c r="L137" s="133" t="s">
        <v>3514</v>
      </c>
      <c r="M137" s="162"/>
      <c r="N137" s="162"/>
      <c r="O137" s="163"/>
      <c r="P137" s="164"/>
      <c r="Q137" s="165"/>
      <c r="R137" s="137">
        <f t="shared" si="24"/>
        <v>7</v>
      </c>
      <c r="S137" s="170"/>
      <c r="T137" s="176" t="str">
        <f t="shared" si="25"/>
        <v/>
      </c>
      <c r="U137" s="94">
        <v>10</v>
      </c>
      <c r="V137" s="84">
        <v>200</v>
      </c>
      <c r="W137" s="85">
        <v>10</v>
      </c>
      <c r="X137" s="94">
        <f t="shared" si="26"/>
        <v>5880</v>
      </c>
      <c r="Y137" s="85" t="str">
        <f t="shared" si="27"/>
        <v/>
      </c>
      <c r="Z137" s="94">
        <f t="shared" si="28"/>
        <v>164640</v>
      </c>
      <c r="AA137" s="85" t="str">
        <f t="shared" si="29"/>
        <v/>
      </c>
      <c r="AB137" s="94" t="str">
        <f t="shared" si="30"/>
        <v/>
      </c>
      <c r="AC137" s="95" t="str">
        <f t="shared" si="31"/>
        <v/>
      </c>
      <c r="AD137" s="178" t="str">
        <f t="shared" si="32"/>
        <v/>
      </c>
    </row>
    <row r="138" spans="1:30" s="110" customFormat="1" ht="24.95" customHeight="1" x14ac:dyDescent="0.15">
      <c r="A138" s="133">
        <v>134</v>
      </c>
      <c r="B138" s="134">
        <v>4</v>
      </c>
      <c r="C138" s="134" t="s">
        <v>2536</v>
      </c>
      <c r="D138" s="135" t="s">
        <v>2582</v>
      </c>
      <c r="E138" s="133"/>
      <c r="F138" s="82" t="s">
        <v>36</v>
      </c>
      <c r="G138" s="82" t="s">
        <v>142</v>
      </c>
      <c r="H138" s="84">
        <v>42</v>
      </c>
      <c r="I138" s="84">
        <v>2</v>
      </c>
      <c r="J138" s="84">
        <v>2</v>
      </c>
      <c r="K138" s="136">
        <f t="shared" si="23"/>
        <v>4</v>
      </c>
      <c r="L138" s="133" t="s">
        <v>3514</v>
      </c>
      <c r="M138" s="162"/>
      <c r="N138" s="162"/>
      <c r="O138" s="163"/>
      <c r="P138" s="164"/>
      <c r="Q138" s="165"/>
      <c r="R138" s="137">
        <f t="shared" si="24"/>
        <v>2</v>
      </c>
      <c r="S138" s="170"/>
      <c r="T138" s="176" t="str">
        <f t="shared" si="25"/>
        <v/>
      </c>
      <c r="U138" s="94">
        <v>10</v>
      </c>
      <c r="V138" s="84">
        <v>200</v>
      </c>
      <c r="W138" s="85">
        <v>10</v>
      </c>
      <c r="X138" s="94">
        <f t="shared" si="26"/>
        <v>3360</v>
      </c>
      <c r="Y138" s="85" t="str">
        <f t="shared" si="27"/>
        <v/>
      </c>
      <c r="Z138" s="94">
        <f t="shared" si="28"/>
        <v>94080</v>
      </c>
      <c r="AA138" s="85" t="str">
        <f t="shared" si="29"/>
        <v/>
      </c>
      <c r="AB138" s="94" t="str">
        <f t="shared" si="30"/>
        <v/>
      </c>
      <c r="AC138" s="95" t="str">
        <f t="shared" si="31"/>
        <v/>
      </c>
      <c r="AD138" s="178" t="str">
        <f t="shared" si="32"/>
        <v/>
      </c>
    </row>
    <row r="139" spans="1:30" s="110" customFormat="1" ht="24.95" customHeight="1" x14ac:dyDescent="0.15">
      <c r="A139" s="133">
        <v>135</v>
      </c>
      <c r="B139" s="134">
        <v>4</v>
      </c>
      <c r="C139" s="134" t="s">
        <v>2536</v>
      </c>
      <c r="D139" s="135" t="s">
        <v>2582</v>
      </c>
      <c r="E139" s="133"/>
      <c r="F139" s="82" t="s">
        <v>113</v>
      </c>
      <c r="G139" s="82" t="s">
        <v>114</v>
      </c>
      <c r="H139" s="84">
        <v>22</v>
      </c>
      <c r="I139" s="84">
        <v>1</v>
      </c>
      <c r="J139" s="84">
        <v>1</v>
      </c>
      <c r="K139" s="136">
        <f t="shared" si="23"/>
        <v>1</v>
      </c>
      <c r="L139" s="133" t="s">
        <v>3514</v>
      </c>
      <c r="M139" s="162"/>
      <c r="N139" s="162"/>
      <c r="O139" s="163"/>
      <c r="P139" s="164"/>
      <c r="Q139" s="165"/>
      <c r="R139" s="137">
        <f t="shared" si="24"/>
        <v>1</v>
      </c>
      <c r="S139" s="170"/>
      <c r="T139" s="176" t="str">
        <f t="shared" si="25"/>
        <v/>
      </c>
      <c r="U139" s="94">
        <v>10</v>
      </c>
      <c r="V139" s="84">
        <v>200</v>
      </c>
      <c r="W139" s="85">
        <v>10</v>
      </c>
      <c r="X139" s="94">
        <f t="shared" si="26"/>
        <v>440</v>
      </c>
      <c r="Y139" s="85" t="str">
        <f t="shared" si="27"/>
        <v/>
      </c>
      <c r="Z139" s="94">
        <f t="shared" si="28"/>
        <v>12320</v>
      </c>
      <c r="AA139" s="85" t="str">
        <f t="shared" si="29"/>
        <v/>
      </c>
      <c r="AB139" s="94" t="str">
        <f t="shared" si="30"/>
        <v/>
      </c>
      <c r="AC139" s="95" t="str">
        <f t="shared" si="31"/>
        <v/>
      </c>
      <c r="AD139" s="178" t="str">
        <f t="shared" si="32"/>
        <v/>
      </c>
    </row>
    <row r="140" spans="1:30" s="110" customFormat="1" ht="24.95" customHeight="1" x14ac:dyDescent="0.15">
      <c r="A140" s="133">
        <v>136</v>
      </c>
      <c r="B140" s="134">
        <v>4</v>
      </c>
      <c r="C140" s="134" t="s">
        <v>2536</v>
      </c>
      <c r="D140" s="135" t="s">
        <v>2582</v>
      </c>
      <c r="E140" s="133"/>
      <c r="F140" s="82" t="s">
        <v>1942</v>
      </c>
      <c r="G140" s="82" t="s">
        <v>2743</v>
      </c>
      <c r="H140" s="84">
        <v>10</v>
      </c>
      <c r="I140" s="84">
        <v>1</v>
      </c>
      <c r="J140" s="84">
        <v>1</v>
      </c>
      <c r="K140" s="136">
        <f t="shared" si="23"/>
        <v>1</v>
      </c>
      <c r="L140" s="133" t="s">
        <v>3514</v>
      </c>
      <c r="M140" s="162"/>
      <c r="N140" s="162"/>
      <c r="O140" s="163"/>
      <c r="P140" s="164"/>
      <c r="Q140" s="165"/>
      <c r="R140" s="137">
        <f t="shared" si="24"/>
        <v>1</v>
      </c>
      <c r="S140" s="170"/>
      <c r="T140" s="176" t="str">
        <f t="shared" si="25"/>
        <v/>
      </c>
      <c r="U140" s="94">
        <v>10</v>
      </c>
      <c r="V140" s="84">
        <v>200</v>
      </c>
      <c r="W140" s="85">
        <v>10</v>
      </c>
      <c r="X140" s="94">
        <f t="shared" si="26"/>
        <v>200</v>
      </c>
      <c r="Y140" s="85" t="str">
        <f t="shared" si="27"/>
        <v/>
      </c>
      <c r="Z140" s="94">
        <f t="shared" si="28"/>
        <v>5600</v>
      </c>
      <c r="AA140" s="85" t="str">
        <f t="shared" si="29"/>
        <v/>
      </c>
      <c r="AB140" s="94" t="str">
        <f t="shared" si="30"/>
        <v/>
      </c>
      <c r="AC140" s="95" t="str">
        <f t="shared" si="31"/>
        <v/>
      </c>
      <c r="AD140" s="178" t="str">
        <f t="shared" si="32"/>
        <v/>
      </c>
    </row>
    <row r="141" spans="1:30" s="110" customFormat="1" ht="24.95" customHeight="1" x14ac:dyDescent="0.15">
      <c r="A141" s="133">
        <v>137</v>
      </c>
      <c r="B141" s="134">
        <v>4</v>
      </c>
      <c r="C141" s="134" t="s">
        <v>2736</v>
      </c>
      <c r="D141" s="135" t="s">
        <v>2582</v>
      </c>
      <c r="E141" s="133"/>
      <c r="F141" s="82" t="s">
        <v>36</v>
      </c>
      <c r="G141" s="82" t="s">
        <v>142</v>
      </c>
      <c r="H141" s="84">
        <v>42</v>
      </c>
      <c r="I141" s="84">
        <v>12</v>
      </c>
      <c r="J141" s="84">
        <v>2</v>
      </c>
      <c r="K141" s="136">
        <f t="shared" si="23"/>
        <v>24</v>
      </c>
      <c r="L141" s="133" t="s">
        <v>3514</v>
      </c>
      <c r="M141" s="162"/>
      <c r="N141" s="162"/>
      <c r="O141" s="163"/>
      <c r="P141" s="164"/>
      <c r="Q141" s="165"/>
      <c r="R141" s="137">
        <f t="shared" si="24"/>
        <v>12</v>
      </c>
      <c r="S141" s="170"/>
      <c r="T141" s="176" t="str">
        <f t="shared" si="25"/>
        <v/>
      </c>
      <c r="U141" s="94">
        <v>10</v>
      </c>
      <c r="V141" s="84">
        <v>200</v>
      </c>
      <c r="W141" s="85">
        <v>10</v>
      </c>
      <c r="X141" s="94">
        <f t="shared" si="26"/>
        <v>20160</v>
      </c>
      <c r="Y141" s="85" t="str">
        <f t="shared" si="27"/>
        <v/>
      </c>
      <c r="Z141" s="94">
        <f t="shared" si="28"/>
        <v>564480</v>
      </c>
      <c r="AA141" s="85" t="str">
        <f t="shared" si="29"/>
        <v/>
      </c>
      <c r="AB141" s="94" t="str">
        <f t="shared" si="30"/>
        <v/>
      </c>
      <c r="AC141" s="95" t="str">
        <f t="shared" si="31"/>
        <v/>
      </c>
      <c r="AD141" s="178" t="str">
        <f t="shared" si="32"/>
        <v/>
      </c>
    </row>
    <row r="142" spans="1:30" s="110" customFormat="1" ht="24.95" customHeight="1" x14ac:dyDescent="0.15">
      <c r="A142" s="133">
        <v>138</v>
      </c>
      <c r="B142" s="134">
        <v>4</v>
      </c>
      <c r="C142" s="134" t="s">
        <v>2736</v>
      </c>
      <c r="D142" s="135" t="s">
        <v>2582</v>
      </c>
      <c r="E142" s="133"/>
      <c r="F142" s="82" t="s">
        <v>24</v>
      </c>
      <c r="G142" s="82" t="s">
        <v>1953</v>
      </c>
      <c r="H142" s="84">
        <v>42</v>
      </c>
      <c r="I142" s="84">
        <v>2</v>
      </c>
      <c r="J142" s="84">
        <v>1</v>
      </c>
      <c r="K142" s="136">
        <f t="shared" si="23"/>
        <v>2</v>
      </c>
      <c r="L142" s="133" t="s">
        <v>3514</v>
      </c>
      <c r="M142" s="162"/>
      <c r="N142" s="162"/>
      <c r="O142" s="163"/>
      <c r="P142" s="164"/>
      <c r="Q142" s="165"/>
      <c r="R142" s="137">
        <f t="shared" si="24"/>
        <v>2</v>
      </c>
      <c r="S142" s="170"/>
      <c r="T142" s="176" t="str">
        <f t="shared" si="25"/>
        <v/>
      </c>
      <c r="U142" s="94">
        <v>10</v>
      </c>
      <c r="V142" s="84">
        <v>200</v>
      </c>
      <c r="W142" s="85">
        <v>10</v>
      </c>
      <c r="X142" s="94">
        <f t="shared" si="26"/>
        <v>1680</v>
      </c>
      <c r="Y142" s="85" t="str">
        <f t="shared" si="27"/>
        <v/>
      </c>
      <c r="Z142" s="94">
        <f t="shared" si="28"/>
        <v>47040</v>
      </c>
      <c r="AA142" s="85" t="str">
        <f t="shared" si="29"/>
        <v/>
      </c>
      <c r="AB142" s="94" t="str">
        <f t="shared" si="30"/>
        <v/>
      </c>
      <c r="AC142" s="95" t="str">
        <f t="shared" si="31"/>
        <v/>
      </c>
      <c r="AD142" s="178" t="str">
        <f t="shared" si="32"/>
        <v/>
      </c>
    </row>
    <row r="143" spans="1:30" s="110" customFormat="1" ht="24.95" customHeight="1" x14ac:dyDescent="0.15">
      <c r="A143" s="133">
        <v>139</v>
      </c>
      <c r="B143" s="134">
        <v>4</v>
      </c>
      <c r="C143" s="134" t="s">
        <v>1758</v>
      </c>
      <c r="D143" s="135" t="s">
        <v>2582</v>
      </c>
      <c r="E143" s="133"/>
      <c r="F143" s="82" t="s">
        <v>36</v>
      </c>
      <c r="G143" s="82" t="s">
        <v>142</v>
      </c>
      <c r="H143" s="84">
        <v>42</v>
      </c>
      <c r="I143" s="84">
        <v>6</v>
      </c>
      <c r="J143" s="84">
        <v>2</v>
      </c>
      <c r="K143" s="136">
        <f t="shared" si="23"/>
        <v>12</v>
      </c>
      <c r="L143" s="133" t="s">
        <v>3514</v>
      </c>
      <c r="M143" s="162"/>
      <c r="N143" s="162"/>
      <c r="O143" s="163"/>
      <c r="P143" s="164"/>
      <c r="Q143" s="165"/>
      <c r="R143" s="137">
        <f t="shared" si="24"/>
        <v>6</v>
      </c>
      <c r="S143" s="170"/>
      <c r="T143" s="176" t="str">
        <f t="shared" si="25"/>
        <v/>
      </c>
      <c r="U143" s="94">
        <v>10</v>
      </c>
      <c r="V143" s="84">
        <v>200</v>
      </c>
      <c r="W143" s="85">
        <v>10</v>
      </c>
      <c r="X143" s="94">
        <f t="shared" si="26"/>
        <v>10080</v>
      </c>
      <c r="Y143" s="85" t="str">
        <f t="shared" si="27"/>
        <v/>
      </c>
      <c r="Z143" s="94">
        <f t="shared" si="28"/>
        <v>282240</v>
      </c>
      <c r="AA143" s="85" t="str">
        <f t="shared" si="29"/>
        <v/>
      </c>
      <c r="AB143" s="94" t="str">
        <f t="shared" si="30"/>
        <v/>
      </c>
      <c r="AC143" s="95" t="str">
        <f t="shared" si="31"/>
        <v/>
      </c>
      <c r="AD143" s="178" t="str">
        <f t="shared" si="32"/>
        <v/>
      </c>
    </row>
    <row r="144" spans="1:30" s="110" customFormat="1" ht="24.95" customHeight="1" x14ac:dyDescent="0.15">
      <c r="A144" s="133">
        <v>140</v>
      </c>
      <c r="B144" s="134">
        <v>4</v>
      </c>
      <c r="C144" s="134" t="s">
        <v>1759</v>
      </c>
      <c r="D144" s="135" t="s">
        <v>2582</v>
      </c>
      <c r="E144" s="133"/>
      <c r="F144" s="82" t="s">
        <v>36</v>
      </c>
      <c r="G144" s="82" t="s">
        <v>2744</v>
      </c>
      <c r="H144" s="84">
        <v>42</v>
      </c>
      <c r="I144" s="84">
        <v>15</v>
      </c>
      <c r="J144" s="84">
        <v>2</v>
      </c>
      <c r="K144" s="136">
        <f t="shared" si="23"/>
        <v>30</v>
      </c>
      <c r="L144" s="133" t="s">
        <v>3514</v>
      </c>
      <c r="M144" s="162"/>
      <c r="N144" s="162"/>
      <c r="O144" s="163"/>
      <c r="P144" s="164"/>
      <c r="Q144" s="165"/>
      <c r="R144" s="137">
        <f t="shared" si="24"/>
        <v>15</v>
      </c>
      <c r="S144" s="170"/>
      <c r="T144" s="176" t="str">
        <f t="shared" si="25"/>
        <v/>
      </c>
      <c r="U144" s="94">
        <v>10</v>
      </c>
      <c r="V144" s="84">
        <v>200</v>
      </c>
      <c r="W144" s="85">
        <v>10</v>
      </c>
      <c r="X144" s="94">
        <f t="shared" si="26"/>
        <v>25200</v>
      </c>
      <c r="Y144" s="85" t="str">
        <f t="shared" si="27"/>
        <v/>
      </c>
      <c r="Z144" s="94">
        <f t="shared" si="28"/>
        <v>705600</v>
      </c>
      <c r="AA144" s="85" t="str">
        <f t="shared" si="29"/>
        <v/>
      </c>
      <c r="AB144" s="94" t="str">
        <f t="shared" si="30"/>
        <v/>
      </c>
      <c r="AC144" s="95" t="str">
        <f t="shared" si="31"/>
        <v/>
      </c>
      <c r="AD144" s="178" t="str">
        <f t="shared" si="32"/>
        <v/>
      </c>
    </row>
    <row r="145" spans="1:30" s="110" customFormat="1" ht="24.95" customHeight="1" x14ac:dyDescent="0.15">
      <c r="A145" s="133">
        <v>141</v>
      </c>
      <c r="B145" s="134">
        <v>4</v>
      </c>
      <c r="C145" s="134" t="s">
        <v>1759</v>
      </c>
      <c r="D145" s="135" t="s">
        <v>2582</v>
      </c>
      <c r="E145" s="133"/>
      <c r="F145" s="82" t="s">
        <v>24</v>
      </c>
      <c r="G145" s="82" t="s">
        <v>1953</v>
      </c>
      <c r="H145" s="84">
        <v>42</v>
      </c>
      <c r="I145" s="84">
        <v>2</v>
      </c>
      <c r="J145" s="84">
        <v>1</v>
      </c>
      <c r="K145" s="136">
        <f t="shared" si="23"/>
        <v>2</v>
      </c>
      <c r="L145" s="133" t="s">
        <v>3514</v>
      </c>
      <c r="M145" s="162"/>
      <c r="N145" s="162"/>
      <c r="O145" s="163"/>
      <c r="P145" s="164"/>
      <c r="Q145" s="165"/>
      <c r="R145" s="137">
        <f t="shared" si="24"/>
        <v>2</v>
      </c>
      <c r="S145" s="170"/>
      <c r="T145" s="176" t="str">
        <f t="shared" si="25"/>
        <v/>
      </c>
      <c r="U145" s="94">
        <v>10</v>
      </c>
      <c r="V145" s="84">
        <v>200</v>
      </c>
      <c r="W145" s="85">
        <v>10</v>
      </c>
      <c r="X145" s="94">
        <f t="shared" si="26"/>
        <v>1680</v>
      </c>
      <c r="Y145" s="85" t="str">
        <f t="shared" si="27"/>
        <v/>
      </c>
      <c r="Z145" s="94">
        <f t="shared" si="28"/>
        <v>47040</v>
      </c>
      <c r="AA145" s="85" t="str">
        <f t="shared" si="29"/>
        <v/>
      </c>
      <c r="AB145" s="94" t="str">
        <f t="shared" si="30"/>
        <v/>
      </c>
      <c r="AC145" s="95" t="str">
        <f t="shared" si="31"/>
        <v/>
      </c>
      <c r="AD145" s="178" t="str">
        <f t="shared" si="32"/>
        <v/>
      </c>
    </row>
    <row r="146" spans="1:30" s="110" customFormat="1" ht="24.95" customHeight="1" x14ac:dyDescent="0.15">
      <c r="A146" s="133">
        <v>142</v>
      </c>
      <c r="B146" s="134">
        <v>4</v>
      </c>
      <c r="C146" s="134" t="s">
        <v>2711</v>
      </c>
      <c r="D146" s="135" t="s">
        <v>2582</v>
      </c>
      <c r="E146" s="133"/>
      <c r="F146" s="82" t="s">
        <v>113</v>
      </c>
      <c r="G146" s="82" t="s">
        <v>1791</v>
      </c>
      <c r="H146" s="84">
        <v>22</v>
      </c>
      <c r="I146" s="84">
        <v>6</v>
      </c>
      <c r="J146" s="84">
        <v>1</v>
      </c>
      <c r="K146" s="136">
        <f t="shared" si="23"/>
        <v>6</v>
      </c>
      <c r="L146" s="133" t="s">
        <v>3514</v>
      </c>
      <c r="M146" s="162"/>
      <c r="N146" s="162"/>
      <c r="O146" s="163"/>
      <c r="P146" s="164"/>
      <c r="Q146" s="165"/>
      <c r="R146" s="137">
        <f t="shared" si="24"/>
        <v>6</v>
      </c>
      <c r="S146" s="170"/>
      <c r="T146" s="176" t="str">
        <f t="shared" si="25"/>
        <v/>
      </c>
      <c r="U146" s="94">
        <v>10</v>
      </c>
      <c r="V146" s="84">
        <v>200</v>
      </c>
      <c r="W146" s="85">
        <v>10</v>
      </c>
      <c r="X146" s="94">
        <f t="shared" si="26"/>
        <v>2640</v>
      </c>
      <c r="Y146" s="85" t="str">
        <f t="shared" si="27"/>
        <v/>
      </c>
      <c r="Z146" s="94">
        <f t="shared" si="28"/>
        <v>73920</v>
      </c>
      <c r="AA146" s="85" t="str">
        <f t="shared" si="29"/>
        <v/>
      </c>
      <c r="AB146" s="94" t="str">
        <f t="shared" si="30"/>
        <v/>
      </c>
      <c r="AC146" s="95" t="str">
        <f t="shared" si="31"/>
        <v/>
      </c>
      <c r="AD146" s="178" t="str">
        <f t="shared" si="32"/>
        <v/>
      </c>
    </row>
    <row r="147" spans="1:30" s="110" customFormat="1" ht="24.95" customHeight="1" x14ac:dyDescent="0.15">
      <c r="A147" s="133">
        <v>143</v>
      </c>
      <c r="B147" s="134">
        <v>4</v>
      </c>
      <c r="C147" s="134" t="s">
        <v>2737</v>
      </c>
      <c r="D147" s="135" t="s">
        <v>2582</v>
      </c>
      <c r="E147" s="133"/>
      <c r="F147" s="82" t="s">
        <v>24</v>
      </c>
      <c r="G147" s="82" t="s">
        <v>49</v>
      </c>
      <c r="H147" s="84">
        <v>42</v>
      </c>
      <c r="I147" s="84">
        <v>7</v>
      </c>
      <c r="J147" s="84">
        <v>1</v>
      </c>
      <c r="K147" s="136">
        <f t="shared" si="23"/>
        <v>7</v>
      </c>
      <c r="L147" s="133" t="s">
        <v>3514</v>
      </c>
      <c r="M147" s="162"/>
      <c r="N147" s="162"/>
      <c r="O147" s="163"/>
      <c r="P147" s="164"/>
      <c r="Q147" s="165"/>
      <c r="R147" s="137">
        <f t="shared" si="24"/>
        <v>7</v>
      </c>
      <c r="S147" s="170"/>
      <c r="T147" s="176" t="str">
        <f t="shared" si="25"/>
        <v/>
      </c>
      <c r="U147" s="94">
        <v>10</v>
      </c>
      <c r="V147" s="84">
        <v>200</v>
      </c>
      <c r="W147" s="85">
        <v>10</v>
      </c>
      <c r="X147" s="94">
        <f t="shared" si="26"/>
        <v>5880</v>
      </c>
      <c r="Y147" s="85" t="str">
        <f t="shared" si="27"/>
        <v/>
      </c>
      <c r="Z147" s="94">
        <f t="shared" si="28"/>
        <v>164640</v>
      </c>
      <c r="AA147" s="85" t="str">
        <f t="shared" si="29"/>
        <v/>
      </c>
      <c r="AB147" s="94" t="str">
        <f t="shared" si="30"/>
        <v/>
      </c>
      <c r="AC147" s="95" t="str">
        <f t="shared" si="31"/>
        <v/>
      </c>
      <c r="AD147" s="178" t="str">
        <f t="shared" si="32"/>
        <v/>
      </c>
    </row>
    <row r="148" spans="1:30" s="110" customFormat="1" ht="24.95" customHeight="1" x14ac:dyDescent="0.15">
      <c r="A148" s="133">
        <v>144</v>
      </c>
      <c r="B148" s="134">
        <v>4</v>
      </c>
      <c r="C148" s="134" t="s">
        <v>1697</v>
      </c>
      <c r="D148" s="135" t="s">
        <v>2582</v>
      </c>
      <c r="E148" s="133"/>
      <c r="F148" s="82" t="s">
        <v>24</v>
      </c>
      <c r="G148" s="82" t="s">
        <v>49</v>
      </c>
      <c r="H148" s="84">
        <v>42</v>
      </c>
      <c r="I148" s="84">
        <v>2</v>
      </c>
      <c r="J148" s="84">
        <v>1</v>
      </c>
      <c r="K148" s="136">
        <f t="shared" si="23"/>
        <v>2</v>
      </c>
      <c r="L148" s="133" t="s">
        <v>3514</v>
      </c>
      <c r="M148" s="162"/>
      <c r="N148" s="162"/>
      <c r="O148" s="163"/>
      <c r="P148" s="164"/>
      <c r="Q148" s="165"/>
      <c r="R148" s="137">
        <f t="shared" si="24"/>
        <v>2</v>
      </c>
      <c r="S148" s="170"/>
      <c r="T148" s="176" t="str">
        <f t="shared" si="25"/>
        <v/>
      </c>
      <c r="U148" s="94">
        <v>10</v>
      </c>
      <c r="V148" s="84">
        <v>200</v>
      </c>
      <c r="W148" s="85">
        <v>10</v>
      </c>
      <c r="X148" s="94">
        <f t="shared" si="26"/>
        <v>1680</v>
      </c>
      <c r="Y148" s="85" t="str">
        <f t="shared" si="27"/>
        <v/>
      </c>
      <c r="Z148" s="94">
        <f t="shared" si="28"/>
        <v>47040</v>
      </c>
      <c r="AA148" s="85" t="str">
        <f t="shared" si="29"/>
        <v/>
      </c>
      <c r="AB148" s="94" t="str">
        <f t="shared" si="30"/>
        <v/>
      </c>
      <c r="AC148" s="95" t="str">
        <f t="shared" si="31"/>
        <v/>
      </c>
      <c r="AD148" s="178" t="str">
        <f t="shared" si="32"/>
        <v/>
      </c>
    </row>
    <row r="149" spans="1:30" s="110" customFormat="1" ht="24.95" customHeight="1" x14ac:dyDescent="0.15">
      <c r="A149" s="133">
        <v>145</v>
      </c>
      <c r="B149" s="134">
        <v>4</v>
      </c>
      <c r="C149" s="134" t="s">
        <v>1981</v>
      </c>
      <c r="D149" s="135" t="s">
        <v>2582</v>
      </c>
      <c r="E149" s="133"/>
      <c r="F149" s="82" t="s">
        <v>24</v>
      </c>
      <c r="G149" s="82" t="s">
        <v>49</v>
      </c>
      <c r="H149" s="84">
        <v>42</v>
      </c>
      <c r="I149" s="84">
        <v>4</v>
      </c>
      <c r="J149" s="84">
        <v>1</v>
      </c>
      <c r="K149" s="136">
        <f t="shared" si="23"/>
        <v>4</v>
      </c>
      <c r="L149" s="133" t="s">
        <v>3514</v>
      </c>
      <c r="M149" s="162"/>
      <c r="N149" s="162"/>
      <c r="O149" s="163"/>
      <c r="P149" s="164"/>
      <c r="Q149" s="165"/>
      <c r="R149" s="137">
        <f t="shared" si="24"/>
        <v>4</v>
      </c>
      <c r="S149" s="170"/>
      <c r="T149" s="176" t="str">
        <f t="shared" si="25"/>
        <v/>
      </c>
      <c r="U149" s="94">
        <v>2</v>
      </c>
      <c r="V149" s="84">
        <v>200</v>
      </c>
      <c r="W149" s="85">
        <v>10</v>
      </c>
      <c r="X149" s="94">
        <f t="shared" si="26"/>
        <v>672</v>
      </c>
      <c r="Y149" s="85" t="str">
        <f t="shared" si="27"/>
        <v/>
      </c>
      <c r="Z149" s="94">
        <f t="shared" si="28"/>
        <v>18816</v>
      </c>
      <c r="AA149" s="85" t="str">
        <f t="shared" si="29"/>
        <v/>
      </c>
      <c r="AB149" s="94" t="str">
        <f t="shared" si="30"/>
        <v/>
      </c>
      <c r="AC149" s="95" t="str">
        <f t="shared" si="31"/>
        <v/>
      </c>
      <c r="AD149" s="178" t="str">
        <f t="shared" si="32"/>
        <v/>
      </c>
    </row>
    <row r="150" spans="1:30" s="110" customFormat="1" ht="24.95" customHeight="1" x14ac:dyDescent="0.15">
      <c r="A150" s="133">
        <v>146</v>
      </c>
      <c r="B150" s="134">
        <v>4</v>
      </c>
      <c r="C150" s="134" t="s">
        <v>2738</v>
      </c>
      <c r="D150" s="135" t="s">
        <v>2582</v>
      </c>
      <c r="E150" s="133"/>
      <c r="F150" s="82" t="s">
        <v>36</v>
      </c>
      <c r="G150" s="82" t="s">
        <v>142</v>
      </c>
      <c r="H150" s="84">
        <v>42</v>
      </c>
      <c r="I150" s="84">
        <v>6</v>
      </c>
      <c r="J150" s="84">
        <v>2</v>
      </c>
      <c r="K150" s="136">
        <f t="shared" si="23"/>
        <v>12</v>
      </c>
      <c r="L150" s="133" t="s">
        <v>3514</v>
      </c>
      <c r="M150" s="162"/>
      <c r="N150" s="162"/>
      <c r="O150" s="163"/>
      <c r="P150" s="164"/>
      <c r="Q150" s="165"/>
      <c r="R150" s="137">
        <f t="shared" si="24"/>
        <v>6</v>
      </c>
      <c r="S150" s="170"/>
      <c r="T150" s="176" t="str">
        <f t="shared" si="25"/>
        <v/>
      </c>
      <c r="U150" s="94">
        <v>10</v>
      </c>
      <c r="V150" s="84">
        <v>200</v>
      </c>
      <c r="W150" s="85">
        <v>10</v>
      </c>
      <c r="X150" s="94">
        <f t="shared" si="26"/>
        <v>10080</v>
      </c>
      <c r="Y150" s="85" t="str">
        <f t="shared" si="27"/>
        <v/>
      </c>
      <c r="Z150" s="94">
        <f t="shared" si="28"/>
        <v>282240</v>
      </c>
      <c r="AA150" s="85" t="str">
        <f t="shared" si="29"/>
        <v/>
      </c>
      <c r="AB150" s="94" t="str">
        <f t="shared" si="30"/>
        <v/>
      </c>
      <c r="AC150" s="95" t="str">
        <f t="shared" si="31"/>
        <v/>
      </c>
      <c r="AD150" s="178" t="str">
        <f t="shared" si="32"/>
        <v/>
      </c>
    </row>
    <row r="151" spans="1:30" s="110" customFormat="1" ht="24.95" customHeight="1" x14ac:dyDescent="0.15">
      <c r="A151" s="133">
        <v>147</v>
      </c>
      <c r="B151" s="134">
        <v>4</v>
      </c>
      <c r="C151" s="134" t="s">
        <v>2738</v>
      </c>
      <c r="D151" s="135" t="s">
        <v>2582</v>
      </c>
      <c r="E151" s="133"/>
      <c r="F151" s="82" t="s">
        <v>24</v>
      </c>
      <c r="G151" s="82" t="s">
        <v>1953</v>
      </c>
      <c r="H151" s="84">
        <v>42</v>
      </c>
      <c r="I151" s="84">
        <v>2</v>
      </c>
      <c r="J151" s="84">
        <v>1</v>
      </c>
      <c r="K151" s="136">
        <f t="shared" si="23"/>
        <v>2</v>
      </c>
      <c r="L151" s="133" t="s">
        <v>3514</v>
      </c>
      <c r="M151" s="162"/>
      <c r="N151" s="162"/>
      <c r="O151" s="163"/>
      <c r="P151" s="164"/>
      <c r="Q151" s="165"/>
      <c r="R151" s="137">
        <f t="shared" si="24"/>
        <v>2</v>
      </c>
      <c r="S151" s="170"/>
      <c r="T151" s="176" t="str">
        <f t="shared" si="25"/>
        <v/>
      </c>
      <c r="U151" s="94">
        <v>10</v>
      </c>
      <c r="V151" s="84">
        <v>200</v>
      </c>
      <c r="W151" s="85">
        <v>10</v>
      </c>
      <c r="X151" s="94">
        <f t="shared" si="26"/>
        <v>1680</v>
      </c>
      <c r="Y151" s="85" t="str">
        <f t="shared" si="27"/>
        <v/>
      </c>
      <c r="Z151" s="94">
        <f t="shared" si="28"/>
        <v>47040</v>
      </c>
      <c r="AA151" s="85" t="str">
        <f t="shared" si="29"/>
        <v/>
      </c>
      <c r="AB151" s="94" t="str">
        <f t="shared" si="30"/>
        <v/>
      </c>
      <c r="AC151" s="95" t="str">
        <f t="shared" si="31"/>
        <v/>
      </c>
      <c r="AD151" s="178" t="str">
        <f t="shared" si="32"/>
        <v/>
      </c>
    </row>
    <row r="152" spans="1:30" s="110" customFormat="1" ht="24.95" customHeight="1" x14ac:dyDescent="0.15">
      <c r="A152" s="133">
        <v>148</v>
      </c>
      <c r="B152" s="134">
        <v>4</v>
      </c>
      <c r="C152" s="134" t="s">
        <v>2739</v>
      </c>
      <c r="D152" s="135" t="s">
        <v>2582</v>
      </c>
      <c r="E152" s="133"/>
      <c r="F152" s="82" t="s">
        <v>36</v>
      </c>
      <c r="G152" s="82" t="s">
        <v>142</v>
      </c>
      <c r="H152" s="84">
        <v>42</v>
      </c>
      <c r="I152" s="84">
        <v>6</v>
      </c>
      <c r="J152" s="84">
        <v>2</v>
      </c>
      <c r="K152" s="136">
        <f t="shared" si="23"/>
        <v>12</v>
      </c>
      <c r="L152" s="133" t="s">
        <v>3514</v>
      </c>
      <c r="M152" s="162"/>
      <c r="N152" s="162"/>
      <c r="O152" s="163"/>
      <c r="P152" s="164"/>
      <c r="Q152" s="165"/>
      <c r="R152" s="137">
        <f t="shared" si="24"/>
        <v>6</v>
      </c>
      <c r="S152" s="170"/>
      <c r="T152" s="176" t="str">
        <f t="shared" si="25"/>
        <v/>
      </c>
      <c r="U152" s="94">
        <v>10</v>
      </c>
      <c r="V152" s="84">
        <v>200</v>
      </c>
      <c r="W152" s="85">
        <v>10</v>
      </c>
      <c r="X152" s="94">
        <f t="shared" si="26"/>
        <v>10080</v>
      </c>
      <c r="Y152" s="85" t="str">
        <f t="shared" si="27"/>
        <v/>
      </c>
      <c r="Z152" s="94">
        <f t="shared" si="28"/>
        <v>282240</v>
      </c>
      <c r="AA152" s="85" t="str">
        <f t="shared" si="29"/>
        <v/>
      </c>
      <c r="AB152" s="94" t="str">
        <f t="shared" si="30"/>
        <v/>
      </c>
      <c r="AC152" s="95" t="str">
        <f t="shared" si="31"/>
        <v/>
      </c>
      <c r="AD152" s="178" t="str">
        <f t="shared" si="32"/>
        <v/>
      </c>
    </row>
    <row r="153" spans="1:30" s="110" customFormat="1" ht="24.95" customHeight="1" x14ac:dyDescent="0.15">
      <c r="A153" s="133">
        <v>149</v>
      </c>
      <c r="B153" s="134">
        <v>4</v>
      </c>
      <c r="C153" s="134" t="s">
        <v>2739</v>
      </c>
      <c r="D153" s="135" t="s">
        <v>2582</v>
      </c>
      <c r="E153" s="133"/>
      <c r="F153" s="82" t="s">
        <v>24</v>
      </c>
      <c r="G153" s="82" t="s">
        <v>1953</v>
      </c>
      <c r="H153" s="84">
        <v>42</v>
      </c>
      <c r="I153" s="84">
        <v>2</v>
      </c>
      <c r="J153" s="84">
        <v>1</v>
      </c>
      <c r="K153" s="136">
        <f t="shared" si="23"/>
        <v>2</v>
      </c>
      <c r="L153" s="133" t="s">
        <v>3514</v>
      </c>
      <c r="M153" s="162"/>
      <c r="N153" s="162"/>
      <c r="O153" s="163"/>
      <c r="P153" s="164"/>
      <c r="Q153" s="165"/>
      <c r="R153" s="137">
        <f t="shared" si="24"/>
        <v>2</v>
      </c>
      <c r="S153" s="170"/>
      <c r="T153" s="176" t="str">
        <f t="shared" si="25"/>
        <v/>
      </c>
      <c r="U153" s="94">
        <v>10</v>
      </c>
      <c r="V153" s="84">
        <v>200</v>
      </c>
      <c r="W153" s="85">
        <v>10</v>
      </c>
      <c r="X153" s="94">
        <f t="shared" si="26"/>
        <v>1680</v>
      </c>
      <c r="Y153" s="85" t="str">
        <f t="shared" si="27"/>
        <v/>
      </c>
      <c r="Z153" s="94">
        <f t="shared" si="28"/>
        <v>47040</v>
      </c>
      <c r="AA153" s="85" t="str">
        <f t="shared" si="29"/>
        <v/>
      </c>
      <c r="AB153" s="94" t="str">
        <f t="shared" si="30"/>
        <v/>
      </c>
      <c r="AC153" s="95" t="str">
        <f t="shared" si="31"/>
        <v/>
      </c>
      <c r="AD153" s="178" t="str">
        <f t="shared" si="32"/>
        <v/>
      </c>
    </row>
    <row r="154" spans="1:30" s="110" customFormat="1" ht="24.95" customHeight="1" x14ac:dyDescent="0.15">
      <c r="A154" s="133">
        <v>150</v>
      </c>
      <c r="B154" s="134">
        <v>4</v>
      </c>
      <c r="C154" s="134" t="s">
        <v>2740</v>
      </c>
      <c r="D154" s="135" t="s">
        <v>2582</v>
      </c>
      <c r="E154" s="133"/>
      <c r="F154" s="82" t="s">
        <v>36</v>
      </c>
      <c r="G154" s="82" t="s">
        <v>142</v>
      </c>
      <c r="H154" s="84">
        <v>42</v>
      </c>
      <c r="I154" s="84">
        <v>6</v>
      </c>
      <c r="J154" s="84">
        <v>2</v>
      </c>
      <c r="K154" s="136">
        <f t="shared" si="23"/>
        <v>12</v>
      </c>
      <c r="L154" s="133" t="s">
        <v>3514</v>
      </c>
      <c r="M154" s="162"/>
      <c r="N154" s="162"/>
      <c r="O154" s="163"/>
      <c r="P154" s="164"/>
      <c r="Q154" s="165"/>
      <c r="R154" s="137">
        <f t="shared" si="24"/>
        <v>6</v>
      </c>
      <c r="S154" s="170"/>
      <c r="T154" s="176" t="str">
        <f t="shared" si="25"/>
        <v/>
      </c>
      <c r="U154" s="94">
        <v>10</v>
      </c>
      <c r="V154" s="84">
        <v>200</v>
      </c>
      <c r="W154" s="85">
        <v>10</v>
      </c>
      <c r="X154" s="94">
        <f t="shared" si="26"/>
        <v>10080</v>
      </c>
      <c r="Y154" s="85" t="str">
        <f t="shared" si="27"/>
        <v/>
      </c>
      <c r="Z154" s="94">
        <f t="shared" si="28"/>
        <v>282240</v>
      </c>
      <c r="AA154" s="85" t="str">
        <f t="shared" si="29"/>
        <v/>
      </c>
      <c r="AB154" s="94" t="str">
        <f t="shared" si="30"/>
        <v/>
      </c>
      <c r="AC154" s="95" t="str">
        <f t="shared" si="31"/>
        <v/>
      </c>
      <c r="AD154" s="178" t="str">
        <f t="shared" si="32"/>
        <v/>
      </c>
    </row>
    <row r="155" spans="1:30" s="110" customFormat="1" ht="24.95" customHeight="1" x14ac:dyDescent="0.15">
      <c r="A155" s="133">
        <v>151</v>
      </c>
      <c r="B155" s="134">
        <v>4</v>
      </c>
      <c r="C155" s="134" t="s">
        <v>2740</v>
      </c>
      <c r="D155" s="135" t="s">
        <v>2582</v>
      </c>
      <c r="E155" s="133"/>
      <c r="F155" s="82" t="s">
        <v>24</v>
      </c>
      <c r="G155" s="82" t="s">
        <v>1953</v>
      </c>
      <c r="H155" s="84">
        <v>42</v>
      </c>
      <c r="I155" s="84">
        <v>2</v>
      </c>
      <c r="J155" s="84">
        <v>1</v>
      </c>
      <c r="K155" s="136">
        <f t="shared" si="23"/>
        <v>2</v>
      </c>
      <c r="L155" s="133" t="s">
        <v>3514</v>
      </c>
      <c r="M155" s="162"/>
      <c r="N155" s="162"/>
      <c r="O155" s="163"/>
      <c r="P155" s="164"/>
      <c r="Q155" s="165"/>
      <c r="R155" s="137">
        <f t="shared" si="24"/>
        <v>2</v>
      </c>
      <c r="S155" s="170"/>
      <c r="T155" s="176" t="str">
        <f t="shared" si="25"/>
        <v/>
      </c>
      <c r="U155" s="94">
        <v>10</v>
      </c>
      <c r="V155" s="84">
        <v>200</v>
      </c>
      <c r="W155" s="85">
        <v>10</v>
      </c>
      <c r="X155" s="94">
        <f t="shared" si="26"/>
        <v>1680</v>
      </c>
      <c r="Y155" s="85" t="str">
        <f t="shared" si="27"/>
        <v/>
      </c>
      <c r="Z155" s="94">
        <f t="shared" si="28"/>
        <v>47040</v>
      </c>
      <c r="AA155" s="85" t="str">
        <f t="shared" si="29"/>
        <v/>
      </c>
      <c r="AB155" s="94" t="str">
        <f t="shared" si="30"/>
        <v/>
      </c>
      <c r="AC155" s="95" t="str">
        <f t="shared" si="31"/>
        <v/>
      </c>
      <c r="AD155" s="178" t="str">
        <f t="shared" si="32"/>
        <v/>
      </c>
    </row>
    <row r="156" spans="1:30" s="110" customFormat="1" ht="24.95" customHeight="1" x14ac:dyDescent="0.15">
      <c r="A156" s="133">
        <v>152</v>
      </c>
      <c r="B156" s="134">
        <v>4</v>
      </c>
      <c r="C156" s="134" t="s">
        <v>2617</v>
      </c>
      <c r="D156" s="135" t="s">
        <v>2582</v>
      </c>
      <c r="E156" s="133"/>
      <c r="F156" s="82" t="s">
        <v>36</v>
      </c>
      <c r="G156" s="82" t="s">
        <v>142</v>
      </c>
      <c r="H156" s="84">
        <v>42</v>
      </c>
      <c r="I156" s="84">
        <v>6</v>
      </c>
      <c r="J156" s="84">
        <v>2</v>
      </c>
      <c r="K156" s="136">
        <f t="shared" si="23"/>
        <v>12</v>
      </c>
      <c r="L156" s="133" t="s">
        <v>3514</v>
      </c>
      <c r="M156" s="162"/>
      <c r="N156" s="162"/>
      <c r="O156" s="163"/>
      <c r="P156" s="164"/>
      <c r="Q156" s="165"/>
      <c r="R156" s="137">
        <f t="shared" si="24"/>
        <v>6</v>
      </c>
      <c r="S156" s="170"/>
      <c r="T156" s="176" t="str">
        <f t="shared" si="25"/>
        <v/>
      </c>
      <c r="U156" s="94">
        <v>10</v>
      </c>
      <c r="V156" s="84">
        <v>200</v>
      </c>
      <c r="W156" s="85">
        <v>10</v>
      </c>
      <c r="X156" s="94">
        <f t="shared" si="26"/>
        <v>10080</v>
      </c>
      <c r="Y156" s="85" t="str">
        <f t="shared" si="27"/>
        <v/>
      </c>
      <c r="Z156" s="94">
        <f t="shared" si="28"/>
        <v>282240</v>
      </c>
      <c r="AA156" s="85" t="str">
        <f t="shared" si="29"/>
        <v/>
      </c>
      <c r="AB156" s="94" t="str">
        <f t="shared" si="30"/>
        <v/>
      </c>
      <c r="AC156" s="95" t="str">
        <f t="shared" si="31"/>
        <v/>
      </c>
      <c r="AD156" s="178" t="str">
        <f t="shared" si="32"/>
        <v/>
      </c>
    </row>
    <row r="157" spans="1:30" s="110" customFormat="1" ht="24.95" customHeight="1" x14ac:dyDescent="0.15">
      <c r="A157" s="133">
        <v>153</v>
      </c>
      <c r="B157" s="134">
        <v>4</v>
      </c>
      <c r="C157" s="134" t="s">
        <v>2617</v>
      </c>
      <c r="D157" s="135" t="s">
        <v>2582</v>
      </c>
      <c r="E157" s="133"/>
      <c r="F157" s="82" t="s">
        <v>24</v>
      </c>
      <c r="G157" s="82" t="s">
        <v>1953</v>
      </c>
      <c r="H157" s="84">
        <v>42</v>
      </c>
      <c r="I157" s="84">
        <v>2</v>
      </c>
      <c r="J157" s="84">
        <v>1</v>
      </c>
      <c r="K157" s="136">
        <f t="shared" si="23"/>
        <v>2</v>
      </c>
      <c r="L157" s="133" t="s">
        <v>3514</v>
      </c>
      <c r="M157" s="162"/>
      <c r="N157" s="162"/>
      <c r="O157" s="163"/>
      <c r="P157" s="164"/>
      <c r="Q157" s="165"/>
      <c r="R157" s="137">
        <f t="shared" si="24"/>
        <v>2</v>
      </c>
      <c r="S157" s="170"/>
      <c r="T157" s="176" t="str">
        <f t="shared" si="25"/>
        <v/>
      </c>
      <c r="U157" s="94">
        <v>10</v>
      </c>
      <c r="V157" s="84">
        <v>200</v>
      </c>
      <c r="W157" s="85">
        <v>10</v>
      </c>
      <c r="X157" s="94">
        <f t="shared" si="26"/>
        <v>1680</v>
      </c>
      <c r="Y157" s="85" t="str">
        <f t="shared" si="27"/>
        <v/>
      </c>
      <c r="Z157" s="94">
        <f t="shared" si="28"/>
        <v>47040</v>
      </c>
      <c r="AA157" s="85" t="str">
        <f t="shared" si="29"/>
        <v/>
      </c>
      <c r="AB157" s="94" t="str">
        <f t="shared" si="30"/>
        <v/>
      </c>
      <c r="AC157" s="95" t="str">
        <f t="shared" si="31"/>
        <v/>
      </c>
      <c r="AD157" s="178" t="str">
        <f t="shared" si="32"/>
        <v/>
      </c>
    </row>
    <row r="158" spans="1:30" s="110" customFormat="1" ht="24.95" customHeight="1" x14ac:dyDescent="0.15">
      <c r="A158" s="133">
        <v>154</v>
      </c>
      <c r="B158" s="134">
        <v>4</v>
      </c>
      <c r="C158" s="134" t="s">
        <v>294</v>
      </c>
      <c r="D158" s="135" t="s">
        <v>2582</v>
      </c>
      <c r="E158" s="133"/>
      <c r="F158" s="82" t="s">
        <v>36</v>
      </c>
      <c r="G158" s="82" t="s">
        <v>142</v>
      </c>
      <c r="H158" s="84">
        <v>42</v>
      </c>
      <c r="I158" s="84">
        <v>6</v>
      </c>
      <c r="J158" s="84">
        <v>2</v>
      </c>
      <c r="K158" s="136">
        <f t="shared" si="23"/>
        <v>12</v>
      </c>
      <c r="L158" s="133" t="s">
        <v>3514</v>
      </c>
      <c r="M158" s="162"/>
      <c r="N158" s="162"/>
      <c r="O158" s="163"/>
      <c r="P158" s="164"/>
      <c r="Q158" s="165"/>
      <c r="R158" s="137">
        <f t="shared" si="24"/>
        <v>6</v>
      </c>
      <c r="S158" s="170"/>
      <c r="T158" s="176" t="str">
        <f t="shared" si="25"/>
        <v/>
      </c>
      <c r="U158" s="94">
        <v>10</v>
      </c>
      <c r="V158" s="84">
        <v>200</v>
      </c>
      <c r="W158" s="85">
        <v>10</v>
      </c>
      <c r="X158" s="94">
        <f t="shared" si="26"/>
        <v>10080</v>
      </c>
      <c r="Y158" s="85" t="str">
        <f t="shared" si="27"/>
        <v/>
      </c>
      <c r="Z158" s="94">
        <f t="shared" si="28"/>
        <v>282240</v>
      </c>
      <c r="AA158" s="85" t="str">
        <f t="shared" si="29"/>
        <v/>
      </c>
      <c r="AB158" s="94" t="str">
        <f t="shared" si="30"/>
        <v/>
      </c>
      <c r="AC158" s="95" t="str">
        <f t="shared" si="31"/>
        <v/>
      </c>
      <c r="AD158" s="178" t="str">
        <f t="shared" si="32"/>
        <v/>
      </c>
    </row>
    <row r="159" spans="1:30" s="110" customFormat="1" ht="24.95" customHeight="1" x14ac:dyDescent="0.15">
      <c r="A159" s="133">
        <v>155</v>
      </c>
      <c r="B159" s="134">
        <v>4</v>
      </c>
      <c r="C159" s="134" t="s">
        <v>294</v>
      </c>
      <c r="D159" s="135" t="s">
        <v>2582</v>
      </c>
      <c r="E159" s="133"/>
      <c r="F159" s="82" t="s">
        <v>24</v>
      </c>
      <c r="G159" s="82" t="s">
        <v>1953</v>
      </c>
      <c r="H159" s="84">
        <v>42</v>
      </c>
      <c r="I159" s="84">
        <v>2</v>
      </c>
      <c r="J159" s="84">
        <v>1</v>
      </c>
      <c r="K159" s="136">
        <f t="shared" si="23"/>
        <v>2</v>
      </c>
      <c r="L159" s="133" t="s">
        <v>3514</v>
      </c>
      <c r="M159" s="162"/>
      <c r="N159" s="162"/>
      <c r="O159" s="163"/>
      <c r="P159" s="164"/>
      <c r="Q159" s="165"/>
      <c r="R159" s="137">
        <f t="shared" si="24"/>
        <v>2</v>
      </c>
      <c r="S159" s="170"/>
      <c r="T159" s="176" t="str">
        <f t="shared" si="25"/>
        <v/>
      </c>
      <c r="U159" s="94">
        <v>10</v>
      </c>
      <c r="V159" s="84">
        <v>200</v>
      </c>
      <c r="W159" s="85">
        <v>10</v>
      </c>
      <c r="X159" s="94">
        <f t="shared" si="26"/>
        <v>1680</v>
      </c>
      <c r="Y159" s="85" t="str">
        <f t="shared" si="27"/>
        <v/>
      </c>
      <c r="Z159" s="94">
        <f t="shared" si="28"/>
        <v>47040</v>
      </c>
      <c r="AA159" s="85" t="str">
        <f t="shared" si="29"/>
        <v/>
      </c>
      <c r="AB159" s="94" t="str">
        <f t="shared" si="30"/>
        <v/>
      </c>
      <c r="AC159" s="95" t="str">
        <f t="shared" si="31"/>
        <v/>
      </c>
      <c r="AD159" s="178" t="str">
        <f t="shared" si="32"/>
        <v/>
      </c>
    </row>
    <row r="160" spans="1:30" s="110" customFormat="1" ht="24.95" customHeight="1" x14ac:dyDescent="0.15">
      <c r="A160" s="133">
        <v>156</v>
      </c>
      <c r="B160" s="134">
        <v>4</v>
      </c>
      <c r="C160" s="134" t="s">
        <v>303</v>
      </c>
      <c r="D160" s="135" t="s">
        <v>2582</v>
      </c>
      <c r="E160" s="133"/>
      <c r="F160" s="82" t="s">
        <v>36</v>
      </c>
      <c r="G160" s="82" t="s">
        <v>142</v>
      </c>
      <c r="H160" s="84">
        <v>42</v>
      </c>
      <c r="I160" s="84">
        <v>6</v>
      </c>
      <c r="J160" s="84">
        <v>2</v>
      </c>
      <c r="K160" s="136">
        <f t="shared" si="23"/>
        <v>12</v>
      </c>
      <c r="L160" s="133" t="s">
        <v>3514</v>
      </c>
      <c r="M160" s="162"/>
      <c r="N160" s="162"/>
      <c r="O160" s="163"/>
      <c r="P160" s="164"/>
      <c r="Q160" s="165"/>
      <c r="R160" s="137">
        <f t="shared" si="24"/>
        <v>6</v>
      </c>
      <c r="S160" s="170"/>
      <c r="T160" s="176" t="str">
        <f t="shared" si="25"/>
        <v/>
      </c>
      <c r="U160" s="94">
        <v>10</v>
      </c>
      <c r="V160" s="84">
        <v>200</v>
      </c>
      <c r="W160" s="85">
        <v>10</v>
      </c>
      <c r="X160" s="94">
        <f t="shared" si="26"/>
        <v>10080</v>
      </c>
      <c r="Y160" s="85" t="str">
        <f t="shared" si="27"/>
        <v/>
      </c>
      <c r="Z160" s="94">
        <f t="shared" si="28"/>
        <v>282240</v>
      </c>
      <c r="AA160" s="85" t="str">
        <f t="shared" si="29"/>
        <v/>
      </c>
      <c r="AB160" s="94" t="str">
        <f t="shared" si="30"/>
        <v/>
      </c>
      <c r="AC160" s="95" t="str">
        <f t="shared" si="31"/>
        <v/>
      </c>
      <c r="AD160" s="178" t="str">
        <f t="shared" si="32"/>
        <v/>
      </c>
    </row>
    <row r="161" spans="1:30" s="110" customFormat="1" ht="24.95" customHeight="1" x14ac:dyDescent="0.15">
      <c r="A161" s="133">
        <v>157</v>
      </c>
      <c r="B161" s="134">
        <v>4</v>
      </c>
      <c r="C161" s="134" t="s">
        <v>303</v>
      </c>
      <c r="D161" s="135" t="s">
        <v>2582</v>
      </c>
      <c r="E161" s="133"/>
      <c r="F161" s="82" t="s">
        <v>24</v>
      </c>
      <c r="G161" s="82" t="s">
        <v>1953</v>
      </c>
      <c r="H161" s="84">
        <v>42</v>
      </c>
      <c r="I161" s="84">
        <v>2</v>
      </c>
      <c r="J161" s="84">
        <v>1</v>
      </c>
      <c r="K161" s="136">
        <f t="shared" si="23"/>
        <v>2</v>
      </c>
      <c r="L161" s="133" t="s">
        <v>3514</v>
      </c>
      <c r="M161" s="162"/>
      <c r="N161" s="162"/>
      <c r="O161" s="163"/>
      <c r="P161" s="164"/>
      <c r="Q161" s="165"/>
      <c r="R161" s="137">
        <f t="shared" si="24"/>
        <v>2</v>
      </c>
      <c r="S161" s="170"/>
      <c r="T161" s="176" t="str">
        <f t="shared" si="25"/>
        <v/>
      </c>
      <c r="U161" s="94">
        <v>10</v>
      </c>
      <c r="V161" s="84">
        <v>200</v>
      </c>
      <c r="W161" s="85">
        <v>10</v>
      </c>
      <c r="X161" s="94">
        <f t="shared" si="26"/>
        <v>1680</v>
      </c>
      <c r="Y161" s="85" t="str">
        <f t="shared" si="27"/>
        <v/>
      </c>
      <c r="Z161" s="94">
        <f t="shared" si="28"/>
        <v>47040</v>
      </c>
      <c r="AA161" s="85" t="str">
        <f t="shared" si="29"/>
        <v/>
      </c>
      <c r="AB161" s="94" t="str">
        <f t="shared" si="30"/>
        <v/>
      </c>
      <c r="AC161" s="95" t="str">
        <f t="shared" si="31"/>
        <v/>
      </c>
      <c r="AD161" s="178" t="str">
        <f t="shared" si="32"/>
        <v/>
      </c>
    </row>
    <row r="162" spans="1:30" s="110" customFormat="1" ht="24.95" customHeight="1" x14ac:dyDescent="0.15">
      <c r="A162" s="133">
        <v>158</v>
      </c>
      <c r="B162" s="134">
        <v>4</v>
      </c>
      <c r="C162" s="134" t="s">
        <v>2741</v>
      </c>
      <c r="D162" s="135" t="s">
        <v>2582</v>
      </c>
      <c r="E162" s="133"/>
      <c r="F162" s="82" t="s">
        <v>24</v>
      </c>
      <c r="G162" s="82" t="s">
        <v>49</v>
      </c>
      <c r="H162" s="84">
        <v>42</v>
      </c>
      <c r="I162" s="84">
        <v>5</v>
      </c>
      <c r="J162" s="84">
        <v>1</v>
      </c>
      <c r="K162" s="136">
        <f t="shared" si="23"/>
        <v>5</v>
      </c>
      <c r="L162" s="133" t="s">
        <v>3514</v>
      </c>
      <c r="M162" s="162"/>
      <c r="N162" s="162"/>
      <c r="O162" s="163"/>
      <c r="P162" s="164"/>
      <c r="Q162" s="165"/>
      <c r="R162" s="137">
        <f t="shared" si="24"/>
        <v>5</v>
      </c>
      <c r="S162" s="170"/>
      <c r="T162" s="176" t="str">
        <f t="shared" si="25"/>
        <v/>
      </c>
      <c r="U162" s="94">
        <v>10</v>
      </c>
      <c r="V162" s="84">
        <v>200</v>
      </c>
      <c r="W162" s="85">
        <v>10</v>
      </c>
      <c r="X162" s="94">
        <f t="shared" si="26"/>
        <v>4200</v>
      </c>
      <c r="Y162" s="85" t="str">
        <f t="shared" si="27"/>
        <v/>
      </c>
      <c r="Z162" s="94">
        <f t="shared" si="28"/>
        <v>117600</v>
      </c>
      <c r="AA162" s="85" t="str">
        <f t="shared" si="29"/>
        <v/>
      </c>
      <c r="AB162" s="94" t="str">
        <f t="shared" si="30"/>
        <v/>
      </c>
      <c r="AC162" s="95" t="str">
        <f t="shared" si="31"/>
        <v/>
      </c>
      <c r="AD162" s="178" t="str">
        <f t="shared" si="32"/>
        <v/>
      </c>
    </row>
    <row r="163" spans="1:30" s="110" customFormat="1" ht="24.95" customHeight="1" x14ac:dyDescent="0.15">
      <c r="A163" s="133">
        <v>159</v>
      </c>
      <c r="B163" s="134">
        <v>4</v>
      </c>
      <c r="C163" s="134" t="s">
        <v>2741</v>
      </c>
      <c r="D163" s="135" t="s">
        <v>2582</v>
      </c>
      <c r="E163" s="133"/>
      <c r="F163" s="82" t="s">
        <v>24</v>
      </c>
      <c r="G163" s="82" t="s">
        <v>2745</v>
      </c>
      <c r="H163" s="84">
        <v>42</v>
      </c>
      <c r="I163" s="84">
        <v>2</v>
      </c>
      <c r="J163" s="84">
        <v>1</v>
      </c>
      <c r="K163" s="136">
        <f t="shared" si="23"/>
        <v>2</v>
      </c>
      <c r="L163" s="133" t="s">
        <v>3517</v>
      </c>
      <c r="M163" s="162"/>
      <c r="N163" s="162"/>
      <c r="O163" s="163"/>
      <c r="P163" s="164"/>
      <c r="Q163" s="165"/>
      <c r="R163" s="137">
        <f t="shared" si="24"/>
        <v>2</v>
      </c>
      <c r="S163" s="170"/>
      <c r="T163" s="176" t="str">
        <f t="shared" si="25"/>
        <v/>
      </c>
      <c r="U163" s="94">
        <v>10</v>
      </c>
      <c r="V163" s="84">
        <v>200</v>
      </c>
      <c r="W163" s="85">
        <v>10</v>
      </c>
      <c r="X163" s="94">
        <f t="shared" si="26"/>
        <v>1680</v>
      </c>
      <c r="Y163" s="85" t="str">
        <f t="shared" si="27"/>
        <v/>
      </c>
      <c r="Z163" s="94">
        <f t="shared" si="28"/>
        <v>47040</v>
      </c>
      <c r="AA163" s="85" t="str">
        <f t="shared" si="29"/>
        <v/>
      </c>
      <c r="AB163" s="94" t="str">
        <f t="shared" si="30"/>
        <v/>
      </c>
      <c r="AC163" s="95" t="str">
        <f t="shared" si="31"/>
        <v/>
      </c>
      <c r="AD163" s="178" t="str">
        <f t="shared" si="32"/>
        <v/>
      </c>
    </row>
    <row r="164" spans="1:30" s="110" customFormat="1" ht="24.95" customHeight="1" x14ac:dyDescent="0.15">
      <c r="A164" s="133">
        <v>160</v>
      </c>
      <c r="B164" s="134">
        <v>4</v>
      </c>
      <c r="C164" s="134" t="s">
        <v>2742</v>
      </c>
      <c r="D164" s="135" t="s">
        <v>2582</v>
      </c>
      <c r="E164" s="133"/>
      <c r="F164" s="82" t="s">
        <v>927</v>
      </c>
      <c r="G164" s="82" t="s">
        <v>2746</v>
      </c>
      <c r="H164" s="84">
        <v>9</v>
      </c>
      <c r="I164" s="84">
        <v>1</v>
      </c>
      <c r="J164" s="84">
        <v>1</v>
      </c>
      <c r="K164" s="136">
        <f t="shared" si="23"/>
        <v>1</v>
      </c>
      <c r="L164" s="133" t="s">
        <v>3517</v>
      </c>
      <c r="M164" s="162"/>
      <c r="N164" s="162"/>
      <c r="O164" s="163"/>
      <c r="P164" s="164"/>
      <c r="Q164" s="165"/>
      <c r="R164" s="137">
        <f t="shared" si="24"/>
        <v>1</v>
      </c>
      <c r="S164" s="170"/>
      <c r="T164" s="176" t="str">
        <f t="shared" si="25"/>
        <v/>
      </c>
      <c r="U164" s="94">
        <v>10</v>
      </c>
      <c r="V164" s="84">
        <v>365</v>
      </c>
      <c r="W164" s="85">
        <v>10</v>
      </c>
      <c r="X164" s="94">
        <f t="shared" si="26"/>
        <v>328</v>
      </c>
      <c r="Y164" s="85" t="str">
        <f t="shared" si="27"/>
        <v/>
      </c>
      <c r="Z164" s="94">
        <f t="shared" si="28"/>
        <v>9184</v>
      </c>
      <c r="AA164" s="85" t="str">
        <f t="shared" si="29"/>
        <v/>
      </c>
      <c r="AB164" s="94" t="str">
        <f t="shared" si="30"/>
        <v/>
      </c>
      <c r="AC164" s="95" t="str">
        <f t="shared" si="31"/>
        <v/>
      </c>
      <c r="AD164" s="178" t="str">
        <f t="shared" si="32"/>
        <v/>
      </c>
    </row>
    <row r="165" spans="1:30" s="110" customFormat="1" ht="24.95" customHeight="1" x14ac:dyDescent="0.15">
      <c r="A165" s="133">
        <v>161</v>
      </c>
      <c r="B165" s="134">
        <v>4</v>
      </c>
      <c r="C165" s="134" t="s">
        <v>2734</v>
      </c>
      <c r="D165" s="135" t="s">
        <v>2582</v>
      </c>
      <c r="E165" s="133"/>
      <c r="F165" s="82" t="s">
        <v>1942</v>
      </c>
      <c r="G165" s="82" t="s">
        <v>2697</v>
      </c>
      <c r="H165" s="84">
        <v>10</v>
      </c>
      <c r="I165" s="84">
        <v>1</v>
      </c>
      <c r="J165" s="84">
        <v>1</v>
      </c>
      <c r="K165" s="136">
        <f t="shared" si="23"/>
        <v>1</v>
      </c>
      <c r="L165" s="133" t="s">
        <v>3514</v>
      </c>
      <c r="M165" s="162"/>
      <c r="N165" s="162"/>
      <c r="O165" s="163"/>
      <c r="P165" s="164"/>
      <c r="Q165" s="165"/>
      <c r="R165" s="137">
        <f t="shared" si="24"/>
        <v>1</v>
      </c>
      <c r="S165" s="170"/>
      <c r="T165" s="176" t="str">
        <f t="shared" si="25"/>
        <v/>
      </c>
      <c r="U165" s="94">
        <v>24</v>
      </c>
      <c r="V165" s="84">
        <v>365</v>
      </c>
      <c r="W165" s="85">
        <v>10</v>
      </c>
      <c r="X165" s="94">
        <f t="shared" si="26"/>
        <v>876</v>
      </c>
      <c r="Y165" s="85" t="str">
        <f t="shared" si="27"/>
        <v/>
      </c>
      <c r="Z165" s="94">
        <f t="shared" si="28"/>
        <v>24528</v>
      </c>
      <c r="AA165" s="85" t="str">
        <f t="shared" si="29"/>
        <v/>
      </c>
      <c r="AB165" s="94" t="str">
        <f t="shared" si="30"/>
        <v/>
      </c>
      <c r="AC165" s="95" t="str">
        <f t="shared" si="31"/>
        <v/>
      </c>
      <c r="AD165" s="178" t="str">
        <f t="shared" si="32"/>
        <v/>
      </c>
    </row>
    <row r="166" spans="1:30" s="110" customFormat="1" ht="24.95" customHeight="1" x14ac:dyDescent="0.15">
      <c r="A166" s="133">
        <v>162</v>
      </c>
      <c r="B166" s="134">
        <v>4</v>
      </c>
      <c r="C166" s="134" t="s">
        <v>2734</v>
      </c>
      <c r="D166" s="135" t="s">
        <v>2582</v>
      </c>
      <c r="E166" s="133"/>
      <c r="F166" s="82" t="s">
        <v>2747</v>
      </c>
      <c r="G166" s="82" t="s">
        <v>2748</v>
      </c>
      <c r="H166" s="84">
        <v>6.7</v>
      </c>
      <c r="I166" s="84">
        <v>1</v>
      </c>
      <c r="J166" s="84">
        <v>1</v>
      </c>
      <c r="K166" s="136">
        <f t="shared" si="23"/>
        <v>1</v>
      </c>
      <c r="L166" s="133" t="s">
        <v>3514</v>
      </c>
      <c r="M166" s="162"/>
      <c r="N166" s="162"/>
      <c r="O166" s="163"/>
      <c r="P166" s="164"/>
      <c r="Q166" s="165"/>
      <c r="R166" s="137">
        <f t="shared" si="24"/>
        <v>1</v>
      </c>
      <c r="S166" s="170"/>
      <c r="T166" s="176" t="str">
        <f t="shared" si="25"/>
        <v/>
      </c>
      <c r="U166" s="94">
        <v>24</v>
      </c>
      <c r="V166" s="84">
        <v>365</v>
      </c>
      <c r="W166" s="85">
        <v>10</v>
      </c>
      <c r="X166" s="94">
        <f t="shared" si="26"/>
        <v>586</v>
      </c>
      <c r="Y166" s="85" t="str">
        <f t="shared" si="27"/>
        <v/>
      </c>
      <c r="Z166" s="94">
        <f t="shared" si="28"/>
        <v>16408</v>
      </c>
      <c r="AA166" s="85" t="str">
        <f t="shared" si="29"/>
        <v/>
      </c>
      <c r="AB166" s="94" t="str">
        <f t="shared" si="30"/>
        <v/>
      </c>
      <c r="AC166" s="95" t="str">
        <f t="shared" si="31"/>
        <v/>
      </c>
      <c r="AD166" s="178" t="str">
        <f t="shared" si="32"/>
        <v/>
      </c>
    </row>
    <row r="167" spans="1:30" s="110" customFormat="1" ht="24.95" customHeight="1" x14ac:dyDescent="0.15">
      <c r="A167" s="133">
        <v>163</v>
      </c>
      <c r="B167" s="134">
        <v>4</v>
      </c>
      <c r="C167" s="134" t="s">
        <v>2711</v>
      </c>
      <c r="D167" s="135" t="s">
        <v>2582</v>
      </c>
      <c r="E167" s="133"/>
      <c r="F167" s="82" t="s">
        <v>927</v>
      </c>
      <c r="G167" s="82" t="s">
        <v>2749</v>
      </c>
      <c r="H167" s="84">
        <v>1.4</v>
      </c>
      <c r="I167" s="84">
        <v>1</v>
      </c>
      <c r="J167" s="84">
        <v>1</v>
      </c>
      <c r="K167" s="136">
        <f t="shared" si="23"/>
        <v>1</v>
      </c>
      <c r="L167" s="133" t="s">
        <v>3514</v>
      </c>
      <c r="M167" s="162"/>
      <c r="N167" s="162"/>
      <c r="O167" s="163"/>
      <c r="P167" s="164"/>
      <c r="Q167" s="165"/>
      <c r="R167" s="137">
        <f t="shared" si="24"/>
        <v>1</v>
      </c>
      <c r="S167" s="170"/>
      <c r="T167" s="176" t="str">
        <f t="shared" si="25"/>
        <v/>
      </c>
      <c r="U167" s="94">
        <v>24</v>
      </c>
      <c r="V167" s="84">
        <v>365</v>
      </c>
      <c r="W167" s="85">
        <v>10</v>
      </c>
      <c r="X167" s="94">
        <f t="shared" si="26"/>
        <v>122</v>
      </c>
      <c r="Y167" s="85" t="str">
        <f t="shared" si="27"/>
        <v/>
      </c>
      <c r="Z167" s="94">
        <f t="shared" si="28"/>
        <v>3416</v>
      </c>
      <c r="AA167" s="85" t="str">
        <f t="shared" si="29"/>
        <v/>
      </c>
      <c r="AB167" s="94" t="str">
        <f t="shared" si="30"/>
        <v/>
      </c>
      <c r="AC167" s="95" t="str">
        <f t="shared" si="31"/>
        <v/>
      </c>
      <c r="AD167" s="178" t="str">
        <f t="shared" si="32"/>
        <v/>
      </c>
    </row>
    <row r="168" spans="1:30" s="110" customFormat="1" ht="24.95" customHeight="1" x14ac:dyDescent="0.15">
      <c r="A168" s="133">
        <v>164</v>
      </c>
      <c r="B168" s="134">
        <v>4</v>
      </c>
      <c r="C168" s="134" t="s">
        <v>2711</v>
      </c>
      <c r="D168" s="135" t="s">
        <v>2582</v>
      </c>
      <c r="E168" s="133"/>
      <c r="F168" s="82" t="s">
        <v>927</v>
      </c>
      <c r="G168" s="82" t="s">
        <v>2727</v>
      </c>
      <c r="H168" s="84">
        <v>1.4</v>
      </c>
      <c r="I168" s="84">
        <v>1</v>
      </c>
      <c r="J168" s="84">
        <v>1</v>
      </c>
      <c r="K168" s="136">
        <f t="shared" si="23"/>
        <v>1</v>
      </c>
      <c r="L168" s="133" t="s">
        <v>3514</v>
      </c>
      <c r="M168" s="162"/>
      <c r="N168" s="162"/>
      <c r="O168" s="163"/>
      <c r="P168" s="164"/>
      <c r="Q168" s="165"/>
      <c r="R168" s="137">
        <f t="shared" si="24"/>
        <v>1</v>
      </c>
      <c r="S168" s="170"/>
      <c r="T168" s="176" t="str">
        <f t="shared" si="25"/>
        <v/>
      </c>
      <c r="U168" s="94">
        <v>24</v>
      </c>
      <c r="V168" s="84">
        <v>365</v>
      </c>
      <c r="W168" s="85">
        <v>10</v>
      </c>
      <c r="X168" s="94">
        <f t="shared" si="26"/>
        <v>122</v>
      </c>
      <c r="Y168" s="85" t="str">
        <f t="shared" si="27"/>
        <v/>
      </c>
      <c r="Z168" s="94">
        <f t="shared" si="28"/>
        <v>3416</v>
      </c>
      <c r="AA168" s="85" t="str">
        <f t="shared" si="29"/>
        <v/>
      </c>
      <c r="AB168" s="94" t="str">
        <f t="shared" si="30"/>
        <v/>
      </c>
      <c r="AC168" s="95" t="str">
        <f t="shared" si="31"/>
        <v/>
      </c>
      <c r="AD168" s="178" t="str">
        <f t="shared" si="32"/>
        <v/>
      </c>
    </row>
    <row r="169" spans="1:30" s="110" customFormat="1" ht="24.95" customHeight="1" x14ac:dyDescent="0.15">
      <c r="A169" s="133"/>
      <c r="B169" s="134"/>
      <c r="C169" s="134"/>
      <c r="D169" s="135"/>
      <c r="E169" s="133"/>
      <c r="F169" s="82"/>
      <c r="G169" s="82"/>
      <c r="H169" s="84"/>
      <c r="I169" s="84"/>
      <c r="J169" s="84"/>
      <c r="K169" s="136"/>
      <c r="L169" s="133"/>
      <c r="M169" s="173"/>
      <c r="N169" s="173"/>
      <c r="O169" s="134"/>
      <c r="P169" s="174"/>
      <c r="Q169" s="175"/>
      <c r="R169" s="137"/>
      <c r="S169" s="176"/>
      <c r="T169" s="176"/>
      <c r="U169" s="94"/>
      <c r="V169" s="84"/>
      <c r="W169" s="85"/>
      <c r="X169" s="94"/>
      <c r="Y169" s="85"/>
      <c r="Z169" s="94"/>
      <c r="AA169" s="85"/>
      <c r="AB169" s="94"/>
      <c r="AC169" s="95"/>
      <c r="AD169" s="85"/>
    </row>
    <row r="170" spans="1:30" s="110" customFormat="1" ht="24.95" customHeight="1" thickBot="1" x14ac:dyDescent="0.2">
      <c r="A170" s="97"/>
      <c r="B170" s="98"/>
      <c r="C170" s="98"/>
      <c r="D170" s="99"/>
      <c r="E170" s="97"/>
      <c r="F170" s="100"/>
      <c r="G170" s="100"/>
      <c r="H170" s="102"/>
      <c r="I170" s="102"/>
      <c r="J170" s="102"/>
      <c r="K170" s="157"/>
      <c r="L170" s="97"/>
      <c r="M170" s="104"/>
      <c r="N170" s="104"/>
      <c r="O170" s="98"/>
      <c r="P170" s="105"/>
      <c r="Q170" s="106"/>
      <c r="R170" s="158"/>
      <c r="S170" s="108"/>
      <c r="T170" s="108"/>
      <c r="U170" s="94"/>
      <c r="V170" s="84"/>
      <c r="W170" s="85"/>
      <c r="X170" s="109"/>
      <c r="Y170" s="103"/>
      <c r="Z170" s="109"/>
      <c r="AA170" s="103"/>
      <c r="AB170" s="109"/>
      <c r="AC170" s="159"/>
      <c r="AD170" s="103"/>
    </row>
    <row r="171" spans="1:30" ht="24.95" customHeight="1" thickBot="1" x14ac:dyDescent="0.2">
      <c r="M171" s="46"/>
      <c r="N171" s="46"/>
      <c r="O171" s="46"/>
      <c r="P171" s="46"/>
      <c r="Q171" s="46"/>
      <c r="R171" s="111"/>
      <c r="S171" s="251" t="s">
        <v>40</v>
      </c>
      <c r="T171" s="181" t="str">
        <f>IF(SUBTOTAL(9,T5:T170)=0,"",SUBTOTAL(9,T5:T170))</f>
        <v/>
      </c>
      <c r="U171" s="190"/>
      <c r="V171" s="191"/>
      <c r="W171" s="192"/>
      <c r="X171" s="182">
        <f t="shared" ref="X171:AD171" si="33">IF(SUBTOTAL(9,X5:X170)=0,"",SUBTOTAL(9,X5:X170))</f>
        <v>697002</v>
      </c>
      <c r="Y171" s="184" t="str">
        <f t="shared" si="33"/>
        <v/>
      </c>
      <c r="Z171" s="182">
        <f t="shared" si="33"/>
        <v>19516056</v>
      </c>
      <c r="AA171" s="184" t="str">
        <f t="shared" si="33"/>
        <v/>
      </c>
      <c r="AB171" s="182" t="str">
        <f t="shared" si="33"/>
        <v/>
      </c>
      <c r="AC171" s="183" t="str">
        <f t="shared" si="33"/>
        <v/>
      </c>
      <c r="AD171" s="186" t="str">
        <f t="shared" si="33"/>
        <v/>
      </c>
    </row>
    <row r="172" spans="1:30" ht="24.95" customHeight="1" thickBot="1" x14ac:dyDescent="0.2">
      <c r="S172" s="262" t="s">
        <v>3544</v>
      </c>
      <c r="T172" s="264"/>
    </row>
    <row r="173" spans="1:30" ht="24.95" customHeight="1" thickTop="1" thickBot="1" x14ac:dyDescent="0.2">
      <c r="S173" s="265" t="s">
        <v>3545</v>
      </c>
      <c r="T173" s="268" t="str">
        <f>IF(T171="","",T171+T172)</f>
        <v/>
      </c>
    </row>
    <row r="174" spans="1:30" ht="24.95" customHeight="1" thickTop="1" x14ac:dyDescent="0.15"/>
  </sheetData>
  <sheetProtection algorithmName="SHA-512" hashValue="hCGyPzY78U9JXEUltJo+9j3Vr67ebd7T9R024lOKRBeLeH55a+0Prp90ORAXSy4D7Rgt6fsHjju+n9U1WBG91g==" saltValue="8AHMX42MvhGADBJQN8mXQA==" spinCount="100000" sheet="1" objects="1" scenarios="1" autoFilter="0"/>
  <autoFilter ref="A4:AD17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16 M18:Q18 M25:Q168 M20:Q23">
    <cfRule type="containsBlanks" dxfId="63" priority="12" stopIfTrue="1">
      <formula>LEN(TRIM(M6))=0</formula>
    </cfRule>
  </conditionalFormatting>
  <conditionalFormatting sqref="S6:S16 S18 S20:S23 S25:S168">
    <cfRule type="containsBlanks" dxfId="62" priority="3">
      <formula>LEN(TRIM(S6))=0</formula>
    </cfRule>
  </conditionalFormatting>
  <conditionalFormatting sqref="S171">
    <cfRule type="containsBlanks" dxfId="61" priority="2">
      <formula>LEN(TRIM(S171))=0</formula>
    </cfRule>
  </conditionalFormatting>
  <conditionalFormatting sqref="T172">
    <cfRule type="containsBlanks" dxfId="60" priority="1">
      <formula>LEN(TRIM(T172))=0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A620F-641E-41DE-B5F5-B9187880EA88}">
  <sheetPr>
    <pageSetUpPr fitToPage="1"/>
  </sheetPr>
  <dimension ref="A1:AD185"/>
  <sheetViews>
    <sheetView showGridLines="0" zoomScale="85" zoomScaleNormal="85" zoomScaleSheetLayoutView="100" workbookViewId="0">
      <pane xSplit="11" ySplit="4" topLeftCell="N17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101</v>
      </c>
      <c r="D1" s="41" t="s">
        <v>1</v>
      </c>
      <c r="E1" s="42" t="s">
        <v>2751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2290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1705</v>
      </c>
      <c r="D6" s="135" t="s">
        <v>2582</v>
      </c>
      <c r="E6" s="133"/>
      <c r="F6" s="82" t="s">
        <v>36</v>
      </c>
      <c r="G6" s="82" t="s">
        <v>142</v>
      </c>
      <c r="H6" s="84">
        <v>42</v>
      </c>
      <c r="I6" s="84">
        <v>5</v>
      </c>
      <c r="J6" s="84">
        <v>2</v>
      </c>
      <c r="K6" s="136">
        <f>+I6*J6</f>
        <v>10</v>
      </c>
      <c r="L6" s="133" t="s">
        <v>3514</v>
      </c>
      <c r="M6" s="162"/>
      <c r="N6" s="162"/>
      <c r="O6" s="163"/>
      <c r="P6" s="164"/>
      <c r="Q6" s="165"/>
      <c r="R6" s="137">
        <f>+I6</f>
        <v>5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8400</v>
      </c>
      <c r="Y6" s="85" t="str">
        <f>IFERROR(IF(Q6="","",ROUNDDOWN(Q6/1000*R6*U6*V6*W6,0)),"-")</f>
        <v/>
      </c>
      <c r="Z6" s="94">
        <f>IFERROR(IF(H6="","",ROUNDDOWN(X6*$V$2,0)),"-")</f>
        <v>235200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1705</v>
      </c>
      <c r="D7" s="135" t="s">
        <v>2582</v>
      </c>
      <c r="E7" s="133"/>
      <c r="F7" s="82" t="s">
        <v>2013</v>
      </c>
      <c r="G7" s="82" t="s">
        <v>2785</v>
      </c>
      <c r="H7" s="84">
        <v>25</v>
      </c>
      <c r="I7" s="84">
        <v>1</v>
      </c>
      <c r="J7" s="84">
        <v>1</v>
      </c>
      <c r="K7" s="136">
        <f t="shared" ref="K7:K75" si="3">+I7*J7</f>
        <v>1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1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500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14000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2752</v>
      </c>
      <c r="D8" s="135" t="s">
        <v>2582</v>
      </c>
      <c r="E8" s="133"/>
      <c r="F8" s="82" t="s">
        <v>1942</v>
      </c>
      <c r="G8" s="82" t="s">
        <v>2786</v>
      </c>
      <c r="H8" s="84">
        <v>10</v>
      </c>
      <c r="I8" s="84">
        <v>1</v>
      </c>
      <c r="J8" s="84">
        <v>1</v>
      </c>
      <c r="K8" s="136">
        <f t="shared" si="3"/>
        <v>1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200</v>
      </c>
      <c r="Y8" s="85" t="str">
        <f t="shared" si="7"/>
        <v/>
      </c>
      <c r="Z8" s="94">
        <f t="shared" si="8"/>
        <v>5600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2752</v>
      </c>
      <c r="D9" s="135" t="s">
        <v>2582</v>
      </c>
      <c r="E9" s="133"/>
      <c r="F9" s="82" t="s">
        <v>1942</v>
      </c>
      <c r="G9" s="82" t="s">
        <v>2787</v>
      </c>
      <c r="H9" s="84">
        <v>10</v>
      </c>
      <c r="I9" s="84">
        <v>1</v>
      </c>
      <c r="J9" s="84">
        <v>1</v>
      </c>
      <c r="K9" s="136">
        <f t="shared" si="3"/>
        <v>1</v>
      </c>
      <c r="L9" s="133" t="s">
        <v>3514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200</v>
      </c>
      <c r="Y9" s="85" t="str">
        <f t="shared" si="7"/>
        <v/>
      </c>
      <c r="Z9" s="94">
        <f t="shared" si="8"/>
        <v>5600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1690</v>
      </c>
      <c r="D10" s="135" t="s">
        <v>2582</v>
      </c>
      <c r="E10" s="133"/>
      <c r="F10" s="82" t="s">
        <v>36</v>
      </c>
      <c r="G10" s="82" t="s">
        <v>79</v>
      </c>
      <c r="H10" s="84">
        <v>42</v>
      </c>
      <c r="I10" s="84">
        <v>4</v>
      </c>
      <c r="J10" s="84">
        <v>2</v>
      </c>
      <c r="K10" s="136">
        <f t="shared" si="3"/>
        <v>8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4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6720</v>
      </c>
      <c r="Y10" s="85" t="str">
        <f t="shared" si="7"/>
        <v/>
      </c>
      <c r="Z10" s="94">
        <f t="shared" si="8"/>
        <v>188160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1689</v>
      </c>
      <c r="D11" s="135" t="s">
        <v>2582</v>
      </c>
      <c r="E11" s="133"/>
      <c r="F11" s="82" t="s">
        <v>173</v>
      </c>
      <c r="G11" s="82" t="s">
        <v>2788</v>
      </c>
      <c r="H11" s="84">
        <v>22</v>
      </c>
      <c r="I11" s="84">
        <v>1</v>
      </c>
      <c r="J11" s="84">
        <v>2</v>
      </c>
      <c r="K11" s="136">
        <f t="shared" si="3"/>
        <v>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880</v>
      </c>
      <c r="Y11" s="85" t="str">
        <f t="shared" si="7"/>
        <v/>
      </c>
      <c r="Z11" s="94">
        <f t="shared" si="8"/>
        <v>24640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1699</v>
      </c>
      <c r="D12" s="135" t="s">
        <v>2582</v>
      </c>
      <c r="E12" s="133"/>
      <c r="F12" s="82" t="s">
        <v>24</v>
      </c>
      <c r="G12" s="82" t="s">
        <v>49</v>
      </c>
      <c r="H12" s="179">
        <v>42</v>
      </c>
      <c r="I12" s="84">
        <v>1</v>
      </c>
      <c r="J12" s="84">
        <v>1</v>
      </c>
      <c r="K12" s="136">
        <f t="shared" si="3"/>
        <v>1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200</v>
      </c>
      <c r="W12" s="85">
        <v>10</v>
      </c>
      <c r="X12" s="94">
        <f t="shared" si="6"/>
        <v>168</v>
      </c>
      <c r="Y12" s="85" t="str">
        <f t="shared" si="7"/>
        <v/>
      </c>
      <c r="Z12" s="94">
        <f t="shared" si="8"/>
        <v>4704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1698</v>
      </c>
      <c r="D13" s="135" t="s">
        <v>2582</v>
      </c>
      <c r="E13" s="133"/>
      <c r="F13" s="82" t="s">
        <v>24</v>
      </c>
      <c r="G13" s="82" t="s">
        <v>49</v>
      </c>
      <c r="H13" s="84">
        <v>42</v>
      </c>
      <c r="I13" s="84">
        <v>1</v>
      </c>
      <c r="J13" s="84">
        <v>1</v>
      </c>
      <c r="K13" s="136">
        <f t="shared" si="3"/>
        <v>1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200</v>
      </c>
      <c r="W13" s="85">
        <v>10</v>
      </c>
      <c r="X13" s="94">
        <f t="shared" si="6"/>
        <v>168</v>
      </c>
      <c r="Y13" s="85" t="str">
        <f t="shared" si="7"/>
        <v/>
      </c>
      <c r="Z13" s="94">
        <f t="shared" si="8"/>
        <v>4704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2198</v>
      </c>
      <c r="D14" s="135" t="s">
        <v>2582</v>
      </c>
      <c r="E14" s="133"/>
      <c r="F14" s="82" t="s">
        <v>36</v>
      </c>
      <c r="G14" s="82" t="s">
        <v>142</v>
      </c>
      <c r="H14" s="84">
        <v>42</v>
      </c>
      <c r="I14" s="84">
        <v>13</v>
      </c>
      <c r="J14" s="84">
        <v>2</v>
      </c>
      <c r="K14" s="136">
        <f t="shared" si="3"/>
        <v>26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13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21840</v>
      </c>
      <c r="Y14" s="85" t="str">
        <f t="shared" si="7"/>
        <v/>
      </c>
      <c r="Z14" s="94">
        <f t="shared" si="8"/>
        <v>611520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2198</v>
      </c>
      <c r="D15" s="135" t="s">
        <v>2582</v>
      </c>
      <c r="E15" s="133"/>
      <c r="F15" s="82" t="s">
        <v>24</v>
      </c>
      <c r="G15" s="82" t="s">
        <v>1954</v>
      </c>
      <c r="H15" s="84">
        <v>42</v>
      </c>
      <c r="I15" s="84">
        <v>2</v>
      </c>
      <c r="J15" s="84">
        <v>1</v>
      </c>
      <c r="K15" s="136">
        <f t="shared" si="3"/>
        <v>2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1680</v>
      </c>
      <c r="Y15" s="85" t="str">
        <f t="shared" si="7"/>
        <v/>
      </c>
      <c r="Z15" s="94">
        <f t="shared" si="8"/>
        <v>47040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2753</v>
      </c>
      <c r="D16" s="135" t="s">
        <v>2582</v>
      </c>
      <c r="E16" s="133"/>
      <c r="F16" s="82" t="s">
        <v>36</v>
      </c>
      <c r="G16" s="82" t="s">
        <v>142</v>
      </c>
      <c r="H16" s="84">
        <v>42</v>
      </c>
      <c r="I16" s="84">
        <v>3</v>
      </c>
      <c r="J16" s="84">
        <v>2</v>
      </c>
      <c r="K16" s="136">
        <f t="shared" si="3"/>
        <v>6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3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5040</v>
      </c>
      <c r="Y16" s="85" t="str">
        <f t="shared" si="7"/>
        <v/>
      </c>
      <c r="Z16" s="94">
        <f t="shared" si="8"/>
        <v>141120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2754</v>
      </c>
      <c r="D17" s="135" t="s">
        <v>2582</v>
      </c>
      <c r="E17" s="133"/>
      <c r="F17" s="82" t="s">
        <v>36</v>
      </c>
      <c r="G17" s="82" t="s">
        <v>142</v>
      </c>
      <c r="H17" s="84">
        <v>42</v>
      </c>
      <c r="I17" s="84">
        <v>9</v>
      </c>
      <c r="J17" s="84">
        <v>2</v>
      </c>
      <c r="K17" s="136">
        <f t="shared" si="3"/>
        <v>18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9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15120</v>
      </c>
      <c r="Y17" s="85" t="str">
        <f t="shared" si="7"/>
        <v/>
      </c>
      <c r="Z17" s="94">
        <f t="shared" si="8"/>
        <v>423360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2754</v>
      </c>
      <c r="D18" s="135" t="s">
        <v>2582</v>
      </c>
      <c r="E18" s="133"/>
      <c r="F18" s="82" t="s">
        <v>24</v>
      </c>
      <c r="G18" s="82" t="s">
        <v>1954</v>
      </c>
      <c r="H18" s="84">
        <v>42</v>
      </c>
      <c r="I18" s="84">
        <v>2</v>
      </c>
      <c r="J18" s="84">
        <v>1</v>
      </c>
      <c r="K18" s="136">
        <f t="shared" si="3"/>
        <v>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1680</v>
      </c>
      <c r="Y18" s="85" t="str">
        <f t="shared" si="7"/>
        <v/>
      </c>
      <c r="Z18" s="94">
        <f t="shared" si="8"/>
        <v>47040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1698</v>
      </c>
      <c r="D19" s="135" t="s">
        <v>2582</v>
      </c>
      <c r="E19" s="133"/>
      <c r="F19" s="82" t="s">
        <v>24</v>
      </c>
      <c r="G19" s="82" t="s">
        <v>49</v>
      </c>
      <c r="H19" s="84">
        <v>42</v>
      </c>
      <c r="I19" s="84">
        <v>1</v>
      </c>
      <c r="J19" s="84">
        <v>1</v>
      </c>
      <c r="K19" s="136">
        <f t="shared" si="3"/>
        <v>1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</v>
      </c>
      <c r="V19" s="84">
        <v>200</v>
      </c>
      <c r="W19" s="85">
        <v>10</v>
      </c>
      <c r="X19" s="94">
        <f t="shared" si="6"/>
        <v>168</v>
      </c>
      <c r="Y19" s="85" t="str">
        <f t="shared" si="7"/>
        <v/>
      </c>
      <c r="Z19" s="94">
        <f t="shared" si="8"/>
        <v>4704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1699</v>
      </c>
      <c r="D20" s="135" t="s">
        <v>2582</v>
      </c>
      <c r="E20" s="133"/>
      <c r="F20" s="82" t="s">
        <v>24</v>
      </c>
      <c r="G20" s="82" t="s">
        <v>49</v>
      </c>
      <c r="H20" s="84">
        <v>42</v>
      </c>
      <c r="I20" s="84">
        <v>1</v>
      </c>
      <c r="J20" s="84">
        <v>1</v>
      </c>
      <c r="K20" s="136">
        <f t="shared" si="3"/>
        <v>1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2</v>
      </c>
      <c r="V20" s="84">
        <v>200</v>
      </c>
      <c r="W20" s="85">
        <v>10</v>
      </c>
      <c r="X20" s="94">
        <f t="shared" si="6"/>
        <v>168</v>
      </c>
      <c r="Y20" s="85" t="str">
        <f t="shared" si="7"/>
        <v/>
      </c>
      <c r="Z20" s="94">
        <f t="shared" si="8"/>
        <v>4704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2755</v>
      </c>
      <c r="D21" s="135" t="s">
        <v>2582</v>
      </c>
      <c r="E21" s="133"/>
      <c r="F21" s="82" t="s">
        <v>113</v>
      </c>
      <c r="G21" s="82" t="s">
        <v>114</v>
      </c>
      <c r="H21" s="84">
        <v>22</v>
      </c>
      <c r="I21" s="84">
        <v>1</v>
      </c>
      <c r="J21" s="84">
        <v>1</v>
      </c>
      <c r="K21" s="136">
        <f t="shared" si="3"/>
        <v>1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2</v>
      </c>
      <c r="V21" s="84">
        <v>200</v>
      </c>
      <c r="W21" s="85">
        <v>10</v>
      </c>
      <c r="X21" s="94">
        <f t="shared" si="6"/>
        <v>88</v>
      </c>
      <c r="Y21" s="85" t="str">
        <f t="shared" si="7"/>
        <v/>
      </c>
      <c r="Z21" s="94">
        <f t="shared" si="8"/>
        <v>2464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2756</v>
      </c>
      <c r="D22" s="135" t="s">
        <v>2582</v>
      </c>
      <c r="E22" s="133"/>
      <c r="F22" s="82" t="s">
        <v>113</v>
      </c>
      <c r="G22" s="82" t="s">
        <v>114</v>
      </c>
      <c r="H22" s="84">
        <v>22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2</v>
      </c>
      <c r="V22" s="84">
        <v>200</v>
      </c>
      <c r="W22" s="85">
        <v>10</v>
      </c>
      <c r="X22" s="94">
        <f t="shared" si="6"/>
        <v>88</v>
      </c>
      <c r="Y22" s="85" t="str">
        <f t="shared" si="7"/>
        <v/>
      </c>
      <c r="Z22" s="94">
        <f t="shared" si="8"/>
        <v>2464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2757</v>
      </c>
      <c r="D23" s="135" t="s">
        <v>2582</v>
      </c>
      <c r="E23" s="133"/>
      <c r="F23" s="82" t="s">
        <v>36</v>
      </c>
      <c r="G23" s="82" t="s">
        <v>142</v>
      </c>
      <c r="H23" s="84">
        <v>42</v>
      </c>
      <c r="I23" s="84">
        <v>2</v>
      </c>
      <c r="J23" s="84">
        <v>2</v>
      </c>
      <c r="K23" s="136">
        <f t="shared" si="3"/>
        <v>4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3360</v>
      </c>
      <c r="Y23" s="85" t="str">
        <f t="shared" si="7"/>
        <v/>
      </c>
      <c r="Z23" s="94">
        <f t="shared" si="8"/>
        <v>94080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2758</v>
      </c>
      <c r="D24" s="135" t="s">
        <v>2582</v>
      </c>
      <c r="E24" s="133"/>
      <c r="F24" s="82" t="s">
        <v>36</v>
      </c>
      <c r="G24" s="82" t="s">
        <v>142</v>
      </c>
      <c r="H24" s="84">
        <v>42</v>
      </c>
      <c r="I24" s="84">
        <v>6</v>
      </c>
      <c r="J24" s="84">
        <v>2</v>
      </c>
      <c r="K24" s="136">
        <f t="shared" si="3"/>
        <v>12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6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10080</v>
      </c>
      <c r="Y24" s="85" t="str">
        <f t="shared" si="7"/>
        <v/>
      </c>
      <c r="Z24" s="94">
        <f t="shared" si="8"/>
        <v>282240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2758</v>
      </c>
      <c r="D25" s="135" t="s">
        <v>2582</v>
      </c>
      <c r="E25" s="133"/>
      <c r="F25" s="82" t="s">
        <v>24</v>
      </c>
      <c r="G25" s="82" t="s">
        <v>1954</v>
      </c>
      <c r="H25" s="84">
        <v>42</v>
      </c>
      <c r="I25" s="84">
        <v>2</v>
      </c>
      <c r="J25" s="84">
        <v>1</v>
      </c>
      <c r="K25" s="136">
        <f t="shared" si="3"/>
        <v>2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1680</v>
      </c>
      <c r="Y25" s="85" t="str">
        <f t="shared" si="7"/>
        <v/>
      </c>
      <c r="Z25" s="94">
        <f t="shared" si="8"/>
        <v>47040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2608</v>
      </c>
      <c r="D26" s="135" t="s">
        <v>2582</v>
      </c>
      <c r="E26" s="133"/>
      <c r="F26" s="82" t="s">
        <v>36</v>
      </c>
      <c r="G26" s="82" t="s">
        <v>142</v>
      </c>
      <c r="H26" s="84">
        <v>42</v>
      </c>
      <c r="I26" s="84">
        <v>6</v>
      </c>
      <c r="J26" s="84">
        <v>2</v>
      </c>
      <c r="K26" s="136">
        <f t="shared" si="3"/>
        <v>12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6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10080</v>
      </c>
      <c r="Y26" s="85" t="str">
        <f t="shared" si="7"/>
        <v/>
      </c>
      <c r="Z26" s="94">
        <f t="shared" si="8"/>
        <v>282240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2608</v>
      </c>
      <c r="D27" s="135" t="s">
        <v>2582</v>
      </c>
      <c r="E27" s="133"/>
      <c r="F27" s="82" t="s">
        <v>24</v>
      </c>
      <c r="G27" s="82" t="s">
        <v>1954</v>
      </c>
      <c r="H27" s="84">
        <v>42</v>
      </c>
      <c r="I27" s="84">
        <v>2</v>
      </c>
      <c r="J27" s="84">
        <v>1</v>
      </c>
      <c r="K27" s="136">
        <f t="shared" si="3"/>
        <v>2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1680</v>
      </c>
      <c r="Y27" s="85" t="str">
        <f t="shared" si="7"/>
        <v/>
      </c>
      <c r="Z27" s="94">
        <f t="shared" si="8"/>
        <v>47040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1690</v>
      </c>
      <c r="D28" s="135" t="s">
        <v>2582</v>
      </c>
      <c r="E28" s="133"/>
      <c r="F28" s="82" t="s">
        <v>36</v>
      </c>
      <c r="G28" s="82" t="s">
        <v>79</v>
      </c>
      <c r="H28" s="84">
        <v>42</v>
      </c>
      <c r="I28" s="84">
        <v>4</v>
      </c>
      <c r="J28" s="84">
        <v>2</v>
      </c>
      <c r="K28" s="136">
        <f t="shared" si="3"/>
        <v>8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4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6720</v>
      </c>
      <c r="Y28" s="85" t="str">
        <f t="shared" si="7"/>
        <v/>
      </c>
      <c r="Z28" s="94">
        <f t="shared" si="8"/>
        <v>188160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1689</v>
      </c>
      <c r="D29" s="135" t="s">
        <v>2582</v>
      </c>
      <c r="E29" s="133"/>
      <c r="F29" s="82" t="s">
        <v>173</v>
      </c>
      <c r="G29" s="82" t="s">
        <v>2788</v>
      </c>
      <c r="H29" s="84">
        <v>22</v>
      </c>
      <c r="I29" s="84">
        <v>1</v>
      </c>
      <c r="J29" s="84">
        <v>2</v>
      </c>
      <c r="K29" s="136">
        <f t="shared" si="3"/>
        <v>2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880</v>
      </c>
      <c r="Y29" s="85" t="str">
        <f t="shared" si="7"/>
        <v/>
      </c>
      <c r="Z29" s="94">
        <f t="shared" si="8"/>
        <v>24640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2729</v>
      </c>
      <c r="D30" s="135" t="s">
        <v>2582</v>
      </c>
      <c r="E30" s="133"/>
      <c r="F30" s="82" t="s">
        <v>24</v>
      </c>
      <c r="G30" s="82" t="s">
        <v>1954</v>
      </c>
      <c r="H30" s="84">
        <v>42</v>
      </c>
      <c r="I30" s="84">
        <v>2</v>
      </c>
      <c r="J30" s="84">
        <v>1</v>
      </c>
      <c r="K30" s="136">
        <f t="shared" si="3"/>
        <v>2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1680</v>
      </c>
      <c r="Y30" s="85" t="str">
        <f t="shared" si="7"/>
        <v/>
      </c>
      <c r="Z30" s="94">
        <f t="shared" si="8"/>
        <v>47040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2729</v>
      </c>
      <c r="D31" s="135" t="s">
        <v>2582</v>
      </c>
      <c r="E31" s="133"/>
      <c r="F31" s="82" t="s">
        <v>36</v>
      </c>
      <c r="G31" s="82" t="s">
        <v>142</v>
      </c>
      <c r="H31" s="84">
        <v>42</v>
      </c>
      <c r="I31" s="84">
        <v>12</v>
      </c>
      <c r="J31" s="84">
        <v>2</v>
      </c>
      <c r="K31" s="136">
        <f t="shared" si="3"/>
        <v>24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12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20160</v>
      </c>
      <c r="Y31" s="85" t="str">
        <f t="shared" si="7"/>
        <v/>
      </c>
      <c r="Z31" s="94">
        <f t="shared" si="8"/>
        <v>564480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2611</v>
      </c>
      <c r="D32" s="135" t="s">
        <v>2582</v>
      </c>
      <c r="E32" s="133"/>
      <c r="F32" s="82" t="s">
        <v>36</v>
      </c>
      <c r="G32" s="82" t="s">
        <v>142</v>
      </c>
      <c r="H32" s="84">
        <v>42</v>
      </c>
      <c r="I32" s="84">
        <v>2</v>
      </c>
      <c r="J32" s="84">
        <v>2</v>
      </c>
      <c r="K32" s="136">
        <f t="shared" si="3"/>
        <v>4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2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3360</v>
      </c>
      <c r="Y32" s="85" t="str">
        <f t="shared" si="7"/>
        <v/>
      </c>
      <c r="Z32" s="94">
        <f t="shared" si="8"/>
        <v>94080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2759</v>
      </c>
      <c r="D33" s="135" t="s">
        <v>2582</v>
      </c>
      <c r="E33" s="133"/>
      <c r="F33" s="82" t="s">
        <v>113</v>
      </c>
      <c r="G33" s="82" t="s">
        <v>2789</v>
      </c>
      <c r="H33" s="84">
        <v>22</v>
      </c>
      <c r="I33" s="84">
        <v>1</v>
      </c>
      <c r="J33" s="84">
        <v>1</v>
      </c>
      <c r="K33" s="136">
        <f t="shared" si="3"/>
        <v>1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440</v>
      </c>
      <c r="Y33" s="85" t="str">
        <f t="shared" si="7"/>
        <v/>
      </c>
      <c r="Z33" s="94">
        <f t="shared" si="8"/>
        <v>12320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1700</v>
      </c>
      <c r="D34" s="135" t="s">
        <v>2582</v>
      </c>
      <c r="E34" s="133"/>
      <c r="F34" s="82" t="s">
        <v>24</v>
      </c>
      <c r="G34" s="82" t="s">
        <v>37</v>
      </c>
      <c r="H34" s="84">
        <v>42</v>
      </c>
      <c r="I34" s="84">
        <v>1</v>
      </c>
      <c r="J34" s="84">
        <v>1</v>
      </c>
      <c r="K34" s="136">
        <f t="shared" si="3"/>
        <v>1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2</v>
      </c>
      <c r="V34" s="84">
        <v>200</v>
      </c>
      <c r="W34" s="85">
        <v>10</v>
      </c>
      <c r="X34" s="94">
        <f t="shared" si="6"/>
        <v>168</v>
      </c>
      <c r="Y34" s="85" t="str">
        <f t="shared" si="7"/>
        <v/>
      </c>
      <c r="Z34" s="94">
        <f t="shared" si="8"/>
        <v>4704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1717</v>
      </c>
      <c r="D35" s="135" t="s">
        <v>2582</v>
      </c>
      <c r="E35" s="133"/>
      <c r="F35" s="82" t="s">
        <v>24</v>
      </c>
      <c r="G35" s="82" t="s">
        <v>2790</v>
      </c>
      <c r="H35" s="84">
        <v>42</v>
      </c>
      <c r="I35" s="84">
        <v>1</v>
      </c>
      <c r="J35" s="84">
        <v>1</v>
      </c>
      <c r="K35" s="136">
        <f t="shared" si="3"/>
        <v>1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840</v>
      </c>
      <c r="Y35" s="85" t="str">
        <f t="shared" si="7"/>
        <v/>
      </c>
      <c r="Z35" s="94">
        <f t="shared" si="8"/>
        <v>23520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2760</v>
      </c>
      <c r="D36" s="135" t="s">
        <v>2582</v>
      </c>
      <c r="E36" s="133"/>
      <c r="F36" s="82" t="s">
        <v>2013</v>
      </c>
      <c r="G36" s="82" t="s">
        <v>2791</v>
      </c>
      <c r="H36" s="84">
        <v>16.3</v>
      </c>
      <c r="I36" s="84">
        <v>1</v>
      </c>
      <c r="J36" s="84">
        <v>1</v>
      </c>
      <c r="K36" s="136">
        <f t="shared" si="3"/>
        <v>1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2</v>
      </c>
      <c r="V36" s="84">
        <v>200</v>
      </c>
      <c r="W36" s="85">
        <v>10</v>
      </c>
      <c r="X36" s="94">
        <f t="shared" si="6"/>
        <v>65</v>
      </c>
      <c r="Y36" s="85" t="str">
        <f t="shared" si="7"/>
        <v/>
      </c>
      <c r="Z36" s="94">
        <f t="shared" si="8"/>
        <v>1820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1688</v>
      </c>
      <c r="D37" s="135" t="s">
        <v>2582</v>
      </c>
      <c r="E37" s="133"/>
      <c r="F37" s="82" t="s">
        <v>113</v>
      </c>
      <c r="G37" s="82" t="s">
        <v>2577</v>
      </c>
      <c r="H37" s="84">
        <v>22</v>
      </c>
      <c r="I37" s="84">
        <v>6</v>
      </c>
      <c r="J37" s="84">
        <v>1</v>
      </c>
      <c r="K37" s="136">
        <f t="shared" si="3"/>
        <v>6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6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2640</v>
      </c>
      <c r="Y37" s="85" t="str">
        <f t="shared" si="7"/>
        <v/>
      </c>
      <c r="Z37" s="94">
        <f t="shared" si="8"/>
        <v>73920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1688</v>
      </c>
      <c r="D38" s="135" t="s">
        <v>2582</v>
      </c>
      <c r="E38" s="133"/>
      <c r="F38" s="82" t="s">
        <v>113</v>
      </c>
      <c r="G38" s="82" t="s">
        <v>114</v>
      </c>
      <c r="H38" s="84">
        <v>22</v>
      </c>
      <c r="I38" s="84">
        <v>1</v>
      </c>
      <c r="J38" s="84">
        <v>1</v>
      </c>
      <c r="K38" s="136">
        <f t="shared" si="3"/>
        <v>1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440</v>
      </c>
      <c r="Y38" s="85" t="str">
        <f t="shared" si="7"/>
        <v/>
      </c>
      <c r="Z38" s="94">
        <f t="shared" si="8"/>
        <v>12320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2761</v>
      </c>
      <c r="D39" s="135" t="s">
        <v>2582</v>
      </c>
      <c r="E39" s="133"/>
      <c r="F39" s="82" t="s">
        <v>24</v>
      </c>
      <c r="G39" s="82" t="s">
        <v>2792</v>
      </c>
      <c r="H39" s="84">
        <v>42</v>
      </c>
      <c r="I39" s="84">
        <v>1</v>
      </c>
      <c r="J39" s="84">
        <v>1</v>
      </c>
      <c r="K39" s="136">
        <f t="shared" si="3"/>
        <v>1</v>
      </c>
      <c r="L39" s="133" t="s">
        <v>3517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840</v>
      </c>
      <c r="Y39" s="85" t="str">
        <f t="shared" si="7"/>
        <v/>
      </c>
      <c r="Z39" s="94">
        <f t="shared" si="8"/>
        <v>23520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2762</v>
      </c>
      <c r="D40" s="135" t="s">
        <v>2582</v>
      </c>
      <c r="E40" s="133"/>
      <c r="F40" s="82" t="s">
        <v>2793</v>
      </c>
      <c r="G40" s="82" t="s">
        <v>2794</v>
      </c>
      <c r="H40" s="84">
        <v>263</v>
      </c>
      <c r="I40" s="84">
        <v>2</v>
      </c>
      <c r="J40" s="84">
        <v>1</v>
      </c>
      <c r="K40" s="136">
        <f t="shared" si="3"/>
        <v>2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10520</v>
      </c>
      <c r="Y40" s="85" t="str">
        <f t="shared" si="7"/>
        <v/>
      </c>
      <c r="Z40" s="94">
        <f t="shared" si="8"/>
        <v>294560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2380</v>
      </c>
      <c r="D41" s="135" t="s">
        <v>2582</v>
      </c>
      <c r="E41" s="133"/>
      <c r="F41" s="82" t="s">
        <v>113</v>
      </c>
      <c r="G41" s="82" t="s">
        <v>114</v>
      </c>
      <c r="H41" s="84">
        <v>22</v>
      </c>
      <c r="I41" s="84">
        <v>1</v>
      </c>
      <c r="J41" s="84">
        <v>1</v>
      </c>
      <c r="K41" s="136">
        <f t="shared" si="3"/>
        <v>1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440</v>
      </c>
      <c r="Y41" s="85" t="str">
        <f t="shared" si="7"/>
        <v/>
      </c>
      <c r="Z41" s="94">
        <f t="shared" si="8"/>
        <v>12320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2380</v>
      </c>
      <c r="D42" s="135" t="s">
        <v>2582</v>
      </c>
      <c r="E42" s="133"/>
      <c r="F42" s="82" t="s">
        <v>2809</v>
      </c>
      <c r="G42" s="82" t="s">
        <v>2813</v>
      </c>
      <c r="H42" s="84">
        <v>4.7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24</v>
      </c>
      <c r="V42" s="84">
        <v>365</v>
      </c>
      <c r="W42" s="85">
        <v>10</v>
      </c>
      <c r="X42" s="94">
        <f t="shared" si="6"/>
        <v>411</v>
      </c>
      <c r="Y42" s="85" t="str">
        <f t="shared" si="7"/>
        <v/>
      </c>
      <c r="Z42" s="94">
        <f t="shared" si="8"/>
        <v>11508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1274</v>
      </c>
      <c r="D43" s="135" t="s">
        <v>2582</v>
      </c>
      <c r="E43" s="133"/>
      <c r="F43" s="82" t="s">
        <v>2809</v>
      </c>
      <c r="G43" s="82" t="s">
        <v>2813</v>
      </c>
      <c r="H43" s="84">
        <v>4.7</v>
      </c>
      <c r="I43" s="84">
        <v>1</v>
      </c>
      <c r="J43" s="84">
        <v>1</v>
      </c>
      <c r="K43" s="136">
        <f t="shared" si="3"/>
        <v>1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24</v>
      </c>
      <c r="V43" s="84">
        <v>365</v>
      </c>
      <c r="W43" s="85">
        <v>10</v>
      </c>
      <c r="X43" s="94">
        <f t="shared" si="6"/>
        <v>411</v>
      </c>
      <c r="Y43" s="85" t="str">
        <f t="shared" si="7"/>
        <v/>
      </c>
      <c r="Z43" s="94">
        <f t="shared" si="8"/>
        <v>11508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2829</v>
      </c>
      <c r="D44" s="135" t="s">
        <v>2582</v>
      </c>
      <c r="E44" s="133"/>
      <c r="F44" s="82" t="s">
        <v>2811</v>
      </c>
      <c r="G44" s="82" t="s">
        <v>2824</v>
      </c>
      <c r="H44" s="84">
        <v>6.7</v>
      </c>
      <c r="I44" s="84">
        <v>1</v>
      </c>
      <c r="J44" s="84">
        <v>1</v>
      </c>
      <c r="K44" s="136">
        <f t="shared" si="3"/>
        <v>1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24</v>
      </c>
      <c r="V44" s="84">
        <v>365</v>
      </c>
      <c r="W44" s="85">
        <v>10</v>
      </c>
      <c r="X44" s="94">
        <f t="shared" si="6"/>
        <v>586</v>
      </c>
      <c r="Y44" s="85" t="str">
        <f t="shared" si="7"/>
        <v/>
      </c>
      <c r="Z44" s="94">
        <f t="shared" si="8"/>
        <v>16408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1690</v>
      </c>
      <c r="D45" s="135" t="s">
        <v>2582</v>
      </c>
      <c r="E45" s="133"/>
      <c r="F45" s="82" t="s">
        <v>2811</v>
      </c>
      <c r="G45" s="82" t="s">
        <v>2812</v>
      </c>
      <c r="H45" s="84">
        <v>6.7</v>
      </c>
      <c r="I45" s="84">
        <v>1</v>
      </c>
      <c r="J45" s="84">
        <v>1</v>
      </c>
      <c r="K45" s="136">
        <f t="shared" si="3"/>
        <v>1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24</v>
      </c>
      <c r="V45" s="84">
        <v>365</v>
      </c>
      <c r="W45" s="85">
        <v>10</v>
      </c>
      <c r="X45" s="94">
        <f t="shared" si="6"/>
        <v>586</v>
      </c>
      <c r="Y45" s="85" t="str">
        <f t="shared" si="7"/>
        <v/>
      </c>
      <c r="Z45" s="94">
        <f t="shared" si="8"/>
        <v>16408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2829</v>
      </c>
      <c r="D46" s="135" t="s">
        <v>2582</v>
      </c>
      <c r="E46" s="133"/>
      <c r="F46" s="82" t="s">
        <v>2809</v>
      </c>
      <c r="G46" s="82" t="s">
        <v>2814</v>
      </c>
      <c r="H46" s="84">
        <v>4.7</v>
      </c>
      <c r="I46" s="84">
        <v>1</v>
      </c>
      <c r="J46" s="84">
        <v>1</v>
      </c>
      <c r="K46" s="136">
        <f t="shared" si="3"/>
        <v>1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24</v>
      </c>
      <c r="V46" s="84">
        <v>365</v>
      </c>
      <c r="W46" s="85">
        <v>10</v>
      </c>
      <c r="X46" s="94">
        <f t="shared" si="6"/>
        <v>411</v>
      </c>
      <c r="Y46" s="85" t="str">
        <f t="shared" si="7"/>
        <v/>
      </c>
      <c r="Z46" s="94">
        <f t="shared" si="8"/>
        <v>11508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1727</v>
      </c>
      <c r="D47" s="135" t="s">
        <v>2582</v>
      </c>
      <c r="E47" s="133"/>
      <c r="F47" s="82" t="s">
        <v>2399</v>
      </c>
      <c r="G47" s="82" t="s">
        <v>2421</v>
      </c>
      <c r="H47" s="84">
        <v>116</v>
      </c>
      <c r="I47" s="84">
        <v>11</v>
      </c>
      <c r="J47" s="84">
        <v>1</v>
      </c>
      <c r="K47" s="136">
        <f t="shared" si="3"/>
        <v>11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11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25520</v>
      </c>
      <c r="Y47" s="85" t="str">
        <f t="shared" si="7"/>
        <v/>
      </c>
      <c r="Z47" s="94">
        <f t="shared" si="8"/>
        <v>714560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1727</v>
      </c>
      <c r="D48" s="135" t="s">
        <v>2582</v>
      </c>
      <c r="E48" s="133"/>
      <c r="F48" s="82" t="s">
        <v>2795</v>
      </c>
      <c r="G48" s="82" t="s">
        <v>2796</v>
      </c>
      <c r="H48" s="84">
        <v>32</v>
      </c>
      <c r="I48" s="84">
        <v>1</v>
      </c>
      <c r="J48" s="84">
        <v>1</v>
      </c>
      <c r="K48" s="136">
        <f t="shared" si="3"/>
        <v>1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640</v>
      </c>
      <c r="Y48" s="85" t="str">
        <f t="shared" si="7"/>
        <v/>
      </c>
      <c r="Z48" s="94">
        <f t="shared" si="8"/>
        <v>17920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1727</v>
      </c>
      <c r="D49" s="135" t="s">
        <v>2582</v>
      </c>
      <c r="E49" s="133"/>
      <c r="F49" s="82" t="s">
        <v>36</v>
      </c>
      <c r="G49" s="82" t="s">
        <v>142</v>
      </c>
      <c r="H49" s="84">
        <v>42</v>
      </c>
      <c r="I49" s="84">
        <v>8</v>
      </c>
      <c r="J49" s="84">
        <v>2</v>
      </c>
      <c r="K49" s="136">
        <f t="shared" si="3"/>
        <v>16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8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13440</v>
      </c>
      <c r="Y49" s="85" t="str">
        <f t="shared" si="7"/>
        <v/>
      </c>
      <c r="Z49" s="94">
        <f t="shared" si="8"/>
        <v>376320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1727</v>
      </c>
      <c r="D50" s="135" t="s">
        <v>2582</v>
      </c>
      <c r="E50" s="133"/>
      <c r="F50" s="82" t="s">
        <v>24</v>
      </c>
      <c r="G50" s="82" t="s">
        <v>49</v>
      </c>
      <c r="H50" s="84">
        <v>42</v>
      </c>
      <c r="I50" s="84">
        <v>1</v>
      </c>
      <c r="J50" s="84">
        <v>1</v>
      </c>
      <c r="K50" s="136">
        <f t="shared" si="3"/>
        <v>1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840</v>
      </c>
      <c r="Y50" s="85" t="str">
        <f t="shared" si="7"/>
        <v/>
      </c>
      <c r="Z50" s="94">
        <f t="shared" si="8"/>
        <v>23520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1731</v>
      </c>
      <c r="D51" s="135" t="s">
        <v>2582</v>
      </c>
      <c r="E51" s="133"/>
      <c r="F51" s="82" t="s">
        <v>24</v>
      </c>
      <c r="G51" s="82" t="s">
        <v>74</v>
      </c>
      <c r="H51" s="84">
        <v>42</v>
      </c>
      <c r="I51" s="84">
        <v>7</v>
      </c>
      <c r="J51" s="84">
        <v>1</v>
      </c>
      <c r="K51" s="136">
        <f t="shared" si="3"/>
        <v>7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7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5880</v>
      </c>
      <c r="Y51" s="85" t="str">
        <f t="shared" si="7"/>
        <v/>
      </c>
      <c r="Z51" s="94">
        <f t="shared" si="8"/>
        <v>164640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1731</v>
      </c>
      <c r="D52" s="135" t="s">
        <v>2582</v>
      </c>
      <c r="E52" s="133"/>
      <c r="F52" s="82" t="s">
        <v>113</v>
      </c>
      <c r="G52" s="82" t="s">
        <v>182</v>
      </c>
      <c r="H52" s="84">
        <v>22</v>
      </c>
      <c r="I52" s="84">
        <v>1</v>
      </c>
      <c r="J52" s="84">
        <v>1</v>
      </c>
      <c r="K52" s="136">
        <f t="shared" si="3"/>
        <v>1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440</v>
      </c>
      <c r="Y52" s="85" t="str">
        <f t="shared" si="7"/>
        <v/>
      </c>
      <c r="Z52" s="94">
        <f t="shared" si="8"/>
        <v>12320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1731</v>
      </c>
      <c r="D53" s="135" t="s">
        <v>2582</v>
      </c>
      <c r="E53" s="133"/>
      <c r="F53" s="82" t="s">
        <v>2013</v>
      </c>
      <c r="G53" s="82" t="s">
        <v>2797</v>
      </c>
      <c r="H53" s="84">
        <v>16.3</v>
      </c>
      <c r="I53" s="84">
        <v>4</v>
      </c>
      <c r="J53" s="84">
        <v>1</v>
      </c>
      <c r="K53" s="136">
        <f t="shared" si="3"/>
        <v>4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4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1304</v>
      </c>
      <c r="Y53" s="85" t="str">
        <f t="shared" si="7"/>
        <v/>
      </c>
      <c r="Z53" s="94">
        <f t="shared" si="8"/>
        <v>36512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1730</v>
      </c>
      <c r="D54" s="135" t="s">
        <v>2582</v>
      </c>
      <c r="E54" s="133"/>
      <c r="F54" s="82" t="s">
        <v>173</v>
      </c>
      <c r="G54" s="82" t="s">
        <v>2788</v>
      </c>
      <c r="H54" s="84">
        <v>22</v>
      </c>
      <c r="I54" s="84">
        <v>1</v>
      </c>
      <c r="J54" s="84">
        <v>2</v>
      </c>
      <c r="K54" s="136">
        <f t="shared" si="3"/>
        <v>2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880</v>
      </c>
      <c r="Y54" s="85" t="str">
        <f t="shared" si="7"/>
        <v/>
      </c>
      <c r="Z54" s="94">
        <f t="shared" si="8"/>
        <v>24640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1982</v>
      </c>
      <c r="D55" s="135" t="s">
        <v>2582</v>
      </c>
      <c r="E55" s="133"/>
      <c r="F55" s="82" t="s">
        <v>24</v>
      </c>
      <c r="G55" s="82" t="s">
        <v>2798</v>
      </c>
      <c r="H55" s="84">
        <v>42</v>
      </c>
      <c r="I55" s="84">
        <v>1</v>
      </c>
      <c r="J55" s="84">
        <v>1</v>
      </c>
      <c r="K55" s="136">
        <f t="shared" si="3"/>
        <v>1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840</v>
      </c>
      <c r="Y55" s="85" t="str">
        <f t="shared" si="7"/>
        <v/>
      </c>
      <c r="Z55" s="94">
        <f t="shared" si="8"/>
        <v>23520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1982</v>
      </c>
      <c r="D56" s="135" t="s">
        <v>2582</v>
      </c>
      <c r="E56" s="133"/>
      <c r="F56" s="82" t="s">
        <v>36</v>
      </c>
      <c r="G56" s="82" t="s">
        <v>142</v>
      </c>
      <c r="H56" s="84">
        <v>42</v>
      </c>
      <c r="I56" s="84">
        <v>1</v>
      </c>
      <c r="J56" s="84">
        <v>2</v>
      </c>
      <c r="K56" s="136">
        <f t="shared" si="3"/>
        <v>2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1680</v>
      </c>
      <c r="Y56" s="85" t="str">
        <f t="shared" si="7"/>
        <v/>
      </c>
      <c r="Z56" s="94">
        <f t="shared" si="8"/>
        <v>47040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1733</v>
      </c>
      <c r="D57" s="135" t="s">
        <v>2582</v>
      </c>
      <c r="E57" s="133"/>
      <c r="F57" s="82" t="s">
        <v>24</v>
      </c>
      <c r="G57" s="82" t="s">
        <v>49</v>
      </c>
      <c r="H57" s="84">
        <v>42</v>
      </c>
      <c r="I57" s="84">
        <v>1</v>
      </c>
      <c r="J57" s="84">
        <v>1</v>
      </c>
      <c r="K57" s="136">
        <f t="shared" si="3"/>
        <v>1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840</v>
      </c>
      <c r="Y57" s="85" t="str">
        <f t="shared" si="7"/>
        <v/>
      </c>
      <c r="Z57" s="94">
        <f t="shared" si="8"/>
        <v>23520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1732</v>
      </c>
      <c r="D58" s="135" t="s">
        <v>2582</v>
      </c>
      <c r="E58" s="133"/>
      <c r="F58" s="82" t="s">
        <v>36</v>
      </c>
      <c r="G58" s="82" t="s">
        <v>142</v>
      </c>
      <c r="H58" s="84">
        <v>42</v>
      </c>
      <c r="I58" s="84">
        <v>1</v>
      </c>
      <c r="J58" s="84">
        <v>2</v>
      </c>
      <c r="K58" s="136">
        <f t="shared" si="3"/>
        <v>2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1680</v>
      </c>
      <c r="Y58" s="85" t="str">
        <f t="shared" si="7"/>
        <v/>
      </c>
      <c r="Z58" s="94">
        <f t="shared" si="8"/>
        <v>47040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1699</v>
      </c>
      <c r="D59" s="135" t="s">
        <v>2582</v>
      </c>
      <c r="E59" s="133"/>
      <c r="F59" s="82" t="s">
        <v>24</v>
      </c>
      <c r="G59" s="82" t="s">
        <v>49</v>
      </c>
      <c r="H59" s="84">
        <v>42</v>
      </c>
      <c r="I59" s="84">
        <v>1</v>
      </c>
      <c r="J59" s="84">
        <v>1</v>
      </c>
      <c r="K59" s="136">
        <f t="shared" si="3"/>
        <v>1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2</v>
      </c>
      <c r="V59" s="84">
        <v>200</v>
      </c>
      <c r="W59" s="85">
        <v>10</v>
      </c>
      <c r="X59" s="94">
        <f t="shared" si="6"/>
        <v>168</v>
      </c>
      <c r="Y59" s="85" t="str">
        <f t="shared" si="7"/>
        <v/>
      </c>
      <c r="Z59" s="94">
        <f t="shared" si="8"/>
        <v>4704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1699</v>
      </c>
      <c r="D60" s="135" t="s">
        <v>2582</v>
      </c>
      <c r="E60" s="133"/>
      <c r="F60" s="82" t="s">
        <v>113</v>
      </c>
      <c r="G60" s="82" t="s">
        <v>2799</v>
      </c>
      <c r="H60" s="84">
        <v>22</v>
      </c>
      <c r="I60" s="84">
        <v>1</v>
      </c>
      <c r="J60" s="84">
        <v>1</v>
      </c>
      <c r="K60" s="136">
        <f t="shared" si="3"/>
        <v>1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2</v>
      </c>
      <c r="V60" s="84">
        <v>200</v>
      </c>
      <c r="W60" s="85">
        <v>10</v>
      </c>
      <c r="X60" s="94">
        <f t="shared" si="6"/>
        <v>88</v>
      </c>
      <c r="Y60" s="85" t="str">
        <f t="shared" si="7"/>
        <v/>
      </c>
      <c r="Z60" s="94">
        <f t="shared" si="8"/>
        <v>2464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1698</v>
      </c>
      <c r="D61" s="135" t="s">
        <v>2582</v>
      </c>
      <c r="E61" s="133"/>
      <c r="F61" s="82" t="s">
        <v>24</v>
      </c>
      <c r="G61" s="82" t="s">
        <v>49</v>
      </c>
      <c r="H61" s="84">
        <v>42</v>
      </c>
      <c r="I61" s="84">
        <v>1</v>
      </c>
      <c r="J61" s="84">
        <v>1</v>
      </c>
      <c r="K61" s="136">
        <f t="shared" si="3"/>
        <v>1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2</v>
      </c>
      <c r="V61" s="84">
        <v>200</v>
      </c>
      <c r="W61" s="85">
        <v>10</v>
      </c>
      <c r="X61" s="94">
        <f t="shared" si="6"/>
        <v>168</v>
      </c>
      <c r="Y61" s="85" t="str">
        <f t="shared" si="7"/>
        <v/>
      </c>
      <c r="Z61" s="94">
        <f t="shared" si="8"/>
        <v>4704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1698</v>
      </c>
      <c r="D62" s="135" t="s">
        <v>2582</v>
      </c>
      <c r="E62" s="133"/>
      <c r="F62" s="82" t="s">
        <v>113</v>
      </c>
      <c r="G62" s="82" t="s">
        <v>2799</v>
      </c>
      <c r="H62" s="84">
        <v>22</v>
      </c>
      <c r="I62" s="84">
        <v>1</v>
      </c>
      <c r="J62" s="84">
        <v>1</v>
      </c>
      <c r="K62" s="136">
        <f t="shared" si="3"/>
        <v>1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2</v>
      </c>
      <c r="V62" s="84">
        <v>200</v>
      </c>
      <c r="W62" s="85">
        <v>10</v>
      </c>
      <c r="X62" s="94">
        <f t="shared" si="6"/>
        <v>88</v>
      </c>
      <c r="Y62" s="85" t="str">
        <f t="shared" si="7"/>
        <v/>
      </c>
      <c r="Z62" s="94">
        <f t="shared" si="8"/>
        <v>2464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1728</v>
      </c>
      <c r="D63" s="135" t="s">
        <v>2582</v>
      </c>
      <c r="E63" s="133"/>
      <c r="F63" s="82" t="s">
        <v>36</v>
      </c>
      <c r="G63" s="82" t="s">
        <v>142</v>
      </c>
      <c r="H63" s="84">
        <v>42</v>
      </c>
      <c r="I63" s="84">
        <v>4</v>
      </c>
      <c r="J63" s="84">
        <v>2</v>
      </c>
      <c r="K63" s="136">
        <f t="shared" si="3"/>
        <v>8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4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6720</v>
      </c>
      <c r="Y63" s="85" t="str">
        <f t="shared" si="7"/>
        <v/>
      </c>
      <c r="Z63" s="94">
        <f t="shared" si="8"/>
        <v>188160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1728</v>
      </c>
      <c r="D64" s="135" t="s">
        <v>2582</v>
      </c>
      <c r="E64" s="133"/>
      <c r="F64" s="82" t="s">
        <v>542</v>
      </c>
      <c r="G64" s="82" t="s">
        <v>2800</v>
      </c>
      <c r="H64" s="84">
        <v>22</v>
      </c>
      <c r="I64" s="84">
        <v>4</v>
      </c>
      <c r="J64" s="84">
        <v>3</v>
      </c>
      <c r="K64" s="136">
        <f t="shared" si="3"/>
        <v>12</v>
      </c>
      <c r="L64" s="133" t="s">
        <v>3517</v>
      </c>
      <c r="M64" s="162"/>
      <c r="N64" s="162"/>
      <c r="O64" s="163"/>
      <c r="P64" s="164"/>
      <c r="Q64" s="165"/>
      <c r="R64" s="137">
        <f t="shared" si="4"/>
        <v>4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5280</v>
      </c>
      <c r="Y64" s="85" t="str">
        <f t="shared" si="7"/>
        <v/>
      </c>
      <c r="Z64" s="94">
        <f t="shared" si="8"/>
        <v>147840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1728</v>
      </c>
      <c r="D65" s="135" t="s">
        <v>2582</v>
      </c>
      <c r="E65" s="133"/>
      <c r="F65" s="82" t="s">
        <v>113</v>
      </c>
      <c r="G65" s="82" t="s">
        <v>2799</v>
      </c>
      <c r="H65" s="84">
        <v>22</v>
      </c>
      <c r="I65" s="84">
        <v>1</v>
      </c>
      <c r="J65" s="84">
        <v>1</v>
      </c>
      <c r="K65" s="136">
        <f t="shared" si="3"/>
        <v>1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440</v>
      </c>
      <c r="Y65" s="85" t="str">
        <f t="shared" si="7"/>
        <v/>
      </c>
      <c r="Z65" s="94">
        <f t="shared" si="8"/>
        <v>12320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1736</v>
      </c>
      <c r="D66" s="135" t="s">
        <v>2582</v>
      </c>
      <c r="E66" s="133"/>
      <c r="F66" s="82" t="s">
        <v>36</v>
      </c>
      <c r="G66" s="82" t="s">
        <v>142</v>
      </c>
      <c r="H66" s="84">
        <v>42</v>
      </c>
      <c r="I66" s="84">
        <v>3</v>
      </c>
      <c r="J66" s="84">
        <v>1</v>
      </c>
      <c r="K66" s="136">
        <f t="shared" si="3"/>
        <v>3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3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2520</v>
      </c>
      <c r="Y66" s="85" t="str">
        <f t="shared" si="7"/>
        <v/>
      </c>
      <c r="Z66" s="94">
        <f t="shared" si="8"/>
        <v>70560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1736</v>
      </c>
      <c r="D67" s="135" t="s">
        <v>2582</v>
      </c>
      <c r="E67" s="133"/>
      <c r="F67" s="82" t="s">
        <v>759</v>
      </c>
      <c r="G67" s="82" t="s">
        <v>2801</v>
      </c>
      <c r="H67" s="84">
        <v>40</v>
      </c>
      <c r="I67" s="84">
        <v>2</v>
      </c>
      <c r="J67" s="84">
        <v>1</v>
      </c>
      <c r="K67" s="136">
        <f t="shared" si="3"/>
        <v>2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2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1600</v>
      </c>
      <c r="Y67" s="85" t="str">
        <f t="shared" si="7"/>
        <v/>
      </c>
      <c r="Z67" s="94">
        <f t="shared" si="8"/>
        <v>44800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1736</v>
      </c>
      <c r="D68" s="135" t="s">
        <v>2582</v>
      </c>
      <c r="E68" s="133"/>
      <c r="F68" s="82" t="s">
        <v>36</v>
      </c>
      <c r="G68" s="82" t="s">
        <v>79</v>
      </c>
      <c r="H68" s="84">
        <v>42</v>
      </c>
      <c r="I68" s="84">
        <v>1</v>
      </c>
      <c r="J68" s="84">
        <v>2</v>
      </c>
      <c r="K68" s="136">
        <f t="shared" si="3"/>
        <v>2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1680</v>
      </c>
      <c r="Y68" s="85" t="str">
        <f t="shared" si="7"/>
        <v/>
      </c>
      <c r="Z68" s="94">
        <f t="shared" si="8"/>
        <v>47040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1736</v>
      </c>
      <c r="D69" s="135" t="s">
        <v>2582</v>
      </c>
      <c r="E69" s="133"/>
      <c r="F69" s="82" t="s">
        <v>1382</v>
      </c>
      <c r="G69" s="82" t="s">
        <v>2802</v>
      </c>
      <c r="H69" s="84">
        <v>10</v>
      </c>
      <c r="I69" s="84">
        <v>1</v>
      </c>
      <c r="J69" s="84">
        <v>2</v>
      </c>
      <c r="K69" s="136">
        <f t="shared" si="3"/>
        <v>2</v>
      </c>
      <c r="L69" s="133" t="s">
        <v>3517</v>
      </c>
      <c r="M69" s="162"/>
      <c r="N69" s="162"/>
      <c r="O69" s="163"/>
      <c r="P69" s="164"/>
      <c r="Q69" s="165"/>
      <c r="R69" s="137">
        <f t="shared" si="4"/>
        <v>1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400</v>
      </c>
      <c r="Y69" s="85" t="str">
        <f t="shared" si="7"/>
        <v/>
      </c>
      <c r="Z69" s="94">
        <f t="shared" si="8"/>
        <v>11200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1738</v>
      </c>
      <c r="D70" s="135" t="s">
        <v>2582</v>
      </c>
      <c r="E70" s="133"/>
      <c r="F70" s="82" t="s">
        <v>36</v>
      </c>
      <c r="G70" s="82" t="s">
        <v>142</v>
      </c>
      <c r="H70" s="84">
        <v>42</v>
      </c>
      <c r="I70" s="84">
        <v>4</v>
      </c>
      <c r="J70" s="84">
        <v>2</v>
      </c>
      <c r="K70" s="136">
        <f t="shared" si="3"/>
        <v>8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4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6720</v>
      </c>
      <c r="Y70" s="85" t="str">
        <f t="shared" si="7"/>
        <v/>
      </c>
      <c r="Z70" s="94">
        <f t="shared" si="8"/>
        <v>188160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1719</v>
      </c>
      <c r="D71" s="135" t="s">
        <v>2582</v>
      </c>
      <c r="E71" s="133"/>
      <c r="F71" s="82" t="s">
        <v>2399</v>
      </c>
      <c r="G71" s="82" t="s">
        <v>2421</v>
      </c>
      <c r="H71" s="84">
        <v>116</v>
      </c>
      <c r="I71" s="84">
        <v>8</v>
      </c>
      <c r="J71" s="84">
        <v>1</v>
      </c>
      <c r="K71" s="136">
        <f t="shared" si="3"/>
        <v>8</v>
      </c>
      <c r="L71" s="133" t="s">
        <v>3514</v>
      </c>
      <c r="M71" s="162"/>
      <c r="N71" s="162"/>
      <c r="O71" s="163"/>
      <c r="P71" s="164"/>
      <c r="Q71" s="165"/>
      <c r="R71" s="137">
        <f t="shared" ref="R71:R134" si="13">+I71</f>
        <v>8</v>
      </c>
      <c r="S71" s="170"/>
      <c r="T71" s="176" t="str">
        <f t="shared" ref="T71:T134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5">IFERROR(IF(H71="","",ROUNDDOWN(H71/1000*K71*U71*V71*W71,0)),"-")</f>
        <v>18560</v>
      </c>
      <c r="Y71" s="85" t="str">
        <f t="shared" ref="Y71:Y134" si="16">IFERROR(IF(Q71="","",ROUNDDOWN(Q71/1000*R71*U71*V71*W71,0)),"-")</f>
        <v/>
      </c>
      <c r="Z71" s="94">
        <f t="shared" ref="Z71:Z134" si="17">IFERROR(IF(H71="","",ROUNDDOWN(X71*$V$2,0)),"-")</f>
        <v>519680</v>
      </c>
      <c r="AA71" s="85" t="str">
        <f t="shared" ref="AA71:AA134" si="18">IFERROR(IF(Q71="","",ROUNDDOWN(Y71*$V$2,0)),"-")</f>
        <v/>
      </c>
      <c r="AB71" s="94" t="str">
        <f t="shared" ref="AB71:AB134" si="19">IFERROR(IF(Q71="","",ROUNDDOWN(X71-Y71,0)),"-")</f>
        <v/>
      </c>
      <c r="AC71" s="95" t="str">
        <f t="shared" ref="AC71:AC134" si="20">IFERROR(IF(Q71="","",ROUNDDOWN(Z71-AA71,0)),"-")</f>
        <v/>
      </c>
      <c r="AD71" s="178" t="str">
        <f t="shared" ref="AD71:AD134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1719</v>
      </c>
      <c r="D72" s="135" t="s">
        <v>2582</v>
      </c>
      <c r="E72" s="133"/>
      <c r="F72" s="82" t="s">
        <v>24</v>
      </c>
      <c r="G72" s="82" t="s">
        <v>1954</v>
      </c>
      <c r="H72" s="84">
        <v>42</v>
      </c>
      <c r="I72" s="84">
        <v>2</v>
      </c>
      <c r="J72" s="84">
        <v>1</v>
      </c>
      <c r="K72" s="136">
        <f t="shared" si="3"/>
        <v>2</v>
      </c>
      <c r="L72" s="133" t="s">
        <v>3514</v>
      </c>
      <c r="M72" s="162"/>
      <c r="N72" s="162"/>
      <c r="O72" s="163"/>
      <c r="P72" s="164"/>
      <c r="Q72" s="165"/>
      <c r="R72" s="137">
        <f t="shared" si="13"/>
        <v>2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1680</v>
      </c>
      <c r="Y72" s="85" t="str">
        <f t="shared" si="16"/>
        <v/>
      </c>
      <c r="Z72" s="94">
        <f t="shared" si="17"/>
        <v>47040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1699</v>
      </c>
      <c r="D73" s="135" t="s">
        <v>2582</v>
      </c>
      <c r="E73" s="133"/>
      <c r="F73" s="82" t="s">
        <v>24</v>
      </c>
      <c r="G73" s="82" t="s">
        <v>49</v>
      </c>
      <c r="H73" s="84">
        <v>42</v>
      </c>
      <c r="I73" s="84">
        <v>1</v>
      </c>
      <c r="J73" s="84">
        <v>1</v>
      </c>
      <c r="K73" s="136">
        <f t="shared" si="3"/>
        <v>1</v>
      </c>
      <c r="L73" s="133" t="s">
        <v>3514</v>
      </c>
      <c r="M73" s="162"/>
      <c r="N73" s="162"/>
      <c r="O73" s="163"/>
      <c r="P73" s="164"/>
      <c r="Q73" s="165"/>
      <c r="R73" s="137">
        <f t="shared" si="13"/>
        <v>1</v>
      </c>
      <c r="S73" s="170"/>
      <c r="T73" s="176" t="str">
        <f t="shared" si="14"/>
        <v/>
      </c>
      <c r="U73" s="94">
        <v>2</v>
      </c>
      <c r="V73" s="84">
        <v>200</v>
      </c>
      <c r="W73" s="85">
        <v>10</v>
      </c>
      <c r="X73" s="94">
        <f t="shared" si="15"/>
        <v>168</v>
      </c>
      <c r="Y73" s="85" t="str">
        <f t="shared" si="16"/>
        <v/>
      </c>
      <c r="Z73" s="94">
        <f t="shared" si="17"/>
        <v>4704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2</v>
      </c>
      <c r="C74" s="134" t="s">
        <v>1698</v>
      </c>
      <c r="D74" s="135" t="s">
        <v>2582</v>
      </c>
      <c r="E74" s="133"/>
      <c r="F74" s="82" t="s">
        <v>24</v>
      </c>
      <c r="G74" s="82" t="s">
        <v>49</v>
      </c>
      <c r="H74" s="84">
        <v>42</v>
      </c>
      <c r="I74" s="84">
        <v>2</v>
      </c>
      <c r="J74" s="84">
        <v>1</v>
      </c>
      <c r="K74" s="136">
        <f t="shared" si="3"/>
        <v>2</v>
      </c>
      <c r="L74" s="133" t="s">
        <v>3514</v>
      </c>
      <c r="M74" s="162"/>
      <c r="N74" s="162"/>
      <c r="O74" s="163"/>
      <c r="P74" s="164"/>
      <c r="Q74" s="165"/>
      <c r="R74" s="137">
        <f t="shared" si="13"/>
        <v>2</v>
      </c>
      <c r="S74" s="170"/>
      <c r="T74" s="176" t="str">
        <f t="shared" si="14"/>
        <v/>
      </c>
      <c r="U74" s="94">
        <v>2</v>
      </c>
      <c r="V74" s="84">
        <v>200</v>
      </c>
      <c r="W74" s="85">
        <v>10</v>
      </c>
      <c r="X74" s="94">
        <f t="shared" si="15"/>
        <v>336</v>
      </c>
      <c r="Y74" s="85" t="str">
        <f t="shared" si="16"/>
        <v/>
      </c>
      <c r="Z74" s="94">
        <f t="shared" si="17"/>
        <v>9408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2</v>
      </c>
      <c r="C75" s="134" t="s">
        <v>2763</v>
      </c>
      <c r="D75" s="135" t="s">
        <v>2582</v>
      </c>
      <c r="E75" s="133"/>
      <c r="F75" s="82" t="s">
        <v>36</v>
      </c>
      <c r="G75" s="82" t="s">
        <v>142</v>
      </c>
      <c r="H75" s="84">
        <v>42</v>
      </c>
      <c r="I75" s="84">
        <v>6</v>
      </c>
      <c r="J75" s="84">
        <v>2</v>
      </c>
      <c r="K75" s="136">
        <f t="shared" si="3"/>
        <v>12</v>
      </c>
      <c r="L75" s="133" t="s">
        <v>3514</v>
      </c>
      <c r="M75" s="162"/>
      <c r="N75" s="162"/>
      <c r="O75" s="163"/>
      <c r="P75" s="164"/>
      <c r="Q75" s="165"/>
      <c r="R75" s="137">
        <f t="shared" si="13"/>
        <v>6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10080</v>
      </c>
      <c r="Y75" s="85" t="str">
        <f t="shared" si="16"/>
        <v/>
      </c>
      <c r="Z75" s="94">
        <f t="shared" si="17"/>
        <v>282240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2</v>
      </c>
      <c r="C76" s="134" t="s">
        <v>2763</v>
      </c>
      <c r="D76" s="135" t="s">
        <v>2582</v>
      </c>
      <c r="E76" s="133"/>
      <c r="F76" s="82" t="s">
        <v>24</v>
      </c>
      <c r="G76" s="82" t="s">
        <v>1954</v>
      </c>
      <c r="H76" s="84">
        <v>42</v>
      </c>
      <c r="I76" s="84">
        <v>2</v>
      </c>
      <c r="J76" s="84">
        <v>1</v>
      </c>
      <c r="K76" s="136">
        <f t="shared" ref="K76:K139" si="22">+I76*J76</f>
        <v>2</v>
      </c>
      <c r="L76" s="133" t="s">
        <v>3514</v>
      </c>
      <c r="M76" s="162"/>
      <c r="N76" s="162"/>
      <c r="O76" s="163"/>
      <c r="P76" s="164"/>
      <c r="Q76" s="165"/>
      <c r="R76" s="137">
        <f t="shared" si="13"/>
        <v>2</v>
      </c>
      <c r="S76" s="170"/>
      <c r="T76" s="176" t="str">
        <f t="shared" si="14"/>
        <v/>
      </c>
      <c r="U76" s="94">
        <v>10</v>
      </c>
      <c r="V76" s="84">
        <v>200</v>
      </c>
      <c r="W76" s="85">
        <v>10</v>
      </c>
      <c r="X76" s="94">
        <f t="shared" si="15"/>
        <v>1680</v>
      </c>
      <c r="Y76" s="85" t="str">
        <f t="shared" si="16"/>
        <v/>
      </c>
      <c r="Z76" s="94">
        <f t="shared" si="17"/>
        <v>47040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2</v>
      </c>
      <c r="C77" s="134" t="s">
        <v>2764</v>
      </c>
      <c r="D77" s="135" t="s">
        <v>2582</v>
      </c>
      <c r="E77" s="133"/>
      <c r="F77" s="82" t="s">
        <v>36</v>
      </c>
      <c r="G77" s="82" t="s">
        <v>142</v>
      </c>
      <c r="H77" s="84">
        <v>42</v>
      </c>
      <c r="I77" s="84">
        <v>5</v>
      </c>
      <c r="J77" s="84">
        <v>2</v>
      </c>
      <c r="K77" s="136">
        <f t="shared" si="22"/>
        <v>10</v>
      </c>
      <c r="L77" s="133" t="s">
        <v>3514</v>
      </c>
      <c r="M77" s="162"/>
      <c r="N77" s="162"/>
      <c r="O77" s="163"/>
      <c r="P77" s="164"/>
      <c r="Q77" s="165"/>
      <c r="R77" s="137">
        <f t="shared" si="13"/>
        <v>5</v>
      </c>
      <c r="S77" s="170"/>
      <c r="T77" s="176" t="str">
        <f t="shared" si="14"/>
        <v/>
      </c>
      <c r="U77" s="94">
        <v>10</v>
      </c>
      <c r="V77" s="84">
        <v>200</v>
      </c>
      <c r="W77" s="85">
        <v>10</v>
      </c>
      <c r="X77" s="94">
        <f t="shared" si="15"/>
        <v>8400</v>
      </c>
      <c r="Y77" s="85" t="str">
        <f t="shared" si="16"/>
        <v/>
      </c>
      <c r="Z77" s="94">
        <f t="shared" si="17"/>
        <v>235200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2</v>
      </c>
      <c r="C78" s="134" t="s">
        <v>2764</v>
      </c>
      <c r="D78" s="135" t="s">
        <v>2582</v>
      </c>
      <c r="E78" s="133"/>
      <c r="F78" s="82" t="s">
        <v>2013</v>
      </c>
      <c r="G78" s="82" t="s">
        <v>2785</v>
      </c>
      <c r="H78" s="84">
        <v>25</v>
      </c>
      <c r="I78" s="84">
        <v>1</v>
      </c>
      <c r="J78" s="84">
        <v>1</v>
      </c>
      <c r="K78" s="136">
        <f t="shared" si="22"/>
        <v>1</v>
      </c>
      <c r="L78" s="133" t="s">
        <v>3514</v>
      </c>
      <c r="M78" s="162"/>
      <c r="N78" s="162"/>
      <c r="O78" s="163"/>
      <c r="P78" s="164"/>
      <c r="Q78" s="165"/>
      <c r="R78" s="137">
        <f t="shared" si="13"/>
        <v>1</v>
      </c>
      <c r="S78" s="170"/>
      <c r="T78" s="176" t="str">
        <f t="shared" si="14"/>
        <v/>
      </c>
      <c r="U78" s="94">
        <v>10</v>
      </c>
      <c r="V78" s="84">
        <v>200</v>
      </c>
      <c r="W78" s="85">
        <v>10</v>
      </c>
      <c r="X78" s="94">
        <f t="shared" si="15"/>
        <v>500</v>
      </c>
      <c r="Y78" s="85" t="str">
        <f t="shared" si="16"/>
        <v/>
      </c>
      <c r="Z78" s="94">
        <f t="shared" si="17"/>
        <v>14000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2</v>
      </c>
      <c r="C79" s="134" t="s">
        <v>2764</v>
      </c>
      <c r="D79" s="135" t="s">
        <v>2582</v>
      </c>
      <c r="E79" s="133"/>
      <c r="F79" s="82" t="s">
        <v>24</v>
      </c>
      <c r="G79" s="82" t="s">
        <v>1954</v>
      </c>
      <c r="H79" s="84">
        <v>42</v>
      </c>
      <c r="I79" s="84">
        <v>2</v>
      </c>
      <c r="J79" s="84">
        <v>1</v>
      </c>
      <c r="K79" s="136">
        <f t="shared" si="22"/>
        <v>2</v>
      </c>
      <c r="L79" s="133" t="s">
        <v>3514</v>
      </c>
      <c r="M79" s="162"/>
      <c r="N79" s="162"/>
      <c r="O79" s="163"/>
      <c r="P79" s="164"/>
      <c r="Q79" s="165"/>
      <c r="R79" s="137">
        <f t="shared" si="13"/>
        <v>2</v>
      </c>
      <c r="S79" s="170"/>
      <c r="T79" s="176" t="str">
        <f t="shared" si="14"/>
        <v/>
      </c>
      <c r="U79" s="94">
        <v>10</v>
      </c>
      <c r="V79" s="84">
        <v>200</v>
      </c>
      <c r="W79" s="85">
        <v>10</v>
      </c>
      <c r="X79" s="94">
        <f t="shared" si="15"/>
        <v>1680</v>
      </c>
      <c r="Y79" s="85" t="str">
        <f t="shared" si="16"/>
        <v/>
      </c>
      <c r="Z79" s="94">
        <f t="shared" si="17"/>
        <v>47040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2</v>
      </c>
      <c r="C80" s="134" t="s">
        <v>2765</v>
      </c>
      <c r="D80" s="135" t="s">
        <v>2582</v>
      </c>
      <c r="E80" s="133"/>
      <c r="F80" s="82" t="s">
        <v>36</v>
      </c>
      <c r="G80" s="82" t="s">
        <v>142</v>
      </c>
      <c r="H80" s="84">
        <v>42</v>
      </c>
      <c r="I80" s="84">
        <v>5</v>
      </c>
      <c r="J80" s="84">
        <v>2</v>
      </c>
      <c r="K80" s="136">
        <f t="shared" si="22"/>
        <v>10</v>
      </c>
      <c r="L80" s="133" t="s">
        <v>3514</v>
      </c>
      <c r="M80" s="162"/>
      <c r="N80" s="162"/>
      <c r="O80" s="163"/>
      <c r="P80" s="164"/>
      <c r="Q80" s="165"/>
      <c r="R80" s="137">
        <f t="shared" si="13"/>
        <v>5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8400</v>
      </c>
      <c r="Y80" s="85" t="str">
        <f t="shared" si="16"/>
        <v/>
      </c>
      <c r="Z80" s="94">
        <f t="shared" si="17"/>
        <v>235200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2</v>
      </c>
      <c r="C81" s="134" t="s">
        <v>2765</v>
      </c>
      <c r="D81" s="135" t="s">
        <v>2582</v>
      </c>
      <c r="E81" s="133"/>
      <c r="F81" s="82" t="s">
        <v>2013</v>
      </c>
      <c r="G81" s="82" t="s">
        <v>2785</v>
      </c>
      <c r="H81" s="84">
        <v>25</v>
      </c>
      <c r="I81" s="84">
        <v>1</v>
      </c>
      <c r="J81" s="84">
        <v>1</v>
      </c>
      <c r="K81" s="136">
        <f t="shared" si="22"/>
        <v>1</v>
      </c>
      <c r="L81" s="133" t="s">
        <v>3514</v>
      </c>
      <c r="M81" s="162"/>
      <c r="N81" s="162"/>
      <c r="O81" s="163"/>
      <c r="P81" s="164"/>
      <c r="Q81" s="165"/>
      <c r="R81" s="137">
        <f t="shared" si="13"/>
        <v>1</v>
      </c>
      <c r="S81" s="170"/>
      <c r="T81" s="176" t="str">
        <f t="shared" si="14"/>
        <v/>
      </c>
      <c r="U81" s="94">
        <v>10</v>
      </c>
      <c r="V81" s="84">
        <v>200</v>
      </c>
      <c r="W81" s="85">
        <v>10</v>
      </c>
      <c r="X81" s="94">
        <f t="shared" si="15"/>
        <v>500</v>
      </c>
      <c r="Y81" s="85" t="str">
        <f t="shared" si="16"/>
        <v/>
      </c>
      <c r="Z81" s="94">
        <f t="shared" si="17"/>
        <v>14000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2</v>
      </c>
      <c r="C82" s="134" t="s">
        <v>2765</v>
      </c>
      <c r="D82" s="135" t="s">
        <v>2582</v>
      </c>
      <c r="E82" s="133"/>
      <c r="F82" s="82" t="s">
        <v>24</v>
      </c>
      <c r="G82" s="82" t="s">
        <v>1954</v>
      </c>
      <c r="H82" s="84">
        <v>42</v>
      </c>
      <c r="I82" s="84">
        <v>2</v>
      </c>
      <c r="J82" s="84">
        <v>1</v>
      </c>
      <c r="K82" s="136">
        <f t="shared" si="22"/>
        <v>2</v>
      </c>
      <c r="L82" s="133" t="s">
        <v>3514</v>
      </c>
      <c r="M82" s="162"/>
      <c r="N82" s="162"/>
      <c r="O82" s="163"/>
      <c r="P82" s="164"/>
      <c r="Q82" s="165"/>
      <c r="R82" s="137">
        <f t="shared" si="13"/>
        <v>2</v>
      </c>
      <c r="S82" s="170"/>
      <c r="T82" s="176" t="str">
        <f t="shared" si="14"/>
        <v/>
      </c>
      <c r="U82" s="94">
        <v>10</v>
      </c>
      <c r="V82" s="84">
        <v>200</v>
      </c>
      <c r="W82" s="85">
        <v>10</v>
      </c>
      <c r="X82" s="94">
        <f t="shared" si="15"/>
        <v>1680</v>
      </c>
      <c r="Y82" s="85" t="str">
        <f t="shared" si="16"/>
        <v/>
      </c>
      <c r="Z82" s="94">
        <f t="shared" si="17"/>
        <v>47040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2</v>
      </c>
      <c r="C83" s="134" t="s">
        <v>2740</v>
      </c>
      <c r="D83" s="135" t="s">
        <v>2582</v>
      </c>
      <c r="E83" s="133"/>
      <c r="F83" s="82" t="s">
        <v>36</v>
      </c>
      <c r="G83" s="82" t="s">
        <v>142</v>
      </c>
      <c r="H83" s="84">
        <v>42</v>
      </c>
      <c r="I83" s="84">
        <v>6</v>
      </c>
      <c r="J83" s="84">
        <v>2</v>
      </c>
      <c r="K83" s="136">
        <f t="shared" si="22"/>
        <v>12</v>
      </c>
      <c r="L83" s="133" t="s">
        <v>3514</v>
      </c>
      <c r="M83" s="162"/>
      <c r="N83" s="162"/>
      <c r="O83" s="163"/>
      <c r="P83" s="164"/>
      <c r="Q83" s="165"/>
      <c r="R83" s="137">
        <f t="shared" si="13"/>
        <v>6</v>
      </c>
      <c r="S83" s="170"/>
      <c r="T83" s="176" t="str">
        <f t="shared" si="14"/>
        <v/>
      </c>
      <c r="U83" s="94">
        <v>10</v>
      </c>
      <c r="V83" s="84">
        <v>200</v>
      </c>
      <c r="W83" s="85">
        <v>10</v>
      </c>
      <c r="X83" s="94">
        <f t="shared" si="15"/>
        <v>10080</v>
      </c>
      <c r="Y83" s="85" t="str">
        <f t="shared" si="16"/>
        <v/>
      </c>
      <c r="Z83" s="94">
        <f t="shared" si="17"/>
        <v>282240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2</v>
      </c>
      <c r="C84" s="134" t="s">
        <v>2740</v>
      </c>
      <c r="D84" s="135" t="s">
        <v>2582</v>
      </c>
      <c r="E84" s="133"/>
      <c r="F84" s="82" t="s">
        <v>24</v>
      </c>
      <c r="G84" s="82" t="s">
        <v>1954</v>
      </c>
      <c r="H84" s="84">
        <v>42</v>
      </c>
      <c r="I84" s="84">
        <v>2</v>
      </c>
      <c r="J84" s="84">
        <v>1</v>
      </c>
      <c r="K84" s="136">
        <f t="shared" si="22"/>
        <v>2</v>
      </c>
      <c r="L84" s="133" t="s">
        <v>3514</v>
      </c>
      <c r="M84" s="162"/>
      <c r="N84" s="162"/>
      <c r="O84" s="163"/>
      <c r="P84" s="164"/>
      <c r="Q84" s="165"/>
      <c r="R84" s="137">
        <f t="shared" si="13"/>
        <v>2</v>
      </c>
      <c r="S84" s="170"/>
      <c r="T84" s="176" t="str">
        <f t="shared" si="14"/>
        <v/>
      </c>
      <c r="U84" s="94">
        <v>10</v>
      </c>
      <c r="V84" s="84">
        <v>200</v>
      </c>
      <c r="W84" s="85">
        <v>10</v>
      </c>
      <c r="X84" s="94">
        <f t="shared" si="15"/>
        <v>1680</v>
      </c>
      <c r="Y84" s="85" t="str">
        <f t="shared" si="16"/>
        <v/>
      </c>
      <c r="Z84" s="94">
        <f t="shared" si="17"/>
        <v>47040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2</v>
      </c>
      <c r="C85" s="134" t="s">
        <v>1733</v>
      </c>
      <c r="D85" s="135" t="s">
        <v>2582</v>
      </c>
      <c r="E85" s="133"/>
      <c r="F85" s="82" t="s">
        <v>24</v>
      </c>
      <c r="G85" s="82" t="s">
        <v>49</v>
      </c>
      <c r="H85" s="84">
        <v>42</v>
      </c>
      <c r="I85" s="84">
        <v>3</v>
      </c>
      <c r="J85" s="84">
        <v>1</v>
      </c>
      <c r="K85" s="136">
        <f t="shared" si="22"/>
        <v>3</v>
      </c>
      <c r="L85" s="133" t="s">
        <v>3514</v>
      </c>
      <c r="M85" s="162"/>
      <c r="N85" s="162"/>
      <c r="O85" s="163"/>
      <c r="P85" s="164"/>
      <c r="Q85" s="165"/>
      <c r="R85" s="137">
        <f t="shared" si="13"/>
        <v>3</v>
      </c>
      <c r="S85" s="170"/>
      <c r="T85" s="176" t="str">
        <f t="shared" si="14"/>
        <v/>
      </c>
      <c r="U85" s="94">
        <v>10</v>
      </c>
      <c r="V85" s="84">
        <v>200</v>
      </c>
      <c r="W85" s="85">
        <v>10</v>
      </c>
      <c r="X85" s="94">
        <f t="shared" si="15"/>
        <v>2520</v>
      </c>
      <c r="Y85" s="85" t="str">
        <f t="shared" si="16"/>
        <v/>
      </c>
      <c r="Z85" s="94">
        <f t="shared" si="17"/>
        <v>70560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2</v>
      </c>
      <c r="C86" s="134" t="s">
        <v>1732</v>
      </c>
      <c r="D86" s="135" t="s">
        <v>2582</v>
      </c>
      <c r="E86" s="133"/>
      <c r="F86" s="82" t="s">
        <v>24</v>
      </c>
      <c r="G86" s="82" t="s">
        <v>49</v>
      </c>
      <c r="H86" s="84">
        <v>42</v>
      </c>
      <c r="I86" s="84">
        <v>3</v>
      </c>
      <c r="J86" s="84">
        <v>1</v>
      </c>
      <c r="K86" s="136">
        <f t="shared" si="22"/>
        <v>3</v>
      </c>
      <c r="L86" s="133" t="s">
        <v>3514</v>
      </c>
      <c r="M86" s="162"/>
      <c r="N86" s="162"/>
      <c r="O86" s="163"/>
      <c r="P86" s="164"/>
      <c r="Q86" s="165"/>
      <c r="R86" s="137">
        <f t="shared" si="13"/>
        <v>3</v>
      </c>
      <c r="S86" s="170"/>
      <c r="T86" s="176" t="str">
        <f t="shared" si="14"/>
        <v/>
      </c>
      <c r="U86" s="94">
        <v>10</v>
      </c>
      <c r="V86" s="84">
        <v>200</v>
      </c>
      <c r="W86" s="85">
        <v>10</v>
      </c>
      <c r="X86" s="94">
        <f t="shared" si="15"/>
        <v>2520</v>
      </c>
      <c r="Y86" s="85" t="str">
        <f t="shared" si="16"/>
        <v/>
      </c>
      <c r="Z86" s="94">
        <f t="shared" si="17"/>
        <v>70560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2</v>
      </c>
      <c r="C87" s="134" t="s">
        <v>1697</v>
      </c>
      <c r="D87" s="135" t="s">
        <v>2582</v>
      </c>
      <c r="E87" s="133"/>
      <c r="F87" s="82" t="s">
        <v>24</v>
      </c>
      <c r="G87" s="82" t="s">
        <v>49</v>
      </c>
      <c r="H87" s="84">
        <v>42</v>
      </c>
      <c r="I87" s="84">
        <v>2</v>
      </c>
      <c r="J87" s="84">
        <v>1</v>
      </c>
      <c r="K87" s="136">
        <f t="shared" si="22"/>
        <v>2</v>
      </c>
      <c r="L87" s="133" t="s">
        <v>3514</v>
      </c>
      <c r="M87" s="162"/>
      <c r="N87" s="162"/>
      <c r="O87" s="163"/>
      <c r="P87" s="164"/>
      <c r="Q87" s="165"/>
      <c r="R87" s="137">
        <f t="shared" si="13"/>
        <v>2</v>
      </c>
      <c r="S87" s="170"/>
      <c r="T87" s="176" t="str">
        <f t="shared" si="14"/>
        <v/>
      </c>
      <c r="U87" s="94">
        <v>10</v>
      </c>
      <c r="V87" s="84">
        <v>200</v>
      </c>
      <c r="W87" s="85">
        <v>10</v>
      </c>
      <c r="X87" s="94">
        <f t="shared" si="15"/>
        <v>1680</v>
      </c>
      <c r="Y87" s="85" t="str">
        <f t="shared" si="16"/>
        <v/>
      </c>
      <c r="Z87" s="94">
        <f t="shared" si="17"/>
        <v>47040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2</v>
      </c>
      <c r="C88" s="134" t="s">
        <v>1688</v>
      </c>
      <c r="D88" s="135" t="s">
        <v>2582</v>
      </c>
      <c r="E88" s="133"/>
      <c r="F88" s="82" t="s">
        <v>24</v>
      </c>
      <c r="G88" s="82" t="s">
        <v>49</v>
      </c>
      <c r="H88" s="84">
        <v>42</v>
      </c>
      <c r="I88" s="84">
        <v>6</v>
      </c>
      <c r="J88" s="84">
        <v>1</v>
      </c>
      <c r="K88" s="136">
        <f t="shared" si="22"/>
        <v>6</v>
      </c>
      <c r="L88" s="133" t="s">
        <v>3514</v>
      </c>
      <c r="M88" s="162"/>
      <c r="N88" s="162"/>
      <c r="O88" s="163"/>
      <c r="P88" s="164"/>
      <c r="Q88" s="165"/>
      <c r="R88" s="137">
        <f t="shared" si="13"/>
        <v>6</v>
      </c>
      <c r="S88" s="170"/>
      <c r="T88" s="176" t="str">
        <f t="shared" si="14"/>
        <v/>
      </c>
      <c r="U88" s="94">
        <v>10</v>
      </c>
      <c r="V88" s="84">
        <v>200</v>
      </c>
      <c r="W88" s="85">
        <v>10</v>
      </c>
      <c r="X88" s="94">
        <f t="shared" si="15"/>
        <v>5040</v>
      </c>
      <c r="Y88" s="85" t="str">
        <f t="shared" si="16"/>
        <v/>
      </c>
      <c r="Z88" s="94">
        <f t="shared" si="17"/>
        <v>141120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2</v>
      </c>
      <c r="C89" s="134" t="s">
        <v>1688</v>
      </c>
      <c r="D89" s="135" t="s">
        <v>2582</v>
      </c>
      <c r="E89" s="133"/>
      <c r="F89" s="82" t="s">
        <v>113</v>
      </c>
      <c r="G89" s="82" t="s">
        <v>2577</v>
      </c>
      <c r="H89" s="84">
        <v>22</v>
      </c>
      <c r="I89" s="84">
        <v>10</v>
      </c>
      <c r="J89" s="84">
        <v>1</v>
      </c>
      <c r="K89" s="136">
        <f t="shared" si="22"/>
        <v>10</v>
      </c>
      <c r="L89" s="133" t="s">
        <v>3514</v>
      </c>
      <c r="M89" s="162"/>
      <c r="N89" s="162"/>
      <c r="O89" s="163"/>
      <c r="P89" s="164"/>
      <c r="Q89" s="165"/>
      <c r="R89" s="137">
        <f t="shared" si="13"/>
        <v>10</v>
      </c>
      <c r="S89" s="170"/>
      <c r="T89" s="176" t="str">
        <f t="shared" si="14"/>
        <v/>
      </c>
      <c r="U89" s="94">
        <v>10</v>
      </c>
      <c r="V89" s="84">
        <v>200</v>
      </c>
      <c r="W89" s="85">
        <v>10</v>
      </c>
      <c r="X89" s="94">
        <f t="shared" si="15"/>
        <v>4400</v>
      </c>
      <c r="Y89" s="85" t="str">
        <f t="shared" si="16"/>
        <v/>
      </c>
      <c r="Z89" s="94">
        <f t="shared" si="17"/>
        <v>123200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2</v>
      </c>
      <c r="C90" s="134" t="s">
        <v>2380</v>
      </c>
      <c r="D90" s="135" t="s">
        <v>2582</v>
      </c>
      <c r="E90" s="133"/>
      <c r="F90" s="82" t="s">
        <v>24</v>
      </c>
      <c r="G90" s="82" t="s">
        <v>49</v>
      </c>
      <c r="H90" s="84">
        <v>42</v>
      </c>
      <c r="I90" s="84">
        <v>2</v>
      </c>
      <c r="J90" s="84">
        <v>1</v>
      </c>
      <c r="K90" s="136">
        <f t="shared" si="22"/>
        <v>2</v>
      </c>
      <c r="L90" s="133" t="s">
        <v>3514</v>
      </c>
      <c r="M90" s="162"/>
      <c r="N90" s="162"/>
      <c r="O90" s="163"/>
      <c r="P90" s="164"/>
      <c r="Q90" s="165"/>
      <c r="R90" s="137">
        <f t="shared" si="13"/>
        <v>2</v>
      </c>
      <c r="S90" s="170"/>
      <c r="T90" s="176" t="str">
        <f t="shared" si="14"/>
        <v/>
      </c>
      <c r="U90" s="94">
        <v>10</v>
      </c>
      <c r="V90" s="84">
        <v>200</v>
      </c>
      <c r="W90" s="85">
        <v>10</v>
      </c>
      <c r="X90" s="94">
        <f t="shared" si="15"/>
        <v>1680</v>
      </c>
      <c r="Y90" s="85" t="str">
        <f t="shared" si="16"/>
        <v/>
      </c>
      <c r="Z90" s="94">
        <f t="shared" si="17"/>
        <v>47040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2</v>
      </c>
      <c r="C91" s="134" t="s">
        <v>2380</v>
      </c>
      <c r="D91" s="135" t="s">
        <v>2582</v>
      </c>
      <c r="E91" s="133"/>
      <c r="F91" s="82" t="s">
        <v>24</v>
      </c>
      <c r="G91" s="82" t="s">
        <v>49</v>
      </c>
      <c r="H91" s="84">
        <v>42</v>
      </c>
      <c r="I91" s="84">
        <v>2</v>
      </c>
      <c r="J91" s="84">
        <v>1</v>
      </c>
      <c r="K91" s="136">
        <f t="shared" si="22"/>
        <v>2</v>
      </c>
      <c r="L91" s="133" t="s">
        <v>3514</v>
      </c>
      <c r="M91" s="162"/>
      <c r="N91" s="162"/>
      <c r="O91" s="163"/>
      <c r="P91" s="164"/>
      <c r="Q91" s="165"/>
      <c r="R91" s="137">
        <f t="shared" si="13"/>
        <v>2</v>
      </c>
      <c r="S91" s="170"/>
      <c r="T91" s="176" t="str">
        <f t="shared" si="14"/>
        <v/>
      </c>
      <c r="U91" s="94">
        <v>10</v>
      </c>
      <c r="V91" s="84">
        <v>200</v>
      </c>
      <c r="W91" s="85">
        <v>10</v>
      </c>
      <c r="X91" s="94">
        <f t="shared" si="15"/>
        <v>1680</v>
      </c>
      <c r="Y91" s="85" t="str">
        <f t="shared" si="16"/>
        <v/>
      </c>
      <c r="Z91" s="94">
        <f t="shared" si="17"/>
        <v>47040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2</v>
      </c>
      <c r="C92" s="134" t="s">
        <v>1717</v>
      </c>
      <c r="D92" s="135">
        <v>3800</v>
      </c>
      <c r="E92" s="133"/>
      <c r="F92" s="82" t="s">
        <v>24</v>
      </c>
      <c r="G92" s="82" t="s">
        <v>2803</v>
      </c>
      <c r="H92" s="84">
        <v>42</v>
      </c>
      <c r="I92" s="84">
        <v>3</v>
      </c>
      <c r="J92" s="84">
        <v>1</v>
      </c>
      <c r="K92" s="136">
        <f t="shared" si="22"/>
        <v>3</v>
      </c>
      <c r="L92" s="133" t="s">
        <v>3514</v>
      </c>
      <c r="M92" s="162"/>
      <c r="N92" s="162"/>
      <c r="O92" s="163"/>
      <c r="P92" s="164"/>
      <c r="Q92" s="165"/>
      <c r="R92" s="137">
        <f t="shared" si="13"/>
        <v>3</v>
      </c>
      <c r="S92" s="170"/>
      <c r="T92" s="176" t="str">
        <f t="shared" si="14"/>
        <v/>
      </c>
      <c r="U92" s="94">
        <v>10</v>
      </c>
      <c r="V92" s="84">
        <v>200</v>
      </c>
      <c r="W92" s="85">
        <v>10</v>
      </c>
      <c r="X92" s="94">
        <f t="shared" si="15"/>
        <v>2520</v>
      </c>
      <c r="Y92" s="85" t="str">
        <f t="shared" si="16"/>
        <v/>
      </c>
      <c r="Z92" s="94">
        <f t="shared" si="17"/>
        <v>70560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>
        <v>2</v>
      </c>
      <c r="C93" s="134" t="s">
        <v>1688</v>
      </c>
      <c r="D93" s="135" t="s">
        <v>2582</v>
      </c>
      <c r="E93" s="133"/>
      <c r="F93" s="82" t="s">
        <v>24</v>
      </c>
      <c r="G93" s="82" t="s">
        <v>49</v>
      </c>
      <c r="H93" s="84">
        <v>42</v>
      </c>
      <c r="I93" s="84">
        <v>1</v>
      </c>
      <c r="J93" s="84">
        <v>1</v>
      </c>
      <c r="K93" s="136">
        <f t="shared" si="22"/>
        <v>1</v>
      </c>
      <c r="L93" s="133" t="s">
        <v>3514</v>
      </c>
      <c r="M93" s="162"/>
      <c r="N93" s="162"/>
      <c r="O93" s="163"/>
      <c r="P93" s="164"/>
      <c r="Q93" s="165"/>
      <c r="R93" s="137">
        <f t="shared" si="13"/>
        <v>1</v>
      </c>
      <c r="S93" s="170"/>
      <c r="T93" s="176" t="str">
        <f t="shared" si="14"/>
        <v/>
      </c>
      <c r="U93" s="94">
        <v>10</v>
      </c>
      <c r="V93" s="84">
        <v>200</v>
      </c>
      <c r="W93" s="85">
        <v>10</v>
      </c>
      <c r="X93" s="94">
        <f t="shared" si="15"/>
        <v>840</v>
      </c>
      <c r="Y93" s="85" t="str">
        <f t="shared" si="16"/>
        <v/>
      </c>
      <c r="Z93" s="94">
        <f t="shared" si="17"/>
        <v>23520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2</v>
      </c>
      <c r="C94" s="134" t="s">
        <v>1688</v>
      </c>
      <c r="D94" s="135" t="s">
        <v>2582</v>
      </c>
      <c r="E94" s="133"/>
      <c r="F94" s="82" t="s">
        <v>113</v>
      </c>
      <c r="G94" s="82" t="s">
        <v>2577</v>
      </c>
      <c r="H94" s="84">
        <v>22</v>
      </c>
      <c r="I94" s="84">
        <v>1</v>
      </c>
      <c r="J94" s="84">
        <v>1</v>
      </c>
      <c r="K94" s="136">
        <f t="shared" si="22"/>
        <v>1</v>
      </c>
      <c r="L94" s="133" t="s">
        <v>3514</v>
      </c>
      <c r="M94" s="162"/>
      <c r="N94" s="162"/>
      <c r="O94" s="163"/>
      <c r="P94" s="164"/>
      <c r="Q94" s="165"/>
      <c r="R94" s="137">
        <f t="shared" si="13"/>
        <v>1</v>
      </c>
      <c r="S94" s="170"/>
      <c r="T94" s="176" t="str">
        <f t="shared" si="14"/>
        <v/>
      </c>
      <c r="U94" s="94">
        <v>10</v>
      </c>
      <c r="V94" s="84">
        <v>200</v>
      </c>
      <c r="W94" s="85">
        <v>10</v>
      </c>
      <c r="X94" s="94">
        <f t="shared" si="15"/>
        <v>440</v>
      </c>
      <c r="Y94" s="85" t="str">
        <f t="shared" si="16"/>
        <v/>
      </c>
      <c r="Z94" s="94">
        <f t="shared" si="17"/>
        <v>12320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>
        <v>2</v>
      </c>
      <c r="C95" s="134" t="s">
        <v>2766</v>
      </c>
      <c r="D95" s="135" t="s">
        <v>2582</v>
      </c>
      <c r="E95" s="133"/>
      <c r="F95" s="82" t="s">
        <v>2013</v>
      </c>
      <c r="G95" s="82" t="s">
        <v>2791</v>
      </c>
      <c r="H95" s="84">
        <v>16.3</v>
      </c>
      <c r="I95" s="84">
        <v>1</v>
      </c>
      <c r="J95" s="84">
        <v>1</v>
      </c>
      <c r="K95" s="136">
        <f t="shared" si="22"/>
        <v>1</v>
      </c>
      <c r="L95" s="133" t="s">
        <v>3514</v>
      </c>
      <c r="M95" s="162"/>
      <c r="N95" s="162"/>
      <c r="O95" s="163"/>
      <c r="P95" s="164"/>
      <c r="Q95" s="165"/>
      <c r="R95" s="137">
        <f t="shared" si="13"/>
        <v>1</v>
      </c>
      <c r="S95" s="170"/>
      <c r="T95" s="176" t="str">
        <f t="shared" si="14"/>
        <v/>
      </c>
      <c r="U95" s="94">
        <v>2</v>
      </c>
      <c r="V95" s="84">
        <v>200</v>
      </c>
      <c r="W95" s="85">
        <v>10</v>
      </c>
      <c r="X95" s="94">
        <f t="shared" si="15"/>
        <v>65</v>
      </c>
      <c r="Y95" s="85" t="str">
        <f t="shared" si="16"/>
        <v/>
      </c>
      <c r="Z95" s="94">
        <f t="shared" si="17"/>
        <v>1820</v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2</v>
      </c>
      <c r="C96" s="134" t="s">
        <v>2767</v>
      </c>
      <c r="D96" s="135" t="s">
        <v>2582</v>
      </c>
      <c r="E96" s="133"/>
      <c r="F96" s="82" t="s">
        <v>36</v>
      </c>
      <c r="G96" s="82" t="s">
        <v>142</v>
      </c>
      <c r="H96" s="84">
        <v>42</v>
      </c>
      <c r="I96" s="84">
        <v>2</v>
      </c>
      <c r="J96" s="84">
        <v>2</v>
      </c>
      <c r="K96" s="136">
        <f t="shared" si="22"/>
        <v>4</v>
      </c>
      <c r="L96" s="133" t="s">
        <v>3514</v>
      </c>
      <c r="M96" s="162"/>
      <c r="N96" s="162"/>
      <c r="O96" s="163"/>
      <c r="P96" s="164"/>
      <c r="Q96" s="165"/>
      <c r="R96" s="137">
        <f t="shared" si="13"/>
        <v>2</v>
      </c>
      <c r="S96" s="170"/>
      <c r="T96" s="176" t="str">
        <f t="shared" si="14"/>
        <v/>
      </c>
      <c r="U96" s="94">
        <v>10</v>
      </c>
      <c r="V96" s="84">
        <v>200</v>
      </c>
      <c r="W96" s="85">
        <v>10</v>
      </c>
      <c r="X96" s="94">
        <f t="shared" si="15"/>
        <v>3360</v>
      </c>
      <c r="Y96" s="85" t="str">
        <f t="shared" si="16"/>
        <v/>
      </c>
      <c r="Z96" s="94">
        <f t="shared" si="17"/>
        <v>94080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2</v>
      </c>
      <c r="C97" s="134" t="s">
        <v>2768</v>
      </c>
      <c r="D97" s="135" t="s">
        <v>2582</v>
      </c>
      <c r="E97" s="133"/>
      <c r="F97" s="82" t="s">
        <v>36</v>
      </c>
      <c r="G97" s="82" t="s">
        <v>2804</v>
      </c>
      <c r="H97" s="84">
        <v>42</v>
      </c>
      <c r="I97" s="84">
        <v>9</v>
      </c>
      <c r="J97" s="84">
        <v>2</v>
      </c>
      <c r="K97" s="136">
        <f t="shared" si="22"/>
        <v>18</v>
      </c>
      <c r="L97" s="133" t="s">
        <v>3514</v>
      </c>
      <c r="M97" s="162"/>
      <c r="N97" s="162"/>
      <c r="O97" s="163"/>
      <c r="P97" s="164"/>
      <c r="Q97" s="165"/>
      <c r="R97" s="137">
        <f t="shared" si="13"/>
        <v>9</v>
      </c>
      <c r="S97" s="170"/>
      <c r="T97" s="176" t="str">
        <f t="shared" si="14"/>
        <v/>
      </c>
      <c r="U97" s="94">
        <v>10</v>
      </c>
      <c r="V97" s="84">
        <v>200</v>
      </c>
      <c r="W97" s="85">
        <v>10</v>
      </c>
      <c r="X97" s="94">
        <f t="shared" si="15"/>
        <v>15120</v>
      </c>
      <c r="Y97" s="85" t="str">
        <f t="shared" si="16"/>
        <v/>
      </c>
      <c r="Z97" s="94">
        <f t="shared" si="17"/>
        <v>423360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2</v>
      </c>
      <c r="C98" s="134" t="s">
        <v>2768</v>
      </c>
      <c r="D98" s="135" t="s">
        <v>2582</v>
      </c>
      <c r="E98" s="133"/>
      <c r="F98" s="82" t="s">
        <v>24</v>
      </c>
      <c r="G98" s="82" t="s">
        <v>1954</v>
      </c>
      <c r="H98" s="84">
        <v>42</v>
      </c>
      <c r="I98" s="84">
        <v>2</v>
      </c>
      <c r="J98" s="84">
        <v>1</v>
      </c>
      <c r="K98" s="136">
        <f t="shared" si="22"/>
        <v>2</v>
      </c>
      <c r="L98" s="133" t="s">
        <v>3514</v>
      </c>
      <c r="M98" s="162"/>
      <c r="N98" s="162"/>
      <c r="O98" s="163"/>
      <c r="P98" s="164"/>
      <c r="Q98" s="165"/>
      <c r="R98" s="137">
        <f t="shared" si="13"/>
        <v>2</v>
      </c>
      <c r="S98" s="170"/>
      <c r="T98" s="176" t="str">
        <f t="shared" si="14"/>
        <v/>
      </c>
      <c r="U98" s="94">
        <v>10</v>
      </c>
      <c r="V98" s="84">
        <v>200</v>
      </c>
      <c r="W98" s="85">
        <v>10</v>
      </c>
      <c r="X98" s="94">
        <f t="shared" si="15"/>
        <v>1680</v>
      </c>
      <c r="Y98" s="85" t="str">
        <f t="shared" si="16"/>
        <v/>
      </c>
      <c r="Z98" s="94">
        <f t="shared" si="17"/>
        <v>47040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2</v>
      </c>
      <c r="C99" s="134" t="s">
        <v>2768</v>
      </c>
      <c r="D99" s="135" t="s">
        <v>2582</v>
      </c>
      <c r="E99" s="133"/>
      <c r="F99" s="82" t="s">
        <v>36</v>
      </c>
      <c r="G99" s="82" t="s">
        <v>142</v>
      </c>
      <c r="H99" s="84">
        <v>42</v>
      </c>
      <c r="I99" s="84">
        <v>9</v>
      </c>
      <c r="J99" s="84">
        <v>2</v>
      </c>
      <c r="K99" s="136">
        <f t="shared" si="22"/>
        <v>18</v>
      </c>
      <c r="L99" s="133" t="s">
        <v>3514</v>
      </c>
      <c r="M99" s="162"/>
      <c r="N99" s="162"/>
      <c r="O99" s="163"/>
      <c r="P99" s="164"/>
      <c r="Q99" s="165"/>
      <c r="R99" s="137">
        <f t="shared" si="13"/>
        <v>9</v>
      </c>
      <c r="S99" s="170"/>
      <c r="T99" s="176" t="str">
        <f t="shared" si="14"/>
        <v/>
      </c>
      <c r="U99" s="94">
        <v>10</v>
      </c>
      <c r="V99" s="84">
        <v>200</v>
      </c>
      <c r="W99" s="85">
        <v>10</v>
      </c>
      <c r="X99" s="94">
        <f t="shared" si="15"/>
        <v>15120</v>
      </c>
      <c r="Y99" s="85" t="str">
        <f t="shared" si="16"/>
        <v/>
      </c>
      <c r="Z99" s="94">
        <f t="shared" si="17"/>
        <v>423360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2</v>
      </c>
      <c r="C100" s="134" t="s">
        <v>2769</v>
      </c>
      <c r="D100" s="135" t="s">
        <v>2582</v>
      </c>
      <c r="E100" s="133"/>
      <c r="F100" s="82" t="s">
        <v>24</v>
      </c>
      <c r="G100" s="82" t="s">
        <v>2790</v>
      </c>
      <c r="H100" s="84">
        <v>42</v>
      </c>
      <c r="I100" s="84">
        <v>1</v>
      </c>
      <c r="J100" s="84">
        <v>1</v>
      </c>
      <c r="K100" s="136">
        <f t="shared" si="22"/>
        <v>1</v>
      </c>
      <c r="L100" s="133" t="s">
        <v>3514</v>
      </c>
      <c r="M100" s="162"/>
      <c r="N100" s="162"/>
      <c r="O100" s="163"/>
      <c r="P100" s="164"/>
      <c r="Q100" s="165"/>
      <c r="R100" s="137">
        <f t="shared" si="13"/>
        <v>1</v>
      </c>
      <c r="S100" s="170"/>
      <c r="T100" s="176" t="str">
        <f t="shared" si="14"/>
        <v/>
      </c>
      <c r="U100" s="94">
        <v>10</v>
      </c>
      <c r="V100" s="84">
        <v>200</v>
      </c>
      <c r="W100" s="85">
        <v>10</v>
      </c>
      <c r="X100" s="94">
        <f t="shared" si="15"/>
        <v>840</v>
      </c>
      <c r="Y100" s="85" t="str">
        <f t="shared" si="16"/>
        <v/>
      </c>
      <c r="Z100" s="94">
        <f t="shared" si="17"/>
        <v>23520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2</v>
      </c>
      <c r="C101" s="134" t="s">
        <v>2769</v>
      </c>
      <c r="D101" s="135" t="s">
        <v>2582</v>
      </c>
      <c r="E101" s="133"/>
      <c r="F101" s="82" t="s">
        <v>36</v>
      </c>
      <c r="G101" s="82" t="s">
        <v>2804</v>
      </c>
      <c r="H101" s="84">
        <v>42</v>
      </c>
      <c r="I101" s="84">
        <v>3</v>
      </c>
      <c r="J101" s="84">
        <v>2</v>
      </c>
      <c r="K101" s="136">
        <f t="shared" si="22"/>
        <v>6</v>
      </c>
      <c r="L101" s="133" t="s">
        <v>3514</v>
      </c>
      <c r="M101" s="162"/>
      <c r="N101" s="162"/>
      <c r="O101" s="163"/>
      <c r="P101" s="164"/>
      <c r="Q101" s="165"/>
      <c r="R101" s="137">
        <f t="shared" si="13"/>
        <v>3</v>
      </c>
      <c r="S101" s="170"/>
      <c r="T101" s="176" t="str">
        <f t="shared" si="14"/>
        <v/>
      </c>
      <c r="U101" s="94">
        <v>10</v>
      </c>
      <c r="V101" s="84">
        <v>200</v>
      </c>
      <c r="W101" s="85">
        <v>10</v>
      </c>
      <c r="X101" s="94">
        <f t="shared" si="15"/>
        <v>5040</v>
      </c>
      <c r="Y101" s="85" t="str">
        <f t="shared" si="16"/>
        <v/>
      </c>
      <c r="Z101" s="94">
        <f t="shared" si="17"/>
        <v>141120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2</v>
      </c>
      <c r="C102" s="134" t="s">
        <v>2678</v>
      </c>
      <c r="D102" s="135" t="s">
        <v>2582</v>
      </c>
      <c r="E102" s="133"/>
      <c r="F102" s="82" t="s">
        <v>36</v>
      </c>
      <c r="G102" s="82" t="s">
        <v>142</v>
      </c>
      <c r="H102" s="84">
        <v>42</v>
      </c>
      <c r="I102" s="84">
        <v>8</v>
      </c>
      <c r="J102" s="84">
        <v>2</v>
      </c>
      <c r="K102" s="136">
        <f t="shared" si="22"/>
        <v>16</v>
      </c>
      <c r="L102" s="133" t="s">
        <v>3514</v>
      </c>
      <c r="M102" s="162"/>
      <c r="N102" s="162"/>
      <c r="O102" s="163"/>
      <c r="P102" s="164"/>
      <c r="Q102" s="165"/>
      <c r="R102" s="137">
        <f t="shared" si="13"/>
        <v>8</v>
      </c>
      <c r="S102" s="170"/>
      <c r="T102" s="176" t="str">
        <f t="shared" si="14"/>
        <v/>
      </c>
      <c r="U102" s="94">
        <v>10</v>
      </c>
      <c r="V102" s="84">
        <v>200</v>
      </c>
      <c r="W102" s="85">
        <v>10</v>
      </c>
      <c r="X102" s="94">
        <f t="shared" si="15"/>
        <v>13440</v>
      </c>
      <c r="Y102" s="85" t="str">
        <f t="shared" si="16"/>
        <v/>
      </c>
      <c r="Z102" s="94">
        <f t="shared" si="17"/>
        <v>376320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2</v>
      </c>
      <c r="C103" s="134" t="s">
        <v>2770</v>
      </c>
      <c r="D103" s="135" t="s">
        <v>2582</v>
      </c>
      <c r="E103" s="133"/>
      <c r="F103" s="82" t="s">
        <v>36</v>
      </c>
      <c r="G103" s="82" t="s">
        <v>142</v>
      </c>
      <c r="H103" s="84">
        <v>42</v>
      </c>
      <c r="I103" s="84">
        <v>1</v>
      </c>
      <c r="J103" s="84">
        <v>2</v>
      </c>
      <c r="K103" s="136">
        <f t="shared" si="22"/>
        <v>2</v>
      </c>
      <c r="L103" s="133" t="s">
        <v>3514</v>
      </c>
      <c r="M103" s="162"/>
      <c r="N103" s="162"/>
      <c r="O103" s="163"/>
      <c r="P103" s="164"/>
      <c r="Q103" s="165"/>
      <c r="R103" s="137">
        <f t="shared" si="13"/>
        <v>1</v>
      </c>
      <c r="S103" s="170"/>
      <c r="T103" s="176" t="str">
        <f t="shared" si="14"/>
        <v/>
      </c>
      <c r="U103" s="94">
        <v>10</v>
      </c>
      <c r="V103" s="84">
        <v>200</v>
      </c>
      <c r="W103" s="85">
        <v>10</v>
      </c>
      <c r="X103" s="94">
        <f t="shared" si="15"/>
        <v>1680</v>
      </c>
      <c r="Y103" s="85" t="str">
        <f t="shared" si="16"/>
        <v/>
      </c>
      <c r="Z103" s="94">
        <f t="shared" si="17"/>
        <v>47040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2</v>
      </c>
      <c r="C104" s="134" t="s">
        <v>2771</v>
      </c>
      <c r="D104" s="135" t="s">
        <v>2582</v>
      </c>
      <c r="E104" s="133"/>
      <c r="F104" s="82" t="s">
        <v>36</v>
      </c>
      <c r="G104" s="82" t="s">
        <v>142</v>
      </c>
      <c r="H104" s="84">
        <v>42</v>
      </c>
      <c r="I104" s="84">
        <v>2</v>
      </c>
      <c r="J104" s="84">
        <v>2</v>
      </c>
      <c r="K104" s="136">
        <f t="shared" si="22"/>
        <v>4</v>
      </c>
      <c r="L104" s="133" t="s">
        <v>3514</v>
      </c>
      <c r="M104" s="162"/>
      <c r="N104" s="162"/>
      <c r="O104" s="163"/>
      <c r="P104" s="164"/>
      <c r="Q104" s="165"/>
      <c r="R104" s="137">
        <f t="shared" si="13"/>
        <v>2</v>
      </c>
      <c r="S104" s="170"/>
      <c r="T104" s="176" t="str">
        <f t="shared" si="14"/>
        <v/>
      </c>
      <c r="U104" s="94">
        <v>10</v>
      </c>
      <c r="V104" s="84">
        <v>200</v>
      </c>
      <c r="W104" s="85">
        <v>10</v>
      </c>
      <c r="X104" s="94">
        <f t="shared" si="15"/>
        <v>3360</v>
      </c>
      <c r="Y104" s="85" t="str">
        <f t="shared" si="16"/>
        <v/>
      </c>
      <c r="Z104" s="94">
        <f t="shared" si="17"/>
        <v>94080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2</v>
      </c>
      <c r="C105" s="134" t="s">
        <v>2772</v>
      </c>
      <c r="D105" s="135" t="s">
        <v>2582</v>
      </c>
      <c r="E105" s="133"/>
      <c r="F105" s="82" t="s">
        <v>36</v>
      </c>
      <c r="G105" s="82" t="s">
        <v>142</v>
      </c>
      <c r="H105" s="84">
        <v>42</v>
      </c>
      <c r="I105" s="84">
        <v>12</v>
      </c>
      <c r="J105" s="84">
        <v>2</v>
      </c>
      <c r="K105" s="136">
        <f t="shared" si="22"/>
        <v>24</v>
      </c>
      <c r="L105" s="133" t="s">
        <v>3514</v>
      </c>
      <c r="M105" s="162"/>
      <c r="N105" s="162"/>
      <c r="O105" s="163"/>
      <c r="P105" s="164"/>
      <c r="Q105" s="165"/>
      <c r="R105" s="137">
        <f t="shared" si="13"/>
        <v>12</v>
      </c>
      <c r="S105" s="170"/>
      <c r="T105" s="176" t="str">
        <f t="shared" si="14"/>
        <v/>
      </c>
      <c r="U105" s="94">
        <v>10</v>
      </c>
      <c r="V105" s="84">
        <v>200</v>
      </c>
      <c r="W105" s="85">
        <v>10</v>
      </c>
      <c r="X105" s="94">
        <f t="shared" si="15"/>
        <v>20160</v>
      </c>
      <c r="Y105" s="85" t="str">
        <f t="shared" si="16"/>
        <v/>
      </c>
      <c r="Z105" s="94">
        <f t="shared" si="17"/>
        <v>564480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2</v>
      </c>
      <c r="C106" s="134" t="s">
        <v>2772</v>
      </c>
      <c r="D106" s="135" t="s">
        <v>2582</v>
      </c>
      <c r="E106" s="133"/>
      <c r="F106" s="82" t="s">
        <v>24</v>
      </c>
      <c r="G106" s="82" t="s">
        <v>1954</v>
      </c>
      <c r="H106" s="84">
        <v>42</v>
      </c>
      <c r="I106" s="84">
        <v>2</v>
      </c>
      <c r="J106" s="84">
        <v>1</v>
      </c>
      <c r="K106" s="136">
        <f t="shared" si="22"/>
        <v>2</v>
      </c>
      <c r="L106" s="133" t="s">
        <v>3514</v>
      </c>
      <c r="M106" s="162"/>
      <c r="N106" s="162"/>
      <c r="O106" s="163"/>
      <c r="P106" s="164"/>
      <c r="Q106" s="165"/>
      <c r="R106" s="137">
        <f t="shared" si="13"/>
        <v>2</v>
      </c>
      <c r="S106" s="170"/>
      <c r="T106" s="176" t="str">
        <f t="shared" si="14"/>
        <v/>
      </c>
      <c r="U106" s="94">
        <v>10</v>
      </c>
      <c r="V106" s="84">
        <v>200</v>
      </c>
      <c r="W106" s="85">
        <v>10</v>
      </c>
      <c r="X106" s="94">
        <f t="shared" si="15"/>
        <v>1680</v>
      </c>
      <c r="Y106" s="85" t="str">
        <f t="shared" si="16"/>
        <v/>
      </c>
      <c r="Z106" s="94">
        <f t="shared" si="17"/>
        <v>47040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34" t="s">
        <v>2773</v>
      </c>
      <c r="D107" s="135" t="s">
        <v>2582</v>
      </c>
      <c r="E107" s="133"/>
      <c r="F107" s="82" t="s">
        <v>113</v>
      </c>
      <c r="G107" s="82" t="s">
        <v>2805</v>
      </c>
      <c r="H107" s="84">
        <v>22</v>
      </c>
      <c r="I107" s="84">
        <v>2</v>
      </c>
      <c r="J107" s="84">
        <v>1</v>
      </c>
      <c r="K107" s="136">
        <f t="shared" si="22"/>
        <v>2</v>
      </c>
      <c r="L107" s="133" t="s">
        <v>3514</v>
      </c>
      <c r="M107" s="162"/>
      <c r="N107" s="162"/>
      <c r="O107" s="163"/>
      <c r="P107" s="164"/>
      <c r="Q107" s="165"/>
      <c r="R107" s="137">
        <f t="shared" si="13"/>
        <v>2</v>
      </c>
      <c r="S107" s="170"/>
      <c r="T107" s="176" t="str">
        <f t="shared" si="14"/>
        <v/>
      </c>
      <c r="U107" s="94">
        <v>10</v>
      </c>
      <c r="V107" s="84">
        <v>200</v>
      </c>
      <c r="W107" s="85">
        <v>10</v>
      </c>
      <c r="X107" s="94">
        <f t="shared" si="15"/>
        <v>880</v>
      </c>
      <c r="Y107" s="85" t="str">
        <f t="shared" si="16"/>
        <v/>
      </c>
      <c r="Z107" s="94">
        <f t="shared" si="17"/>
        <v>24640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34" t="s">
        <v>1766</v>
      </c>
      <c r="D108" s="135" t="s">
        <v>2582</v>
      </c>
      <c r="E108" s="133"/>
      <c r="F108" s="82" t="s">
        <v>2809</v>
      </c>
      <c r="G108" s="82" t="s">
        <v>2810</v>
      </c>
      <c r="H108" s="84">
        <v>4.7</v>
      </c>
      <c r="I108" s="84">
        <v>1</v>
      </c>
      <c r="J108" s="84">
        <v>1</v>
      </c>
      <c r="K108" s="136">
        <f t="shared" si="22"/>
        <v>1</v>
      </c>
      <c r="L108" s="133" t="s">
        <v>3514</v>
      </c>
      <c r="M108" s="162"/>
      <c r="N108" s="162"/>
      <c r="O108" s="163"/>
      <c r="P108" s="164"/>
      <c r="Q108" s="165"/>
      <c r="R108" s="137">
        <f t="shared" si="13"/>
        <v>1</v>
      </c>
      <c r="S108" s="170"/>
      <c r="T108" s="176" t="str">
        <f t="shared" si="14"/>
        <v/>
      </c>
      <c r="U108" s="94">
        <v>24</v>
      </c>
      <c r="V108" s="84">
        <v>365</v>
      </c>
      <c r="W108" s="85">
        <v>10</v>
      </c>
      <c r="X108" s="94">
        <f t="shared" si="15"/>
        <v>411</v>
      </c>
      <c r="Y108" s="85" t="str">
        <f t="shared" si="16"/>
        <v/>
      </c>
      <c r="Z108" s="94">
        <f t="shared" si="17"/>
        <v>11508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34" t="s">
        <v>1688</v>
      </c>
      <c r="D109" s="135" t="s">
        <v>2582</v>
      </c>
      <c r="E109" s="133"/>
      <c r="F109" s="82" t="s">
        <v>2811</v>
      </c>
      <c r="G109" s="82" t="s">
        <v>2812</v>
      </c>
      <c r="H109" s="84">
        <v>6.7</v>
      </c>
      <c r="I109" s="84">
        <v>1</v>
      </c>
      <c r="J109" s="84">
        <v>1</v>
      </c>
      <c r="K109" s="136">
        <f t="shared" si="22"/>
        <v>1</v>
      </c>
      <c r="L109" s="133" t="s">
        <v>3514</v>
      </c>
      <c r="M109" s="162"/>
      <c r="N109" s="162"/>
      <c r="O109" s="163"/>
      <c r="P109" s="164"/>
      <c r="Q109" s="165"/>
      <c r="R109" s="137">
        <f t="shared" si="13"/>
        <v>1</v>
      </c>
      <c r="S109" s="170"/>
      <c r="T109" s="176" t="str">
        <f t="shared" si="14"/>
        <v/>
      </c>
      <c r="U109" s="94">
        <v>24</v>
      </c>
      <c r="V109" s="84">
        <v>365</v>
      </c>
      <c r="W109" s="85">
        <v>10</v>
      </c>
      <c r="X109" s="94">
        <f t="shared" si="15"/>
        <v>586</v>
      </c>
      <c r="Y109" s="85" t="str">
        <f t="shared" si="16"/>
        <v/>
      </c>
      <c r="Z109" s="94">
        <f t="shared" si="17"/>
        <v>16408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34" t="s">
        <v>2380</v>
      </c>
      <c r="D110" s="135" t="s">
        <v>2582</v>
      </c>
      <c r="E110" s="133"/>
      <c r="F110" s="82" t="s">
        <v>2811</v>
      </c>
      <c r="G110" s="82" t="s">
        <v>2812</v>
      </c>
      <c r="H110" s="84">
        <v>6.7</v>
      </c>
      <c r="I110" s="84">
        <v>1</v>
      </c>
      <c r="J110" s="84">
        <v>1</v>
      </c>
      <c r="K110" s="136">
        <f t="shared" si="22"/>
        <v>1</v>
      </c>
      <c r="L110" s="133" t="s">
        <v>3514</v>
      </c>
      <c r="M110" s="162"/>
      <c r="N110" s="162"/>
      <c r="O110" s="163"/>
      <c r="P110" s="164"/>
      <c r="Q110" s="165"/>
      <c r="R110" s="137">
        <f t="shared" si="13"/>
        <v>1</v>
      </c>
      <c r="S110" s="170"/>
      <c r="T110" s="176" t="str">
        <f t="shared" si="14"/>
        <v/>
      </c>
      <c r="U110" s="94">
        <v>24</v>
      </c>
      <c r="V110" s="84">
        <v>365</v>
      </c>
      <c r="W110" s="85">
        <v>10</v>
      </c>
      <c r="X110" s="94">
        <f t="shared" si="15"/>
        <v>586</v>
      </c>
      <c r="Y110" s="85" t="str">
        <f t="shared" si="16"/>
        <v/>
      </c>
      <c r="Z110" s="94">
        <f t="shared" si="17"/>
        <v>16408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>
        <v>2</v>
      </c>
      <c r="C111" s="134" t="s">
        <v>1697</v>
      </c>
      <c r="D111" s="135" t="s">
        <v>2582</v>
      </c>
      <c r="E111" s="133"/>
      <c r="F111" s="82" t="s">
        <v>2809</v>
      </c>
      <c r="G111" s="82" t="s">
        <v>2813</v>
      </c>
      <c r="H111" s="84">
        <v>4.7</v>
      </c>
      <c r="I111" s="84">
        <v>1</v>
      </c>
      <c r="J111" s="84">
        <v>1</v>
      </c>
      <c r="K111" s="136">
        <f t="shared" si="22"/>
        <v>1</v>
      </c>
      <c r="L111" s="133" t="s">
        <v>3514</v>
      </c>
      <c r="M111" s="162"/>
      <c r="N111" s="162"/>
      <c r="O111" s="163"/>
      <c r="P111" s="164"/>
      <c r="Q111" s="165"/>
      <c r="R111" s="137">
        <f t="shared" si="13"/>
        <v>1</v>
      </c>
      <c r="S111" s="170"/>
      <c r="T111" s="176" t="str">
        <f t="shared" si="14"/>
        <v/>
      </c>
      <c r="U111" s="94">
        <v>24</v>
      </c>
      <c r="V111" s="84">
        <v>365</v>
      </c>
      <c r="W111" s="85">
        <v>10</v>
      </c>
      <c r="X111" s="94">
        <f t="shared" si="15"/>
        <v>411</v>
      </c>
      <c r="Y111" s="85" t="str">
        <f t="shared" si="16"/>
        <v/>
      </c>
      <c r="Z111" s="94">
        <f t="shared" si="17"/>
        <v>11508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>
        <v>2</v>
      </c>
      <c r="C112" s="134" t="s">
        <v>2380</v>
      </c>
      <c r="D112" s="135" t="s">
        <v>2582</v>
      </c>
      <c r="E112" s="133"/>
      <c r="F112" s="82" t="s">
        <v>2811</v>
      </c>
      <c r="G112" s="82" t="s">
        <v>2812</v>
      </c>
      <c r="H112" s="84">
        <v>6.7</v>
      </c>
      <c r="I112" s="84">
        <v>1</v>
      </c>
      <c r="J112" s="84">
        <v>1</v>
      </c>
      <c r="K112" s="136">
        <f t="shared" si="22"/>
        <v>1</v>
      </c>
      <c r="L112" s="133" t="s">
        <v>3514</v>
      </c>
      <c r="M112" s="162"/>
      <c r="N112" s="162"/>
      <c r="O112" s="163"/>
      <c r="P112" s="164"/>
      <c r="Q112" s="165"/>
      <c r="R112" s="137">
        <f t="shared" si="13"/>
        <v>1</v>
      </c>
      <c r="S112" s="170"/>
      <c r="T112" s="176" t="str">
        <f t="shared" si="14"/>
        <v/>
      </c>
      <c r="U112" s="94">
        <v>24</v>
      </c>
      <c r="V112" s="84">
        <v>365</v>
      </c>
      <c r="W112" s="85">
        <v>10</v>
      </c>
      <c r="X112" s="94">
        <f t="shared" si="15"/>
        <v>586</v>
      </c>
      <c r="Y112" s="85" t="str">
        <f t="shared" si="16"/>
        <v/>
      </c>
      <c r="Z112" s="94">
        <f t="shared" si="17"/>
        <v>16408</v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>
        <v>2</v>
      </c>
      <c r="C113" s="134" t="s">
        <v>2815</v>
      </c>
      <c r="D113" s="135" t="s">
        <v>2582</v>
      </c>
      <c r="E113" s="133"/>
      <c r="F113" s="82" t="s">
        <v>2809</v>
      </c>
      <c r="G113" s="82" t="s">
        <v>2814</v>
      </c>
      <c r="H113" s="84">
        <v>4.7</v>
      </c>
      <c r="I113" s="84">
        <v>1</v>
      </c>
      <c r="J113" s="84">
        <v>1</v>
      </c>
      <c r="K113" s="136">
        <f t="shared" si="22"/>
        <v>1</v>
      </c>
      <c r="L113" s="133" t="s">
        <v>3514</v>
      </c>
      <c r="M113" s="162"/>
      <c r="N113" s="162"/>
      <c r="O113" s="163"/>
      <c r="P113" s="164"/>
      <c r="Q113" s="165"/>
      <c r="R113" s="137">
        <f t="shared" si="13"/>
        <v>1</v>
      </c>
      <c r="S113" s="170"/>
      <c r="T113" s="176" t="str">
        <f t="shared" si="14"/>
        <v/>
      </c>
      <c r="U113" s="94">
        <v>24</v>
      </c>
      <c r="V113" s="84">
        <v>365</v>
      </c>
      <c r="W113" s="85">
        <v>10</v>
      </c>
      <c r="X113" s="94">
        <f t="shared" si="15"/>
        <v>411</v>
      </c>
      <c r="Y113" s="85" t="str">
        <f t="shared" si="16"/>
        <v/>
      </c>
      <c r="Z113" s="94">
        <f t="shared" si="17"/>
        <v>11508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>
        <v>3</v>
      </c>
      <c r="C114" s="134" t="s">
        <v>2186</v>
      </c>
      <c r="D114" s="135" t="s">
        <v>2582</v>
      </c>
      <c r="E114" s="133"/>
      <c r="F114" s="82" t="s">
        <v>363</v>
      </c>
      <c r="G114" s="82" t="s">
        <v>2806</v>
      </c>
      <c r="H114" s="84">
        <v>34</v>
      </c>
      <c r="I114" s="84">
        <v>18</v>
      </c>
      <c r="J114" s="84">
        <v>2</v>
      </c>
      <c r="K114" s="136">
        <f t="shared" si="22"/>
        <v>36</v>
      </c>
      <c r="L114" s="133" t="s">
        <v>3514</v>
      </c>
      <c r="M114" s="162"/>
      <c r="N114" s="162"/>
      <c r="O114" s="163"/>
      <c r="P114" s="164"/>
      <c r="Q114" s="165"/>
      <c r="R114" s="137">
        <f t="shared" si="13"/>
        <v>18</v>
      </c>
      <c r="S114" s="170"/>
      <c r="T114" s="176" t="str">
        <f t="shared" si="14"/>
        <v/>
      </c>
      <c r="U114" s="94">
        <v>10</v>
      </c>
      <c r="V114" s="84">
        <v>200</v>
      </c>
      <c r="W114" s="85">
        <v>10</v>
      </c>
      <c r="X114" s="94">
        <f t="shared" si="15"/>
        <v>24480</v>
      </c>
      <c r="Y114" s="85" t="str">
        <f t="shared" si="16"/>
        <v/>
      </c>
      <c r="Z114" s="94">
        <f t="shared" si="17"/>
        <v>685440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>
        <v>3</v>
      </c>
      <c r="C115" s="134" t="s">
        <v>2774</v>
      </c>
      <c r="D115" s="135" t="s">
        <v>2582</v>
      </c>
      <c r="E115" s="133"/>
      <c r="F115" s="82" t="s">
        <v>36</v>
      </c>
      <c r="G115" s="82" t="s">
        <v>142</v>
      </c>
      <c r="H115" s="84">
        <v>42</v>
      </c>
      <c r="I115" s="84">
        <v>3</v>
      </c>
      <c r="J115" s="84">
        <v>2</v>
      </c>
      <c r="K115" s="136">
        <f t="shared" si="22"/>
        <v>6</v>
      </c>
      <c r="L115" s="133" t="s">
        <v>3514</v>
      </c>
      <c r="M115" s="162"/>
      <c r="N115" s="162"/>
      <c r="O115" s="163"/>
      <c r="P115" s="164"/>
      <c r="Q115" s="165"/>
      <c r="R115" s="137">
        <f t="shared" si="13"/>
        <v>3</v>
      </c>
      <c r="S115" s="170"/>
      <c r="T115" s="176" t="str">
        <f t="shared" si="14"/>
        <v/>
      </c>
      <c r="U115" s="94">
        <v>10</v>
      </c>
      <c r="V115" s="84">
        <v>200</v>
      </c>
      <c r="W115" s="85">
        <v>10</v>
      </c>
      <c r="X115" s="94">
        <f t="shared" si="15"/>
        <v>5040</v>
      </c>
      <c r="Y115" s="85" t="str">
        <f t="shared" si="16"/>
        <v/>
      </c>
      <c r="Z115" s="94">
        <f t="shared" si="17"/>
        <v>141120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>
        <v>3</v>
      </c>
      <c r="C116" s="134" t="s">
        <v>2774</v>
      </c>
      <c r="D116" s="135" t="s">
        <v>2582</v>
      </c>
      <c r="E116" s="133"/>
      <c r="F116" s="82" t="s">
        <v>24</v>
      </c>
      <c r="G116" s="82" t="s">
        <v>1954</v>
      </c>
      <c r="H116" s="84">
        <v>42</v>
      </c>
      <c r="I116" s="84">
        <v>2</v>
      </c>
      <c r="J116" s="84">
        <v>1</v>
      </c>
      <c r="K116" s="136">
        <f t="shared" si="22"/>
        <v>2</v>
      </c>
      <c r="L116" s="133" t="s">
        <v>3514</v>
      </c>
      <c r="M116" s="162"/>
      <c r="N116" s="162"/>
      <c r="O116" s="163"/>
      <c r="P116" s="164"/>
      <c r="Q116" s="165"/>
      <c r="R116" s="137">
        <f t="shared" si="13"/>
        <v>2</v>
      </c>
      <c r="S116" s="170"/>
      <c r="T116" s="176" t="str">
        <f t="shared" si="14"/>
        <v/>
      </c>
      <c r="U116" s="94">
        <v>10</v>
      </c>
      <c r="V116" s="84">
        <v>200</v>
      </c>
      <c r="W116" s="85">
        <v>10</v>
      </c>
      <c r="X116" s="94">
        <f t="shared" si="15"/>
        <v>1680</v>
      </c>
      <c r="Y116" s="85" t="str">
        <f t="shared" si="16"/>
        <v/>
      </c>
      <c r="Z116" s="94">
        <f t="shared" si="17"/>
        <v>47040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>
        <v>3</v>
      </c>
      <c r="C117" s="134" t="s">
        <v>1691</v>
      </c>
      <c r="D117" s="135" t="s">
        <v>2582</v>
      </c>
      <c r="E117" s="133"/>
      <c r="F117" s="82" t="s">
        <v>36</v>
      </c>
      <c r="G117" s="82" t="s">
        <v>142</v>
      </c>
      <c r="H117" s="84">
        <v>42</v>
      </c>
      <c r="I117" s="84">
        <v>3</v>
      </c>
      <c r="J117" s="84">
        <v>2</v>
      </c>
      <c r="K117" s="136">
        <f t="shared" si="22"/>
        <v>6</v>
      </c>
      <c r="L117" s="133" t="s">
        <v>3514</v>
      </c>
      <c r="M117" s="162"/>
      <c r="N117" s="162"/>
      <c r="O117" s="163"/>
      <c r="P117" s="164"/>
      <c r="Q117" s="165"/>
      <c r="R117" s="137">
        <f t="shared" si="13"/>
        <v>3</v>
      </c>
      <c r="S117" s="170"/>
      <c r="T117" s="176" t="str">
        <f t="shared" si="14"/>
        <v/>
      </c>
      <c r="U117" s="94">
        <v>10</v>
      </c>
      <c r="V117" s="84">
        <v>200</v>
      </c>
      <c r="W117" s="85">
        <v>10</v>
      </c>
      <c r="X117" s="94">
        <f t="shared" si="15"/>
        <v>5040</v>
      </c>
      <c r="Y117" s="85" t="str">
        <f t="shared" si="16"/>
        <v/>
      </c>
      <c r="Z117" s="94">
        <f t="shared" si="17"/>
        <v>141120</v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>
        <v>114</v>
      </c>
      <c r="B118" s="134">
        <v>3</v>
      </c>
      <c r="C118" s="134" t="s">
        <v>2775</v>
      </c>
      <c r="D118" s="135" t="s">
        <v>2582</v>
      </c>
      <c r="E118" s="133"/>
      <c r="F118" s="82" t="s">
        <v>36</v>
      </c>
      <c r="G118" s="82" t="s">
        <v>142</v>
      </c>
      <c r="H118" s="84">
        <v>42</v>
      </c>
      <c r="I118" s="84">
        <v>5</v>
      </c>
      <c r="J118" s="84">
        <v>2</v>
      </c>
      <c r="K118" s="136">
        <f t="shared" si="22"/>
        <v>10</v>
      </c>
      <c r="L118" s="133" t="s">
        <v>3514</v>
      </c>
      <c r="M118" s="162"/>
      <c r="N118" s="162"/>
      <c r="O118" s="163"/>
      <c r="P118" s="164"/>
      <c r="Q118" s="165"/>
      <c r="R118" s="137">
        <f t="shared" si="13"/>
        <v>5</v>
      </c>
      <c r="S118" s="170"/>
      <c r="T118" s="176" t="str">
        <f t="shared" si="14"/>
        <v/>
      </c>
      <c r="U118" s="94">
        <v>10</v>
      </c>
      <c r="V118" s="84">
        <v>200</v>
      </c>
      <c r="W118" s="85">
        <v>10</v>
      </c>
      <c r="X118" s="94">
        <f t="shared" si="15"/>
        <v>8400</v>
      </c>
      <c r="Y118" s="85" t="str">
        <f t="shared" si="16"/>
        <v/>
      </c>
      <c r="Z118" s="94">
        <f t="shared" si="17"/>
        <v>235200</v>
      </c>
      <c r="AA118" s="85" t="str">
        <f t="shared" si="18"/>
        <v/>
      </c>
      <c r="AB118" s="94" t="str">
        <f t="shared" si="19"/>
        <v/>
      </c>
      <c r="AC118" s="95" t="str">
        <f t="shared" si="20"/>
        <v/>
      </c>
      <c r="AD118" s="178" t="str">
        <f t="shared" si="21"/>
        <v/>
      </c>
    </row>
    <row r="119" spans="1:30" s="110" customFormat="1" ht="24.95" customHeight="1" x14ac:dyDescent="0.15">
      <c r="A119" s="133">
        <v>115</v>
      </c>
      <c r="B119" s="134">
        <v>3</v>
      </c>
      <c r="C119" s="134" t="s">
        <v>2775</v>
      </c>
      <c r="D119" s="135" t="s">
        <v>2582</v>
      </c>
      <c r="E119" s="133"/>
      <c r="F119" s="82" t="s">
        <v>2013</v>
      </c>
      <c r="G119" s="82" t="s">
        <v>2785</v>
      </c>
      <c r="H119" s="84">
        <v>25</v>
      </c>
      <c r="I119" s="84">
        <v>1</v>
      </c>
      <c r="J119" s="84">
        <v>1</v>
      </c>
      <c r="K119" s="136">
        <f t="shared" si="22"/>
        <v>1</v>
      </c>
      <c r="L119" s="133" t="s">
        <v>3514</v>
      </c>
      <c r="M119" s="162"/>
      <c r="N119" s="162"/>
      <c r="O119" s="163"/>
      <c r="P119" s="164"/>
      <c r="Q119" s="165"/>
      <c r="R119" s="137">
        <f t="shared" si="13"/>
        <v>1</v>
      </c>
      <c r="S119" s="170"/>
      <c r="T119" s="176" t="str">
        <f t="shared" si="14"/>
        <v/>
      </c>
      <c r="U119" s="94">
        <v>10</v>
      </c>
      <c r="V119" s="84">
        <v>200</v>
      </c>
      <c r="W119" s="85">
        <v>10</v>
      </c>
      <c r="X119" s="94">
        <f t="shared" si="15"/>
        <v>500</v>
      </c>
      <c r="Y119" s="85" t="str">
        <f t="shared" si="16"/>
        <v/>
      </c>
      <c r="Z119" s="94">
        <f t="shared" si="17"/>
        <v>14000</v>
      </c>
      <c r="AA119" s="85" t="str">
        <f t="shared" si="18"/>
        <v/>
      </c>
      <c r="AB119" s="94" t="str">
        <f t="shared" si="19"/>
        <v/>
      </c>
      <c r="AC119" s="95" t="str">
        <f t="shared" si="20"/>
        <v/>
      </c>
      <c r="AD119" s="178" t="str">
        <f t="shared" si="21"/>
        <v/>
      </c>
    </row>
    <row r="120" spans="1:30" s="110" customFormat="1" ht="24.95" customHeight="1" x14ac:dyDescent="0.15">
      <c r="A120" s="133">
        <v>116</v>
      </c>
      <c r="B120" s="134">
        <v>3</v>
      </c>
      <c r="C120" s="134" t="s">
        <v>2775</v>
      </c>
      <c r="D120" s="135" t="s">
        <v>2582</v>
      </c>
      <c r="E120" s="133"/>
      <c r="F120" s="82" t="s">
        <v>24</v>
      </c>
      <c r="G120" s="82" t="s">
        <v>1954</v>
      </c>
      <c r="H120" s="84">
        <v>42</v>
      </c>
      <c r="I120" s="84">
        <v>2</v>
      </c>
      <c r="J120" s="84">
        <v>1</v>
      </c>
      <c r="K120" s="136">
        <f t="shared" si="22"/>
        <v>2</v>
      </c>
      <c r="L120" s="133" t="s">
        <v>3514</v>
      </c>
      <c r="M120" s="162"/>
      <c r="N120" s="162"/>
      <c r="O120" s="163"/>
      <c r="P120" s="164"/>
      <c r="Q120" s="165"/>
      <c r="R120" s="137">
        <f t="shared" si="13"/>
        <v>2</v>
      </c>
      <c r="S120" s="170"/>
      <c r="T120" s="176" t="str">
        <f t="shared" si="14"/>
        <v/>
      </c>
      <c r="U120" s="94">
        <v>10</v>
      </c>
      <c r="V120" s="84">
        <v>200</v>
      </c>
      <c r="W120" s="85">
        <v>10</v>
      </c>
      <c r="X120" s="94">
        <f t="shared" si="15"/>
        <v>1680</v>
      </c>
      <c r="Y120" s="85" t="str">
        <f t="shared" si="16"/>
        <v/>
      </c>
      <c r="Z120" s="94">
        <f t="shared" si="17"/>
        <v>47040</v>
      </c>
      <c r="AA120" s="85" t="str">
        <f t="shared" si="18"/>
        <v/>
      </c>
      <c r="AB120" s="94" t="str">
        <f t="shared" si="19"/>
        <v/>
      </c>
      <c r="AC120" s="95" t="str">
        <f t="shared" si="20"/>
        <v/>
      </c>
      <c r="AD120" s="178" t="str">
        <f t="shared" si="21"/>
        <v/>
      </c>
    </row>
    <row r="121" spans="1:30" s="110" customFormat="1" ht="24.95" customHeight="1" x14ac:dyDescent="0.15">
      <c r="A121" s="133">
        <v>117</v>
      </c>
      <c r="B121" s="134">
        <v>3</v>
      </c>
      <c r="C121" s="134" t="s">
        <v>2776</v>
      </c>
      <c r="D121" s="135" t="s">
        <v>2582</v>
      </c>
      <c r="E121" s="133"/>
      <c r="F121" s="82" t="s">
        <v>36</v>
      </c>
      <c r="G121" s="82" t="s">
        <v>142</v>
      </c>
      <c r="H121" s="84">
        <v>42</v>
      </c>
      <c r="I121" s="84">
        <v>6</v>
      </c>
      <c r="J121" s="84">
        <v>2</v>
      </c>
      <c r="K121" s="136">
        <f t="shared" si="22"/>
        <v>12</v>
      </c>
      <c r="L121" s="133" t="s">
        <v>3514</v>
      </c>
      <c r="M121" s="162"/>
      <c r="N121" s="162"/>
      <c r="O121" s="163"/>
      <c r="P121" s="164"/>
      <c r="Q121" s="165"/>
      <c r="R121" s="137">
        <f t="shared" si="13"/>
        <v>6</v>
      </c>
      <c r="S121" s="170"/>
      <c r="T121" s="176" t="str">
        <f t="shared" si="14"/>
        <v/>
      </c>
      <c r="U121" s="94">
        <v>10</v>
      </c>
      <c r="V121" s="84">
        <v>200</v>
      </c>
      <c r="W121" s="85">
        <v>10</v>
      </c>
      <c r="X121" s="94">
        <f t="shared" si="15"/>
        <v>10080</v>
      </c>
      <c r="Y121" s="85" t="str">
        <f t="shared" si="16"/>
        <v/>
      </c>
      <c r="Z121" s="94">
        <f t="shared" si="17"/>
        <v>282240</v>
      </c>
      <c r="AA121" s="85" t="str">
        <f t="shared" si="18"/>
        <v/>
      </c>
      <c r="AB121" s="94" t="str">
        <f t="shared" si="19"/>
        <v/>
      </c>
      <c r="AC121" s="95" t="str">
        <f t="shared" si="20"/>
        <v/>
      </c>
      <c r="AD121" s="178" t="str">
        <f t="shared" si="21"/>
        <v/>
      </c>
    </row>
    <row r="122" spans="1:30" s="110" customFormat="1" ht="24.95" customHeight="1" x14ac:dyDescent="0.15">
      <c r="A122" s="133">
        <v>118</v>
      </c>
      <c r="B122" s="134">
        <v>3</v>
      </c>
      <c r="C122" s="134" t="s">
        <v>2776</v>
      </c>
      <c r="D122" s="135" t="s">
        <v>2582</v>
      </c>
      <c r="E122" s="133"/>
      <c r="F122" s="82" t="s">
        <v>24</v>
      </c>
      <c r="G122" s="82" t="s">
        <v>1954</v>
      </c>
      <c r="H122" s="84">
        <v>42</v>
      </c>
      <c r="I122" s="84">
        <v>2</v>
      </c>
      <c r="J122" s="84">
        <v>1</v>
      </c>
      <c r="K122" s="136">
        <f t="shared" si="22"/>
        <v>2</v>
      </c>
      <c r="L122" s="133" t="s">
        <v>3514</v>
      </c>
      <c r="M122" s="162"/>
      <c r="N122" s="162"/>
      <c r="O122" s="163"/>
      <c r="P122" s="164"/>
      <c r="Q122" s="165"/>
      <c r="R122" s="137">
        <f t="shared" si="13"/>
        <v>2</v>
      </c>
      <c r="S122" s="170"/>
      <c r="T122" s="176" t="str">
        <f t="shared" si="14"/>
        <v/>
      </c>
      <c r="U122" s="94">
        <v>10</v>
      </c>
      <c r="V122" s="84">
        <v>200</v>
      </c>
      <c r="W122" s="85">
        <v>10</v>
      </c>
      <c r="X122" s="94">
        <f t="shared" si="15"/>
        <v>1680</v>
      </c>
      <c r="Y122" s="85" t="str">
        <f t="shared" si="16"/>
        <v/>
      </c>
      <c r="Z122" s="94">
        <f t="shared" si="17"/>
        <v>47040</v>
      </c>
      <c r="AA122" s="85" t="str">
        <f t="shared" si="18"/>
        <v/>
      </c>
      <c r="AB122" s="94" t="str">
        <f t="shared" si="19"/>
        <v/>
      </c>
      <c r="AC122" s="95" t="str">
        <f t="shared" si="20"/>
        <v/>
      </c>
      <c r="AD122" s="178" t="str">
        <f t="shared" si="21"/>
        <v/>
      </c>
    </row>
    <row r="123" spans="1:30" s="110" customFormat="1" ht="24.95" customHeight="1" x14ac:dyDescent="0.15">
      <c r="A123" s="133">
        <v>119</v>
      </c>
      <c r="B123" s="134">
        <v>3</v>
      </c>
      <c r="C123" s="134" t="s">
        <v>2777</v>
      </c>
      <c r="D123" s="135" t="s">
        <v>2582</v>
      </c>
      <c r="E123" s="133"/>
      <c r="F123" s="82" t="s">
        <v>36</v>
      </c>
      <c r="G123" s="82" t="s">
        <v>1487</v>
      </c>
      <c r="H123" s="84">
        <v>42</v>
      </c>
      <c r="I123" s="84">
        <v>6</v>
      </c>
      <c r="J123" s="84">
        <v>2</v>
      </c>
      <c r="K123" s="136">
        <f t="shared" si="22"/>
        <v>12</v>
      </c>
      <c r="L123" s="133" t="s">
        <v>3514</v>
      </c>
      <c r="M123" s="162"/>
      <c r="N123" s="162"/>
      <c r="O123" s="163"/>
      <c r="P123" s="164"/>
      <c r="Q123" s="165"/>
      <c r="R123" s="137">
        <f t="shared" si="13"/>
        <v>6</v>
      </c>
      <c r="S123" s="170"/>
      <c r="T123" s="176" t="str">
        <f t="shared" si="14"/>
        <v/>
      </c>
      <c r="U123" s="94">
        <v>10</v>
      </c>
      <c r="V123" s="84">
        <v>200</v>
      </c>
      <c r="W123" s="85">
        <v>10</v>
      </c>
      <c r="X123" s="94">
        <f t="shared" si="15"/>
        <v>10080</v>
      </c>
      <c r="Y123" s="85" t="str">
        <f t="shared" si="16"/>
        <v/>
      </c>
      <c r="Z123" s="94">
        <f t="shared" si="17"/>
        <v>282240</v>
      </c>
      <c r="AA123" s="85" t="str">
        <f t="shared" si="18"/>
        <v/>
      </c>
      <c r="AB123" s="94" t="str">
        <f t="shared" si="19"/>
        <v/>
      </c>
      <c r="AC123" s="95" t="str">
        <f t="shared" si="20"/>
        <v/>
      </c>
      <c r="AD123" s="178" t="str">
        <f t="shared" si="21"/>
        <v/>
      </c>
    </row>
    <row r="124" spans="1:30" s="110" customFormat="1" ht="24.95" customHeight="1" x14ac:dyDescent="0.15">
      <c r="A124" s="133">
        <v>120</v>
      </c>
      <c r="B124" s="134">
        <v>3</v>
      </c>
      <c r="C124" s="134" t="s">
        <v>2777</v>
      </c>
      <c r="D124" s="135" t="s">
        <v>2582</v>
      </c>
      <c r="E124" s="133"/>
      <c r="F124" s="82" t="s">
        <v>24</v>
      </c>
      <c r="G124" s="82" t="s">
        <v>1954</v>
      </c>
      <c r="H124" s="84">
        <v>42</v>
      </c>
      <c r="I124" s="84">
        <v>2</v>
      </c>
      <c r="J124" s="84">
        <v>1</v>
      </c>
      <c r="K124" s="136">
        <f t="shared" si="22"/>
        <v>2</v>
      </c>
      <c r="L124" s="133" t="s">
        <v>3514</v>
      </c>
      <c r="M124" s="162"/>
      <c r="N124" s="162"/>
      <c r="O124" s="163"/>
      <c r="P124" s="164"/>
      <c r="Q124" s="165"/>
      <c r="R124" s="137">
        <f t="shared" si="13"/>
        <v>2</v>
      </c>
      <c r="S124" s="170"/>
      <c r="T124" s="176" t="str">
        <f t="shared" si="14"/>
        <v/>
      </c>
      <c r="U124" s="94">
        <v>10</v>
      </c>
      <c r="V124" s="84">
        <v>200</v>
      </c>
      <c r="W124" s="85">
        <v>10</v>
      </c>
      <c r="X124" s="94">
        <f t="shared" si="15"/>
        <v>1680</v>
      </c>
      <c r="Y124" s="85" t="str">
        <f t="shared" si="16"/>
        <v/>
      </c>
      <c r="Z124" s="94">
        <f t="shared" si="17"/>
        <v>47040</v>
      </c>
      <c r="AA124" s="85" t="str">
        <f t="shared" si="18"/>
        <v/>
      </c>
      <c r="AB124" s="94" t="str">
        <f t="shared" si="19"/>
        <v/>
      </c>
      <c r="AC124" s="95" t="str">
        <f t="shared" si="20"/>
        <v/>
      </c>
      <c r="AD124" s="178" t="str">
        <f t="shared" si="21"/>
        <v/>
      </c>
    </row>
    <row r="125" spans="1:30" s="110" customFormat="1" ht="24.95" customHeight="1" x14ac:dyDescent="0.15">
      <c r="A125" s="133">
        <v>121</v>
      </c>
      <c r="B125" s="134">
        <v>3</v>
      </c>
      <c r="C125" s="134" t="s">
        <v>1699</v>
      </c>
      <c r="D125" s="135" t="s">
        <v>2582</v>
      </c>
      <c r="E125" s="133"/>
      <c r="F125" s="82" t="s">
        <v>24</v>
      </c>
      <c r="G125" s="82" t="s">
        <v>49</v>
      </c>
      <c r="H125" s="84">
        <v>42</v>
      </c>
      <c r="I125" s="84">
        <v>2</v>
      </c>
      <c r="J125" s="84">
        <v>1</v>
      </c>
      <c r="K125" s="136">
        <f t="shared" si="22"/>
        <v>2</v>
      </c>
      <c r="L125" s="133" t="s">
        <v>3514</v>
      </c>
      <c r="M125" s="162"/>
      <c r="N125" s="162"/>
      <c r="O125" s="163"/>
      <c r="P125" s="164"/>
      <c r="Q125" s="165"/>
      <c r="R125" s="137">
        <f t="shared" si="13"/>
        <v>2</v>
      </c>
      <c r="S125" s="170"/>
      <c r="T125" s="176" t="str">
        <f t="shared" si="14"/>
        <v/>
      </c>
      <c r="U125" s="94">
        <v>2</v>
      </c>
      <c r="V125" s="84">
        <v>200</v>
      </c>
      <c r="W125" s="85">
        <v>10</v>
      </c>
      <c r="X125" s="94">
        <f t="shared" si="15"/>
        <v>336</v>
      </c>
      <c r="Y125" s="85" t="str">
        <f t="shared" si="16"/>
        <v/>
      </c>
      <c r="Z125" s="94">
        <f t="shared" si="17"/>
        <v>9408</v>
      </c>
      <c r="AA125" s="85" t="str">
        <f t="shared" si="18"/>
        <v/>
      </c>
      <c r="AB125" s="94" t="str">
        <f t="shared" si="19"/>
        <v/>
      </c>
      <c r="AC125" s="95" t="str">
        <f t="shared" si="20"/>
        <v/>
      </c>
      <c r="AD125" s="178" t="str">
        <f t="shared" si="21"/>
        <v/>
      </c>
    </row>
    <row r="126" spans="1:30" s="110" customFormat="1" ht="24.95" customHeight="1" x14ac:dyDescent="0.15">
      <c r="A126" s="133">
        <v>122</v>
      </c>
      <c r="B126" s="134">
        <v>3</v>
      </c>
      <c r="C126" s="134" t="s">
        <v>1698</v>
      </c>
      <c r="D126" s="135" t="s">
        <v>2582</v>
      </c>
      <c r="E126" s="133"/>
      <c r="F126" s="82" t="s">
        <v>24</v>
      </c>
      <c r="G126" s="82" t="s">
        <v>49</v>
      </c>
      <c r="H126" s="84">
        <v>42</v>
      </c>
      <c r="I126" s="84">
        <v>2</v>
      </c>
      <c r="J126" s="84">
        <v>1</v>
      </c>
      <c r="K126" s="136">
        <f t="shared" si="22"/>
        <v>2</v>
      </c>
      <c r="L126" s="133" t="s">
        <v>3514</v>
      </c>
      <c r="M126" s="162"/>
      <c r="N126" s="162"/>
      <c r="O126" s="163"/>
      <c r="P126" s="164"/>
      <c r="Q126" s="165"/>
      <c r="R126" s="137">
        <f t="shared" si="13"/>
        <v>2</v>
      </c>
      <c r="S126" s="170"/>
      <c r="T126" s="176" t="str">
        <f t="shared" si="14"/>
        <v/>
      </c>
      <c r="U126" s="94">
        <v>2</v>
      </c>
      <c r="V126" s="84">
        <v>200</v>
      </c>
      <c r="W126" s="85">
        <v>10</v>
      </c>
      <c r="X126" s="94">
        <f t="shared" si="15"/>
        <v>336</v>
      </c>
      <c r="Y126" s="85" t="str">
        <f t="shared" si="16"/>
        <v/>
      </c>
      <c r="Z126" s="94">
        <f t="shared" si="17"/>
        <v>9408</v>
      </c>
      <c r="AA126" s="85" t="str">
        <f t="shared" si="18"/>
        <v/>
      </c>
      <c r="AB126" s="94" t="str">
        <f t="shared" si="19"/>
        <v/>
      </c>
      <c r="AC126" s="95" t="str">
        <f t="shared" si="20"/>
        <v/>
      </c>
      <c r="AD126" s="178" t="str">
        <f t="shared" si="21"/>
        <v/>
      </c>
    </row>
    <row r="127" spans="1:30" s="110" customFormat="1" ht="24.95" customHeight="1" x14ac:dyDescent="0.15">
      <c r="A127" s="133">
        <v>123</v>
      </c>
      <c r="B127" s="134">
        <v>3</v>
      </c>
      <c r="C127" s="134" t="s">
        <v>2778</v>
      </c>
      <c r="D127" s="135" t="s">
        <v>2582</v>
      </c>
      <c r="E127" s="133"/>
      <c r="F127" s="82" t="s">
        <v>24</v>
      </c>
      <c r="G127" s="82" t="s">
        <v>49</v>
      </c>
      <c r="H127" s="84">
        <v>42</v>
      </c>
      <c r="I127" s="84">
        <v>2</v>
      </c>
      <c r="J127" s="84">
        <v>1</v>
      </c>
      <c r="K127" s="136">
        <f t="shared" si="22"/>
        <v>2</v>
      </c>
      <c r="L127" s="133" t="s">
        <v>3514</v>
      </c>
      <c r="M127" s="162"/>
      <c r="N127" s="162"/>
      <c r="O127" s="163"/>
      <c r="P127" s="164"/>
      <c r="Q127" s="165"/>
      <c r="R127" s="137">
        <f t="shared" si="13"/>
        <v>2</v>
      </c>
      <c r="S127" s="170"/>
      <c r="T127" s="176" t="str">
        <f t="shared" si="14"/>
        <v/>
      </c>
      <c r="U127" s="94">
        <v>10</v>
      </c>
      <c r="V127" s="84">
        <v>200</v>
      </c>
      <c r="W127" s="85">
        <v>10</v>
      </c>
      <c r="X127" s="94">
        <f t="shared" si="15"/>
        <v>1680</v>
      </c>
      <c r="Y127" s="85" t="str">
        <f t="shared" si="16"/>
        <v/>
      </c>
      <c r="Z127" s="94">
        <f t="shared" si="17"/>
        <v>47040</v>
      </c>
      <c r="AA127" s="85" t="str">
        <f t="shared" si="18"/>
        <v/>
      </c>
      <c r="AB127" s="94" t="str">
        <f t="shared" si="19"/>
        <v/>
      </c>
      <c r="AC127" s="95" t="str">
        <f t="shared" si="20"/>
        <v/>
      </c>
      <c r="AD127" s="178" t="str">
        <f t="shared" si="21"/>
        <v/>
      </c>
    </row>
    <row r="128" spans="1:30" s="110" customFormat="1" ht="24.95" customHeight="1" x14ac:dyDescent="0.15">
      <c r="A128" s="133">
        <v>124</v>
      </c>
      <c r="B128" s="134">
        <v>3</v>
      </c>
      <c r="C128" s="134" t="s">
        <v>2778</v>
      </c>
      <c r="D128" s="135" t="s">
        <v>2582</v>
      </c>
      <c r="E128" s="133"/>
      <c r="F128" s="82" t="s">
        <v>36</v>
      </c>
      <c r="G128" s="82" t="s">
        <v>142</v>
      </c>
      <c r="H128" s="84">
        <v>42</v>
      </c>
      <c r="I128" s="84">
        <v>4</v>
      </c>
      <c r="J128" s="84">
        <v>2</v>
      </c>
      <c r="K128" s="136">
        <f t="shared" si="22"/>
        <v>8</v>
      </c>
      <c r="L128" s="133" t="s">
        <v>3514</v>
      </c>
      <c r="M128" s="162"/>
      <c r="N128" s="162"/>
      <c r="O128" s="163"/>
      <c r="P128" s="164"/>
      <c r="Q128" s="165"/>
      <c r="R128" s="137">
        <f t="shared" si="13"/>
        <v>4</v>
      </c>
      <c r="S128" s="170"/>
      <c r="T128" s="176" t="str">
        <f t="shared" si="14"/>
        <v/>
      </c>
      <c r="U128" s="94">
        <v>10</v>
      </c>
      <c r="V128" s="84">
        <v>200</v>
      </c>
      <c r="W128" s="85">
        <v>10</v>
      </c>
      <c r="X128" s="94">
        <f t="shared" si="15"/>
        <v>6720</v>
      </c>
      <c r="Y128" s="85" t="str">
        <f t="shared" si="16"/>
        <v/>
      </c>
      <c r="Z128" s="94">
        <f t="shared" si="17"/>
        <v>188160</v>
      </c>
      <c r="AA128" s="85" t="str">
        <f t="shared" si="18"/>
        <v/>
      </c>
      <c r="AB128" s="94" t="str">
        <f t="shared" si="19"/>
        <v/>
      </c>
      <c r="AC128" s="95" t="str">
        <f t="shared" si="20"/>
        <v/>
      </c>
      <c r="AD128" s="178" t="str">
        <f t="shared" si="21"/>
        <v/>
      </c>
    </row>
    <row r="129" spans="1:30" s="110" customFormat="1" ht="24.95" customHeight="1" x14ac:dyDescent="0.15">
      <c r="A129" s="133">
        <v>125</v>
      </c>
      <c r="B129" s="134">
        <v>3</v>
      </c>
      <c r="C129" s="134" t="s">
        <v>2778</v>
      </c>
      <c r="D129" s="135" t="s">
        <v>2582</v>
      </c>
      <c r="E129" s="133"/>
      <c r="F129" s="82" t="s">
        <v>24</v>
      </c>
      <c r="G129" s="82" t="s">
        <v>454</v>
      </c>
      <c r="H129" s="84">
        <v>42</v>
      </c>
      <c r="I129" s="84">
        <v>1</v>
      </c>
      <c r="J129" s="84">
        <v>1</v>
      </c>
      <c r="K129" s="136">
        <f t="shared" si="22"/>
        <v>1</v>
      </c>
      <c r="L129" s="133" t="s">
        <v>3514</v>
      </c>
      <c r="M129" s="162"/>
      <c r="N129" s="162"/>
      <c r="O129" s="163"/>
      <c r="P129" s="164"/>
      <c r="Q129" s="165"/>
      <c r="R129" s="137">
        <f t="shared" si="13"/>
        <v>1</v>
      </c>
      <c r="S129" s="170"/>
      <c r="T129" s="176" t="str">
        <f t="shared" si="14"/>
        <v/>
      </c>
      <c r="U129" s="94">
        <v>10</v>
      </c>
      <c r="V129" s="84">
        <v>200</v>
      </c>
      <c r="W129" s="85">
        <v>10</v>
      </c>
      <c r="X129" s="94">
        <f t="shared" si="15"/>
        <v>840</v>
      </c>
      <c r="Y129" s="85" t="str">
        <f t="shared" si="16"/>
        <v/>
      </c>
      <c r="Z129" s="94">
        <f t="shared" si="17"/>
        <v>23520</v>
      </c>
      <c r="AA129" s="85" t="str">
        <f t="shared" si="18"/>
        <v/>
      </c>
      <c r="AB129" s="94" t="str">
        <f t="shared" si="19"/>
        <v/>
      </c>
      <c r="AC129" s="95" t="str">
        <f t="shared" si="20"/>
        <v/>
      </c>
      <c r="AD129" s="178" t="str">
        <f t="shared" si="21"/>
        <v/>
      </c>
    </row>
    <row r="130" spans="1:30" s="110" customFormat="1" ht="24.95" customHeight="1" x14ac:dyDescent="0.15">
      <c r="A130" s="133">
        <v>126</v>
      </c>
      <c r="B130" s="134">
        <v>3</v>
      </c>
      <c r="C130" s="134" t="s">
        <v>2779</v>
      </c>
      <c r="D130" s="135" t="s">
        <v>2582</v>
      </c>
      <c r="E130" s="133"/>
      <c r="F130" s="82" t="s">
        <v>36</v>
      </c>
      <c r="G130" s="82" t="s">
        <v>2804</v>
      </c>
      <c r="H130" s="84">
        <v>42</v>
      </c>
      <c r="I130" s="84">
        <v>4</v>
      </c>
      <c r="J130" s="84">
        <v>2</v>
      </c>
      <c r="K130" s="136">
        <f t="shared" si="22"/>
        <v>8</v>
      </c>
      <c r="L130" s="133" t="s">
        <v>3514</v>
      </c>
      <c r="M130" s="162"/>
      <c r="N130" s="162"/>
      <c r="O130" s="163"/>
      <c r="P130" s="164"/>
      <c r="Q130" s="165"/>
      <c r="R130" s="137">
        <f t="shared" si="13"/>
        <v>4</v>
      </c>
      <c r="S130" s="170"/>
      <c r="T130" s="176" t="str">
        <f t="shared" si="14"/>
        <v/>
      </c>
      <c r="U130" s="94">
        <v>10</v>
      </c>
      <c r="V130" s="84">
        <v>200</v>
      </c>
      <c r="W130" s="85">
        <v>10</v>
      </c>
      <c r="X130" s="94">
        <f t="shared" si="15"/>
        <v>6720</v>
      </c>
      <c r="Y130" s="85" t="str">
        <f t="shared" si="16"/>
        <v/>
      </c>
      <c r="Z130" s="94">
        <f t="shared" si="17"/>
        <v>188160</v>
      </c>
      <c r="AA130" s="85" t="str">
        <f t="shared" si="18"/>
        <v/>
      </c>
      <c r="AB130" s="94" t="str">
        <f t="shared" si="19"/>
        <v/>
      </c>
      <c r="AC130" s="95" t="str">
        <f t="shared" si="20"/>
        <v/>
      </c>
      <c r="AD130" s="178" t="str">
        <f t="shared" si="21"/>
        <v/>
      </c>
    </row>
    <row r="131" spans="1:30" s="110" customFormat="1" ht="24.95" customHeight="1" x14ac:dyDescent="0.15">
      <c r="A131" s="133">
        <v>127</v>
      </c>
      <c r="B131" s="134">
        <v>3</v>
      </c>
      <c r="C131" s="134" t="s">
        <v>2780</v>
      </c>
      <c r="D131" s="135" t="s">
        <v>2582</v>
      </c>
      <c r="E131" s="133"/>
      <c r="F131" s="82" t="s">
        <v>36</v>
      </c>
      <c r="G131" s="82" t="s">
        <v>142</v>
      </c>
      <c r="H131" s="84">
        <v>42</v>
      </c>
      <c r="I131" s="84">
        <v>5</v>
      </c>
      <c r="J131" s="84">
        <v>2</v>
      </c>
      <c r="K131" s="136">
        <f t="shared" si="22"/>
        <v>10</v>
      </c>
      <c r="L131" s="133" t="s">
        <v>3514</v>
      </c>
      <c r="M131" s="162"/>
      <c r="N131" s="162"/>
      <c r="O131" s="163"/>
      <c r="P131" s="164"/>
      <c r="Q131" s="165"/>
      <c r="R131" s="137">
        <f t="shared" si="13"/>
        <v>5</v>
      </c>
      <c r="S131" s="170"/>
      <c r="T131" s="176" t="str">
        <f t="shared" si="14"/>
        <v/>
      </c>
      <c r="U131" s="94">
        <v>10</v>
      </c>
      <c r="V131" s="84">
        <v>200</v>
      </c>
      <c r="W131" s="85">
        <v>10</v>
      </c>
      <c r="X131" s="94">
        <f t="shared" si="15"/>
        <v>8400</v>
      </c>
      <c r="Y131" s="85" t="str">
        <f t="shared" si="16"/>
        <v/>
      </c>
      <c r="Z131" s="94">
        <f t="shared" si="17"/>
        <v>235200</v>
      </c>
      <c r="AA131" s="85" t="str">
        <f t="shared" si="18"/>
        <v/>
      </c>
      <c r="AB131" s="94" t="str">
        <f t="shared" si="19"/>
        <v/>
      </c>
      <c r="AC131" s="95" t="str">
        <f t="shared" si="20"/>
        <v/>
      </c>
      <c r="AD131" s="178" t="str">
        <f t="shared" si="21"/>
        <v/>
      </c>
    </row>
    <row r="132" spans="1:30" s="110" customFormat="1" ht="24.95" customHeight="1" x14ac:dyDescent="0.15">
      <c r="A132" s="133">
        <v>128</v>
      </c>
      <c r="B132" s="134">
        <v>3</v>
      </c>
      <c r="C132" s="134" t="s">
        <v>2780</v>
      </c>
      <c r="D132" s="135" t="s">
        <v>2582</v>
      </c>
      <c r="E132" s="133"/>
      <c r="F132" s="82" t="s">
        <v>24</v>
      </c>
      <c r="G132" s="82" t="s">
        <v>1954</v>
      </c>
      <c r="H132" s="84">
        <v>42</v>
      </c>
      <c r="I132" s="84">
        <v>2</v>
      </c>
      <c r="J132" s="84">
        <v>1</v>
      </c>
      <c r="K132" s="136">
        <f t="shared" si="22"/>
        <v>2</v>
      </c>
      <c r="L132" s="133" t="s">
        <v>3514</v>
      </c>
      <c r="M132" s="162"/>
      <c r="N132" s="162"/>
      <c r="O132" s="163"/>
      <c r="P132" s="164"/>
      <c r="Q132" s="165"/>
      <c r="R132" s="137">
        <f t="shared" si="13"/>
        <v>2</v>
      </c>
      <c r="S132" s="170"/>
      <c r="T132" s="176" t="str">
        <f t="shared" si="14"/>
        <v/>
      </c>
      <c r="U132" s="94">
        <v>10</v>
      </c>
      <c r="V132" s="84">
        <v>200</v>
      </c>
      <c r="W132" s="85">
        <v>10</v>
      </c>
      <c r="X132" s="94">
        <f t="shared" si="15"/>
        <v>1680</v>
      </c>
      <c r="Y132" s="85" t="str">
        <f t="shared" si="16"/>
        <v/>
      </c>
      <c r="Z132" s="94">
        <f t="shared" si="17"/>
        <v>47040</v>
      </c>
      <c r="AA132" s="85" t="str">
        <f t="shared" si="18"/>
        <v/>
      </c>
      <c r="AB132" s="94" t="str">
        <f t="shared" si="19"/>
        <v/>
      </c>
      <c r="AC132" s="95" t="str">
        <f t="shared" si="20"/>
        <v/>
      </c>
      <c r="AD132" s="178" t="str">
        <f t="shared" si="21"/>
        <v/>
      </c>
    </row>
    <row r="133" spans="1:30" s="110" customFormat="1" ht="24.95" customHeight="1" x14ac:dyDescent="0.15">
      <c r="A133" s="133">
        <v>129</v>
      </c>
      <c r="B133" s="134">
        <v>3</v>
      </c>
      <c r="C133" s="134" t="s">
        <v>2780</v>
      </c>
      <c r="D133" s="135" t="s">
        <v>2582</v>
      </c>
      <c r="E133" s="133"/>
      <c r="F133" s="82" t="s">
        <v>2013</v>
      </c>
      <c r="G133" s="82" t="s">
        <v>2785</v>
      </c>
      <c r="H133" s="84">
        <v>25</v>
      </c>
      <c r="I133" s="84">
        <v>1</v>
      </c>
      <c r="J133" s="84">
        <v>1</v>
      </c>
      <c r="K133" s="136">
        <f t="shared" si="22"/>
        <v>1</v>
      </c>
      <c r="L133" s="133" t="s">
        <v>3514</v>
      </c>
      <c r="M133" s="162"/>
      <c r="N133" s="162"/>
      <c r="O133" s="163"/>
      <c r="P133" s="164"/>
      <c r="Q133" s="165"/>
      <c r="R133" s="137">
        <f t="shared" si="13"/>
        <v>1</v>
      </c>
      <c r="S133" s="170"/>
      <c r="T133" s="176" t="str">
        <f t="shared" si="14"/>
        <v/>
      </c>
      <c r="U133" s="94">
        <v>10</v>
      </c>
      <c r="V133" s="84">
        <v>200</v>
      </c>
      <c r="W133" s="85">
        <v>10</v>
      </c>
      <c r="X133" s="94">
        <f t="shared" si="15"/>
        <v>500</v>
      </c>
      <c r="Y133" s="85" t="str">
        <f t="shared" si="16"/>
        <v/>
      </c>
      <c r="Z133" s="94">
        <f t="shared" si="17"/>
        <v>14000</v>
      </c>
      <c r="AA133" s="85" t="str">
        <f t="shared" si="18"/>
        <v/>
      </c>
      <c r="AB133" s="94" t="str">
        <f t="shared" si="19"/>
        <v/>
      </c>
      <c r="AC133" s="95" t="str">
        <f t="shared" si="20"/>
        <v/>
      </c>
      <c r="AD133" s="178" t="str">
        <f t="shared" si="21"/>
        <v/>
      </c>
    </row>
    <row r="134" spans="1:30" s="110" customFormat="1" ht="24.95" customHeight="1" x14ac:dyDescent="0.15">
      <c r="A134" s="133">
        <v>130</v>
      </c>
      <c r="B134" s="134">
        <v>3</v>
      </c>
      <c r="C134" s="134" t="s">
        <v>2781</v>
      </c>
      <c r="D134" s="135" t="s">
        <v>2582</v>
      </c>
      <c r="E134" s="133"/>
      <c r="F134" s="82" t="s">
        <v>36</v>
      </c>
      <c r="G134" s="82" t="s">
        <v>142</v>
      </c>
      <c r="H134" s="84">
        <v>42</v>
      </c>
      <c r="I134" s="84">
        <v>5</v>
      </c>
      <c r="J134" s="84">
        <v>2</v>
      </c>
      <c r="K134" s="136">
        <f t="shared" si="22"/>
        <v>10</v>
      </c>
      <c r="L134" s="133" t="s">
        <v>3514</v>
      </c>
      <c r="M134" s="162"/>
      <c r="N134" s="162"/>
      <c r="O134" s="163"/>
      <c r="P134" s="164"/>
      <c r="Q134" s="165"/>
      <c r="R134" s="137">
        <f t="shared" si="13"/>
        <v>5</v>
      </c>
      <c r="S134" s="170"/>
      <c r="T134" s="176" t="str">
        <f t="shared" si="14"/>
        <v/>
      </c>
      <c r="U134" s="94">
        <v>10</v>
      </c>
      <c r="V134" s="84">
        <v>200</v>
      </c>
      <c r="W134" s="85">
        <v>10</v>
      </c>
      <c r="X134" s="94">
        <f t="shared" si="15"/>
        <v>8400</v>
      </c>
      <c r="Y134" s="85" t="str">
        <f t="shared" si="16"/>
        <v/>
      </c>
      <c r="Z134" s="94">
        <f t="shared" si="17"/>
        <v>235200</v>
      </c>
      <c r="AA134" s="85" t="str">
        <f t="shared" si="18"/>
        <v/>
      </c>
      <c r="AB134" s="94" t="str">
        <f t="shared" si="19"/>
        <v/>
      </c>
      <c r="AC134" s="95" t="str">
        <f t="shared" si="20"/>
        <v/>
      </c>
      <c r="AD134" s="178" t="str">
        <f t="shared" si="21"/>
        <v/>
      </c>
    </row>
    <row r="135" spans="1:30" s="110" customFormat="1" ht="24.95" customHeight="1" x14ac:dyDescent="0.15">
      <c r="A135" s="133">
        <v>131</v>
      </c>
      <c r="B135" s="134">
        <v>3</v>
      </c>
      <c r="C135" s="134" t="s">
        <v>2781</v>
      </c>
      <c r="D135" s="135" t="s">
        <v>2582</v>
      </c>
      <c r="E135" s="133"/>
      <c r="F135" s="82" t="s">
        <v>2013</v>
      </c>
      <c r="G135" s="82" t="s">
        <v>2785</v>
      </c>
      <c r="H135" s="84">
        <v>25</v>
      </c>
      <c r="I135" s="84">
        <v>1</v>
      </c>
      <c r="J135" s="84">
        <v>1</v>
      </c>
      <c r="K135" s="136">
        <f t="shared" si="22"/>
        <v>1</v>
      </c>
      <c r="L135" s="133" t="s">
        <v>3514</v>
      </c>
      <c r="M135" s="162"/>
      <c r="N135" s="162"/>
      <c r="O135" s="163"/>
      <c r="P135" s="164"/>
      <c r="Q135" s="165"/>
      <c r="R135" s="137">
        <f t="shared" ref="R135:R179" si="23">+I135</f>
        <v>1</v>
      </c>
      <c r="S135" s="170"/>
      <c r="T135" s="176" t="str">
        <f t="shared" ref="T135:T179" si="24">IFERROR(IF(S135="","",R135*S135),"-")</f>
        <v/>
      </c>
      <c r="U135" s="94">
        <v>10</v>
      </c>
      <c r="V135" s="84">
        <v>200</v>
      </c>
      <c r="W135" s="85">
        <v>10</v>
      </c>
      <c r="X135" s="94">
        <f t="shared" ref="X135:X179" si="25">IFERROR(IF(H135="","",ROUNDDOWN(H135/1000*K135*U135*V135*W135,0)),"-")</f>
        <v>500</v>
      </c>
      <c r="Y135" s="85" t="str">
        <f t="shared" ref="Y135:Y179" si="26">IFERROR(IF(Q135="","",ROUNDDOWN(Q135/1000*R135*U135*V135*W135,0)),"-")</f>
        <v/>
      </c>
      <c r="Z135" s="94">
        <f t="shared" ref="Z135:Z179" si="27">IFERROR(IF(H135="","",ROUNDDOWN(X135*$V$2,0)),"-")</f>
        <v>14000</v>
      </c>
      <c r="AA135" s="85" t="str">
        <f t="shared" ref="AA135:AA179" si="28">IFERROR(IF(Q135="","",ROUNDDOWN(Y135*$V$2,0)),"-")</f>
        <v/>
      </c>
      <c r="AB135" s="94" t="str">
        <f t="shared" ref="AB135:AB179" si="29">IFERROR(IF(Q135="","",ROUNDDOWN(X135-Y135,0)),"-")</f>
        <v/>
      </c>
      <c r="AC135" s="95" t="str">
        <f t="shared" ref="AC135:AC179" si="30">IFERROR(IF(Q135="","",ROUNDDOWN(Z135-AA135,0)),"-")</f>
        <v/>
      </c>
      <c r="AD135" s="178" t="str">
        <f t="shared" ref="AD135:AD179" si="31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>
        <v>3</v>
      </c>
      <c r="C136" s="134" t="s">
        <v>2781</v>
      </c>
      <c r="D136" s="135" t="s">
        <v>2582</v>
      </c>
      <c r="E136" s="133"/>
      <c r="F136" s="82" t="s">
        <v>24</v>
      </c>
      <c r="G136" s="82" t="s">
        <v>1954</v>
      </c>
      <c r="H136" s="84">
        <v>42</v>
      </c>
      <c r="I136" s="84">
        <v>2</v>
      </c>
      <c r="J136" s="84">
        <v>1</v>
      </c>
      <c r="K136" s="136">
        <f t="shared" si="22"/>
        <v>2</v>
      </c>
      <c r="L136" s="133" t="s">
        <v>3514</v>
      </c>
      <c r="M136" s="162"/>
      <c r="N136" s="162"/>
      <c r="O136" s="163"/>
      <c r="P136" s="164"/>
      <c r="Q136" s="165"/>
      <c r="R136" s="137">
        <f t="shared" si="23"/>
        <v>2</v>
      </c>
      <c r="S136" s="170"/>
      <c r="T136" s="176" t="str">
        <f t="shared" si="24"/>
        <v/>
      </c>
      <c r="U136" s="94">
        <v>10</v>
      </c>
      <c r="V136" s="84">
        <v>200</v>
      </c>
      <c r="W136" s="85">
        <v>10</v>
      </c>
      <c r="X136" s="94">
        <f t="shared" si="25"/>
        <v>1680</v>
      </c>
      <c r="Y136" s="85" t="str">
        <f t="shared" si="26"/>
        <v/>
      </c>
      <c r="Z136" s="94">
        <f t="shared" si="27"/>
        <v>47040</v>
      </c>
      <c r="AA136" s="85" t="str">
        <f t="shared" si="28"/>
        <v/>
      </c>
      <c r="AB136" s="94" t="str">
        <f t="shared" si="29"/>
        <v/>
      </c>
      <c r="AC136" s="95" t="str">
        <f t="shared" si="30"/>
        <v/>
      </c>
      <c r="AD136" s="178" t="str">
        <f t="shared" si="31"/>
        <v/>
      </c>
    </row>
    <row r="137" spans="1:30" s="110" customFormat="1" ht="24.95" customHeight="1" x14ac:dyDescent="0.15">
      <c r="A137" s="133">
        <v>133</v>
      </c>
      <c r="B137" s="134">
        <v>3</v>
      </c>
      <c r="C137" s="134" t="s">
        <v>2782</v>
      </c>
      <c r="D137" s="135" t="s">
        <v>2582</v>
      </c>
      <c r="E137" s="133"/>
      <c r="F137" s="82" t="s">
        <v>36</v>
      </c>
      <c r="G137" s="82" t="s">
        <v>142</v>
      </c>
      <c r="H137" s="84">
        <v>42</v>
      </c>
      <c r="I137" s="84">
        <v>5</v>
      </c>
      <c r="J137" s="84">
        <v>2</v>
      </c>
      <c r="K137" s="136">
        <f t="shared" si="22"/>
        <v>10</v>
      </c>
      <c r="L137" s="133" t="s">
        <v>3514</v>
      </c>
      <c r="M137" s="162"/>
      <c r="N137" s="162"/>
      <c r="O137" s="163"/>
      <c r="P137" s="164"/>
      <c r="Q137" s="165"/>
      <c r="R137" s="137">
        <f t="shared" si="23"/>
        <v>5</v>
      </c>
      <c r="S137" s="170"/>
      <c r="T137" s="176" t="str">
        <f t="shared" si="24"/>
        <v/>
      </c>
      <c r="U137" s="94">
        <v>10</v>
      </c>
      <c r="V137" s="84">
        <v>200</v>
      </c>
      <c r="W137" s="85">
        <v>10</v>
      </c>
      <c r="X137" s="94">
        <f t="shared" si="25"/>
        <v>8400</v>
      </c>
      <c r="Y137" s="85" t="str">
        <f t="shared" si="26"/>
        <v/>
      </c>
      <c r="Z137" s="94">
        <f t="shared" si="27"/>
        <v>235200</v>
      </c>
      <c r="AA137" s="85" t="str">
        <f t="shared" si="28"/>
        <v/>
      </c>
      <c r="AB137" s="94" t="str">
        <f t="shared" si="29"/>
        <v/>
      </c>
      <c r="AC137" s="95" t="str">
        <f t="shared" si="30"/>
        <v/>
      </c>
      <c r="AD137" s="178" t="str">
        <f t="shared" si="31"/>
        <v/>
      </c>
    </row>
    <row r="138" spans="1:30" s="110" customFormat="1" ht="24.95" customHeight="1" x14ac:dyDescent="0.15">
      <c r="A138" s="133">
        <v>134</v>
      </c>
      <c r="B138" s="134">
        <v>3</v>
      </c>
      <c r="C138" s="134" t="s">
        <v>2782</v>
      </c>
      <c r="D138" s="135" t="s">
        <v>2582</v>
      </c>
      <c r="E138" s="133"/>
      <c r="F138" s="82" t="s">
        <v>2013</v>
      </c>
      <c r="G138" s="82" t="s">
        <v>2785</v>
      </c>
      <c r="H138" s="84">
        <v>25</v>
      </c>
      <c r="I138" s="84">
        <v>1</v>
      </c>
      <c r="J138" s="84">
        <v>1</v>
      </c>
      <c r="K138" s="136">
        <f t="shared" si="22"/>
        <v>1</v>
      </c>
      <c r="L138" s="133" t="s">
        <v>3514</v>
      </c>
      <c r="M138" s="162"/>
      <c r="N138" s="162"/>
      <c r="O138" s="163"/>
      <c r="P138" s="164"/>
      <c r="Q138" s="165"/>
      <c r="R138" s="137">
        <f t="shared" si="23"/>
        <v>1</v>
      </c>
      <c r="S138" s="170"/>
      <c r="T138" s="176" t="str">
        <f t="shared" si="24"/>
        <v/>
      </c>
      <c r="U138" s="94">
        <v>10</v>
      </c>
      <c r="V138" s="84">
        <v>200</v>
      </c>
      <c r="W138" s="85">
        <v>10</v>
      </c>
      <c r="X138" s="94">
        <f t="shared" si="25"/>
        <v>500</v>
      </c>
      <c r="Y138" s="85" t="str">
        <f t="shared" si="26"/>
        <v/>
      </c>
      <c r="Z138" s="94">
        <f t="shared" si="27"/>
        <v>14000</v>
      </c>
      <c r="AA138" s="85" t="str">
        <f t="shared" si="28"/>
        <v/>
      </c>
      <c r="AB138" s="94" t="str">
        <f t="shared" si="29"/>
        <v/>
      </c>
      <c r="AC138" s="95" t="str">
        <f t="shared" si="30"/>
        <v/>
      </c>
      <c r="AD138" s="178" t="str">
        <f t="shared" si="31"/>
        <v/>
      </c>
    </row>
    <row r="139" spans="1:30" s="110" customFormat="1" ht="24.95" customHeight="1" x14ac:dyDescent="0.15">
      <c r="A139" s="133">
        <v>135</v>
      </c>
      <c r="B139" s="134">
        <v>3</v>
      </c>
      <c r="C139" s="134" t="s">
        <v>2782</v>
      </c>
      <c r="D139" s="135" t="s">
        <v>2582</v>
      </c>
      <c r="E139" s="133"/>
      <c r="F139" s="82" t="s">
        <v>24</v>
      </c>
      <c r="G139" s="82" t="s">
        <v>1954</v>
      </c>
      <c r="H139" s="84">
        <v>42</v>
      </c>
      <c r="I139" s="84">
        <v>2</v>
      </c>
      <c r="J139" s="84">
        <v>1</v>
      </c>
      <c r="K139" s="136">
        <f t="shared" si="22"/>
        <v>2</v>
      </c>
      <c r="L139" s="133" t="s">
        <v>3514</v>
      </c>
      <c r="M139" s="162"/>
      <c r="N139" s="162"/>
      <c r="O139" s="163"/>
      <c r="P139" s="164"/>
      <c r="Q139" s="165"/>
      <c r="R139" s="137">
        <f t="shared" si="23"/>
        <v>2</v>
      </c>
      <c r="S139" s="170"/>
      <c r="T139" s="176" t="str">
        <f t="shared" si="24"/>
        <v/>
      </c>
      <c r="U139" s="94">
        <v>10</v>
      </c>
      <c r="V139" s="84">
        <v>200</v>
      </c>
      <c r="W139" s="85">
        <v>10</v>
      </c>
      <c r="X139" s="94">
        <f t="shared" si="25"/>
        <v>1680</v>
      </c>
      <c r="Y139" s="85" t="str">
        <f t="shared" si="26"/>
        <v/>
      </c>
      <c r="Z139" s="94">
        <f t="shared" si="27"/>
        <v>47040</v>
      </c>
      <c r="AA139" s="85" t="str">
        <f t="shared" si="28"/>
        <v/>
      </c>
      <c r="AB139" s="94" t="str">
        <f t="shared" si="29"/>
        <v/>
      </c>
      <c r="AC139" s="95" t="str">
        <f t="shared" si="30"/>
        <v/>
      </c>
      <c r="AD139" s="178" t="str">
        <f t="shared" si="31"/>
        <v/>
      </c>
    </row>
    <row r="140" spans="1:30" s="110" customFormat="1" ht="24.95" customHeight="1" x14ac:dyDescent="0.15">
      <c r="A140" s="133">
        <v>136</v>
      </c>
      <c r="B140" s="134">
        <v>3</v>
      </c>
      <c r="C140" s="134" t="s">
        <v>2783</v>
      </c>
      <c r="D140" s="135" t="s">
        <v>2582</v>
      </c>
      <c r="E140" s="133"/>
      <c r="F140" s="82" t="s">
        <v>36</v>
      </c>
      <c r="G140" s="82" t="s">
        <v>142</v>
      </c>
      <c r="H140" s="84">
        <v>42</v>
      </c>
      <c r="I140" s="84">
        <v>3</v>
      </c>
      <c r="J140" s="84">
        <v>2</v>
      </c>
      <c r="K140" s="136">
        <f t="shared" ref="K140:K179" si="32">+I140*J140</f>
        <v>6</v>
      </c>
      <c r="L140" s="133" t="s">
        <v>3514</v>
      </c>
      <c r="M140" s="162"/>
      <c r="N140" s="162"/>
      <c r="O140" s="163"/>
      <c r="P140" s="164"/>
      <c r="Q140" s="165"/>
      <c r="R140" s="137">
        <f t="shared" si="23"/>
        <v>3</v>
      </c>
      <c r="S140" s="170"/>
      <c r="T140" s="176" t="str">
        <f t="shared" si="24"/>
        <v/>
      </c>
      <c r="U140" s="94">
        <v>10</v>
      </c>
      <c r="V140" s="84">
        <v>200</v>
      </c>
      <c r="W140" s="85">
        <v>10</v>
      </c>
      <c r="X140" s="94">
        <f t="shared" si="25"/>
        <v>5040</v>
      </c>
      <c r="Y140" s="85" t="str">
        <f t="shared" si="26"/>
        <v/>
      </c>
      <c r="Z140" s="94">
        <f t="shared" si="27"/>
        <v>141120</v>
      </c>
      <c r="AA140" s="85" t="str">
        <f t="shared" si="28"/>
        <v/>
      </c>
      <c r="AB140" s="94" t="str">
        <f t="shared" si="29"/>
        <v/>
      </c>
      <c r="AC140" s="95" t="str">
        <f t="shared" si="30"/>
        <v/>
      </c>
      <c r="AD140" s="178" t="str">
        <f t="shared" si="31"/>
        <v/>
      </c>
    </row>
    <row r="141" spans="1:30" s="110" customFormat="1" ht="24.95" customHeight="1" x14ac:dyDescent="0.15">
      <c r="A141" s="133">
        <v>137</v>
      </c>
      <c r="B141" s="134">
        <v>3</v>
      </c>
      <c r="C141" s="134" t="s">
        <v>2783</v>
      </c>
      <c r="D141" s="135" t="s">
        <v>2582</v>
      </c>
      <c r="E141" s="133"/>
      <c r="F141" s="82" t="s">
        <v>24</v>
      </c>
      <c r="G141" s="82" t="s">
        <v>1954</v>
      </c>
      <c r="H141" s="84">
        <v>42</v>
      </c>
      <c r="I141" s="84">
        <v>2</v>
      </c>
      <c r="J141" s="84">
        <v>1</v>
      </c>
      <c r="K141" s="136">
        <f t="shared" si="32"/>
        <v>2</v>
      </c>
      <c r="L141" s="133" t="s">
        <v>3514</v>
      </c>
      <c r="M141" s="162"/>
      <c r="N141" s="162"/>
      <c r="O141" s="163"/>
      <c r="P141" s="164"/>
      <c r="Q141" s="165"/>
      <c r="R141" s="137">
        <f t="shared" si="23"/>
        <v>2</v>
      </c>
      <c r="S141" s="170"/>
      <c r="T141" s="176" t="str">
        <f t="shared" si="24"/>
        <v/>
      </c>
      <c r="U141" s="94">
        <v>10</v>
      </c>
      <c r="V141" s="84">
        <v>200</v>
      </c>
      <c r="W141" s="85">
        <v>10</v>
      </c>
      <c r="X141" s="94">
        <f t="shared" si="25"/>
        <v>1680</v>
      </c>
      <c r="Y141" s="85" t="str">
        <f t="shared" si="26"/>
        <v/>
      </c>
      <c r="Z141" s="94">
        <f t="shared" si="27"/>
        <v>47040</v>
      </c>
      <c r="AA141" s="85" t="str">
        <f t="shared" si="28"/>
        <v/>
      </c>
      <c r="AB141" s="94" t="str">
        <f t="shared" si="29"/>
        <v/>
      </c>
      <c r="AC141" s="95" t="str">
        <f t="shared" si="30"/>
        <v/>
      </c>
      <c r="AD141" s="178" t="str">
        <f t="shared" si="31"/>
        <v/>
      </c>
    </row>
    <row r="142" spans="1:30" s="110" customFormat="1" ht="24.95" customHeight="1" x14ac:dyDescent="0.15">
      <c r="A142" s="133">
        <v>138</v>
      </c>
      <c r="B142" s="134">
        <v>3</v>
      </c>
      <c r="C142" s="134" t="s">
        <v>2728</v>
      </c>
      <c r="D142" s="135" t="s">
        <v>2582</v>
      </c>
      <c r="E142" s="133"/>
      <c r="F142" s="82" t="s">
        <v>36</v>
      </c>
      <c r="G142" s="82" t="s">
        <v>142</v>
      </c>
      <c r="H142" s="84">
        <v>42</v>
      </c>
      <c r="I142" s="84">
        <v>3</v>
      </c>
      <c r="J142" s="84">
        <v>2</v>
      </c>
      <c r="K142" s="136">
        <f t="shared" si="32"/>
        <v>6</v>
      </c>
      <c r="L142" s="133" t="s">
        <v>3514</v>
      </c>
      <c r="M142" s="162"/>
      <c r="N142" s="162"/>
      <c r="O142" s="163"/>
      <c r="P142" s="164"/>
      <c r="Q142" s="165"/>
      <c r="R142" s="137">
        <f t="shared" si="23"/>
        <v>3</v>
      </c>
      <c r="S142" s="170"/>
      <c r="T142" s="176" t="str">
        <f t="shared" si="24"/>
        <v/>
      </c>
      <c r="U142" s="94">
        <v>10</v>
      </c>
      <c r="V142" s="84">
        <v>200</v>
      </c>
      <c r="W142" s="85">
        <v>10</v>
      </c>
      <c r="X142" s="94">
        <f t="shared" si="25"/>
        <v>5040</v>
      </c>
      <c r="Y142" s="85" t="str">
        <f t="shared" si="26"/>
        <v/>
      </c>
      <c r="Z142" s="94">
        <f t="shared" si="27"/>
        <v>141120</v>
      </c>
      <c r="AA142" s="85" t="str">
        <f t="shared" si="28"/>
        <v/>
      </c>
      <c r="AB142" s="94" t="str">
        <f t="shared" si="29"/>
        <v/>
      </c>
      <c r="AC142" s="95" t="str">
        <f t="shared" si="30"/>
        <v/>
      </c>
      <c r="AD142" s="178" t="str">
        <f t="shared" si="31"/>
        <v/>
      </c>
    </row>
    <row r="143" spans="1:30" s="110" customFormat="1" ht="24.95" customHeight="1" x14ac:dyDescent="0.15">
      <c r="A143" s="133">
        <v>139</v>
      </c>
      <c r="B143" s="134">
        <v>3</v>
      </c>
      <c r="C143" s="134" t="s">
        <v>1697</v>
      </c>
      <c r="D143" s="135" t="s">
        <v>2582</v>
      </c>
      <c r="E143" s="133"/>
      <c r="F143" s="82" t="s">
        <v>24</v>
      </c>
      <c r="G143" s="82" t="s">
        <v>49</v>
      </c>
      <c r="H143" s="84">
        <v>42</v>
      </c>
      <c r="I143" s="84">
        <v>3</v>
      </c>
      <c r="J143" s="84">
        <v>1</v>
      </c>
      <c r="K143" s="136">
        <f t="shared" si="32"/>
        <v>3</v>
      </c>
      <c r="L143" s="133" t="s">
        <v>3514</v>
      </c>
      <c r="M143" s="162"/>
      <c r="N143" s="162"/>
      <c r="O143" s="163"/>
      <c r="P143" s="164"/>
      <c r="Q143" s="165"/>
      <c r="R143" s="137">
        <f t="shared" si="23"/>
        <v>3</v>
      </c>
      <c r="S143" s="170"/>
      <c r="T143" s="176" t="str">
        <f t="shared" si="24"/>
        <v/>
      </c>
      <c r="U143" s="94">
        <v>10</v>
      </c>
      <c r="V143" s="84">
        <v>200</v>
      </c>
      <c r="W143" s="85">
        <v>10</v>
      </c>
      <c r="X143" s="94">
        <f t="shared" si="25"/>
        <v>2520</v>
      </c>
      <c r="Y143" s="85" t="str">
        <f t="shared" si="26"/>
        <v/>
      </c>
      <c r="Z143" s="94">
        <f t="shared" si="27"/>
        <v>70560</v>
      </c>
      <c r="AA143" s="85" t="str">
        <f t="shared" si="28"/>
        <v/>
      </c>
      <c r="AB143" s="94" t="str">
        <f t="shared" si="29"/>
        <v/>
      </c>
      <c r="AC143" s="95" t="str">
        <f t="shared" si="30"/>
        <v/>
      </c>
      <c r="AD143" s="178" t="str">
        <f t="shared" si="31"/>
        <v/>
      </c>
    </row>
    <row r="144" spans="1:30" s="110" customFormat="1" ht="24.95" customHeight="1" x14ac:dyDescent="0.15">
      <c r="A144" s="133">
        <v>140</v>
      </c>
      <c r="B144" s="134">
        <v>3</v>
      </c>
      <c r="C144" s="134" t="s">
        <v>1688</v>
      </c>
      <c r="D144" s="135" t="s">
        <v>2582</v>
      </c>
      <c r="E144" s="133"/>
      <c r="F144" s="82" t="s">
        <v>113</v>
      </c>
      <c r="G144" s="82" t="s">
        <v>2577</v>
      </c>
      <c r="H144" s="84">
        <v>22</v>
      </c>
      <c r="I144" s="84">
        <v>9</v>
      </c>
      <c r="J144" s="84">
        <v>1</v>
      </c>
      <c r="K144" s="136">
        <f t="shared" si="32"/>
        <v>9</v>
      </c>
      <c r="L144" s="133" t="s">
        <v>3514</v>
      </c>
      <c r="M144" s="162"/>
      <c r="N144" s="162"/>
      <c r="O144" s="163"/>
      <c r="P144" s="164"/>
      <c r="Q144" s="165"/>
      <c r="R144" s="137">
        <f t="shared" si="23"/>
        <v>9</v>
      </c>
      <c r="S144" s="170"/>
      <c r="T144" s="176" t="str">
        <f t="shared" si="24"/>
        <v/>
      </c>
      <c r="U144" s="94">
        <v>10</v>
      </c>
      <c r="V144" s="84">
        <v>200</v>
      </c>
      <c r="W144" s="85">
        <v>10</v>
      </c>
      <c r="X144" s="94">
        <f t="shared" si="25"/>
        <v>3960</v>
      </c>
      <c r="Y144" s="85" t="str">
        <f t="shared" si="26"/>
        <v/>
      </c>
      <c r="Z144" s="94">
        <f t="shared" si="27"/>
        <v>110880</v>
      </c>
      <c r="AA144" s="85" t="str">
        <f t="shared" si="28"/>
        <v/>
      </c>
      <c r="AB144" s="94" t="str">
        <f t="shared" si="29"/>
        <v/>
      </c>
      <c r="AC144" s="95" t="str">
        <f t="shared" si="30"/>
        <v/>
      </c>
      <c r="AD144" s="178" t="str">
        <f t="shared" si="31"/>
        <v/>
      </c>
    </row>
    <row r="145" spans="1:30" s="110" customFormat="1" ht="24.95" customHeight="1" x14ac:dyDescent="0.15">
      <c r="A145" s="133">
        <v>141</v>
      </c>
      <c r="B145" s="134">
        <v>3</v>
      </c>
      <c r="C145" s="134" t="s">
        <v>2784</v>
      </c>
      <c r="D145" s="135" t="s">
        <v>2582</v>
      </c>
      <c r="E145" s="133"/>
      <c r="F145" s="82" t="s">
        <v>113</v>
      </c>
      <c r="G145" s="82" t="s">
        <v>2799</v>
      </c>
      <c r="H145" s="84">
        <v>22</v>
      </c>
      <c r="I145" s="84">
        <v>1</v>
      </c>
      <c r="J145" s="84">
        <v>1</v>
      </c>
      <c r="K145" s="136">
        <f t="shared" si="32"/>
        <v>1</v>
      </c>
      <c r="L145" s="133" t="s">
        <v>3514</v>
      </c>
      <c r="M145" s="162"/>
      <c r="N145" s="162"/>
      <c r="O145" s="163"/>
      <c r="P145" s="164"/>
      <c r="Q145" s="165"/>
      <c r="R145" s="137">
        <f t="shared" si="23"/>
        <v>1</v>
      </c>
      <c r="S145" s="170"/>
      <c r="T145" s="176" t="str">
        <f t="shared" si="24"/>
        <v/>
      </c>
      <c r="U145" s="94">
        <v>10</v>
      </c>
      <c r="V145" s="84">
        <v>200</v>
      </c>
      <c r="W145" s="85">
        <v>10</v>
      </c>
      <c r="X145" s="94">
        <f t="shared" si="25"/>
        <v>440</v>
      </c>
      <c r="Y145" s="85" t="str">
        <f t="shared" si="26"/>
        <v/>
      </c>
      <c r="Z145" s="94">
        <f t="shared" si="27"/>
        <v>12320</v>
      </c>
      <c r="AA145" s="85" t="str">
        <f t="shared" si="28"/>
        <v/>
      </c>
      <c r="AB145" s="94" t="str">
        <f t="shared" si="29"/>
        <v/>
      </c>
      <c r="AC145" s="95" t="str">
        <f t="shared" si="30"/>
        <v/>
      </c>
      <c r="AD145" s="178" t="str">
        <f t="shared" si="31"/>
        <v/>
      </c>
    </row>
    <row r="146" spans="1:30" s="110" customFormat="1" ht="24.95" customHeight="1" x14ac:dyDescent="0.15">
      <c r="A146" s="133">
        <v>142</v>
      </c>
      <c r="B146" s="134">
        <v>3</v>
      </c>
      <c r="C146" s="134" t="s">
        <v>2380</v>
      </c>
      <c r="D146" s="135" t="s">
        <v>2582</v>
      </c>
      <c r="E146" s="133"/>
      <c r="F146" s="82" t="s">
        <v>24</v>
      </c>
      <c r="G146" s="82" t="s">
        <v>49</v>
      </c>
      <c r="H146" s="84">
        <v>42</v>
      </c>
      <c r="I146" s="84">
        <v>2</v>
      </c>
      <c r="J146" s="84">
        <v>1</v>
      </c>
      <c r="K146" s="136">
        <f t="shared" si="32"/>
        <v>2</v>
      </c>
      <c r="L146" s="133" t="s">
        <v>3514</v>
      </c>
      <c r="M146" s="162"/>
      <c r="N146" s="162"/>
      <c r="O146" s="163"/>
      <c r="P146" s="164"/>
      <c r="Q146" s="165"/>
      <c r="R146" s="137">
        <f t="shared" si="23"/>
        <v>2</v>
      </c>
      <c r="S146" s="170"/>
      <c r="T146" s="176" t="str">
        <f t="shared" si="24"/>
        <v/>
      </c>
      <c r="U146" s="94">
        <v>10</v>
      </c>
      <c r="V146" s="84">
        <v>200</v>
      </c>
      <c r="W146" s="85">
        <v>10</v>
      </c>
      <c r="X146" s="94">
        <f t="shared" si="25"/>
        <v>1680</v>
      </c>
      <c r="Y146" s="85" t="str">
        <f t="shared" si="26"/>
        <v/>
      </c>
      <c r="Z146" s="94">
        <f t="shared" si="27"/>
        <v>47040</v>
      </c>
      <c r="AA146" s="85" t="str">
        <f t="shared" si="28"/>
        <v/>
      </c>
      <c r="AB146" s="94" t="str">
        <f t="shared" si="29"/>
        <v/>
      </c>
      <c r="AC146" s="95" t="str">
        <f t="shared" si="30"/>
        <v/>
      </c>
      <c r="AD146" s="178" t="str">
        <f t="shared" si="31"/>
        <v/>
      </c>
    </row>
    <row r="147" spans="1:30" s="110" customFormat="1" ht="24.95" customHeight="1" x14ac:dyDescent="0.15">
      <c r="A147" s="133">
        <v>143</v>
      </c>
      <c r="B147" s="134">
        <v>3</v>
      </c>
      <c r="C147" s="134" t="s">
        <v>2380</v>
      </c>
      <c r="D147" s="135" t="s">
        <v>2582</v>
      </c>
      <c r="E147" s="133"/>
      <c r="F147" s="82" t="s">
        <v>24</v>
      </c>
      <c r="G147" s="82" t="s">
        <v>49</v>
      </c>
      <c r="H147" s="84">
        <v>42</v>
      </c>
      <c r="I147" s="84">
        <v>2</v>
      </c>
      <c r="J147" s="84">
        <v>1</v>
      </c>
      <c r="K147" s="136">
        <f t="shared" si="32"/>
        <v>2</v>
      </c>
      <c r="L147" s="133" t="s">
        <v>3514</v>
      </c>
      <c r="M147" s="162"/>
      <c r="N147" s="162"/>
      <c r="O147" s="163"/>
      <c r="P147" s="164"/>
      <c r="Q147" s="165"/>
      <c r="R147" s="137">
        <f t="shared" si="23"/>
        <v>2</v>
      </c>
      <c r="S147" s="170"/>
      <c r="T147" s="176" t="str">
        <f t="shared" si="24"/>
        <v/>
      </c>
      <c r="U147" s="94">
        <v>10</v>
      </c>
      <c r="V147" s="84">
        <v>200</v>
      </c>
      <c r="W147" s="85">
        <v>10</v>
      </c>
      <c r="X147" s="94">
        <f t="shared" si="25"/>
        <v>1680</v>
      </c>
      <c r="Y147" s="85" t="str">
        <f t="shared" si="26"/>
        <v/>
      </c>
      <c r="Z147" s="94">
        <f t="shared" si="27"/>
        <v>47040</v>
      </c>
      <c r="AA147" s="85" t="str">
        <f t="shared" si="28"/>
        <v/>
      </c>
      <c r="AB147" s="94" t="str">
        <f t="shared" si="29"/>
        <v/>
      </c>
      <c r="AC147" s="95" t="str">
        <f t="shared" si="30"/>
        <v/>
      </c>
      <c r="AD147" s="178" t="str">
        <f t="shared" si="31"/>
        <v/>
      </c>
    </row>
    <row r="148" spans="1:30" s="110" customFormat="1" ht="24.95" customHeight="1" x14ac:dyDescent="0.15">
      <c r="A148" s="133">
        <v>144</v>
      </c>
      <c r="B148" s="134">
        <v>3</v>
      </c>
      <c r="C148" s="134" t="s">
        <v>1688</v>
      </c>
      <c r="D148" s="135" t="s">
        <v>2582</v>
      </c>
      <c r="E148" s="133"/>
      <c r="F148" s="82" t="s">
        <v>113</v>
      </c>
      <c r="G148" s="82" t="s">
        <v>2577</v>
      </c>
      <c r="H148" s="84">
        <v>22</v>
      </c>
      <c r="I148" s="84">
        <v>2</v>
      </c>
      <c r="J148" s="84">
        <v>1</v>
      </c>
      <c r="K148" s="136">
        <f t="shared" si="32"/>
        <v>2</v>
      </c>
      <c r="L148" s="133" t="s">
        <v>3514</v>
      </c>
      <c r="M148" s="162"/>
      <c r="N148" s="162"/>
      <c r="O148" s="163"/>
      <c r="P148" s="164"/>
      <c r="Q148" s="165"/>
      <c r="R148" s="137">
        <f t="shared" si="23"/>
        <v>2</v>
      </c>
      <c r="S148" s="170"/>
      <c r="T148" s="176" t="str">
        <f t="shared" si="24"/>
        <v/>
      </c>
      <c r="U148" s="94">
        <v>10</v>
      </c>
      <c r="V148" s="84">
        <v>200</v>
      </c>
      <c r="W148" s="85">
        <v>10</v>
      </c>
      <c r="X148" s="94">
        <f t="shared" si="25"/>
        <v>880</v>
      </c>
      <c r="Y148" s="85" t="str">
        <f t="shared" si="26"/>
        <v/>
      </c>
      <c r="Z148" s="94">
        <f t="shared" si="27"/>
        <v>24640</v>
      </c>
      <c r="AA148" s="85" t="str">
        <f t="shared" si="28"/>
        <v/>
      </c>
      <c r="AB148" s="94" t="str">
        <f t="shared" si="29"/>
        <v/>
      </c>
      <c r="AC148" s="95" t="str">
        <f t="shared" si="30"/>
        <v/>
      </c>
      <c r="AD148" s="178" t="str">
        <f t="shared" si="31"/>
        <v/>
      </c>
    </row>
    <row r="149" spans="1:30" s="110" customFormat="1" ht="24.95" customHeight="1" x14ac:dyDescent="0.15">
      <c r="A149" s="133">
        <v>145</v>
      </c>
      <c r="B149" s="134">
        <v>3</v>
      </c>
      <c r="C149" s="134" t="s">
        <v>1688</v>
      </c>
      <c r="D149" s="135" t="s">
        <v>2582</v>
      </c>
      <c r="E149" s="133"/>
      <c r="F149" s="82" t="s">
        <v>24</v>
      </c>
      <c r="G149" s="82" t="s">
        <v>2807</v>
      </c>
      <c r="H149" s="84">
        <v>42</v>
      </c>
      <c r="I149" s="84">
        <v>2</v>
      </c>
      <c r="J149" s="84">
        <v>1</v>
      </c>
      <c r="K149" s="136">
        <f t="shared" si="32"/>
        <v>2</v>
      </c>
      <c r="L149" s="133" t="s">
        <v>3514</v>
      </c>
      <c r="M149" s="162"/>
      <c r="N149" s="162"/>
      <c r="O149" s="163"/>
      <c r="P149" s="164"/>
      <c r="Q149" s="165"/>
      <c r="R149" s="137">
        <f t="shared" si="23"/>
        <v>2</v>
      </c>
      <c r="S149" s="170"/>
      <c r="T149" s="176" t="str">
        <f t="shared" si="24"/>
        <v/>
      </c>
      <c r="U149" s="94">
        <v>10</v>
      </c>
      <c r="V149" s="84">
        <v>200</v>
      </c>
      <c r="W149" s="85">
        <v>10</v>
      </c>
      <c r="X149" s="94">
        <f t="shared" si="25"/>
        <v>1680</v>
      </c>
      <c r="Y149" s="85" t="str">
        <f t="shared" si="26"/>
        <v/>
      </c>
      <c r="Z149" s="94">
        <f t="shared" si="27"/>
        <v>47040</v>
      </c>
      <c r="AA149" s="85" t="str">
        <f t="shared" si="28"/>
        <v/>
      </c>
      <c r="AB149" s="94" t="str">
        <f t="shared" si="29"/>
        <v/>
      </c>
      <c r="AC149" s="95" t="str">
        <f t="shared" si="30"/>
        <v/>
      </c>
      <c r="AD149" s="178" t="str">
        <f t="shared" si="31"/>
        <v/>
      </c>
    </row>
    <row r="150" spans="1:30" s="110" customFormat="1" ht="24.95" customHeight="1" x14ac:dyDescent="0.15">
      <c r="A150" s="133">
        <v>146</v>
      </c>
      <c r="B150" s="134">
        <v>3</v>
      </c>
      <c r="C150" s="134" t="s">
        <v>1759</v>
      </c>
      <c r="D150" s="135" t="s">
        <v>2582</v>
      </c>
      <c r="E150" s="133"/>
      <c r="F150" s="82" t="s">
        <v>36</v>
      </c>
      <c r="G150" s="82" t="s">
        <v>79</v>
      </c>
      <c r="H150" s="84">
        <v>42</v>
      </c>
      <c r="I150" s="84">
        <v>15</v>
      </c>
      <c r="J150" s="84">
        <v>2</v>
      </c>
      <c r="K150" s="136">
        <f t="shared" si="32"/>
        <v>30</v>
      </c>
      <c r="L150" s="133" t="s">
        <v>3514</v>
      </c>
      <c r="M150" s="162"/>
      <c r="N150" s="162"/>
      <c r="O150" s="163"/>
      <c r="P150" s="164"/>
      <c r="Q150" s="165"/>
      <c r="R150" s="137">
        <f t="shared" si="23"/>
        <v>15</v>
      </c>
      <c r="S150" s="170"/>
      <c r="T150" s="176" t="str">
        <f t="shared" si="24"/>
        <v/>
      </c>
      <c r="U150" s="94">
        <v>10</v>
      </c>
      <c r="V150" s="84">
        <v>200</v>
      </c>
      <c r="W150" s="85">
        <v>10</v>
      </c>
      <c r="X150" s="94">
        <f t="shared" si="25"/>
        <v>25200</v>
      </c>
      <c r="Y150" s="85" t="str">
        <f t="shared" si="26"/>
        <v/>
      </c>
      <c r="Z150" s="94">
        <f t="shared" si="27"/>
        <v>705600</v>
      </c>
      <c r="AA150" s="85" t="str">
        <f t="shared" si="28"/>
        <v/>
      </c>
      <c r="AB150" s="94" t="str">
        <f t="shared" si="29"/>
        <v/>
      </c>
      <c r="AC150" s="95" t="str">
        <f t="shared" si="30"/>
        <v/>
      </c>
      <c r="AD150" s="178" t="str">
        <f t="shared" si="31"/>
        <v/>
      </c>
    </row>
    <row r="151" spans="1:30" s="110" customFormat="1" ht="24.95" customHeight="1" x14ac:dyDescent="0.15">
      <c r="A151" s="133">
        <v>147</v>
      </c>
      <c r="B151" s="134">
        <v>3</v>
      </c>
      <c r="C151" s="134" t="s">
        <v>1759</v>
      </c>
      <c r="D151" s="135" t="s">
        <v>2582</v>
      </c>
      <c r="E151" s="133"/>
      <c r="F151" s="82" t="s">
        <v>24</v>
      </c>
      <c r="G151" s="82" t="s">
        <v>2808</v>
      </c>
      <c r="H151" s="84">
        <v>42</v>
      </c>
      <c r="I151" s="84">
        <v>2</v>
      </c>
      <c r="J151" s="84">
        <v>1</v>
      </c>
      <c r="K151" s="136">
        <f t="shared" si="32"/>
        <v>2</v>
      </c>
      <c r="L151" s="133" t="s">
        <v>3517</v>
      </c>
      <c r="M151" s="162"/>
      <c r="N151" s="162"/>
      <c r="O151" s="163"/>
      <c r="P151" s="164"/>
      <c r="Q151" s="165"/>
      <c r="R151" s="137">
        <f t="shared" si="23"/>
        <v>2</v>
      </c>
      <c r="S151" s="170"/>
      <c r="T151" s="176" t="str">
        <f t="shared" si="24"/>
        <v/>
      </c>
      <c r="U151" s="94">
        <v>10</v>
      </c>
      <c r="V151" s="84">
        <v>200</v>
      </c>
      <c r="W151" s="85">
        <v>10</v>
      </c>
      <c r="X151" s="94">
        <f t="shared" si="25"/>
        <v>1680</v>
      </c>
      <c r="Y151" s="85" t="str">
        <f t="shared" si="26"/>
        <v/>
      </c>
      <c r="Z151" s="94">
        <f t="shared" si="27"/>
        <v>47040</v>
      </c>
      <c r="AA151" s="85" t="str">
        <f t="shared" si="28"/>
        <v/>
      </c>
      <c r="AB151" s="94" t="str">
        <f t="shared" si="29"/>
        <v/>
      </c>
      <c r="AC151" s="95" t="str">
        <f t="shared" si="30"/>
        <v/>
      </c>
      <c r="AD151" s="178" t="str">
        <f t="shared" si="31"/>
        <v/>
      </c>
    </row>
    <row r="152" spans="1:30" s="110" customFormat="1" ht="24.95" customHeight="1" x14ac:dyDescent="0.15">
      <c r="A152" s="133">
        <v>148</v>
      </c>
      <c r="B152" s="134">
        <v>3</v>
      </c>
      <c r="C152" s="134" t="s">
        <v>1747</v>
      </c>
      <c r="D152" s="135" t="s">
        <v>2582</v>
      </c>
      <c r="E152" s="133"/>
      <c r="F152" s="82" t="s">
        <v>36</v>
      </c>
      <c r="G152" s="82" t="s">
        <v>142</v>
      </c>
      <c r="H152" s="84">
        <v>42</v>
      </c>
      <c r="I152" s="84">
        <v>9</v>
      </c>
      <c r="J152" s="84">
        <v>2</v>
      </c>
      <c r="K152" s="136">
        <f t="shared" si="32"/>
        <v>18</v>
      </c>
      <c r="L152" s="133" t="s">
        <v>3514</v>
      </c>
      <c r="M152" s="162"/>
      <c r="N152" s="162"/>
      <c r="O152" s="163"/>
      <c r="P152" s="164"/>
      <c r="Q152" s="165"/>
      <c r="R152" s="137">
        <f t="shared" si="23"/>
        <v>9</v>
      </c>
      <c r="S152" s="170"/>
      <c r="T152" s="176" t="str">
        <f t="shared" si="24"/>
        <v/>
      </c>
      <c r="U152" s="94">
        <v>10</v>
      </c>
      <c r="V152" s="84">
        <v>200</v>
      </c>
      <c r="W152" s="85">
        <v>10</v>
      </c>
      <c r="X152" s="94">
        <f t="shared" si="25"/>
        <v>15120</v>
      </c>
      <c r="Y152" s="85" t="str">
        <f t="shared" si="26"/>
        <v/>
      </c>
      <c r="Z152" s="94">
        <f t="shared" si="27"/>
        <v>423360</v>
      </c>
      <c r="AA152" s="85" t="str">
        <f t="shared" si="28"/>
        <v/>
      </c>
      <c r="AB152" s="94" t="str">
        <f t="shared" si="29"/>
        <v/>
      </c>
      <c r="AC152" s="95" t="str">
        <f t="shared" si="30"/>
        <v/>
      </c>
      <c r="AD152" s="178" t="str">
        <f t="shared" si="31"/>
        <v/>
      </c>
    </row>
    <row r="153" spans="1:30" s="110" customFormat="1" ht="24.95" customHeight="1" x14ac:dyDescent="0.15">
      <c r="A153" s="133">
        <v>149</v>
      </c>
      <c r="B153" s="134">
        <v>3</v>
      </c>
      <c r="C153" s="134" t="s">
        <v>1726</v>
      </c>
      <c r="D153" s="135" t="s">
        <v>2582</v>
      </c>
      <c r="E153" s="133"/>
      <c r="F153" s="82" t="s">
        <v>36</v>
      </c>
      <c r="G153" s="82" t="s">
        <v>142</v>
      </c>
      <c r="H153" s="84">
        <v>42</v>
      </c>
      <c r="I153" s="84">
        <v>6</v>
      </c>
      <c r="J153" s="84">
        <v>2</v>
      </c>
      <c r="K153" s="136">
        <f t="shared" si="32"/>
        <v>12</v>
      </c>
      <c r="L153" s="133" t="s">
        <v>3514</v>
      </c>
      <c r="M153" s="162"/>
      <c r="N153" s="162"/>
      <c r="O153" s="163"/>
      <c r="P153" s="164"/>
      <c r="Q153" s="165"/>
      <c r="R153" s="137">
        <f t="shared" si="23"/>
        <v>6</v>
      </c>
      <c r="S153" s="170"/>
      <c r="T153" s="176" t="str">
        <f t="shared" si="24"/>
        <v/>
      </c>
      <c r="U153" s="94">
        <v>10</v>
      </c>
      <c r="V153" s="84">
        <v>200</v>
      </c>
      <c r="W153" s="85">
        <v>10</v>
      </c>
      <c r="X153" s="94">
        <f t="shared" si="25"/>
        <v>10080</v>
      </c>
      <c r="Y153" s="85" t="str">
        <f t="shared" si="26"/>
        <v/>
      </c>
      <c r="Z153" s="94">
        <f t="shared" si="27"/>
        <v>282240</v>
      </c>
      <c r="AA153" s="85" t="str">
        <f t="shared" si="28"/>
        <v/>
      </c>
      <c r="AB153" s="94" t="str">
        <f t="shared" si="29"/>
        <v/>
      </c>
      <c r="AC153" s="95" t="str">
        <f t="shared" si="30"/>
        <v/>
      </c>
      <c r="AD153" s="178" t="str">
        <f t="shared" si="31"/>
        <v/>
      </c>
    </row>
    <row r="154" spans="1:30" s="110" customFormat="1" ht="24.95" customHeight="1" x14ac:dyDescent="0.15">
      <c r="A154" s="133">
        <v>150</v>
      </c>
      <c r="B154" s="134">
        <v>3</v>
      </c>
      <c r="C154" s="134" t="s">
        <v>1726</v>
      </c>
      <c r="D154" s="135" t="s">
        <v>2582</v>
      </c>
      <c r="E154" s="133"/>
      <c r="F154" s="82" t="s">
        <v>24</v>
      </c>
      <c r="G154" s="82" t="s">
        <v>1954</v>
      </c>
      <c r="H154" s="84">
        <v>42</v>
      </c>
      <c r="I154" s="84">
        <v>2</v>
      </c>
      <c r="J154" s="84">
        <v>1</v>
      </c>
      <c r="K154" s="136">
        <f t="shared" si="32"/>
        <v>2</v>
      </c>
      <c r="L154" s="133" t="s">
        <v>3514</v>
      </c>
      <c r="M154" s="162"/>
      <c r="N154" s="162"/>
      <c r="O154" s="163"/>
      <c r="P154" s="164"/>
      <c r="Q154" s="165"/>
      <c r="R154" s="137">
        <f t="shared" si="23"/>
        <v>2</v>
      </c>
      <c r="S154" s="170"/>
      <c r="T154" s="176" t="str">
        <f t="shared" si="24"/>
        <v/>
      </c>
      <c r="U154" s="94">
        <v>10</v>
      </c>
      <c r="V154" s="84">
        <v>200</v>
      </c>
      <c r="W154" s="85">
        <v>10</v>
      </c>
      <c r="X154" s="94">
        <f t="shared" si="25"/>
        <v>1680</v>
      </c>
      <c r="Y154" s="85" t="str">
        <f t="shared" si="26"/>
        <v/>
      </c>
      <c r="Z154" s="94">
        <f t="shared" si="27"/>
        <v>47040</v>
      </c>
      <c r="AA154" s="85" t="str">
        <f t="shared" si="28"/>
        <v/>
      </c>
      <c r="AB154" s="94" t="str">
        <f t="shared" si="29"/>
        <v/>
      </c>
      <c r="AC154" s="95" t="str">
        <f t="shared" si="30"/>
        <v/>
      </c>
      <c r="AD154" s="178" t="str">
        <f t="shared" si="31"/>
        <v/>
      </c>
    </row>
    <row r="155" spans="1:30" s="110" customFormat="1" ht="24.95" customHeight="1" x14ac:dyDescent="0.15">
      <c r="A155" s="133">
        <v>151</v>
      </c>
      <c r="B155" s="134">
        <v>3</v>
      </c>
      <c r="C155" s="134" t="s">
        <v>2536</v>
      </c>
      <c r="D155" s="135" t="s">
        <v>2582</v>
      </c>
      <c r="E155" s="133"/>
      <c r="F155" s="82" t="s">
        <v>36</v>
      </c>
      <c r="G155" s="82" t="s">
        <v>142</v>
      </c>
      <c r="H155" s="84">
        <v>42</v>
      </c>
      <c r="I155" s="84">
        <v>2</v>
      </c>
      <c r="J155" s="84">
        <v>2</v>
      </c>
      <c r="K155" s="136">
        <f t="shared" si="32"/>
        <v>4</v>
      </c>
      <c r="L155" s="133" t="s">
        <v>3514</v>
      </c>
      <c r="M155" s="162"/>
      <c r="N155" s="162"/>
      <c r="O155" s="163"/>
      <c r="P155" s="164"/>
      <c r="Q155" s="165"/>
      <c r="R155" s="137">
        <f t="shared" si="23"/>
        <v>2</v>
      </c>
      <c r="S155" s="170"/>
      <c r="T155" s="176" t="str">
        <f t="shared" si="24"/>
        <v/>
      </c>
      <c r="U155" s="94">
        <v>10</v>
      </c>
      <c r="V155" s="84">
        <v>200</v>
      </c>
      <c r="W155" s="85">
        <v>10</v>
      </c>
      <c r="X155" s="94">
        <f t="shared" si="25"/>
        <v>3360</v>
      </c>
      <c r="Y155" s="85" t="str">
        <f t="shared" si="26"/>
        <v/>
      </c>
      <c r="Z155" s="94">
        <f t="shared" si="27"/>
        <v>94080</v>
      </c>
      <c r="AA155" s="85" t="str">
        <f t="shared" si="28"/>
        <v/>
      </c>
      <c r="AB155" s="94" t="str">
        <f t="shared" si="29"/>
        <v/>
      </c>
      <c r="AC155" s="95" t="str">
        <f t="shared" si="30"/>
        <v/>
      </c>
      <c r="AD155" s="178" t="str">
        <f t="shared" si="31"/>
        <v/>
      </c>
    </row>
    <row r="156" spans="1:30" s="110" customFormat="1" ht="24.95" customHeight="1" x14ac:dyDescent="0.15">
      <c r="A156" s="133">
        <v>152</v>
      </c>
      <c r="B156" s="134">
        <v>3</v>
      </c>
      <c r="C156" s="134" t="s">
        <v>2613</v>
      </c>
      <c r="D156" s="135" t="s">
        <v>2582</v>
      </c>
      <c r="E156" s="133"/>
      <c r="F156" s="82" t="s">
        <v>36</v>
      </c>
      <c r="G156" s="82" t="s">
        <v>142</v>
      </c>
      <c r="H156" s="84">
        <v>42</v>
      </c>
      <c r="I156" s="84">
        <v>9</v>
      </c>
      <c r="J156" s="84">
        <v>2</v>
      </c>
      <c r="K156" s="136">
        <f t="shared" si="32"/>
        <v>18</v>
      </c>
      <c r="L156" s="133" t="s">
        <v>3514</v>
      </c>
      <c r="M156" s="162"/>
      <c r="N156" s="162"/>
      <c r="O156" s="163"/>
      <c r="P156" s="164"/>
      <c r="Q156" s="165"/>
      <c r="R156" s="137">
        <f t="shared" si="23"/>
        <v>9</v>
      </c>
      <c r="S156" s="170"/>
      <c r="T156" s="176" t="str">
        <f t="shared" si="24"/>
        <v/>
      </c>
      <c r="U156" s="94">
        <v>10</v>
      </c>
      <c r="V156" s="84">
        <v>200</v>
      </c>
      <c r="W156" s="85">
        <v>10</v>
      </c>
      <c r="X156" s="94">
        <f t="shared" si="25"/>
        <v>15120</v>
      </c>
      <c r="Y156" s="85" t="str">
        <f t="shared" si="26"/>
        <v/>
      </c>
      <c r="Z156" s="94">
        <f t="shared" si="27"/>
        <v>423360</v>
      </c>
      <c r="AA156" s="85" t="str">
        <f t="shared" si="28"/>
        <v/>
      </c>
      <c r="AB156" s="94" t="str">
        <f t="shared" si="29"/>
        <v/>
      </c>
      <c r="AC156" s="95" t="str">
        <f t="shared" si="30"/>
        <v/>
      </c>
      <c r="AD156" s="178" t="str">
        <f t="shared" si="31"/>
        <v/>
      </c>
    </row>
    <row r="157" spans="1:30" s="110" customFormat="1" ht="24.95" customHeight="1" x14ac:dyDescent="0.15">
      <c r="A157" s="133">
        <v>153</v>
      </c>
      <c r="B157" s="134">
        <v>3</v>
      </c>
      <c r="C157" s="134" t="s">
        <v>2613</v>
      </c>
      <c r="D157" s="135" t="s">
        <v>2582</v>
      </c>
      <c r="E157" s="133"/>
      <c r="F157" s="82" t="s">
        <v>24</v>
      </c>
      <c r="G157" s="82" t="s">
        <v>1954</v>
      </c>
      <c r="H157" s="84">
        <v>42</v>
      </c>
      <c r="I157" s="84">
        <v>2</v>
      </c>
      <c r="J157" s="84">
        <v>1</v>
      </c>
      <c r="K157" s="136">
        <f t="shared" si="32"/>
        <v>2</v>
      </c>
      <c r="L157" s="133" t="s">
        <v>3514</v>
      </c>
      <c r="M157" s="162"/>
      <c r="N157" s="162"/>
      <c r="O157" s="163"/>
      <c r="P157" s="164"/>
      <c r="Q157" s="165"/>
      <c r="R157" s="137">
        <f t="shared" si="23"/>
        <v>2</v>
      </c>
      <c r="S157" s="170"/>
      <c r="T157" s="176" t="str">
        <f t="shared" si="24"/>
        <v/>
      </c>
      <c r="U157" s="94">
        <v>10</v>
      </c>
      <c r="V157" s="84">
        <v>200</v>
      </c>
      <c r="W157" s="85">
        <v>10</v>
      </c>
      <c r="X157" s="94">
        <f t="shared" si="25"/>
        <v>1680</v>
      </c>
      <c r="Y157" s="85" t="str">
        <f t="shared" si="26"/>
        <v/>
      </c>
      <c r="Z157" s="94">
        <f t="shared" si="27"/>
        <v>47040</v>
      </c>
      <c r="AA157" s="85" t="str">
        <f t="shared" si="28"/>
        <v/>
      </c>
      <c r="AB157" s="94" t="str">
        <f t="shared" si="29"/>
        <v/>
      </c>
      <c r="AC157" s="95" t="str">
        <f t="shared" si="30"/>
        <v/>
      </c>
      <c r="AD157" s="178" t="str">
        <f t="shared" si="31"/>
        <v/>
      </c>
    </row>
    <row r="158" spans="1:30" s="110" customFormat="1" ht="24.95" customHeight="1" x14ac:dyDescent="0.15">
      <c r="A158" s="133">
        <v>154</v>
      </c>
      <c r="B158" s="134">
        <v>3</v>
      </c>
      <c r="C158" s="134" t="s">
        <v>2815</v>
      </c>
      <c r="D158" s="135" t="s">
        <v>2582</v>
      </c>
      <c r="E158" s="133"/>
      <c r="F158" s="82" t="s">
        <v>2811</v>
      </c>
      <c r="G158" s="82" t="s">
        <v>2824</v>
      </c>
      <c r="H158" s="84">
        <v>6.7</v>
      </c>
      <c r="I158" s="84">
        <v>1</v>
      </c>
      <c r="J158" s="84">
        <v>1</v>
      </c>
      <c r="K158" s="136">
        <f t="shared" si="32"/>
        <v>1</v>
      </c>
      <c r="L158" s="133" t="s">
        <v>3514</v>
      </c>
      <c r="M158" s="162"/>
      <c r="N158" s="162"/>
      <c r="O158" s="163"/>
      <c r="P158" s="164"/>
      <c r="Q158" s="165"/>
      <c r="R158" s="137">
        <f t="shared" si="23"/>
        <v>1</v>
      </c>
      <c r="S158" s="170"/>
      <c r="T158" s="176" t="str">
        <f t="shared" si="24"/>
        <v/>
      </c>
      <c r="U158" s="94">
        <v>24</v>
      </c>
      <c r="V158" s="84">
        <v>365</v>
      </c>
      <c r="W158" s="85">
        <v>10</v>
      </c>
      <c r="X158" s="94">
        <f t="shared" si="25"/>
        <v>586</v>
      </c>
      <c r="Y158" s="85" t="str">
        <f t="shared" si="26"/>
        <v/>
      </c>
      <c r="Z158" s="94">
        <f t="shared" si="27"/>
        <v>16408</v>
      </c>
      <c r="AA158" s="85" t="str">
        <f t="shared" si="28"/>
        <v/>
      </c>
      <c r="AB158" s="94" t="str">
        <f t="shared" si="29"/>
        <v/>
      </c>
      <c r="AC158" s="95" t="str">
        <f t="shared" si="30"/>
        <v/>
      </c>
      <c r="AD158" s="178" t="str">
        <f t="shared" si="31"/>
        <v/>
      </c>
    </row>
    <row r="159" spans="1:30" s="110" customFormat="1" ht="24.95" customHeight="1" x14ac:dyDescent="0.15">
      <c r="A159" s="133">
        <v>155</v>
      </c>
      <c r="B159" s="134">
        <v>3</v>
      </c>
      <c r="C159" s="134" t="s">
        <v>2380</v>
      </c>
      <c r="D159" s="135" t="s">
        <v>2582</v>
      </c>
      <c r="E159" s="133"/>
      <c r="F159" s="82" t="s">
        <v>2811</v>
      </c>
      <c r="G159" s="82" t="s">
        <v>2824</v>
      </c>
      <c r="H159" s="84">
        <v>6.7</v>
      </c>
      <c r="I159" s="84">
        <v>1</v>
      </c>
      <c r="J159" s="84">
        <v>1</v>
      </c>
      <c r="K159" s="136">
        <f t="shared" si="32"/>
        <v>1</v>
      </c>
      <c r="L159" s="133" t="s">
        <v>3514</v>
      </c>
      <c r="M159" s="162"/>
      <c r="N159" s="162"/>
      <c r="O159" s="163"/>
      <c r="P159" s="164"/>
      <c r="Q159" s="165"/>
      <c r="R159" s="137">
        <f t="shared" si="23"/>
        <v>1</v>
      </c>
      <c r="S159" s="170"/>
      <c r="T159" s="176" t="str">
        <f t="shared" si="24"/>
        <v/>
      </c>
      <c r="U159" s="94">
        <v>24</v>
      </c>
      <c r="V159" s="84">
        <v>365</v>
      </c>
      <c r="W159" s="85">
        <v>10</v>
      </c>
      <c r="X159" s="94">
        <f t="shared" si="25"/>
        <v>586</v>
      </c>
      <c r="Y159" s="85" t="str">
        <f t="shared" si="26"/>
        <v/>
      </c>
      <c r="Z159" s="94">
        <f t="shared" si="27"/>
        <v>16408</v>
      </c>
      <c r="AA159" s="85" t="str">
        <f t="shared" si="28"/>
        <v/>
      </c>
      <c r="AB159" s="94" t="str">
        <f t="shared" si="29"/>
        <v/>
      </c>
      <c r="AC159" s="95" t="str">
        <f t="shared" si="30"/>
        <v/>
      </c>
      <c r="AD159" s="178" t="str">
        <f t="shared" si="31"/>
        <v/>
      </c>
    </row>
    <row r="160" spans="1:30" s="110" customFormat="1" ht="24.95" customHeight="1" x14ac:dyDescent="0.15">
      <c r="A160" s="133">
        <v>156</v>
      </c>
      <c r="B160" s="134">
        <v>3</v>
      </c>
      <c r="C160" s="134" t="s">
        <v>2380</v>
      </c>
      <c r="D160" s="135" t="s">
        <v>2582</v>
      </c>
      <c r="E160" s="133"/>
      <c r="F160" s="82" t="s">
        <v>2811</v>
      </c>
      <c r="G160" s="82" t="s">
        <v>2824</v>
      </c>
      <c r="H160" s="84">
        <v>6.7</v>
      </c>
      <c r="I160" s="84">
        <v>1</v>
      </c>
      <c r="J160" s="84">
        <v>1</v>
      </c>
      <c r="K160" s="136">
        <f t="shared" si="32"/>
        <v>1</v>
      </c>
      <c r="L160" s="133" t="s">
        <v>3514</v>
      </c>
      <c r="M160" s="162"/>
      <c r="N160" s="162"/>
      <c r="O160" s="163"/>
      <c r="P160" s="164"/>
      <c r="Q160" s="165"/>
      <c r="R160" s="137">
        <f t="shared" si="23"/>
        <v>1</v>
      </c>
      <c r="S160" s="170"/>
      <c r="T160" s="176" t="str">
        <f t="shared" si="24"/>
        <v/>
      </c>
      <c r="U160" s="94">
        <v>24</v>
      </c>
      <c r="V160" s="84">
        <v>365</v>
      </c>
      <c r="W160" s="85">
        <v>10</v>
      </c>
      <c r="X160" s="94">
        <f t="shared" si="25"/>
        <v>586</v>
      </c>
      <c r="Y160" s="85" t="str">
        <f t="shared" si="26"/>
        <v/>
      </c>
      <c r="Z160" s="94">
        <f t="shared" si="27"/>
        <v>16408</v>
      </c>
      <c r="AA160" s="85" t="str">
        <f t="shared" si="28"/>
        <v/>
      </c>
      <c r="AB160" s="94" t="str">
        <f t="shared" si="29"/>
        <v/>
      </c>
      <c r="AC160" s="95" t="str">
        <f t="shared" si="30"/>
        <v/>
      </c>
      <c r="AD160" s="178" t="str">
        <f t="shared" si="31"/>
        <v/>
      </c>
    </row>
    <row r="161" spans="1:30" s="110" customFormat="1" ht="24.95" customHeight="1" x14ac:dyDescent="0.15">
      <c r="A161" s="133">
        <v>157</v>
      </c>
      <c r="B161" s="134">
        <v>3</v>
      </c>
      <c r="C161" s="134" t="s">
        <v>1697</v>
      </c>
      <c r="D161" s="135" t="s">
        <v>2582</v>
      </c>
      <c r="E161" s="133"/>
      <c r="F161" s="82" t="s">
        <v>2809</v>
      </c>
      <c r="G161" s="82" t="s">
        <v>2813</v>
      </c>
      <c r="H161" s="84">
        <v>4.7</v>
      </c>
      <c r="I161" s="84">
        <v>1</v>
      </c>
      <c r="J161" s="84">
        <v>1</v>
      </c>
      <c r="K161" s="136">
        <f t="shared" si="32"/>
        <v>1</v>
      </c>
      <c r="L161" s="133" t="s">
        <v>3514</v>
      </c>
      <c r="M161" s="162"/>
      <c r="N161" s="162"/>
      <c r="O161" s="163"/>
      <c r="P161" s="164"/>
      <c r="Q161" s="165"/>
      <c r="R161" s="137">
        <f t="shared" si="23"/>
        <v>1</v>
      </c>
      <c r="S161" s="170"/>
      <c r="T161" s="176" t="str">
        <f t="shared" si="24"/>
        <v/>
      </c>
      <c r="U161" s="94">
        <v>24</v>
      </c>
      <c r="V161" s="84">
        <v>365</v>
      </c>
      <c r="W161" s="85">
        <v>10</v>
      </c>
      <c r="X161" s="94">
        <f t="shared" si="25"/>
        <v>411</v>
      </c>
      <c r="Y161" s="85" t="str">
        <f t="shared" si="26"/>
        <v/>
      </c>
      <c r="Z161" s="94">
        <f t="shared" si="27"/>
        <v>11508</v>
      </c>
      <c r="AA161" s="85" t="str">
        <f t="shared" si="28"/>
        <v/>
      </c>
      <c r="AB161" s="94" t="str">
        <f t="shared" si="29"/>
        <v/>
      </c>
      <c r="AC161" s="95" t="str">
        <f t="shared" si="30"/>
        <v/>
      </c>
      <c r="AD161" s="178" t="str">
        <f t="shared" si="31"/>
        <v/>
      </c>
    </row>
    <row r="162" spans="1:30" s="110" customFormat="1" ht="24.95" customHeight="1" x14ac:dyDescent="0.15">
      <c r="A162" s="133">
        <v>158</v>
      </c>
      <c r="B162" s="134"/>
      <c r="C162" s="202" t="s">
        <v>2638</v>
      </c>
      <c r="D162" s="135"/>
      <c r="E162" s="133"/>
      <c r="F162" s="82"/>
      <c r="G162" s="82"/>
      <c r="H162" s="84"/>
      <c r="I162" s="84"/>
      <c r="J162" s="84"/>
      <c r="K162" s="136"/>
      <c r="L162" s="133"/>
      <c r="M162" s="162"/>
      <c r="N162" s="162"/>
      <c r="O162" s="163"/>
      <c r="P162" s="164"/>
      <c r="Q162" s="165"/>
      <c r="R162" s="137"/>
      <c r="S162" s="170"/>
      <c r="T162" s="176" t="str">
        <f t="shared" si="24"/>
        <v/>
      </c>
      <c r="U162" s="94"/>
      <c r="V162" s="84"/>
      <c r="W162" s="85"/>
      <c r="X162" s="94" t="str">
        <f t="shared" si="25"/>
        <v/>
      </c>
      <c r="Y162" s="85" t="str">
        <f t="shared" si="26"/>
        <v/>
      </c>
      <c r="Z162" s="94" t="str">
        <f t="shared" si="27"/>
        <v/>
      </c>
      <c r="AA162" s="85" t="str">
        <f t="shared" si="28"/>
        <v/>
      </c>
      <c r="AB162" s="94" t="str">
        <f t="shared" si="29"/>
        <v/>
      </c>
      <c r="AC162" s="95" t="str">
        <f t="shared" si="30"/>
        <v/>
      </c>
      <c r="AD162" s="178" t="str">
        <f t="shared" si="31"/>
        <v/>
      </c>
    </row>
    <row r="163" spans="1:30" s="110" customFormat="1" ht="24.95" customHeight="1" x14ac:dyDescent="0.15">
      <c r="A163" s="133">
        <v>159</v>
      </c>
      <c r="B163" s="134">
        <v>1</v>
      </c>
      <c r="C163" s="134" t="s">
        <v>2674</v>
      </c>
      <c r="D163" s="135">
        <v>4000</v>
      </c>
      <c r="E163" s="133"/>
      <c r="F163" s="82" t="s">
        <v>36</v>
      </c>
      <c r="G163" s="82" t="s">
        <v>142</v>
      </c>
      <c r="H163" s="84">
        <v>42</v>
      </c>
      <c r="I163" s="84">
        <v>13</v>
      </c>
      <c r="J163" s="84">
        <v>2</v>
      </c>
      <c r="K163" s="136">
        <f t="shared" si="32"/>
        <v>26</v>
      </c>
      <c r="L163" s="133" t="s">
        <v>3514</v>
      </c>
      <c r="M163" s="162"/>
      <c r="N163" s="162"/>
      <c r="O163" s="163"/>
      <c r="P163" s="164"/>
      <c r="Q163" s="165"/>
      <c r="R163" s="137">
        <f t="shared" si="23"/>
        <v>13</v>
      </c>
      <c r="S163" s="170"/>
      <c r="T163" s="176" t="str">
        <f t="shared" si="24"/>
        <v/>
      </c>
      <c r="U163" s="94">
        <v>10</v>
      </c>
      <c r="V163" s="84">
        <v>200</v>
      </c>
      <c r="W163" s="85">
        <v>10</v>
      </c>
      <c r="X163" s="94">
        <f t="shared" si="25"/>
        <v>21840</v>
      </c>
      <c r="Y163" s="85" t="str">
        <f t="shared" si="26"/>
        <v/>
      </c>
      <c r="Z163" s="94">
        <f t="shared" si="27"/>
        <v>611520</v>
      </c>
      <c r="AA163" s="85" t="str">
        <f t="shared" si="28"/>
        <v/>
      </c>
      <c r="AB163" s="94" t="str">
        <f t="shared" si="29"/>
        <v/>
      </c>
      <c r="AC163" s="95" t="str">
        <f t="shared" si="30"/>
        <v/>
      </c>
      <c r="AD163" s="178" t="str">
        <f t="shared" si="31"/>
        <v/>
      </c>
    </row>
    <row r="164" spans="1:30" s="110" customFormat="1" ht="24.95" customHeight="1" x14ac:dyDescent="0.15">
      <c r="A164" s="133">
        <v>160</v>
      </c>
      <c r="B164" s="134">
        <v>1</v>
      </c>
      <c r="C164" s="134" t="s">
        <v>2674</v>
      </c>
      <c r="D164" s="135">
        <v>4000</v>
      </c>
      <c r="E164" s="133"/>
      <c r="F164" s="82" t="s">
        <v>2013</v>
      </c>
      <c r="G164" s="82" t="s">
        <v>2785</v>
      </c>
      <c r="H164" s="84">
        <v>25</v>
      </c>
      <c r="I164" s="84">
        <v>3</v>
      </c>
      <c r="J164" s="84">
        <v>1</v>
      </c>
      <c r="K164" s="136">
        <f t="shared" si="32"/>
        <v>3</v>
      </c>
      <c r="L164" s="133" t="s">
        <v>3514</v>
      </c>
      <c r="M164" s="162"/>
      <c r="N164" s="162"/>
      <c r="O164" s="163"/>
      <c r="P164" s="164"/>
      <c r="Q164" s="165"/>
      <c r="R164" s="137">
        <f t="shared" si="23"/>
        <v>3</v>
      </c>
      <c r="S164" s="170"/>
      <c r="T164" s="176" t="str">
        <f t="shared" si="24"/>
        <v/>
      </c>
      <c r="U164" s="94">
        <v>10</v>
      </c>
      <c r="V164" s="84">
        <v>200</v>
      </c>
      <c r="W164" s="85">
        <v>10</v>
      </c>
      <c r="X164" s="94">
        <f t="shared" si="25"/>
        <v>1500</v>
      </c>
      <c r="Y164" s="85" t="str">
        <f t="shared" si="26"/>
        <v/>
      </c>
      <c r="Z164" s="94">
        <f t="shared" si="27"/>
        <v>42000</v>
      </c>
      <c r="AA164" s="85" t="str">
        <f t="shared" si="28"/>
        <v/>
      </c>
      <c r="AB164" s="94" t="str">
        <f t="shared" si="29"/>
        <v/>
      </c>
      <c r="AC164" s="95" t="str">
        <f t="shared" si="30"/>
        <v/>
      </c>
      <c r="AD164" s="178" t="str">
        <f t="shared" si="31"/>
        <v/>
      </c>
    </row>
    <row r="165" spans="1:30" s="110" customFormat="1" ht="24.95" customHeight="1" x14ac:dyDescent="0.15">
      <c r="A165" s="133">
        <v>161</v>
      </c>
      <c r="B165" s="134">
        <v>1</v>
      </c>
      <c r="C165" s="134" t="s">
        <v>2816</v>
      </c>
      <c r="D165" s="135">
        <v>4000</v>
      </c>
      <c r="E165" s="133"/>
      <c r="F165" s="82" t="s">
        <v>113</v>
      </c>
      <c r="G165" s="82" t="s">
        <v>2805</v>
      </c>
      <c r="H165" s="84">
        <v>22</v>
      </c>
      <c r="I165" s="84">
        <v>1</v>
      </c>
      <c r="J165" s="84">
        <v>1</v>
      </c>
      <c r="K165" s="136">
        <f t="shared" si="32"/>
        <v>1</v>
      </c>
      <c r="L165" s="133" t="s">
        <v>3514</v>
      </c>
      <c r="M165" s="162"/>
      <c r="N165" s="162"/>
      <c r="O165" s="163"/>
      <c r="P165" s="164"/>
      <c r="Q165" s="165"/>
      <c r="R165" s="137">
        <f t="shared" si="23"/>
        <v>1</v>
      </c>
      <c r="S165" s="170"/>
      <c r="T165" s="176" t="str">
        <f t="shared" si="24"/>
        <v/>
      </c>
      <c r="U165" s="94">
        <v>10</v>
      </c>
      <c r="V165" s="84">
        <v>200</v>
      </c>
      <c r="W165" s="85">
        <v>10</v>
      </c>
      <c r="X165" s="94">
        <f t="shared" si="25"/>
        <v>440</v>
      </c>
      <c r="Y165" s="85" t="str">
        <f t="shared" si="26"/>
        <v/>
      </c>
      <c r="Z165" s="94">
        <f t="shared" si="27"/>
        <v>12320</v>
      </c>
      <c r="AA165" s="85" t="str">
        <f t="shared" si="28"/>
        <v/>
      </c>
      <c r="AB165" s="94" t="str">
        <f t="shared" si="29"/>
        <v/>
      </c>
      <c r="AC165" s="95" t="str">
        <f t="shared" si="30"/>
        <v/>
      </c>
      <c r="AD165" s="178" t="str">
        <f t="shared" si="31"/>
        <v/>
      </c>
    </row>
    <row r="166" spans="1:30" s="110" customFormat="1" ht="24.95" customHeight="1" x14ac:dyDescent="0.15">
      <c r="A166" s="133">
        <v>162</v>
      </c>
      <c r="B166" s="134"/>
      <c r="C166" s="202" t="s">
        <v>2817</v>
      </c>
      <c r="D166" s="135"/>
      <c r="E166" s="133"/>
      <c r="F166" s="82"/>
      <c r="G166" s="82"/>
      <c r="H166" s="84"/>
      <c r="I166" s="84"/>
      <c r="J166" s="84"/>
      <c r="K166" s="136"/>
      <c r="L166" s="133"/>
      <c r="M166" s="162"/>
      <c r="N166" s="162"/>
      <c r="O166" s="163"/>
      <c r="P166" s="164"/>
      <c r="Q166" s="165"/>
      <c r="R166" s="137"/>
      <c r="S166" s="170"/>
      <c r="T166" s="176" t="str">
        <f t="shared" si="24"/>
        <v/>
      </c>
      <c r="U166" s="94"/>
      <c r="V166" s="84"/>
      <c r="W166" s="85"/>
      <c r="X166" s="94" t="str">
        <f t="shared" si="25"/>
        <v/>
      </c>
      <c r="Y166" s="85" t="str">
        <f t="shared" si="26"/>
        <v/>
      </c>
      <c r="Z166" s="94" t="str">
        <f t="shared" si="27"/>
        <v/>
      </c>
      <c r="AA166" s="85" t="str">
        <f t="shared" si="28"/>
        <v/>
      </c>
      <c r="AB166" s="94" t="str">
        <f t="shared" si="29"/>
        <v/>
      </c>
      <c r="AC166" s="95" t="str">
        <f t="shared" si="30"/>
        <v/>
      </c>
      <c r="AD166" s="178" t="str">
        <f t="shared" si="31"/>
        <v/>
      </c>
    </row>
    <row r="167" spans="1:30" s="110" customFormat="1" ht="24.95" customHeight="1" x14ac:dyDescent="0.15">
      <c r="A167" s="133">
        <v>163</v>
      </c>
      <c r="B167" s="134">
        <v>1</v>
      </c>
      <c r="C167" s="134" t="s">
        <v>2818</v>
      </c>
      <c r="D167" s="135">
        <v>4500</v>
      </c>
      <c r="E167" s="133"/>
      <c r="F167" s="82" t="s">
        <v>1003</v>
      </c>
      <c r="G167" s="82" t="s">
        <v>2819</v>
      </c>
      <c r="H167" s="84">
        <v>400</v>
      </c>
      <c r="I167" s="84">
        <v>12</v>
      </c>
      <c r="J167" s="84">
        <v>1</v>
      </c>
      <c r="K167" s="136">
        <f t="shared" si="32"/>
        <v>12</v>
      </c>
      <c r="L167" s="133" t="s">
        <v>3514</v>
      </c>
      <c r="M167" s="162"/>
      <c r="N167" s="162"/>
      <c r="O167" s="163"/>
      <c r="P167" s="164"/>
      <c r="Q167" s="165"/>
      <c r="R167" s="137">
        <f t="shared" si="23"/>
        <v>12</v>
      </c>
      <c r="S167" s="170"/>
      <c r="T167" s="176" t="str">
        <f t="shared" si="24"/>
        <v/>
      </c>
      <c r="U167" s="94">
        <v>10</v>
      </c>
      <c r="V167" s="84">
        <v>200</v>
      </c>
      <c r="W167" s="85">
        <v>10</v>
      </c>
      <c r="X167" s="94">
        <f t="shared" si="25"/>
        <v>96000</v>
      </c>
      <c r="Y167" s="85" t="str">
        <f t="shared" si="26"/>
        <v/>
      </c>
      <c r="Z167" s="94">
        <f t="shared" si="27"/>
        <v>2688000</v>
      </c>
      <c r="AA167" s="85" t="str">
        <f t="shared" si="28"/>
        <v/>
      </c>
      <c r="AB167" s="94" t="str">
        <f t="shared" si="29"/>
        <v/>
      </c>
      <c r="AC167" s="95" t="str">
        <f t="shared" si="30"/>
        <v/>
      </c>
      <c r="AD167" s="178" t="str">
        <f t="shared" si="31"/>
        <v/>
      </c>
    </row>
    <row r="168" spans="1:30" s="110" customFormat="1" ht="24.95" customHeight="1" x14ac:dyDescent="0.15">
      <c r="A168" s="133">
        <v>164</v>
      </c>
      <c r="B168" s="134">
        <v>1</v>
      </c>
      <c r="C168" s="134" t="s">
        <v>2820</v>
      </c>
      <c r="D168" s="135" t="s">
        <v>2582</v>
      </c>
      <c r="E168" s="133"/>
      <c r="F168" s="82" t="s">
        <v>36</v>
      </c>
      <c r="G168" s="82" t="s">
        <v>142</v>
      </c>
      <c r="H168" s="84">
        <v>42</v>
      </c>
      <c r="I168" s="84">
        <v>2</v>
      </c>
      <c r="J168" s="84">
        <v>2</v>
      </c>
      <c r="K168" s="136">
        <f t="shared" si="32"/>
        <v>4</v>
      </c>
      <c r="L168" s="133" t="s">
        <v>3514</v>
      </c>
      <c r="M168" s="162"/>
      <c r="N168" s="162"/>
      <c r="O168" s="163"/>
      <c r="P168" s="164"/>
      <c r="Q168" s="165"/>
      <c r="R168" s="137">
        <f t="shared" si="23"/>
        <v>2</v>
      </c>
      <c r="S168" s="170"/>
      <c r="T168" s="176" t="str">
        <f t="shared" si="24"/>
        <v/>
      </c>
      <c r="U168" s="94">
        <v>10</v>
      </c>
      <c r="V168" s="84">
        <v>200</v>
      </c>
      <c r="W168" s="85">
        <v>10</v>
      </c>
      <c r="X168" s="94">
        <f t="shared" si="25"/>
        <v>3360</v>
      </c>
      <c r="Y168" s="85" t="str">
        <f t="shared" si="26"/>
        <v/>
      </c>
      <c r="Z168" s="94">
        <f t="shared" si="27"/>
        <v>94080</v>
      </c>
      <c r="AA168" s="85" t="str">
        <f t="shared" si="28"/>
        <v/>
      </c>
      <c r="AB168" s="94" t="str">
        <f t="shared" si="29"/>
        <v/>
      </c>
      <c r="AC168" s="95" t="str">
        <f t="shared" si="30"/>
        <v/>
      </c>
      <c r="AD168" s="178" t="str">
        <f t="shared" si="31"/>
        <v/>
      </c>
    </row>
    <row r="169" spans="1:30" s="110" customFormat="1" ht="24.95" customHeight="1" x14ac:dyDescent="0.15">
      <c r="A169" s="133">
        <v>165</v>
      </c>
      <c r="B169" s="134">
        <v>1</v>
      </c>
      <c r="C169" s="134" t="s">
        <v>1732</v>
      </c>
      <c r="D169" s="135" t="s">
        <v>2582</v>
      </c>
      <c r="E169" s="133"/>
      <c r="F169" s="82" t="s">
        <v>36</v>
      </c>
      <c r="G169" s="82" t="s">
        <v>142</v>
      </c>
      <c r="H169" s="84">
        <v>42</v>
      </c>
      <c r="I169" s="84">
        <v>2</v>
      </c>
      <c r="J169" s="84">
        <v>2</v>
      </c>
      <c r="K169" s="136">
        <f t="shared" si="32"/>
        <v>4</v>
      </c>
      <c r="L169" s="133" t="s">
        <v>3514</v>
      </c>
      <c r="M169" s="162"/>
      <c r="N169" s="162"/>
      <c r="O169" s="163"/>
      <c r="P169" s="164"/>
      <c r="Q169" s="165"/>
      <c r="R169" s="137">
        <f t="shared" si="23"/>
        <v>2</v>
      </c>
      <c r="S169" s="170"/>
      <c r="T169" s="176" t="str">
        <f t="shared" si="24"/>
        <v/>
      </c>
      <c r="U169" s="94">
        <v>10</v>
      </c>
      <c r="V169" s="84">
        <v>200</v>
      </c>
      <c r="W169" s="85">
        <v>10</v>
      </c>
      <c r="X169" s="94">
        <f t="shared" si="25"/>
        <v>3360</v>
      </c>
      <c r="Y169" s="85" t="str">
        <f t="shared" si="26"/>
        <v/>
      </c>
      <c r="Z169" s="94">
        <f t="shared" si="27"/>
        <v>94080</v>
      </c>
      <c r="AA169" s="85" t="str">
        <f t="shared" si="28"/>
        <v/>
      </c>
      <c r="AB169" s="94" t="str">
        <f t="shared" si="29"/>
        <v/>
      </c>
      <c r="AC169" s="95" t="str">
        <f t="shared" si="30"/>
        <v/>
      </c>
      <c r="AD169" s="178" t="str">
        <f t="shared" si="31"/>
        <v/>
      </c>
    </row>
    <row r="170" spans="1:30" s="110" customFormat="1" ht="24.95" customHeight="1" x14ac:dyDescent="0.15">
      <c r="A170" s="133">
        <v>166</v>
      </c>
      <c r="B170" s="134">
        <v>1</v>
      </c>
      <c r="C170" s="134" t="s">
        <v>2393</v>
      </c>
      <c r="D170" s="135" t="s">
        <v>2582</v>
      </c>
      <c r="E170" s="133"/>
      <c r="F170" s="82" t="s">
        <v>36</v>
      </c>
      <c r="G170" s="82" t="s">
        <v>142</v>
      </c>
      <c r="H170" s="84">
        <v>42</v>
      </c>
      <c r="I170" s="84">
        <v>2</v>
      </c>
      <c r="J170" s="84">
        <v>2</v>
      </c>
      <c r="K170" s="136">
        <f t="shared" si="32"/>
        <v>4</v>
      </c>
      <c r="L170" s="133" t="s">
        <v>3514</v>
      </c>
      <c r="M170" s="162"/>
      <c r="N170" s="162"/>
      <c r="O170" s="163"/>
      <c r="P170" s="164"/>
      <c r="Q170" s="165"/>
      <c r="R170" s="137">
        <f t="shared" si="23"/>
        <v>2</v>
      </c>
      <c r="S170" s="170"/>
      <c r="T170" s="176" t="str">
        <f t="shared" si="24"/>
        <v/>
      </c>
      <c r="U170" s="94">
        <v>2</v>
      </c>
      <c r="V170" s="84">
        <v>200</v>
      </c>
      <c r="W170" s="85">
        <v>10</v>
      </c>
      <c r="X170" s="94">
        <f t="shared" si="25"/>
        <v>672</v>
      </c>
      <c r="Y170" s="85" t="str">
        <f t="shared" si="26"/>
        <v/>
      </c>
      <c r="Z170" s="94">
        <f t="shared" si="27"/>
        <v>18816</v>
      </c>
      <c r="AA170" s="85" t="str">
        <f t="shared" si="28"/>
        <v/>
      </c>
      <c r="AB170" s="94" t="str">
        <f t="shared" si="29"/>
        <v/>
      </c>
      <c r="AC170" s="95" t="str">
        <f t="shared" si="30"/>
        <v/>
      </c>
      <c r="AD170" s="178" t="str">
        <f t="shared" si="31"/>
        <v/>
      </c>
    </row>
    <row r="171" spans="1:30" s="110" customFormat="1" ht="24.95" customHeight="1" x14ac:dyDescent="0.15">
      <c r="A171" s="133">
        <v>167</v>
      </c>
      <c r="B171" s="134">
        <v>1</v>
      </c>
      <c r="C171" s="134" t="s">
        <v>1733</v>
      </c>
      <c r="D171" s="135" t="s">
        <v>2582</v>
      </c>
      <c r="E171" s="133"/>
      <c r="F171" s="82" t="s">
        <v>36</v>
      </c>
      <c r="G171" s="82" t="s">
        <v>142</v>
      </c>
      <c r="H171" s="84">
        <v>42</v>
      </c>
      <c r="I171" s="84">
        <v>2</v>
      </c>
      <c r="J171" s="84">
        <v>2</v>
      </c>
      <c r="K171" s="136">
        <f t="shared" si="32"/>
        <v>4</v>
      </c>
      <c r="L171" s="133" t="s">
        <v>3514</v>
      </c>
      <c r="M171" s="162"/>
      <c r="N171" s="162"/>
      <c r="O171" s="163"/>
      <c r="P171" s="164"/>
      <c r="Q171" s="165"/>
      <c r="R171" s="137">
        <f t="shared" si="23"/>
        <v>2</v>
      </c>
      <c r="S171" s="170"/>
      <c r="T171" s="176" t="str">
        <f t="shared" si="24"/>
        <v/>
      </c>
      <c r="U171" s="94">
        <v>10</v>
      </c>
      <c r="V171" s="84">
        <v>200</v>
      </c>
      <c r="W171" s="85">
        <v>10</v>
      </c>
      <c r="X171" s="94">
        <f t="shared" si="25"/>
        <v>3360</v>
      </c>
      <c r="Y171" s="85" t="str">
        <f t="shared" si="26"/>
        <v/>
      </c>
      <c r="Z171" s="94">
        <f t="shared" si="27"/>
        <v>94080</v>
      </c>
      <c r="AA171" s="85" t="str">
        <f t="shared" si="28"/>
        <v/>
      </c>
      <c r="AB171" s="94" t="str">
        <f t="shared" si="29"/>
        <v/>
      </c>
      <c r="AC171" s="95" t="str">
        <f t="shared" si="30"/>
        <v/>
      </c>
      <c r="AD171" s="178" t="str">
        <f t="shared" si="31"/>
        <v/>
      </c>
    </row>
    <row r="172" spans="1:30" s="110" customFormat="1" ht="24.95" customHeight="1" x14ac:dyDescent="0.15">
      <c r="A172" s="133">
        <v>168</v>
      </c>
      <c r="B172" s="134">
        <v>1</v>
      </c>
      <c r="C172" s="134" t="s">
        <v>2527</v>
      </c>
      <c r="D172" s="135" t="s">
        <v>2582</v>
      </c>
      <c r="E172" s="133"/>
      <c r="F172" s="82" t="s">
        <v>36</v>
      </c>
      <c r="G172" s="82" t="s">
        <v>142</v>
      </c>
      <c r="H172" s="84">
        <v>42</v>
      </c>
      <c r="I172" s="84">
        <v>2</v>
      </c>
      <c r="J172" s="84">
        <v>2</v>
      </c>
      <c r="K172" s="136">
        <f t="shared" si="32"/>
        <v>4</v>
      </c>
      <c r="L172" s="133" t="s">
        <v>3514</v>
      </c>
      <c r="M172" s="162"/>
      <c r="N172" s="162"/>
      <c r="O172" s="163"/>
      <c r="P172" s="164"/>
      <c r="Q172" s="165"/>
      <c r="R172" s="137">
        <f t="shared" si="23"/>
        <v>2</v>
      </c>
      <c r="S172" s="170"/>
      <c r="T172" s="176" t="str">
        <f t="shared" si="24"/>
        <v/>
      </c>
      <c r="U172" s="94">
        <v>10</v>
      </c>
      <c r="V172" s="84">
        <v>200</v>
      </c>
      <c r="W172" s="85">
        <v>10</v>
      </c>
      <c r="X172" s="94">
        <f t="shared" si="25"/>
        <v>3360</v>
      </c>
      <c r="Y172" s="85" t="str">
        <f t="shared" si="26"/>
        <v/>
      </c>
      <c r="Z172" s="94">
        <f t="shared" si="27"/>
        <v>94080</v>
      </c>
      <c r="AA172" s="85" t="str">
        <f t="shared" si="28"/>
        <v/>
      </c>
      <c r="AB172" s="94" t="str">
        <f t="shared" si="29"/>
        <v/>
      </c>
      <c r="AC172" s="95" t="str">
        <f t="shared" si="30"/>
        <v/>
      </c>
      <c r="AD172" s="178" t="str">
        <f t="shared" si="31"/>
        <v/>
      </c>
    </row>
    <row r="173" spans="1:30" s="110" customFormat="1" ht="24.95" customHeight="1" x14ac:dyDescent="0.15">
      <c r="A173" s="133">
        <v>169</v>
      </c>
      <c r="B173" s="134">
        <v>1</v>
      </c>
      <c r="C173" s="134" t="s">
        <v>2821</v>
      </c>
      <c r="D173" s="135" t="s">
        <v>2582</v>
      </c>
      <c r="E173" s="133"/>
      <c r="F173" s="82" t="s">
        <v>36</v>
      </c>
      <c r="G173" s="82" t="s">
        <v>79</v>
      </c>
      <c r="H173" s="84">
        <v>42</v>
      </c>
      <c r="I173" s="84">
        <v>2</v>
      </c>
      <c r="J173" s="84">
        <v>1</v>
      </c>
      <c r="K173" s="136">
        <f t="shared" si="32"/>
        <v>2</v>
      </c>
      <c r="L173" s="133" t="s">
        <v>3514</v>
      </c>
      <c r="M173" s="162"/>
      <c r="N173" s="162"/>
      <c r="O173" s="163"/>
      <c r="P173" s="164"/>
      <c r="Q173" s="165"/>
      <c r="R173" s="137">
        <f t="shared" si="23"/>
        <v>2</v>
      </c>
      <c r="S173" s="170"/>
      <c r="T173" s="176" t="str">
        <f t="shared" si="24"/>
        <v/>
      </c>
      <c r="U173" s="94">
        <v>10</v>
      </c>
      <c r="V173" s="84">
        <v>200</v>
      </c>
      <c r="W173" s="85">
        <v>10</v>
      </c>
      <c r="X173" s="94">
        <f t="shared" si="25"/>
        <v>1680</v>
      </c>
      <c r="Y173" s="85" t="str">
        <f t="shared" si="26"/>
        <v/>
      </c>
      <c r="Z173" s="94">
        <f t="shared" si="27"/>
        <v>47040</v>
      </c>
      <c r="AA173" s="85" t="str">
        <f t="shared" si="28"/>
        <v/>
      </c>
      <c r="AB173" s="94" t="str">
        <f t="shared" si="29"/>
        <v/>
      </c>
      <c r="AC173" s="95" t="str">
        <f t="shared" si="30"/>
        <v/>
      </c>
      <c r="AD173" s="178" t="str">
        <f t="shared" si="31"/>
        <v/>
      </c>
    </row>
    <row r="174" spans="1:30" s="110" customFormat="1" ht="24.95" customHeight="1" x14ac:dyDescent="0.15">
      <c r="A174" s="133">
        <v>170</v>
      </c>
      <c r="B174" s="134">
        <v>1</v>
      </c>
      <c r="C174" s="134" t="s">
        <v>2640</v>
      </c>
      <c r="D174" s="135" t="s">
        <v>2582</v>
      </c>
      <c r="E174" s="133"/>
      <c r="F174" s="82" t="s">
        <v>372</v>
      </c>
      <c r="G174" s="82" t="s">
        <v>1938</v>
      </c>
      <c r="H174" s="84">
        <v>13</v>
      </c>
      <c r="I174" s="84">
        <v>2</v>
      </c>
      <c r="J174" s="84">
        <v>1</v>
      </c>
      <c r="K174" s="136">
        <f t="shared" si="32"/>
        <v>2</v>
      </c>
      <c r="L174" s="133" t="s">
        <v>3514</v>
      </c>
      <c r="M174" s="162"/>
      <c r="N174" s="162"/>
      <c r="O174" s="163"/>
      <c r="P174" s="164"/>
      <c r="Q174" s="165"/>
      <c r="R174" s="137">
        <f t="shared" si="23"/>
        <v>2</v>
      </c>
      <c r="S174" s="170"/>
      <c r="T174" s="176" t="str">
        <f t="shared" si="24"/>
        <v/>
      </c>
      <c r="U174" s="94">
        <v>10</v>
      </c>
      <c r="V174" s="84">
        <v>200</v>
      </c>
      <c r="W174" s="85">
        <v>10</v>
      </c>
      <c r="X174" s="94">
        <f t="shared" si="25"/>
        <v>520</v>
      </c>
      <c r="Y174" s="85" t="str">
        <f t="shared" si="26"/>
        <v/>
      </c>
      <c r="Z174" s="94">
        <f t="shared" si="27"/>
        <v>14560</v>
      </c>
      <c r="AA174" s="85" t="str">
        <f t="shared" si="28"/>
        <v/>
      </c>
      <c r="AB174" s="94" t="str">
        <f t="shared" si="29"/>
        <v/>
      </c>
      <c r="AC174" s="95" t="str">
        <f t="shared" si="30"/>
        <v/>
      </c>
      <c r="AD174" s="178" t="str">
        <f t="shared" si="31"/>
        <v/>
      </c>
    </row>
    <row r="175" spans="1:30" s="110" customFormat="1" ht="24.95" customHeight="1" x14ac:dyDescent="0.15">
      <c r="A175" s="133">
        <v>171</v>
      </c>
      <c r="B175" s="134">
        <v>1</v>
      </c>
      <c r="C175" s="134" t="s">
        <v>2640</v>
      </c>
      <c r="D175" s="135" t="s">
        <v>2582</v>
      </c>
      <c r="E175" s="133"/>
      <c r="F175" s="82" t="s">
        <v>24</v>
      </c>
      <c r="G175" s="82" t="s">
        <v>2823</v>
      </c>
      <c r="H175" s="84">
        <v>42</v>
      </c>
      <c r="I175" s="84">
        <v>2</v>
      </c>
      <c r="J175" s="84">
        <v>1</v>
      </c>
      <c r="K175" s="136">
        <f t="shared" si="32"/>
        <v>2</v>
      </c>
      <c r="L175" s="133" t="s">
        <v>3514</v>
      </c>
      <c r="M175" s="162"/>
      <c r="N175" s="162"/>
      <c r="O175" s="163"/>
      <c r="P175" s="164"/>
      <c r="Q175" s="165"/>
      <c r="R175" s="137">
        <f t="shared" si="23"/>
        <v>2</v>
      </c>
      <c r="S175" s="170"/>
      <c r="T175" s="176" t="str">
        <f t="shared" si="24"/>
        <v/>
      </c>
      <c r="U175" s="94">
        <v>10</v>
      </c>
      <c r="V175" s="84">
        <v>200</v>
      </c>
      <c r="W175" s="85">
        <v>10</v>
      </c>
      <c r="X175" s="94">
        <f t="shared" si="25"/>
        <v>1680</v>
      </c>
      <c r="Y175" s="85" t="str">
        <f t="shared" si="26"/>
        <v/>
      </c>
      <c r="Z175" s="94">
        <f t="shared" si="27"/>
        <v>47040</v>
      </c>
      <c r="AA175" s="85" t="str">
        <f t="shared" si="28"/>
        <v/>
      </c>
      <c r="AB175" s="94" t="str">
        <f t="shared" si="29"/>
        <v/>
      </c>
      <c r="AC175" s="95" t="str">
        <f t="shared" si="30"/>
        <v/>
      </c>
      <c r="AD175" s="178" t="str">
        <f t="shared" si="31"/>
        <v/>
      </c>
    </row>
    <row r="176" spans="1:30" s="110" customFormat="1" ht="24.95" customHeight="1" x14ac:dyDescent="0.15">
      <c r="A176" s="133">
        <v>172</v>
      </c>
      <c r="B176" s="134">
        <v>1</v>
      </c>
      <c r="C176" s="134" t="s">
        <v>2822</v>
      </c>
      <c r="D176" s="135" t="s">
        <v>2582</v>
      </c>
      <c r="E176" s="133"/>
      <c r="F176" s="82" t="s">
        <v>2793</v>
      </c>
      <c r="G176" s="82" t="s">
        <v>1473</v>
      </c>
      <c r="H176" s="84">
        <v>263</v>
      </c>
      <c r="I176" s="84">
        <v>1</v>
      </c>
      <c r="J176" s="84">
        <v>1</v>
      </c>
      <c r="K176" s="136">
        <f t="shared" si="32"/>
        <v>1</v>
      </c>
      <c r="L176" s="133" t="s">
        <v>3514</v>
      </c>
      <c r="M176" s="162"/>
      <c r="N176" s="162"/>
      <c r="O176" s="163"/>
      <c r="P176" s="164"/>
      <c r="Q176" s="165"/>
      <c r="R176" s="137">
        <f t="shared" si="23"/>
        <v>1</v>
      </c>
      <c r="S176" s="170"/>
      <c r="T176" s="176" t="str">
        <f t="shared" si="24"/>
        <v/>
      </c>
      <c r="U176" s="94">
        <v>10</v>
      </c>
      <c r="V176" s="84">
        <v>365</v>
      </c>
      <c r="W176" s="85">
        <v>10</v>
      </c>
      <c r="X176" s="94">
        <f t="shared" si="25"/>
        <v>9599</v>
      </c>
      <c r="Y176" s="85" t="str">
        <f t="shared" si="26"/>
        <v/>
      </c>
      <c r="Z176" s="94">
        <f t="shared" si="27"/>
        <v>268772</v>
      </c>
      <c r="AA176" s="85" t="str">
        <f t="shared" si="28"/>
        <v/>
      </c>
      <c r="AB176" s="94" t="str">
        <f t="shared" si="29"/>
        <v/>
      </c>
      <c r="AC176" s="95" t="str">
        <f t="shared" si="30"/>
        <v/>
      </c>
      <c r="AD176" s="178" t="str">
        <f t="shared" si="31"/>
        <v/>
      </c>
    </row>
    <row r="177" spans="1:30" s="110" customFormat="1" ht="24.95" customHeight="1" x14ac:dyDescent="0.15">
      <c r="A177" s="133">
        <v>173</v>
      </c>
      <c r="B177" s="134">
        <v>1</v>
      </c>
      <c r="C177" s="134" t="s">
        <v>2825</v>
      </c>
      <c r="D177" s="135" t="s">
        <v>2582</v>
      </c>
      <c r="E177" s="133"/>
      <c r="F177" s="82" t="s">
        <v>2827</v>
      </c>
      <c r="G177" s="82" t="s">
        <v>2828</v>
      </c>
      <c r="H177" s="84">
        <v>5.6</v>
      </c>
      <c r="I177" s="84">
        <v>1</v>
      </c>
      <c r="J177" s="84">
        <v>1</v>
      </c>
      <c r="K177" s="136">
        <f t="shared" si="32"/>
        <v>1</v>
      </c>
      <c r="L177" s="133" t="s">
        <v>3514</v>
      </c>
      <c r="M177" s="162"/>
      <c r="N177" s="162"/>
      <c r="O177" s="163"/>
      <c r="P177" s="164"/>
      <c r="Q177" s="165"/>
      <c r="R177" s="137">
        <f t="shared" si="23"/>
        <v>1</v>
      </c>
      <c r="S177" s="170"/>
      <c r="T177" s="176" t="str">
        <f t="shared" si="24"/>
        <v/>
      </c>
      <c r="U177" s="94">
        <v>24</v>
      </c>
      <c r="V177" s="84">
        <v>365</v>
      </c>
      <c r="W177" s="85">
        <v>10</v>
      </c>
      <c r="X177" s="94">
        <f t="shared" si="25"/>
        <v>490</v>
      </c>
      <c r="Y177" s="85" t="str">
        <f t="shared" si="26"/>
        <v/>
      </c>
      <c r="Z177" s="94">
        <f t="shared" si="27"/>
        <v>13720</v>
      </c>
      <c r="AA177" s="85" t="str">
        <f t="shared" si="28"/>
        <v/>
      </c>
      <c r="AB177" s="94" t="str">
        <f t="shared" si="29"/>
        <v/>
      </c>
      <c r="AC177" s="95" t="str">
        <f t="shared" si="30"/>
        <v/>
      </c>
      <c r="AD177" s="178" t="str">
        <f t="shared" si="31"/>
        <v/>
      </c>
    </row>
    <row r="178" spans="1:30" s="110" customFormat="1" ht="24.95" customHeight="1" x14ac:dyDescent="0.15">
      <c r="A178" s="133">
        <v>174</v>
      </c>
      <c r="B178" s="134">
        <v>1</v>
      </c>
      <c r="C178" s="134" t="s">
        <v>2826</v>
      </c>
      <c r="D178" s="135" t="s">
        <v>2582</v>
      </c>
      <c r="E178" s="133"/>
      <c r="F178" s="82" t="s">
        <v>2827</v>
      </c>
      <c r="G178" s="82" t="s">
        <v>2828</v>
      </c>
      <c r="H178" s="84">
        <v>5.6</v>
      </c>
      <c r="I178" s="84">
        <v>1</v>
      </c>
      <c r="J178" s="84">
        <v>1</v>
      </c>
      <c r="K178" s="136">
        <f t="shared" si="32"/>
        <v>1</v>
      </c>
      <c r="L178" s="133" t="s">
        <v>3514</v>
      </c>
      <c r="M178" s="162"/>
      <c r="N178" s="162"/>
      <c r="O178" s="163"/>
      <c r="P178" s="164"/>
      <c r="Q178" s="165"/>
      <c r="R178" s="137">
        <f t="shared" si="23"/>
        <v>1</v>
      </c>
      <c r="S178" s="170"/>
      <c r="T178" s="176" t="str">
        <f t="shared" si="24"/>
        <v/>
      </c>
      <c r="U178" s="94">
        <v>24</v>
      </c>
      <c r="V178" s="84">
        <v>365</v>
      </c>
      <c r="W178" s="85">
        <v>10</v>
      </c>
      <c r="X178" s="94">
        <f t="shared" si="25"/>
        <v>490</v>
      </c>
      <c r="Y178" s="85" t="str">
        <f t="shared" si="26"/>
        <v/>
      </c>
      <c r="Z178" s="94">
        <f t="shared" si="27"/>
        <v>13720</v>
      </c>
      <c r="AA178" s="85" t="str">
        <f t="shared" si="28"/>
        <v/>
      </c>
      <c r="AB178" s="94" t="str">
        <f t="shared" si="29"/>
        <v/>
      </c>
      <c r="AC178" s="95" t="str">
        <f t="shared" si="30"/>
        <v/>
      </c>
      <c r="AD178" s="178" t="str">
        <f t="shared" si="31"/>
        <v/>
      </c>
    </row>
    <row r="179" spans="1:30" s="110" customFormat="1" ht="24.95" customHeight="1" x14ac:dyDescent="0.15">
      <c r="A179" s="133">
        <v>175</v>
      </c>
      <c r="B179" s="134">
        <v>1</v>
      </c>
      <c r="C179" s="134" t="s">
        <v>1766</v>
      </c>
      <c r="D179" s="135" t="s">
        <v>2582</v>
      </c>
      <c r="E179" s="133"/>
      <c r="F179" s="82" t="s">
        <v>2827</v>
      </c>
      <c r="G179" s="82" t="s">
        <v>2828</v>
      </c>
      <c r="H179" s="84">
        <v>5.6</v>
      </c>
      <c r="I179" s="84">
        <v>1</v>
      </c>
      <c r="J179" s="84">
        <v>1</v>
      </c>
      <c r="K179" s="136">
        <f t="shared" si="32"/>
        <v>1</v>
      </c>
      <c r="L179" s="133" t="s">
        <v>3514</v>
      </c>
      <c r="M179" s="162"/>
      <c r="N179" s="162"/>
      <c r="O179" s="163"/>
      <c r="P179" s="164"/>
      <c r="Q179" s="165"/>
      <c r="R179" s="137">
        <f t="shared" si="23"/>
        <v>1</v>
      </c>
      <c r="S179" s="170"/>
      <c r="T179" s="176" t="str">
        <f t="shared" si="24"/>
        <v/>
      </c>
      <c r="U179" s="94">
        <v>24</v>
      </c>
      <c r="V179" s="84">
        <v>365</v>
      </c>
      <c r="W179" s="85">
        <v>10</v>
      </c>
      <c r="X179" s="94">
        <f t="shared" si="25"/>
        <v>490</v>
      </c>
      <c r="Y179" s="85" t="str">
        <f t="shared" si="26"/>
        <v/>
      </c>
      <c r="Z179" s="94">
        <f t="shared" si="27"/>
        <v>13720</v>
      </c>
      <c r="AA179" s="85" t="str">
        <f t="shared" si="28"/>
        <v/>
      </c>
      <c r="AB179" s="94" t="str">
        <f t="shared" si="29"/>
        <v/>
      </c>
      <c r="AC179" s="95" t="str">
        <f t="shared" si="30"/>
        <v/>
      </c>
      <c r="AD179" s="178" t="str">
        <f t="shared" si="31"/>
        <v/>
      </c>
    </row>
    <row r="180" spans="1:30" s="110" customFormat="1" ht="24.95" customHeight="1" x14ac:dyDescent="0.15">
      <c r="A180" s="133"/>
      <c r="B180" s="134"/>
      <c r="C180" s="134"/>
      <c r="D180" s="135"/>
      <c r="E180" s="133"/>
      <c r="F180" s="82"/>
      <c r="G180" s="82"/>
      <c r="H180" s="84"/>
      <c r="I180" s="84"/>
      <c r="J180" s="84"/>
      <c r="K180" s="136"/>
      <c r="L180" s="133"/>
      <c r="M180" s="173"/>
      <c r="N180" s="173"/>
      <c r="O180" s="134"/>
      <c r="P180" s="174"/>
      <c r="Q180" s="175"/>
      <c r="R180" s="137"/>
      <c r="S180" s="176"/>
      <c r="T180" s="176"/>
      <c r="U180" s="94"/>
      <c r="V180" s="84"/>
      <c r="W180" s="85"/>
      <c r="X180" s="94"/>
      <c r="Y180" s="85"/>
      <c r="Z180" s="94"/>
      <c r="AA180" s="85"/>
      <c r="AB180" s="94"/>
      <c r="AC180" s="95"/>
      <c r="AD180" s="85"/>
    </row>
    <row r="181" spans="1:30" s="110" customFormat="1" ht="24.95" customHeight="1" thickBot="1" x14ac:dyDescent="0.2">
      <c r="A181" s="97"/>
      <c r="B181" s="98"/>
      <c r="C181" s="98"/>
      <c r="D181" s="99"/>
      <c r="E181" s="97"/>
      <c r="F181" s="100"/>
      <c r="G181" s="100"/>
      <c r="H181" s="102"/>
      <c r="I181" s="102"/>
      <c r="J181" s="102"/>
      <c r="K181" s="157"/>
      <c r="L181" s="97"/>
      <c r="M181" s="104"/>
      <c r="N181" s="104"/>
      <c r="O181" s="98"/>
      <c r="P181" s="105"/>
      <c r="Q181" s="106"/>
      <c r="R181" s="158"/>
      <c r="S181" s="108"/>
      <c r="T181" s="108"/>
      <c r="U181" s="94"/>
      <c r="V181" s="84"/>
      <c r="W181" s="85"/>
      <c r="X181" s="109"/>
      <c r="Y181" s="103"/>
      <c r="Z181" s="109"/>
      <c r="AA181" s="103"/>
      <c r="AB181" s="109"/>
      <c r="AC181" s="159"/>
      <c r="AD181" s="103"/>
    </row>
    <row r="182" spans="1:30" ht="24.95" customHeight="1" thickBot="1" x14ac:dyDescent="0.2">
      <c r="M182" s="46"/>
      <c r="N182" s="46"/>
      <c r="O182" s="46"/>
      <c r="P182" s="46"/>
      <c r="Q182" s="46"/>
      <c r="R182" s="111"/>
      <c r="S182" s="251" t="s">
        <v>40</v>
      </c>
      <c r="T182" s="181" t="str">
        <f>IF(SUBTOTAL(9,T5:T181)=0,"",SUBTOTAL(9,T5:T181))</f>
        <v/>
      </c>
      <c r="U182" s="190"/>
      <c r="V182" s="191"/>
      <c r="W182" s="192"/>
      <c r="X182" s="182">
        <f t="shared" ref="X182:AD182" si="33">IF(SUBTOTAL(9,X5:X181)=0,"",SUBTOTAL(9,X5:X181))</f>
        <v>763844</v>
      </c>
      <c r="Y182" s="184" t="str">
        <f t="shared" si="33"/>
        <v/>
      </c>
      <c r="Z182" s="182">
        <f t="shared" si="33"/>
        <v>21387632</v>
      </c>
      <c r="AA182" s="184" t="str">
        <f t="shared" si="33"/>
        <v/>
      </c>
      <c r="AB182" s="182" t="str">
        <f t="shared" si="33"/>
        <v/>
      </c>
      <c r="AC182" s="183" t="str">
        <f t="shared" si="33"/>
        <v/>
      </c>
      <c r="AD182" s="186" t="str">
        <f t="shared" si="33"/>
        <v/>
      </c>
    </row>
    <row r="183" spans="1:30" ht="24.95" customHeight="1" thickBot="1" x14ac:dyDescent="0.2">
      <c r="S183" s="262" t="s">
        <v>3544</v>
      </c>
      <c r="T183" s="264"/>
    </row>
    <row r="184" spans="1:30" ht="24.95" customHeight="1" thickTop="1" thickBot="1" x14ac:dyDescent="0.2">
      <c r="S184" s="265" t="s">
        <v>3545</v>
      </c>
      <c r="T184" s="268" t="str">
        <f>IF(T182="","",T182+T183)</f>
        <v/>
      </c>
    </row>
    <row r="185" spans="1:30" ht="24.95" customHeight="1" thickTop="1" x14ac:dyDescent="0.15"/>
  </sheetData>
  <sheetProtection algorithmName="SHA-512" hashValue="H/XKySIO0SkK+SyA+XErkSXCv8wDpKB00TXvh8yQUI/uGmZtsovcJmMV3ceVp9ZSaQGz2NPrj6sXu1jMK5yxrQ==" saltValue="tZrPexRD2OTL6PMPKHOFIw==" spinCount="100000" sheet="1" objects="1" scenarios="1" autoFilter="0"/>
  <autoFilter ref="A4:AD182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161 M163:Q165 M167:Q179">
    <cfRule type="containsBlanks" dxfId="59" priority="10" stopIfTrue="1">
      <formula>LEN(TRIM(M6))=0</formula>
    </cfRule>
  </conditionalFormatting>
  <conditionalFormatting sqref="S6:S161 S163:S165 S167:S179">
    <cfRule type="containsBlanks" dxfId="58" priority="3">
      <formula>LEN(TRIM(S6))=0</formula>
    </cfRule>
  </conditionalFormatting>
  <conditionalFormatting sqref="S182">
    <cfRule type="containsBlanks" dxfId="57" priority="2">
      <formula>LEN(TRIM(S182))=0</formula>
    </cfRule>
  </conditionalFormatting>
  <conditionalFormatting sqref="T183">
    <cfRule type="containsBlanks" dxfId="56" priority="1">
      <formula>LEN(TRIM(T183))=0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9B73-C75D-4EBD-B2B6-0B0B70C38A89}">
  <sheetPr>
    <pageSetUpPr fitToPage="1"/>
  </sheetPr>
  <dimension ref="A1:AD127"/>
  <sheetViews>
    <sheetView showGridLines="0" zoomScale="85" zoomScaleNormal="85" zoomScaleSheetLayoutView="100" workbookViewId="0">
      <pane xSplit="11" ySplit="4" topLeftCell="P10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102</v>
      </c>
      <c r="D1" s="41" t="s">
        <v>1</v>
      </c>
      <c r="E1" s="42" t="s">
        <v>2830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2290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1744</v>
      </c>
      <c r="D6" s="135" t="s">
        <v>2582</v>
      </c>
      <c r="E6" s="133"/>
      <c r="F6" s="82" t="s">
        <v>36</v>
      </c>
      <c r="G6" s="82" t="s">
        <v>142</v>
      </c>
      <c r="H6" s="84">
        <v>42</v>
      </c>
      <c r="I6" s="84">
        <v>8</v>
      </c>
      <c r="J6" s="84">
        <v>2</v>
      </c>
      <c r="K6" s="136">
        <f>+I6*J6</f>
        <v>16</v>
      </c>
      <c r="L6" s="133" t="s">
        <v>3512</v>
      </c>
      <c r="M6" s="162"/>
      <c r="N6" s="162"/>
      <c r="O6" s="163"/>
      <c r="P6" s="164"/>
      <c r="Q6" s="165"/>
      <c r="R6" s="137">
        <f>+I6</f>
        <v>8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13440</v>
      </c>
      <c r="Y6" s="85" t="str">
        <f>IFERROR(IF(Q6="","",ROUNDDOWN(Q6/1000*R6*U6*V6*W6,0)),"-")</f>
        <v/>
      </c>
      <c r="Z6" s="94">
        <f>IFERROR(IF(H6="","",ROUNDDOWN(X6*$V$2,0)),"-")</f>
        <v>376320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1744</v>
      </c>
      <c r="D7" s="135" t="s">
        <v>2582</v>
      </c>
      <c r="E7" s="133"/>
      <c r="F7" s="82" t="s">
        <v>24</v>
      </c>
      <c r="G7" s="82" t="s">
        <v>1953</v>
      </c>
      <c r="H7" s="84">
        <v>42</v>
      </c>
      <c r="I7" s="84">
        <v>2</v>
      </c>
      <c r="J7" s="84">
        <v>1</v>
      </c>
      <c r="K7" s="136">
        <f t="shared" ref="K7:K75" si="3">+I7*J7</f>
        <v>2</v>
      </c>
      <c r="L7" s="133" t="s">
        <v>3512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1680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47040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1744</v>
      </c>
      <c r="D8" s="135" t="s">
        <v>2582</v>
      </c>
      <c r="E8" s="133"/>
      <c r="F8" s="82" t="s">
        <v>2838</v>
      </c>
      <c r="G8" s="82" t="s">
        <v>2839</v>
      </c>
      <c r="H8" s="84">
        <v>46</v>
      </c>
      <c r="I8" s="84">
        <v>6</v>
      </c>
      <c r="J8" s="84">
        <v>2</v>
      </c>
      <c r="K8" s="136">
        <f t="shared" si="3"/>
        <v>12</v>
      </c>
      <c r="L8" s="133" t="s">
        <v>3512</v>
      </c>
      <c r="M8" s="162"/>
      <c r="N8" s="162"/>
      <c r="O8" s="163"/>
      <c r="P8" s="164"/>
      <c r="Q8" s="165"/>
      <c r="R8" s="137">
        <f t="shared" si="4"/>
        <v>6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11040</v>
      </c>
      <c r="Y8" s="85" t="str">
        <f t="shared" si="7"/>
        <v/>
      </c>
      <c r="Z8" s="94">
        <f t="shared" si="8"/>
        <v>309120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1745</v>
      </c>
      <c r="D9" s="135" t="s">
        <v>2582</v>
      </c>
      <c r="E9" s="133"/>
      <c r="F9" s="82" t="s">
        <v>36</v>
      </c>
      <c r="G9" s="82" t="s">
        <v>142</v>
      </c>
      <c r="H9" s="84">
        <v>42</v>
      </c>
      <c r="I9" s="84">
        <v>2</v>
      </c>
      <c r="J9" s="84">
        <v>1</v>
      </c>
      <c r="K9" s="136">
        <f t="shared" si="3"/>
        <v>2</v>
      </c>
      <c r="L9" s="133" t="s">
        <v>3512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1680</v>
      </c>
      <c r="Y9" s="85" t="str">
        <f t="shared" si="7"/>
        <v/>
      </c>
      <c r="Z9" s="94">
        <f t="shared" si="8"/>
        <v>47040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2619</v>
      </c>
      <c r="D10" s="135" t="s">
        <v>2582</v>
      </c>
      <c r="E10" s="133"/>
      <c r="F10" s="82" t="s">
        <v>24</v>
      </c>
      <c r="G10" s="82" t="s">
        <v>49</v>
      </c>
      <c r="H10" s="84">
        <v>42</v>
      </c>
      <c r="I10" s="84">
        <v>2</v>
      </c>
      <c r="J10" s="84">
        <v>1</v>
      </c>
      <c r="K10" s="136">
        <f t="shared" si="3"/>
        <v>2</v>
      </c>
      <c r="L10" s="133" t="s">
        <v>3512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1680</v>
      </c>
      <c r="Y10" s="85" t="str">
        <f t="shared" si="7"/>
        <v/>
      </c>
      <c r="Z10" s="94">
        <f t="shared" si="8"/>
        <v>47040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2831</v>
      </c>
      <c r="D11" s="135" t="s">
        <v>2582</v>
      </c>
      <c r="E11" s="133"/>
      <c r="F11" s="82" t="s">
        <v>1247</v>
      </c>
      <c r="G11" s="82" t="s">
        <v>1939</v>
      </c>
      <c r="H11" s="84">
        <v>15</v>
      </c>
      <c r="I11" s="84">
        <v>1</v>
      </c>
      <c r="J11" s="84">
        <v>1</v>
      </c>
      <c r="K11" s="136">
        <f t="shared" si="3"/>
        <v>1</v>
      </c>
      <c r="L11" s="133" t="s">
        <v>3512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300</v>
      </c>
      <c r="Y11" s="85" t="str">
        <f t="shared" si="7"/>
        <v/>
      </c>
      <c r="Z11" s="94">
        <f t="shared" si="8"/>
        <v>8400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2832</v>
      </c>
      <c r="D12" s="135" t="s">
        <v>2582</v>
      </c>
      <c r="E12" s="133"/>
      <c r="F12" s="82" t="s">
        <v>36</v>
      </c>
      <c r="G12" s="82" t="s">
        <v>142</v>
      </c>
      <c r="H12" s="179">
        <v>42</v>
      </c>
      <c r="I12" s="84">
        <v>1</v>
      </c>
      <c r="J12" s="84">
        <v>2</v>
      </c>
      <c r="K12" s="136">
        <f t="shared" si="3"/>
        <v>2</v>
      </c>
      <c r="L12" s="133" t="s">
        <v>3512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1680</v>
      </c>
      <c r="Y12" s="85" t="str">
        <f t="shared" si="7"/>
        <v/>
      </c>
      <c r="Z12" s="94">
        <f t="shared" si="8"/>
        <v>47040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2832</v>
      </c>
      <c r="D13" s="135" t="s">
        <v>2582</v>
      </c>
      <c r="E13" s="133"/>
      <c r="F13" s="82" t="s">
        <v>145</v>
      </c>
      <c r="G13" s="82" t="s">
        <v>2840</v>
      </c>
      <c r="H13" s="84">
        <v>18</v>
      </c>
      <c r="I13" s="84">
        <v>1</v>
      </c>
      <c r="J13" s="84">
        <v>1</v>
      </c>
      <c r="K13" s="136">
        <f t="shared" si="3"/>
        <v>1</v>
      </c>
      <c r="L13" s="133" t="s">
        <v>3512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360</v>
      </c>
      <c r="Y13" s="85" t="str">
        <f t="shared" si="7"/>
        <v/>
      </c>
      <c r="Z13" s="94">
        <f t="shared" si="8"/>
        <v>10080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1727</v>
      </c>
      <c r="D14" s="135" t="s">
        <v>2582</v>
      </c>
      <c r="E14" s="133"/>
      <c r="F14" s="82" t="s">
        <v>36</v>
      </c>
      <c r="G14" s="82" t="s">
        <v>142</v>
      </c>
      <c r="H14" s="84">
        <v>42</v>
      </c>
      <c r="I14" s="84">
        <v>17</v>
      </c>
      <c r="J14" s="84">
        <v>2</v>
      </c>
      <c r="K14" s="136">
        <f t="shared" si="3"/>
        <v>34</v>
      </c>
      <c r="L14" s="133" t="s">
        <v>3512</v>
      </c>
      <c r="M14" s="162"/>
      <c r="N14" s="162"/>
      <c r="O14" s="163"/>
      <c r="P14" s="164"/>
      <c r="Q14" s="165"/>
      <c r="R14" s="137">
        <f t="shared" si="4"/>
        <v>17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28560</v>
      </c>
      <c r="Y14" s="85" t="str">
        <f t="shared" si="7"/>
        <v/>
      </c>
      <c r="Z14" s="94">
        <f t="shared" si="8"/>
        <v>799680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1727</v>
      </c>
      <c r="D15" s="135" t="s">
        <v>2582</v>
      </c>
      <c r="E15" s="133"/>
      <c r="F15" s="82" t="s">
        <v>2841</v>
      </c>
      <c r="G15" s="82" t="s">
        <v>2842</v>
      </c>
      <c r="H15" s="84">
        <v>16.3</v>
      </c>
      <c r="I15" s="84">
        <v>1</v>
      </c>
      <c r="J15" s="84">
        <v>1</v>
      </c>
      <c r="K15" s="136">
        <f t="shared" si="3"/>
        <v>1</v>
      </c>
      <c r="L15" s="133" t="s">
        <v>3512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326</v>
      </c>
      <c r="Y15" s="85" t="str">
        <f t="shared" si="7"/>
        <v/>
      </c>
      <c r="Z15" s="94">
        <f t="shared" si="8"/>
        <v>9128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2530</v>
      </c>
      <c r="D16" s="135" t="s">
        <v>2582</v>
      </c>
      <c r="E16" s="133"/>
      <c r="F16" s="82" t="s">
        <v>24</v>
      </c>
      <c r="G16" s="82" t="s">
        <v>49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3512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840</v>
      </c>
      <c r="Y16" s="85" t="str">
        <f t="shared" si="7"/>
        <v/>
      </c>
      <c r="Z16" s="94">
        <f t="shared" si="8"/>
        <v>23520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2833</v>
      </c>
      <c r="D17" s="135" t="s">
        <v>2582</v>
      </c>
      <c r="E17" s="133"/>
      <c r="F17" s="82" t="s">
        <v>24</v>
      </c>
      <c r="G17" s="82" t="s">
        <v>49</v>
      </c>
      <c r="H17" s="84">
        <v>42</v>
      </c>
      <c r="I17" s="84">
        <v>2</v>
      </c>
      <c r="J17" s="84">
        <v>1</v>
      </c>
      <c r="K17" s="136">
        <f t="shared" si="3"/>
        <v>2</v>
      </c>
      <c r="L17" s="133" t="s">
        <v>3512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1680</v>
      </c>
      <c r="Y17" s="85" t="str">
        <f t="shared" si="7"/>
        <v/>
      </c>
      <c r="Z17" s="94">
        <f t="shared" si="8"/>
        <v>47040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2834</v>
      </c>
      <c r="D18" s="135" t="s">
        <v>2582</v>
      </c>
      <c r="E18" s="133"/>
      <c r="F18" s="82" t="s">
        <v>36</v>
      </c>
      <c r="G18" s="82" t="s">
        <v>142</v>
      </c>
      <c r="H18" s="84">
        <v>42</v>
      </c>
      <c r="I18" s="84">
        <v>3</v>
      </c>
      <c r="J18" s="84">
        <v>2</v>
      </c>
      <c r="K18" s="136">
        <f t="shared" si="3"/>
        <v>6</v>
      </c>
      <c r="L18" s="133" t="s">
        <v>3512</v>
      </c>
      <c r="M18" s="162"/>
      <c r="N18" s="162"/>
      <c r="O18" s="163"/>
      <c r="P18" s="164"/>
      <c r="Q18" s="165"/>
      <c r="R18" s="137">
        <f t="shared" si="4"/>
        <v>3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5040</v>
      </c>
      <c r="Y18" s="85" t="str">
        <f t="shared" si="7"/>
        <v/>
      </c>
      <c r="Z18" s="94">
        <f t="shared" si="8"/>
        <v>141120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2156</v>
      </c>
      <c r="D19" s="135" t="s">
        <v>2582</v>
      </c>
      <c r="E19" s="133"/>
      <c r="F19" s="82" t="s">
        <v>586</v>
      </c>
      <c r="G19" s="82" t="s">
        <v>2843</v>
      </c>
      <c r="H19" s="84">
        <v>10</v>
      </c>
      <c r="I19" s="84">
        <v>1</v>
      </c>
      <c r="J19" s="84">
        <v>1</v>
      </c>
      <c r="K19" s="136">
        <f t="shared" si="3"/>
        <v>1</v>
      </c>
      <c r="L19" s="133" t="s">
        <v>3517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200</v>
      </c>
      <c r="Y19" s="85" t="str">
        <f t="shared" si="7"/>
        <v/>
      </c>
      <c r="Z19" s="94">
        <f t="shared" si="8"/>
        <v>5600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2156</v>
      </c>
      <c r="D20" s="135" t="s">
        <v>2582</v>
      </c>
      <c r="E20" s="133"/>
      <c r="F20" s="82" t="s">
        <v>542</v>
      </c>
      <c r="G20" s="82" t="s">
        <v>2844</v>
      </c>
      <c r="H20" s="84">
        <v>42</v>
      </c>
      <c r="I20" s="84">
        <v>4</v>
      </c>
      <c r="J20" s="84">
        <v>5</v>
      </c>
      <c r="K20" s="136">
        <f t="shared" si="3"/>
        <v>20</v>
      </c>
      <c r="L20" s="133" t="s">
        <v>3512</v>
      </c>
      <c r="M20" s="162"/>
      <c r="N20" s="162"/>
      <c r="O20" s="163"/>
      <c r="P20" s="164"/>
      <c r="Q20" s="165"/>
      <c r="R20" s="137">
        <f t="shared" si="4"/>
        <v>4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16800</v>
      </c>
      <c r="Y20" s="85" t="str">
        <f t="shared" si="7"/>
        <v/>
      </c>
      <c r="Z20" s="94">
        <f t="shared" si="8"/>
        <v>470400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1690</v>
      </c>
      <c r="D21" s="135" t="s">
        <v>2582</v>
      </c>
      <c r="E21" s="133"/>
      <c r="F21" s="82" t="s">
        <v>1339</v>
      </c>
      <c r="G21" s="82" t="s">
        <v>69</v>
      </c>
      <c r="H21" s="84">
        <v>60</v>
      </c>
      <c r="I21" s="84">
        <v>4</v>
      </c>
      <c r="J21" s="84">
        <v>1</v>
      </c>
      <c r="K21" s="136">
        <f t="shared" si="3"/>
        <v>4</v>
      </c>
      <c r="L21" s="133" t="s">
        <v>3512</v>
      </c>
      <c r="M21" s="162"/>
      <c r="N21" s="162"/>
      <c r="O21" s="163"/>
      <c r="P21" s="164"/>
      <c r="Q21" s="165"/>
      <c r="R21" s="137">
        <f t="shared" si="4"/>
        <v>4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4800</v>
      </c>
      <c r="Y21" s="85" t="str">
        <f t="shared" si="7"/>
        <v/>
      </c>
      <c r="Z21" s="94">
        <f t="shared" si="8"/>
        <v>134400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1690</v>
      </c>
      <c r="D22" s="135" t="s">
        <v>2582</v>
      </c>
      <c r="E22" s="133"/>
      <c r="F22" s="82" t="s">
        <v>36</v>
      </c>
      <c r="G22" s="82" t="s">
        <v>49</v>
      </c>
      <c r="H22" s="84">
        <v>42</v>
      </c>
      <c r="I22" s="84">
        <v>2</v>
      </c>
      <c r="J22" s="84">
        <v>4</v>
      </c>
      <c r="K22" s="136">
        <f t="shared" si="3"/>
        <v>8</v>
      </c>
      <c r="L22" s="133" t="s">
        <v>3512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6720</v>
      </c>
      <c r="Y22" s="85" t="str">
        <f t="shared" si="7"/>
        <v/>
      </c>
      <c r="Z22" s="94">
        <f t="shared" si="8"/>
        <v>188160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2723</v>
      </c>
      <c r="D23" s="135">
        <v>3500</v>
      </c>
      <c r="E23" s="133"/>
      <c r="F23" s="82" t="s">
        <v>2845</v>
      </c>
      <c r="G23" s="82" t="s">
        <v>2846</v>
      </c>
      <c r="H23" s="84">
        <v>4</v>
      </c>
      <c r="I23" s="84">
        <v>4</v>
      </c>
      <c r="J23" s="84">
        <v>1</v>
      </c>
      <c r="K23" s="136">
        <f t="shared" si="3"/>
        <v>4</v>
      </c>
      <c r="L23" s="133" t="s">
        <v>3512</v>
      </c>
      <c r="M23" s="162"/>
      <c r="N23" s="162"/>
      <c r="O23" s="163"/>
      <c r="P23" s="164"/>
      <c r="Q23" s="165"/>
      <c r="R23" s="137">
        <f t="shared" si="4"/>
        <v>4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320</v>
      </c>
      <c r="Y23" s="85" t="str">
        <f t="shared" si="7"/>
        <v/>
      </c>
      <c r="Z23" s="94">
        <f t="shared" si="8"/>
        <v>8960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1688</v>
      </c>
      <c r="D24" s="135" t="s">
        <v>2582</v>
      </c>
      <c r="E24" s="133"/>
      <c r="F24" s="82" t="s">
        <v>113</v>
      </c>
      <c r="G24" s="82" t="s">
        <v>1791</v>
      </c>
      <c r="H24" s="84">
        <v>22</v>
      </c>
      <c r="I24" s="84">
        <v>7</v>
      </c>
      <c r="J24" s="84">
        <v>1</v>
      </c>
      <c r="K24" s="136">
        <f t="shared" si="3"/>
        <v>7</v>
      </c>
      <c r="L24" s="133" t="s">
        <v>3512</v>
      </c>
      <c r="M24" s="162"/>
      <c r="N24" s="162"/>
      <c r="O24" s="163"/>
      <c r="P24" s="164"/>
      <c r="Q24" s="165"/>
      <c r="R24" s="137">
        <f t="shared" si="4"/>
        <v>7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3080</v>
      </c>
      <c r="Y24" s="85" t="str">
        <f t="shared" si="7"/>
        <v/>
      </c>
      <c r="Z24" s="94">
        <f t="shared" si="8"/>
        <v>86240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1738</v>
      </c>
      <c r="D25" s="135" t="s">
        <v>2582</v>
      </c>
      <c r="E25" s="133"/>
      <c r="F25" s="82" t="s">
        <v>2847</v>
      </c>
      <c r="G25" s="82" t="s">
        <v>2848</v>
      </c>
      <c r="H25" s="84">
        <v>13</v>
      </c>
      <c r="I25" s="84">
        <v>2</v>
      </c>
      <c r="J25" s="84">
        <v>1</v>
      </c>
      <c r="K25" s="136">
        <f t="shared" si="3"/>
        <v>2</v>
      </c>
      <c r="L25" s="133" t="s">
        <v>3512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520</v>
      </c>
      <c r="Y25" s="85" t="str">
        <f t="shared" si="7"/>
        <v/>
      </c>
      <c r="Z25" s="94">
        <f t="shared" si="8"/>
        <v>14560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1738</v>
      </c>
      <c r="D26" s="135" t="s">
        <v>2582</v>
      </c>
      <c r="E26" s="133"/>
      <c r="F26" s="82" t="s">
        <v>208</v>
      </c>
      <c r="G26" s="82" t="s">
        <v>1494</v>
      </c>
      <c r="H26" s="84">
        <v>22</v>
      </c>
      <c r="I26" s="84">
        <v>1</v>
      </c>
      <c r="J26" s="84">
        <v>4</v>
      </c>
      <c r="K26" s="136">
        <f t="shared" si="3"/>
        <v>4</v>
      </c>
      <c r="L26" s="133" t="s">
        <v>3512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1760</v>
      </c>
      <c r="Y26" s="85" t="str">
        <f t="shared" si="7"/>
        <v/>
      </c>
      <c r="Z26" s="94">
        <f t="shared" si="8"/>
        <v>49280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1733</v>
      </c>
      <c r="D27" s="135" t="s">
        <v>2582</v>
      </c>
      <c r="E27" s="133"/>
      <c r="F27" s="82" t="s">
        <v>24</v>
      </c>
      <c r="G27" s="82" t="s">
        <v>49</v>
      </c>
      <c r="H27" s="84">
        <v>42</v>
      </c>
      <c r="I27" s="84">
        <v>1</v>
      </c>
      <c r="J27" s="84">
        <v>1</v>
      </c>
      <c r="K27" s="136">
        <f t="shared" si="3"/>
        <v>1</v>
      </c>
      <c r="L27" s="133" t="s">
        <v>3512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840</v>
      </c>
      <c r="Y27" s="85" t="str">
        <f t="shared" si="7"/>
        <v/>
      </c>
      <c r="Z27" s="94">
        <f t="shared" si="8"/>
        <v>23520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1732</v>
      </c>
      <c r="D28" s="135" t="s">
        <v>2582</v>
      </c>
      <c r="E28" s="133"/>
      <c r="F28" s="82" t="s">
        <v>24</v>
      </c>
      <c r="G28" s="82" t="s">
        <v>49</v>
      </c>
      <c r="H28" s="84">
        <v>42</v>
      </c>
      <c r="I28" s="84">
        <v>1</v>
      </c>
      <c r="J28" s="84">
        <v>1</v>
      </c>
      <c r="K28" s="136">
        <f t="shared" si="3"/>
        <v>1</v>
      </c>
      <c r="L28" s="133" t="s">
        <v>3512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840</v>
      </c>
      <c r="Y28" s="85" t="str">
        <f t="shared" si="7"/>
        <v/>
      </c>
      <c r="Z28" s="94">
        <f t="shared" si="8"/>
        <v>23520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1698</v>
      </c>
      <c r="D29" s="135" t="s">
        <v>2582</v>
      </c>
      <c r="E29" s="133"/>
      <c r="F29" s="82" t="s">
        <v>24</v>
      </c>
      <c r="G29" s="82" t="s">
        <v>49</v>
      </c>
      <c r="H29" s="84">
        <v>42</v>
      </c>
      <c r="I29" s="84">
        <v>1</v>
      </c>
      <c r="J29" s="84">
        <v>1</v>
      </c>
      <c r="K29" s="136">
        <f t="shared" si="3"/>
        <v>1</v>
      </c>
      <c r="L29" s="133" t="s">
        <v>3512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840</v>
      </c>
      <c r="Y29" s="85" t="str">
        <f t="shared" si="7"/>
        <v/>
      </c>
      <c r="Z29" s="94">
        <f t="shared" si="8"/>
        <v>23520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1698</v>
      </c>
      <c r="D30" s="135" t="s">
        <v>2582</v>
      </c>
      <c r="E30" s="133"/>
      <c r="F30" s="82" t="s">
        <v>586</v>
      </c>
      <c r="G30" s="82" t="s">
        <v>2843</v>
      </c>
      <c r="H30" s="84">
        <v>10</v>
      </c>
      <c r="I30" s="84">
        <v>1</v>
      </c>
      <c r="J30" s="84">
        <v>1</v>
      </c>
      <c r="K30" s="136">
        <f t="shared" si="3"/>
        <v>1</v>
      </c>
      <c r="L30" s="133" t="s">
        <v>3517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200</v>
      </c>
      <c r="Y30" s="85" t="str">
        <f t="shared" si="7"/>
        <v/>
      </c>
      <c r="Z30" s="94">
        <f t="shared" si="8"/>
        <v>5600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1699</v>
      </c>
      <c r="D31" s="135" t="s">
        <v>2582</v>
      </c>
      <c r="E31" s="133"/>
      <c r="F31" s="82" t="s">
        <v>24</v>
      </c>
      <c r="G31" s="82" t="s">
        <v>49</v>
      </c>
      <c r="H31" s="84">
        <v>42</v>
      </c>
      <c r="I31" s="84">
        <v>1</v>
      </c>
      <c r="J31" s="84">
        <v>1</v>
      </c>
      <c r="K31" s="136">
        <f t="shared" si="3"/>
        <v>1</v>
      </c>
      <c r="L31" s="133" t="s">
        <v>3512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840</v>
      </c>
      <c r="Y31" s="85" t="str">
        <f t="shared" si="7"/>
        <v/>
      </c>
      <c r="Z31" s="94">
        <f t="shared" si="8"/>
        <v>23520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1699</v>
      </c>
      <c r="D32" s="135" t="s">
        <v>2582</v>
      </c>
      <c r="E32" s="133"/>
      <c r="F32" s="82" t="s">
        <v>586</v>
      </c>
      <c r="G32" s="82" t="s">
        <v>2843</v>
      </c>
      <c r="H32" s="84">
        <v>10</v>
      </c>
      <c r="I32" s="84">
        <v>1</v>
      </c>
      <c r="J32" s="84">
        <v>1</v>
      </c>
      <c r="K32" s="136">
        <f t="shared" si="3"/>
        <v>1</v>
      </c>
      <c r="L32" s="133" t="s">
        <v>3517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200</v>
      </c>
      <c r="Y32" s="85" t="str">
        <f t="shared" si="7"/>
        <v/>
      </c>
      <c r="Z32" s="94">
        <f t="shared" si="8"/>
        <v>5600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1705</v>
      </c>
      <c r="D33" s="135" t="s">
        <v>2582</v>
      </c>
      <c r="E33" s="133"/>
      <c r="F33" s="82" t="s">
        <v>36</v>
      </c>
      <c r="G33" s="82" t="s">
        <v>142</v>
      </c>
      <c r="H33" s="84">
        <v>42</v>
      </c>
      <c r="I33" s="84">
        <v>6</v>
      </c>
      <c r="J33" s="84">
        <v>2</v>
      </c>
      <c r="K33" s="136">
        <f t="shared" si="3"/>
        <v>12</v>
      </c>
      <c r="L33" s="133" t="s">
        <v>3512</v>
      </c>
      <c r="M33" s="162"/>
      <c r="N33" s="162"/>
      <c r="O33" s="163"/>
      <c r="P33" s="164"/>
      <c r="Q33" s="165"/>
      <c r="R33" s="137">
        <f t="shared" si="4"/>
        <v>6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10080</v>
      </c>
      <c r="Y33" s="85" t="str">
        <f t="shared" si="7"/>
        <v/>
      </c>
      <c r="Z33" s="94">
        <f t="shared" si="8"/>
        <v>282240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2752</v>
      </c>
      <c r="D34" s="135" t="s">
        <v>2582</v>
      </c>
      <c r="E34" s="133"/>
      <c r="F34" s="82" t="s">
        <v>1934</v>
      </c>
      <c r="G34" s="82" t="s">
        <v>2849</v>
      </c>
      <c r="H34" s="84">
        <v>10</v>
      </c>
      <c r="I34" s="84">
        <v>1</v>
      </c>
      <c r="J34" s="84">
        <v>1</v>
      </c>
      <c r="K34" s="136">
        <f t="shared" si="3"/>
        <v>1</v>
      </c>
      <c r="L34" s="133" t="s">
        <v>3512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200</v>
      </c>
      <c r="Y34" s="85" t="str">
        <f t="shared" si="7"/>
        <v/>
      </c>
      <c r="Z34" s="94">
        <f t="shared" si="8"/>
        <v>5600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2835</v>
      </c>
      <c r="D35" s="135" t="s">
        <v>2582</v>
      </c>
      <c r="E35" s="133"/>
      <c r="F35" s="82" t="s">
        <v>36</v>
      </c>
      <c r="G35" s="82" t="s">
        <v>142</v>
      </c>
      <c r="H35" s="84">
        <v>42</v>
      </c>
      <c r="I35" s="84">
        <v>4</v>
      </c>
      <c r="J35" s="84">
        <v>2</v>
      </c>
      <c r="K35" s="136">
        <f t="shared" si="3"/>
        <v>8</v>
      </c>
      <c r="L35" s="133" t="s">
        <v>3512</v>
      </c>
      <c r="M35" s="162"/>
      <c r="N35" s="162"/>
      <c r="O35" s="163"/>
      <c r="P35" s="164"/>
      <c r="Q35" s="165"/>
      <c r="R35" s="137">
        <f t="shared" si="4"/>
        <v>4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6720</v>
      </c>
      <c r="Y35" s="85" t="str">
        <f t="shared" si="7"/>
        <v/>
      </c>
      <c r="Z35" s="94">
        <f t="shared" si="8"/>
        <v>188160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2835</v>
      </c>
      <c r="D36" s="135" t="s">
        <v>2582</v>
      </c>
      <c r="E36" s="133"/>
      <c r="F36" s="82" t="s">
        <v>24</v>
      </c>
      <c r="G36" s="82" t="s">
        <v>1953</v>
      </c>
      <c r="H36" s="84">
        <v>42</v>
      </c>
      <c r="I36" s="84">
        <v>2</v>
      </c>
      <c r="J36" s="84">
        <v>1</v>
      </c>
      <c r="K36" s="136">
        <f t="shared" si="3"/>
        <v>2</v>
      </c>
      <c r="L36" s="133" t="s">
        <v>3512</v>
      </c>
      <c r="M36" s="162"/>
      <c r="N36" s="162"/>
      <c r="O36" s="163"/>
      <c r="P36" s="164"/>
      <c r="Q36" s="165"/>
      <c r="R36" s="137">
        <f t="shared" si="4"/>
        <v>2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1680</v>
      </c>
      <c r="Y36" s="85" t="str">
        <f t="shared" si="7"/>
        <v/>
      </c>
      <c r="Z36" s="94">
        <f t="shared" si="8"/>
        <v>47040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2835</v>
      </c>
      <c r="D37" s="135" t="s">
        <v>2582</v>
      </c>
      <c r="E37" s="133"/>
      <c r="F37" s="82" t="s">
        <v>24</v>
      </c>
      <c r="G37" s="82" t="s">
        <v>454</v>
      </c>
      <c r="H37" s="84">
        <v>42</v>
      </c>
      <c r="I37" s="84">
        <v>1</v>
      </c>
      <c r="J37" s="84">
        <v>1</v>
      </c>
      <c r="K37" s="136">
        <f t="shared" si="3"/>
        <v>1</v>
      </c>
      <c r="L37" s="133" t="s">
        <v>3512</v>
      </c>
      <c r="M37" s="162"/>
      <c r="N37" s="162"/>
      <c r="O37" s="163"/>
      <c r="P37" s="164"/>
      <c r="Q37" s="165"/>
      <c r="R37" s="137">
        <f t="shared" si="4"/>
        <v>1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840</v>
      </c>
      <c r="Y37" s="85" t="str">
        <f t="shared" si="7"/>
        <v/>
      </c>
      <c r="Z37" s="94">
        <f t="shared" si="8"/>
        <v>23520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2836</v>
      </c>
      <c r="D38" s="135" t="s">
        <v>2582</v>
      </c>
      <c r="E38" s="133"/>
      <c r="F38" s="82" t="s">
        <v>36</v>
      </c>
      <c r="G38" s="82" t="s">
        <v>74</v>
      </c>
      <c r="H38" s="84">
        <v>42</v>
      </c>
      <c r="I38" s="84">
        <v>4</v>
      </c>
      <c r="J38" s="84">
        <v>2</v>
      </c>
      <c r="K38" s="136">
        <f t="shared" si="3"/>
        <v>8</v>
      </c>
      <c r="L38" s="133" t="s">
        <v>3512</v>
      </c>
      <c r="M38" s="162"/>
      <c r="N38" s="162"/>
      <c r="O38" s="163"/>
      <c r="P38" s="164"/>
      <c r="Q38" s="165"/>
      <c r="R38" s="137">
        <f t="shared" si="4"/>
        <v>4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6720</v>
      </c>
      <c r="Y38" s="85" t="str">
        <f t="shared" si="7"/>
        <v/>
      </c>
      <c r="Z38" s="94">
        <f t="shared" si="8"/>
        <v>188160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1690</v>
      </c>
      <c r="D39" s="135" t="s">
        <v>2582</v>
      </c>
      <c r="E39" s="133"/>
      <c r="F39" s="82" t="s">
        <v>36</v>
      </c>
      <c r="G39" s="82" t="s">
        <v>79</v>
      </c>
      <c r="H39" s="84">
        <v>42</v>
      </c>
      <c r="I39" s="84">
        <v>4</v>
      </c>
      <c r="J39" s="84">
        <v>2</v>
      </c>
      <c r="K39" s="136">
        <f t="shared" si="3"/>
        <v>8</v>
      </c>
      <c r="L39" s="133" t="s">
        <v>3512</v>
      </c>
      <c r="M39" s="162"/>
      <c r="N39" s="162"/>
      <c r="O39" s="163"/>
      <c r="P39" s="164"/>
      <c r="Q39" s="165"/>
      <c r="R39" s="137">
        <f t="shared" si="4"/>
        <v>4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6720</v>
      </c>
      <c r="Y39" s="85" t="str">
        <f t="shared" si="7"/>
        <v/>
      </c>
      <c r="Z39" s="94">
        <f t="shared" si="8"/>
        <v>188160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1689</v>
      </c>
      <c r="D40" s="135" t="s">
        <v>2582</v>
      </c>
      <c r="E40" s="133"/>
      <c r="F40" s="82" t="s">
        <v>1247</v>
      </c>
      <c r="G40" s="82" t="s">
        <v>1939</v>
      </c>
      <c r="H40" s="84">
        <v>15</v>
      </c>
      <c r="I40" s="84">
        <v>2</v>
      </c>
      <c r="J40" s="84">
        <v>1</v>
      </c>
      <c r="K40" s="136">
        <f t="shared" si="3"/>
        <v>2</v>
      </c>
      <c r="L40" s="133" t="s">
        <v>3512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600</v>
      </c>
      <c r="Y40" s="85" t="str">
        <f t="shared" si="7"/>
        <v/>
      </c>
      <c r="Z40" s="94">
        <f t="shared" si="8"/>
        <v>16800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1699</v>
      </c>
      <c r="D41" s="135" t="s">
        <v>2582</v>
      </c>
      <c r="E41" s="133"/>
      <c r="F41" s="82" t="s">
        <v>24</v>
      </c>
      <c r="G41" s="82" t="s">
        <v>49</v>
      </c>
      <c r="H41" s="84">
        <v>42</v>
      </c>
      <c r="I41" s="84">
        <v>1</v>
      </c>
      <c r="J41" s="84">
        <v>1</v>
      </c>
      <c r="K41" s="136">
        <f t="shared" si="3"/>
        <v>1</v>
      </c>
      <c r="L41" s="133" t="s">
        <v>3512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840</v>
      </c>
      <c r="Y41" s="85" t="str">
        <f t="shared" si="7"/>
        <v/>
      </c>
      <c r="Z41" s="94">
        <f t="shared" si="8"/>
        <v>23520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1698</v>
      </c>
      <c r="D42" s="135" t="s">
        <v>2582</v>
      </c>
      <c r="E42" s="133"/>
      <c r="F42" s="82" t="s">
        <v>24</v>
      </c>
      <c r="G42" s="82" t="s">
        <v>49</v>
      </c>
      <c r="H42" s="84">
        <v>42</v>
      </c>
      <c r="I42" s="84">
        <v>1</v>
      </c>
      <c r="J42" s="84">
        <v>1</v>
      </c>
      <c r="K42" s="136">
        <f t="shared" si="3"/>
        <v>1</v>
      </c>
      <c r="L42" s="133" t="s">
        <v>3512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24</v>
      </c>
      <c r="V42" s="84">
        <v>365</v>
      </c>
      <c r="W42" s="85">
        <v>10</v>
      </c>
      <c r="X42" s="94">
        <f t="shared" si="6"/>
        <v>3679</v>
      </c>
      <c r="Y42" s="85" t="str">
        <f t="shared" si="7"/>
        <v/>
      </c>
      <c r="Z42" s="94">
        <f t="shared" si="8"/>
        <v>103012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2832</v>
      </c>
      <c r="D43" s="135" t="s">
        <v>2582</v>
      </c>
      <c r="E43" s="133"/>
      <c r="F43" s="82" t="s">
        <v>113</v>
      </c>
      <c r="G43" s="82" t="s">
        <v>114</v>
      </c>
      <c r="H43" s="84">
        <v>22</v>
      </c>
      <c r="I43" s="84">
        <v>1</v>
      </c>
      <c r="J43" s="84">
        <v>1</v>
      </c>
      <c r="K43" s="136">
        <f t="shared" si="3"/>
        <v>1</v>
      </c>
      <c r="L43" s="133" t="s">
        <v>3512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24</v>
      </c>
      <c r="V43" s="84">
        <v>365</v>
      </c>
      <c r="W43" s="85">
        <v>10</v>
      </c>
      <c r="X43" s="94">
        <f t="shared" si="6"/>
        <v>1927</v>
      </c>
      <c r="Y43" s="85" t="str">
        <f t="shared" si="7"/>
        <v/>
      </c>
      <c r="Z43" s="94">
        <f t="shared" si="8"/>
        <v>53956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2832</v>
      </c>
      <c r="D44" s="135" t="s">
        <v>2582</v>
      </c>
      <c r="E44" s="133"/>
      <c r="F44" s="82" t="s">
        <v>2005</v>
      </c>
      <c r="G44" s="82" t="s">
        <v>75</v>
      </c>
      <c r="H44" s="84">
        <v>42</v>
      </c>
      <c r="I44" s="84">
        <v>1</v>
      </c>
      <c r="J44" s="84">
        <v>1</v>
      </c>
      <c r="K44" s="136">
        <f t="shared" si="3"/>
        <v>1</v>
      </c>
      <c r="L44" s="133" t="s">
        <v>3512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24</v>
      </c>
      <c r="V44" s="84">
        <v>365</v>
      </c>
      <c r="W44" s="85">
        <v>10</v>
      </c>
      <c r="X44" s="94">
        <f t="shared" si="6"/>
        <v>3679</v>
      </c>
      <c r="Y44" s="85" t="str">
        <f t="shared" si="7"/>
        <v/>
      </c>
      <c r="Z44" s="94">
        <f t="shared" si="8"/>
        <v>103012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1697</v>
      </c>
      <c r="D45" s="135" t="s">
        <v>2582</v>
      </c>
      <c r="E45" s="133"/>
      <c r="F45" s="82" t="s">
        <v>113</v>
      </c>
      <c r="G45" s="82" t="s">
        <v>114</v>
      </c>
      <c r="H45" s="84">
        <v>22</v>
      </c>
      <c r="I45" s="84">
        <v>1</v>
      </c>
      <c r="J45" s="84">
        <v>1</v>
      </c>
      <c r="K45" s="136">
        <f t="shared" si="3"/>
        <v>1</v>
      </c>
      <c r="L45" s="133" t="s">
        <v>3512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24</v>
      </c>
      <c r="V45" s="84">
        <v>365</v>
      </c>
      <c r="W45" s="85">
        <v>10</v>
      </c>
      <c r="X45" s="94">
        <f t="shared" si="6"/>
        <v>1927</v>
      </c>
      <c r="Y45" s="85" t="str">
        <f t="shared" si="7"/>
        <v/>
      </c>
      <c r="Z45" s="94">
        <f t="shared" si="8"/>
        <v>53956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2767</v>
      </c>
      <c r="D46" s="135" t="s">
        <v>2582</v>
      </c>
      <c r="E46" s="133"/>
      <c r="F46" s="82" t="s">
        <v>36</v>
      </c>
      <c r="G46" s="82" t="s">
        <v>142</v>
      </c>
      <c r="H46" s="84">
        <v>42</v>
      </c>
      <c r="I46" s="84">
        <v>2</v>
      </c>
      <c r="J46" s="84">
        <v>2</v>
      </c>
      <c r="K46" s="136">
        <f t="shared" si="3"/>
        <v>4</v>
      </c>
      <c r="L46" s="133" t="s">
        <v>3512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24</v>
      </c>
      <c r="V46" s="84">
        <v>365</v>
      </c>
      <c r="W46" s="85">
        <v>10</v>
      </c>
      <c r="X46" s="94">
        <f t="shared" si="6"/>
        <v>14716</v>
      </c>
      <c r="Y46" s="85" t="str">
        <f t="shared" si="7"/>
        <v/>
      </c>
      <c r="Z46" s="94">
        <f t="shared" si="8"/>
        <v>412048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2768</v>
      </c>
      <c r="D47" s="135" t="s">
        <v>2582</v>
      </c>
      <c r="E47" s="133"/>
      <c r="F47" s="82" t="s">
        <v>24</v>
      </c>
      <c r="G47" s="82" t="s">
        <v>1953</v>
      </c>
      <c r="H47" s="84">
        <v>42</v>
      </c>
      <c r="I47" s="84">
        <v>2</v>
      </c>
      <c r="J47" s="84">
        <v>1</v>
      </c>
      <c r="K47" s="136">
        <f t="shared" si="3"/>
        <v>2</v>
      </c>
      <c r="L47" s="133" t="s">
        <v>3512</v>
      </c>
      <c r="M47" s="162"/>
      <c r="N47" s="162"/>
      <c r="O47" s="163"/>
      <c r="P47" s="164"/>
      <c r="Q47" s="165"/>
      <c r="R47" s="137">
        <f t="shared" si="4"/>
        <v>2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1680</v>
      </c>
      <c r="Y47" s="85" t="str">
        <f t="shared" si="7"/>
        <v/>
      </c>
      <c r="Z47" s="94">
        <f t="shared" si="8"/>
        <v>47040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2768</v>
      </c>
      <c r="D48" s="135" t="s">
        <v>2582</v>
      </c>
      <c r="E48" s="133"/>
      <c r="F48" s="82" t="s">
        <v>36</v>
      </c>
      <c r="G48" s="82" t="s">
        <v>142</v>
      </c>
      <c r="H48" s="84">
        <v>42</v>
      </c>
      <c r="I48" s="84">
        <v>9</v>
      </c>
      <c r="J48" s="84">
        <v>2</v>
      </c>
      <c r="K48" s="136">
        <f t="shared" si="3"/>
        <v>18</v>
      </c>
      <c r="L48" s="133" t="s">
        <v>3512</v>
      </c>
      <c r="M48" s="162"/>
      <c r="N48" s="162"/>
      <c r="O48" s="163"/>
      <c r="P48" s="164"/>
      <c r="Q48" s="165"/>
      <c r="R48" s="137">
        <f t="shared" si="4"/>
        <v>9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15120</v>
      </c>
      <c r="Y48" s="85" t="str">
        <f t="shared" si="7"/>
        <v/>
      </c>
      <c r="Z48" s="94">
        <f t="shared" si="8"/>
        <v>423360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2768</v>
      </c>
      <c r="D49" s="135" t="s">
        <v>2582</v>
      </c>
      <c r="E49" s="133"/>
      <c r="F49" s="82" t="s">
        <v>840</v>
      </c>
      <c r="G49" s="82" t="s">
        <v>2850</v>
      </c>
      <c r="H49" s="84">
        <v>42</v>
      </c>
      <c r="I49" s="84">
        <v>6</v>
      </c>
      <c r="J49" s="84">
        <v>2</v>
      </c>
      <c r="K49" s="136">
        <f t="shared" si="3"/>
        <v>12</v>
      </c>
      <c r="L49" s="133" t="s">
        <v>3512</v>
      </c>
      <c r="M49" s="162"/>
      <c r="N49" s="162"/>
      <c r="O49" s="163"/>
      <c r="P49" s="164"/>
      <c r="Q49" s="165"/>
      <c r="R49" s="137">
        <f t="shared" si="4"/>
        <v>6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10080</v>
      </c>
      <c r="Y49" s="85" t="str">
        <f t="shared" si="7"/>
        <v/>
      </c>
      <c r="Z49" s="94">
        <f t="shared" si="8"/>
        <v>282240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2837</v>
      </c>
      <c r="D50" s="135" t="s">
        <v>2582</v>
      </c>
      <c r="E50" s="133"/>
      <c r="F50" s="82" t="s">
        <v>113</v>
      </c>
      <c r="G50" s="82" t="s">
        <v>2023</v>
      </c>
      <c r="H50" s="84">
        <v>22</v>
      </c>
      <c r="I50" s="84">
        <v>2</v>
      </c>
      <c r="J50" s="84">
        <v>1</v>
      </c>
      <c r="K50" s="136">
        <f t="shared" si="3"/>
        <v>2</v>
      </c>
      <c r="L50" s="133" t="s">
        <v>3512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880</v>
      </c>
      <c r="Y50" s="85" t="str">
        <f t="shared" si="7"/>
        <v/>
      </c>
      <c r="Z50" s="94">
        <f t="shared" si="8"/>
        <v>24640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2851</v>
      </c>
      <c r="D51" s="135" t="s">
        <v>2582</v>
      </c>
      <c r="E51" s="133"/>
      <c r="F51" s="82" t="s">
        <v>586</v>
      </c>
      <c r="G51" s="82" t="s">
        <v>1924</v>
      </c>
      <c r="H51" s="84">
        <v>15</v>
      </c>
      <c r="I51" s="84">
        <v>1</v>
      </c>
      <c r="J51" s="84">
        <v>1</v>
      </c>
      <c r="K51" s="136">
        <f t="shared" si="3"/>
        <v>1</v>
      </c>
      <c r="L51" s="133" t="s">
        <v>3512</v>
      </c>
      <c r="M51" s="162"/>
      <c r="N51" s="162"/>
      <c r="O51" s="163"/>
      <c r="P51" s="164"/>
      <c r="Q51" s="165"/>
      <c r="R51" s="137">
        <f t="shared" si="4"/>
        <v>1</v>
      </c>
      <c r="S51" s="170"/>
      <c r="T51" s="176" t="str">
        <f t="shared" si="5"/>
        <v/>
      </c>
      <c r="U51" s="94">
        <v>24</v>
      </c>
      <c r="V51" s="84">
        <v>365</v>
      </c>
      <c r="W51" s="85">
        <v>10</v>
      </c>
      <c r="X51" s="94">
        <f t="shared" si="6"/>
        <v>1314</v>
      </c>
      <c r="Y51" s="85" t="str">
        <f t="shared" si="7"/>
        <v/>
      </c>
      <c r="Z51" s="94">
        <f t="shared" si="8"/>
        <v>36792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2852</v>
      </c>
      <c r="D52" s="135" t="s">
        <v>2582</v>
      </c>
      <c r="E52" s="133"/>
      <c r="F52" s="82" t="s">
        <v>586</v>
      </c>
      <c r="G52" s="82" t="s">
        <v>1924</v>
      </c>
      <c r="H52" s="84">
        <v>15</v>
      </c>
      <c r="I52" s="84">
        <v>1</v>
      </c>
      <c r="J52" s="84">
        <v>1</v>
      </c>
      <c r="K52" s="136">
        <f t="shared" si="3"/>
        <v>1</v>
      </c>
      <c r="L52" s="133" t="s">
        <v>3512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24</v>
      </c>
      <c r="V52" s="84">
        <v>365</v>
      </c>
      <c r="W52" s="85">
        <v>10</v>
      </c>
      <c r="X52" s="94">
        <f t="shared" si="6"/>
        <v>1314</v>
      </c>
      <c r="Y52" s="85" t="str">
        <f t="shared" si="7"/>
        <v/>
      </c>
      <c r="Z52" s="94">
        <f t="shared" si="8"/>
        <v>36792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2853</v>
      </c>
      <c r="D53" s="135" t="s">
        <v>2582</v>
      </c>
      <c r="E53" s="133"/>
      <c r="F53" s="82" t="s">
        <v>586</v>
      </c>
      <c r="G53" s="82" t="s">
        <v>1924</v>
      </c>
      <c r="H53" s="84">
        <v>15</v>
      </c>
      <c r="I53" s="84">
        <v>1</v>
      </c>
      <c r="J53" s="84">
        <v>1</v>
      </c>
      <c r="K53" s="136">
        <f t="shared" si="3"/>
        <v>1</v>
      </c>
      <c r="L53" s="133" t="s">
        <v>3512</v>
      </c>
      <c r="M53" s="162"/>
      <c r="N53" s="162"/>
      <c r="O53" s="163"/>
      <c r="P53" s="164"/>
      <c r="Q53" s="165"/>
      <c r="R53" s="137">
        <f t="shared" si="4"/>
        <v>1</v>
      </c>
      <c r="S53" s="170"/>
      <c r="T53" s="176" t="str">
        <f t="shared" si="5"/>
        <v/>
      </c>
      <c r="U53" s="94">
        <v>24</v>
      </c>
      <c r="V53" s="84">
        <v>365</v>
      </c>
      <c r="W53" s="85">
        <v>10</v>
      </c>
      <c r="X53" s="94">
        <f t="shared" si="6"/>
        <v>1314</v>
      </c>
      <c r="Y53" s="85" t="str">
        <f t="shared" si="7"/>
        <v/>
      </c>
      <c r="Z53" s="94">
        <f t="shared" si="8"/>
        <v>36792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2854</v>
      </c>
      <c r="D54" s="135" t="s">
        <v>2582</v>
      </c>
      <c r="E54" s="133"/>
      <c r="F54" s="82" t="s">
        <v>586</v>
      </c>
      <c r="G54" s="82" t="s">
        <v>1911</v>
      </c>
      <c r="H54" s="84">
        <v>15</v>
      </c>
      <c r="I54" s="84">
        <v>1</v>
      </c>
      <c r="J54" s="84">
        <v>1</v>
      </c>
      <c r="K54" s="136">
        <f t="shared" si="3"/>
        <v>1</v>
      </c>
      <c r="L54" s="133" t="s">
        <v>3512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24</v>
      </c>
      <c r="V54" s="84">
        <v>365</v>
      </c>
      <c r="W54" s="85">
        <v>10</v>
      </c>
      <c r="X54" s="94">
        <f t="shared" si="6"/>
        <v>1314</v>
      </c>
      <c r="Y54" s="85" t="str">
        <f t="shared" si="7"/>
        <v/>
      </c>
      <c r="Z54" s="94">
        <f t="shared" si="8"/>
        <v>36792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2855</v>
      </c>
      <c r="D55" s="135" t="s">
        <v>2582</v>
      </c>
      <c r="E55" s="133"/>
      <c r="F55" s="82" t="s">
        <v>586</v>
      </c>
      <c r="G55" s="82" t="s">
        <v>1924</v>
      </c>
      <c r="H55" s="84">
        <v>15</v>
      </c>
      <c r="I55" s="84">
        <v>1</v>
      </c>
      <c r="J55" s="84">
        <v>1</v>
      </c>
      <c r="K55" s="136">
        <f t="shared" si="3"/>
        <v>1</v>
      </c>
      <c r="L55" s="133" t="s">
        <v>3512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24</v>
      </c>
      <c r="V55" s="84">
        <v>365</v>
      </c>
      <c r="W55" s="85">
        <v>10</v>
      </c>
      <c r="X55" s="94">
        <f t="shared" si="6"/>
        <v>1314</v>
      </c>
      <c r="Y55" s="85" t="str">
        <f t="shared" si="7"/>
        <v/>
      </c>
      <c r="Z55" s="94">
        <f t="shared" si="8"/>
        <v>36792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2854</v>
      </c>
      <c r="D56" s="135" t="s">
        <v>2582</v>
      </c>
      <c r="E56" s="133"/>
      <c r="F56" s="82" t="s">
        <v>586</v>
      </c>
      <c r="G56" s="82" t="s">
        <v>1911</v>
      </c>
      <c r="H56" s="84">
        <v>15</v>
      </c>
      <c r="I56" s="84">
        <v>1</v>
      </c>
      <c r="J56" s="84">
        <v>1</v>
      </c>
      <c r="K56" s="136">
        <f t="shared" si="3"/>
        <v>1</v>
      </c>
      <c r="L56" s="133" t="s">
        <v>3512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24</v>
      </c>
      <c r="V56" s="84">
        <v>365</v>
      </c>
      <c r="W56" s="85">
        <v>10</v>
      </c>
      <c r="X56" s="94">
        <f t="shared" si="6"/>
        <v>1314</v>
      </c>
      <c r="Y56" s="85" t="str">
        <f t="shared" si="7"/>
        <v/>
      </c>
      <c r="Z56" s="94">
        <f t="shared" si="8"/>
        <v>36792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1966</v>
      </c>
      <c r="D57" s="135" t="s">
        <v>2582</v>
      </c>
      <c r="E57" s="133"/>
      <c r="F57" s="82" t="s">
        <v>36</v>
      </c>
      <c r="G57" s="82" t="s">
        <v>142</v>
      </c>
      <c r="H57" s="84">
        <v>42</v>
      </c>
      <c r="I57" s="84">
        <v>19</v>
      </c>
      <c r="J57" s="84">
        <v>2</v>
      </c>
      <c r="K57" s="136">
        <f t="shared" si="3"/>
        <v>38</v>
      </c>
      <c r="L57" s="133" t="s">
        <v>3512</v>
      </c>
      <c r="M57" s="162"/>
      <c r="N57" s="162"/>
      <c r="O57" s="163"/>
      <c r="P57" s="164"/>
      <c r="Q57" s="165"/>
      <c r="R57" s="137">
        <f t="shared" si="4"/>
        <v>19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31920</v>
      </c>
      <c r="Y57" s="85" t="str">
        <f t="shared" si="7"/>
        <v/>
      </c>
      <c r="Z57" s="94">
        <f t="shared" si="8"/>
        <v>893760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2559</v>
      </c>
      <c r="D58" s="135" t="s">
        <v>2582</v>
      </c>
      <c r="E58" s="133"/>
      <c r="F58" s="82" t="s">
        <v>36</v>
      </c>
      <c r="G58" s="82" t="s">
        <v>79</v>
      </c>
      <c r="H58" s="84">
        <v>42</v>
      </c>
      <c r="I58" s="84">
        <v>1</v>
      </c>
      <c r="J58" s="84">
        <v>2</v>
      </c>
      <c r="K58" s="136">
        <f t="shared" si="3"/>
        <v>2</v>
      </c>
      <c r="L58" s="133" t="s">
        <v>3512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1680</v>
      </c>
      <c r="Y58" s="85" t="str">
        <f t="shared" si="7"/>
        <v/>
      </c>
      <c r="Z58" s="94">
        <f t="shared" si="8"/>
        <v>47040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1736</v>
      </c>
      <c r="D59" s="135" t="s">
        <v>2582</v>
      </c>
      <c r="E59" s="133"/>
      <c r="F59" s="82" t="s">
        <v>1934</v>
      </c>
      <c r="G59" s="82" t="s">
        <v>2865</v>
      </c>
      <c r="H59" s="84">
        <v>10</v>
      </c>
      <c r="I59" s="84">
        <v>1</v>
      </c>
      <c r="J59" s="84">
        <v>1</v>
      </c>
      <c r="K59" s="136">
        <f t="shared" si="3"/>
        <v>1</v>
      </c>
      <c r="L59" s="133" t="s">
        <v>3512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200</v>
      </c>
      <c r="Y59" s="85" t="str">
        <f t="shared" si="7"/>
        <v/>
      </c>
      <c r="Z59" s="94">
        <f t="shared" si="8"/>
        <v>5600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2856</v>
      </c>
      <c r="D60" s="135" t="s">
        <v>2582</v>
      </c>
      <c r="E60" s="133"/>
      <c r="F60" s="82" t="s">
        <v>1934</v>
      </c>
      <c r="G60" s="82" t="s">
        <v>2849</v>
      </c>
      <c r="H60" s="84">
        <v>10</v>
      </c>
      <c r="I60" s="84">
        <v>1</v>
      </c>
      <c r="J60" s="84">
        <v>1</v>
      </c>
      <c r="K60" s="136">
        <f t="shared" si="3"/>
        <v>1</v>
      </c>
      <c r="L60" s="133" t="s">
        <v>3512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200</v>
      </c>
      <c r="Y60" s="85" t="str">
        <f t="shared" si="7"/>
        <v/>
      </c>
      <c r="Z60" s="94">
        <f t="shared" si="8"/>
        <v>5600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2559</v>
      </c>
      <c r="D61" s="135" t="s">
        <v>2582</v>
      </c>
      <c r="E61" s="133"/>
      <c r="F61" s="82" t="s">
        <v>576</v>
      </c>
      <c r="G61" s="82" t="s">
        <v>2866</v>
      </c>
      <c r="H61" s="84">
        <v>28</v>
      </c>
      <c r="I61" s="84">
        <v>3</v>
      </c>
      <c r="J61" s="84">
        <v>1</v>
      </c>
      <c r="K61" s="136">
        <f t="shared" si="3"/>
        <v>3</v>
      </c>
      <c r="L61" s="133" t="s">
        <v>3512</v>
      </c>
      <c r="M61" s="162"/>
      <c r="N61" s="162"/>
      <c r="O61" s="163"/>
      <c r="P61" s="164"/>
      <c r="Q61" s="165"/>
      <c r="R61" s="137">
        <f t="shared" si="4"/>
        <v>3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1680</v>
      </c>
      <c r="Y61" s="85" t="str">
        <f t="shared" si="7"/>
        <v/>
      </c>
      <c r="Z61" s="94">
        <f t="shared" si="8"/>
        <v>47040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1699</v>
      </c>
      <c r="D62" s="135" t="s">
        <v>2582</v>
      </c>
      <c r="E62" s="133"/>
      <c r="F62" s="82" t="s">
        <v>24</v>
      </c>
      <c r="G62" s="82" t="s">
        <v>49</v>
      </c>
      <c r="H62" s="84">
        <v>42</v>
      </c>
      <c r="I62" s="84">
        <v>2</v>
      </c>
      <c r="J62" s="84">
        <v>1</v>
      </c>
      <c r="K62" s="136">
        <f t="shared" si="3"/>
        <v>2</v>
      </c>
      <c r="L62" s="133" t="s">
        <v>3512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1680</v>
      </c>
      <c r="Y62" s="85" t="str">
        <f t="shared" si="7"/>
        <v/>
      </c>
      <c r="Z62" s="94">
        <f t="shared" si="8"/>
        <v>47040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1698</v>
      </c>
      <c r="D63" s="135" t="s">
        <v>2582</v>
      </c>
      <c r="E63" s="133"/>
      <c r="F63" s="82" t="s">
        <v>24</v>
      </c>
      <c r="G63" s="82" t="s">
        <v>49</v>
      </c>
      <c r="H63" s="84">
        <v>42</v>
      </c>
      <c r="I63" s="84">
        <v>2</v>
      </c>
      <c r="J63" s="84">
        <v>1</v>
      </c>
      <c r="K63" s="136">
        <f t="shared" si="3"/>
        <v>2</v>
      </c>
      <c r="L63" s="133" t="s">
        <v>3512</v>
      </c>
      <c r="M63" s="162"/>
      <c r="N63" s="162"/>
      <c r="O63" s="163"/>
      <c r="P63" s="164"/>
      <c r="Q63" s="165"/>
      <c r="R63" s="137">
        <f t="shared" si="4"/>
        <v>2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1680</v>
      </c>
      <c r="Y63" s="85" t="str">
        <f t="shared" si="7"/>
        <v/>
      </c>
      <c r="Z63" s="94">
        <f t="shared" si="8"/>
        <v>47040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1688</v>
      </c>
      <c r="D64" s="135" t="s">
        <v>2582</v>
      </c>
      <c r="E64" s="133"/>
      <c r="F64" s="82" t="s">
        <v>113</v>
      </c>
      <c r="G64" s="82" t="s">
        <v>1791</v>
      </c>
      <c r="H64" s="84">
        <v>22</v>
      </c>
      <c r="I64" s="84">
        <v>7</v>
      </c>
      <c r="J64" s="84">
        <v>1</v>
      </c>
      <c r="K64" s="136">
        <f t="shared" si="3"/>
        <v>7</v>
      </c>
      <c r="L64" s="133" t="s">
        <v>3512</v>
      </c>
      <c r="M64" s="162"/>
      <c r="N64" s="162"/>
      <c r="O64" s="163"/>
      <c r="P64" s="164"/>
      <c r="Q64" s="165"/>
      <c r="R64" s="137">
        <f t="shared" si="4"/>
        <v>7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3080</v>
      </c>
      <c r="Y64" s="85" t="str">
        <f t="shared" si="7"/>
        <v/>
      </c>
      <c r="Z64" s="94">
        <f t="shared" si="8"/>
        <v>86240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2857</v>
      </c>
      <c r="D65" s="135" t="s">
        <v>2582</v>
      </c>
      <c r="E65" s="133"/>
      <c r="F65" s="82" t="s">
        <v>36</v>
      </c>
      <c r="G65" s="82" t="s">
        <v>142</v>
      </c>
      <c r="H65" s="84">
        <v>42</v>
      </c>
      <c r="I65" s="84">
        <v>6</v>
      </c>
      <c r="J65" s="84">
        <v>2</v>
      </c>
      <c r="K65" s="136">
        <f t="shared" si="3"/>
        <v>12</v>
      </c>
      <c r="L65" s="133" t="s">
        <v>3512</v>
      </c>
      <c r="M65" s="162"/>
      <c r="N65" s="162"/>
      <c r="O65" s="163"/>
      <c r="P65" s="164"/>
      <c r="Q65" s="165"/>
      <c r="R65" s="137">
        <f t="shared" si="4"/>
        <v>6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10080</v>
      </c>
      <c r="Y65" s="85" t="str">
        <f t="shared" si="7"/>
        <v/>
      </c>
      <c r="Z65" s="94">
        <f t="shared" si="8"/>
        <v>282240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2857</v>
      </c>
      <c r="D66" s="135" t="s">
        <v>2582</v>
      </c>
      <c r="E66" s="133"/>
      <c r="F66" s="82" t="s">
        <v>24</v>
      </c>
      <c r="G66" s="82" t="s">
        <v>1953</v>
      </c>
      <c r="H66" s="84">
        <v>42</v>
      </c>
      <c r="I66" s="84">
        <v>2</v>
      </c>
      <c r="J66" s="84">
        <v>1</v>
      </c>
      <c r="K66" s="136">
        <f t="shared" si="3"/>
        <v>2</v>
      </c>
      <c r="L66" s="133" t="s">
        <v>3512</v>
      </c>
      <c r="M66" s="162"/>
      <c r="N66" s="162"/>
      <c r="O66" s="163"/>
      <c r="P66" s="164"/>
      <c r="Q66" s="165"/>
      <c r="R66" s="137">
        <f t="shared" si="4"/>
        <v>2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1680</v>
      </c>
      <c r="Y66" s="85" t="str">
        <f t="shared" si="7"/>
        <v/>
      </c>
      <c r="Z66" s="94">
        <f t="shared" si="8"/>
        <v>47040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2781</v>
      </c>
      <c r="D67" s="135" t="s">
        <v>2582</v>
      </c>
      <c r="E67" s="133"/>
      <c r="F67" s="82" t="s">
        <v>36</v>
      </c>
      <c r="G67" s="82" t="s">
        <v>142</v>
      </c>
      <c r="H67" s="84">
        <v>42</v>
      </c>
      <c r="I67" s="84">
        <v>6</v>
      </c>
      <c r="J67" s="84">
        <v>2</v>
      </c>
      <c r="K67" s="136">
        <f t="shared" si="3"/>
        <v>12</v>
      </c>
      <c r="L67" s="133" t="s">
        <v>3512</v>
      </c>
      <c r="M67" s="162"/>
      <c r="N67" s="162"/>
      <c r="O67" s="163"/>
      <c r="P67" s="164"/>
      <c r="Q67" s="165"/>
      <c r="R67" s="137">
        <f t="shared" si="4"/>
        <v>6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10080</v>
      </c>
      <c r="Y67" s="85" t="str">
        <f t="shared" si="7"/>
        <v/>
      </c>
      <c r="Z67" s="94">
        <f t="shared" si="8"/>
        <v>282240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2781</v>
      </c>
      <c r="D68" s="135" t="s">
        <v>2582</v>
      </c>
      <c r="E68" s="133"/>
      <c r="F68" s="82" t="s">
        <v>24</v>
      </c>
      <c r="G68" s="82" t="s">
        <v>1953</v>
      </c>
      <c r="H68" s="84">
        <v>42</v>
      </c>
      <c r="I68" s="84">
        <v>2</v>
      </c>
      <c r="J68" s="84">
        <v>1</v>
      </c>
      <c r="K68" s="136">
        <f t="shared" si="3"/>
        <v>2</v>
      </c>
      <c r="L68" s="133" t="s">
        <v>3512</v>
      </c>
      <c r="M68" s="162"/>
      <c r="N68" s="162"/>
      <c r="O68" s="163"/>
      <c r="P68" s="164"/>
      <c r="Q68" s="165"/>
      <c r="R68" s="137">
        <f t="shared" si="4"/>
        <v>2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1680</v>
      </c>
      <c r="Y68" s="85" t="str">
        <f t="shared" si="7"/>
        <v/>
      </c>
      <c r="Z68" s="94">
        <f t="shared" si="8"/>
        <v>47040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2782</v>
      </c>
      <c r="D69" s="135" t="s">
        <v>2582</v>
      </c>
      <c r="E69" s="133"/>
      <c r="F69" s="82" t="s">
        <v>36</v>
      </c>
      <c r="G69" s="82" t="s">
        <v>142</v>
      </c>
      <c r="H69" s="84">
        <v>42</v>
      </c>
      <c r="I69" s="84">
        <v>6</v>
      </c>
      <c r="J69" s="84">
        <v>2</v>
      </c>
      <c r="K69" s="136">
        <f t="shared" si="3"/>
        <v>12</v>
      </c>
      <c r="L69" s="133" t="s">
        <v>3512</v>
      </c>
      <c r="M69" s="162"/>
      <c r="N69" s="162"/>
      <c r="O69" s="163"/>
      <c r="P69" s="164"/>
      <c r="Q69" s="165"/>
      <c r="R69" s="137">
        <f t="shared" si="4"/>
        <v>6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10080</v>
      </c>
      <c r="Y69" s="85" t="str">
        <f t="shared" si="7"/>
        <v/>
      </c>
      <c r="Z69" s="94">
        <f t="shared" si="8"/>
        <v>282240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2782</v>
      </c>
      <c r="D70" s="135" t="s">
        <v>2582</v>
      </c>
      <c r="E70" s="133"/>
      <c r="F70" s="82" t="s">
        <v>24</v>
      </c>
      <c r="G70" s="82" t="s">
        <v>1953</v>
      </c>
      <c r="H70" s="84">
        <v>42</v>
      </c>
      <c r="I70" s="84">
        <v>2</v>
      </c>
      <c r="J70" s="84">
        <v>1</v>
      </c>
      <c r="K70" s="136">
        <f t="shared" si="3"/>
        <v>2</v>
      </c>
      <c r="L70" s="133" t="s">
        <v>3512</v>
      </c>
      <c r="M70" s="162"/>
      <c r="N70" s="162"/>
      <c r="O70" s="163"/>
      <c r="P70" s="164"/>
      <c r="Q70" s="165"/>
      <c r="R70" s="137">
        <f t="shared" si="4"/>
        <v>2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1680</v>
      </c>
      <c r="Y70" s="85" t="str">
        <f t="shared" si="7"/>
        <v/>
      </c>
      <c r="Z70" s="94">
        <f t="shared" si="8"/>
        <v>47040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2776</v>
      </c>
      <c r="D71" s="135" t="s">
        <v>2582</v>
      </c>
      <c r="E71" s="133"/>
      <c r="F71" s="82" t="s">
        <v>36</v>
      </c>
      <c r="G71" s="82" t="s">
        <v>142</v>
      </c>
      <c r="H71" s="84">
        <v>42</v>
      </c>
      <c r="I71" s="84">
        <v>6</v>
      </c>
      <c r="J71" s="84">
        <v>2</v>
      </c>
      <c r="K71" s="136">
        <f t="shared" si="3"/>
        <v>12</v>
      </c>
      <c r="L71" s="133" t="s">
        <v>3512</v>
      </c>
      <c r="M71" s="162"/>
      <c r="N71" s="162"/>
      <c r="O71" s="163"/>
      <c r="P71" s="164"/>
      <c r="Q71" s="165"/>
      <c r="R71" s="137">
        <f t="shared" ref="R71:R121" si="13">+I71</f>
        <v>6</v>
      </c>
      <c r="S71" s="170"/>
      <c r="T71" s="176" t="str">
        <f t="shared" ref="T71:T121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21" si="15">IFERROR(IF(H71="","",ROUNDDOWN(H71/1000*K71*U71*V71*W71,0)),"-")</f>
        <v>10080</v>
      </c>
      <c r="Y71" s="85" t="str">
        <f t="shared" ref="Y71:Y121" si="16">IFERROR(IF(Q71="","",ROUNDDOWN(Q71/1000*R71*U71*V71*W71,0)),"-")</f>
        <v/>
      </c>
      <c r="Z71" s="94">
        <f t="shared" ref="Z71:Z121" si="17">IFERROR(IF(H71="","",ROUNDDOWN(X71*$V$2,0)),"-")</f>
        <v>282240</v>
      </c>
      <c r="AA71" s="85" t="str">
        <f t="shared" ref="AA71:AA121" si="18">IFERROR(IF(Q71="","",ROUNDDOWN(Y71*$V$2,0)),"-")</f>
        <v/>
      </c>
      <c r="AB71" s="94" t="str">
        <f t="shared" ref="AB71:AB121" si="19">IFERROR(IF(Q71="","",ROUNDDOWN(X71-Y71,0)),"-")</f>
        <v/>
      </c>
      <c r="AC71" s="95" t="str">
        <f t="shared" ref="AC71:AC121" si="20">IFERROR(IF(Q71="","",ROUNDDOWN(Z71-AA71,0)),"-")</f>
        <v/>
      </c>
      <c r="AD71" s="178" t="str">
        <f t="shared" ref="AD71:AD121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2776</v>
      </c>
      <c r="D72" s="135" t="s">
        <v>2582</v>
      </c>
      <c r="E72" s="133"/>
      <c r="F72" s="82" t="s">
        <v>24</v>
      </c>
      <c r="G72" s="82" t="s">
        <v>1953</v>
      </c>
      <c r="H72" s="84">
        <v>42</v>
      </c>
      <c r="I72" s="84">
        <v>2</v>
      </c>
      <c r="J72" s="84">
        <v>1</v>
      </c>
      <c r="K72" s="136">
        <f t="shared" si="3"/>
        <v>2</v>
      </c>
      <c r="L72" s="133" t="s">
        <v>3512</v>
      </c>
      <c r="M72" s="162"/>
      <c r="N72" s="162"/>
      <c r="O72" s="163"/>
      <c r="P72" s="164"/>
      <c r="Q72" s="165"/>
      <c r="R72" s="137">
        <f t="shared" si="13"/>
        <v>2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1680</v>
      </c>
      <c r="Y72" s="85" t="str">
        <f t="shared" si="16"/>
        <v/>
      </c>
      <c r="Z72" s="94">
        <f t="shared" si="17"/>
        <v>47040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2775</v>
      </c>
      <c r="D73" s="135" t="s">
        <v>2582</v>
      </c>
      <c r="E73" s="133"/>
      <c r="F73" s="82" t="s">
        <v>36</v>
      </c>
      <c r="G73" s="82" t="s">
        <v>142</v>
      </c>
      <c r="H73" s="84">
        <v>42</v>
      </c>
      <c r="I73" s="84">
        <v>6</v>
      </c>
      <c r="J73" s="84">
        <v>2</v>
      </c>
      <c r="K73" s="136">
        <f t="shared" si="3"/>
        <v>12</v>
      </c>
      <c r="L73" s="133" t="s">
        <v>3512</v>
      </c>
      <c r="M73" s="162"/>
      <c r="N73" s="162"/>
      <c r="O73" s="163"/>
      <c r="P73" s="164"/>
      <c r="Q73" s="165"/>
      <c r="R73" s="137">
        <f t="shared" si="13"/>
        <v>6</v>
      </c>
      <c r="S73" s="170"/>
      <c r="T73" s="176" t="str">
        <f t="shared" si="14"/>
        <v/>
      </c>
      <c r="U73" s="94">
        <v>10</v>
      </c>
      <c r="V73" s="84">
        <v>200</v>
      </c>
      <c r="W73" s="85">
        <v>10</v>
      </c>
      <c r="X73" s="94">
        <f t="shared" si="15"/>
        <v>10080</v>
      </c>
      <c r="Y73" s="85" t="str">
        <f t="shared" si="16"/>
        <v/>
      </c>
      <c r="Z73" s="94">
        <f t="shared" si="17"/>
        <v>282240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2</v>
      </c>
      <c r="C74" s="134" t="s">
        <v>2775</v>
      </c>
      <c r="D74" s="135" t="s">
        <v>2582</v>
      </c>
      <c r="E74" s="133"/>
      <c r="F74" s="82" t="s">
        <v>24</v>
      </c>
      <c r="G74" s="82" t="s">
        <v>1953</v>
      </c>
      <c r="H74" s="84">
        <v>42</v>
      </c>
      <c r="I74" s="84">
        <v>2</v>
      </c>
      <c r="J74" s="84">
        <v>1</v>
      </c>
      <c r="K74" s="136">
        <f t="shared" si="3"/>
        <v>2</v>
      </c>
      <c r="L74" s="133" t="s">
        <v>3512</v>
      </c>
      <c r="M74" s="162"/>
      <c r="N74" s="162"/>
      <c r="O74" s="163"/>
      <c r="P74" s="164"/>
      <c r="Q74" s="165"/>
      <c r="R74" s="137">
        <f t="shared" si="13"/>
        <v>2</v>
      </c>
      <c r="S74" s="170"/>
      <c r="T74" s="176" t="str">
        <f t="shared" si="14"/>
        <v/>
      </c>
      <c r="U74" s="94">
        <v>10</v>
      </c>
      <c r="V74" s="84">
        <v>200</v>
      </c>
      <c r="W74" s="85">
        <v>10</v>
      </c>
      <c r="X74" s="94">
        <f t="shared" si="15"/>
        <v>1680</v>
      </c>
      <c r="Y74" s="85" t="str">
        <f t="shared" si="16"/>
        <v/>
      </c>
      <c r="Z74" s="94">
        <f t="shared" si="17"/>
        <v>47040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2</v>
      </c>
      <c r="C75" s="134" t="s">
        <v>2858</v>
      </c>
      <c r="D75" s="135" t="s">
        <v>2582</v>
      </c>
      <c r="E75" s="133"/>
      <c r="F75" s="82" t="s">
        <v>36</v>
      </c>
      <c r="G75" s="82" t="s">
        <v>79</v>
      </c>
      <c r="H75" s="84">
        <v>42</v>
      </c>
      <c r="I75" s="84">
        <v>3</v>
      </c>
      <c r="J75" s="84">
        <v>2</v>
      </c>
      <c r="K75" s="136">
        <f t="shared" si="3"/>
        <v>6</v>
      </c>
      <c r="L75" s="133" t="s">
        <v>3512</v>
      </c>
      <c r="M75" s="162"/>
      <c r="N75" s="162"/>
      <c r="O75" s="163"/>
      <c r="P75" s="164"/>
      <c r="Q75" s="165"/>
      <c r="R75" s="137">
        <f t="shared" si="13"/>
        <v>3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5040</v>
      </c>
      <c r="Y75" s="85" t="str">
        <f t="shared" si="16"/>
        <v/>
      </c>
      <c r="Z75" s="94">
        <f t="shared" si="17"/>
        <v>141120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2</v>
      </c>
      <c r="C76" s="134" t="s">
        <v>2859</v>
      </c>
      <c r="D76" s="135" t="s">
        <v>2582</v>
      </c>
      <c r="E76" s="133"/>
      <c r="F76" s="82" t="s">
        <v>36</v>
      </c>
      <c r="G76" s="82" t="s">
        <v>142</v>
      </c>
      <c r="H76" s="84">
        <v>42</v>
      </c>
      <c r="I76" s="84">
        <v>5</v>
      </c>
      <c r="J76" s="84">
        <v>2</v>
      </c>
      <c r="K76" s="136">
        <f t="shared" ref="K76:K121" si="22">+I76*J76</f>
        <v>10</v>
      </c>
      <c r="L76" s="133" t="s">
        <v>3512</v>
      </c>
      <c r="M76" s="162"/>
      <c r="N76" s="162"/>
      <c r="O76" s="163"/>
      <c r="P76" s="164"/>
      <c r="Q76" s="165"/>
      <c r="R76" s="137">
        <f t="shared" si="13"/>
        <v>5</v>
      </c>
      <c r="S76" s="170"/>
      <c r="T76" s="176" t="str">
        <f t="shared" si="14"/>
        <v/>
      </c>
      <c r="U76" s="94">
        <v>10</v>
      </c>
      <c r="V76" s="84">
        <v>200</v>
      </c>
      <c r="W76" s="85">
        <v>10</v>
      </c>
      <c r="X76" s="94">
        <f t="shared" si="15"/>
        <v>8400</v>
      </c>
      <c r="Y76" s="85" t="str">
        <f t="shared" si="16"/>
        <v/>
      </c>
      <c r="Z76" s="94">
        <f t="shared" si="17"/>
        <v>235200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2</v>
      </c>
      <c r="C77" s="134" t="s">
        <v>2612</v>
      </c>
      <c r="D77" s="135" t="s">
        <v>2582</v>
      </c>
      <c r="E77" s="133"/>
      <c r="F77" s="82" t="s">
        <v>36</v>
      </c>
      <c r="G77" s="82" t="s">
        <v>142</v>
      </c>
      <c r="H77" s="84">
        <v>42</v>
      </c>
      <c r="I77" s="84">
        <v>15</v>
      </c>
      <c r="J77" s="84">
        <v>2</v>
      </c>
      <c r="K77" s="136">
        <f t="shared" si="22"/>
        <v>30</v>
      </c>
      <c r="L77" s="133" t="s">
        <v>3512</v>
      </c>
      <c r="M77" s="162"/>
      <c r="N77" s="162"/>
      <c r="O77" s="163"/>
      <c r="P77" s="164"/>
      <c r="Q77" s="165"/>
      <c r="R77" s="137">
        <f t="shared" si="13"/>
        <v>15</v>
      </c>
      <c r="S77" s="170"/>
      <c r="T77" s="176" t="str">
        <f t="shared" si="14"/>
        <v/>
      </c>
      <c r="U77" s="94">
        <v>10</v>
      </c>
      <c r="V77" s="84">
        <v>200</v>
      </c>
      <c r="W77" s="85">
        <v>10</v>
      </c>
      <c r="X77" s="94">
        <f t="shared" si="15"/>
        <v>25200</v>
      </c>
      <c r="Y77" s="85" t="str">
        <f t="shared" si="16"/>
        <v/>
      </c>
      <c r="Z77" s="94">
        <f t="shared" si="17"/>
        <v>705600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2</v>
      </c>
      <c r="C78" s="134" t="s">
        <v>2612</v>
      </c>
      <c r="D78" s="135" t="s">
        <v>2582</v>
      </c>
      <c r="E78" s="133"/>
      <c r="F78" s="82" t="s">
        <v>24</v>
      </c>
      <c r="G78" s="82" t="s">
        <v>1953</v>
      </c>
      <c r="H78" s="84">
        <v>42</v>
      </c>
      <c r="I78" s="84">
        <v>2</v>
      </c>
      <c r="J78" s="84">
        <v>1</v>
      </c>
      <c r="K78" s="136">
        <f t="shared" si="22"/>
        <v>2</v>
      </c>
      <c r="L78" s="133" t="s">
        <v>3512</v>
      </c>
      <c r="M78" s="162"/>
      <c r="N78" s="162"/>
      <c r="O78" s="163"/>
      <c r="P78" s="164"/>
      <c r="Q78" s="165"/>
      <c r="R78" s="137">
        <f t="shared" si="13"/>
        <v>2</v>
      </c>
      <c r="S78" s="170"/>
      <c r="T78" s="176" t="str">
        <f t="shared" si="14"/>
        <v/>
      </c>
      <c r="U78" s="94">
        <v>10</v>
      </c>
      <c r="V78" s="84">
        <v>200</v>
      </c>
      <c r="W78" s="85">
        <v>10</v>
      </c>
      <c r="X78" s="94">
        <f t="shared" si="15"/>
        <v>1680</v>
      </c>
      <c r="Y78" s="85" t="str">
        <f t="shared" si="16"/>
        <v/>
      </c>
      <c r="Z78" s="94">
        <f t="shared" si="17"/>
        <v>47040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2</v>
      </c>
      <c r="C79" s="134" t="s">
        <v>2860</v>
      </c>
      <c r="D79" s="135" t="s">
        <v>2582</v>
      </c>
      <c r="E79" s="133"/>
      <c r="F79" s="82" t="s">
        <v>36</v>
      </c>
      <c r="G79" s="82" t="s">
        <v>79</v>
      </c>
      <c r="H79" s="84">
        <v>42</v>
      </c>
      <c r="I79" s="84">
        <v>1</v>
      </c>
      <c r="J79" s="84">
        <v>2</v>
      </c>
      <c r="K79" s="136">
        <f t="shared" si="22"/>
        <v>2</v>
      </c>
      <c r="L79" s="133" t="s">
        <v>3512</v>
      </c>
      <c r="M79" s="162"/>
      <c r="N79" s="162"/>
      <c r="O79" s="163"/>
      <c r="P79" s="164"/>
      <c r="Q79" s="165"/>
      <c r="R79" s="137">
        <f t="shared" si="13"/>
        <v>1</v>
      </c>
      <c r="S79" s="170"/>
      <c r="T79" s="176" t="str">
        <f t="shared" si="14"/>
        <v/>
      </c>
      <c r="U79" s="94">
        <v>10</v>
      </c>
      <c r="V79" s="84">
        <v>200</v>
      </c>
      <c r="W79" s="85">
        <v>10</v>
      </c>
      <c r="X79" s="94">
        <f t="shared" si="15"/>
        <v>1680</v>
      </c>
      <c r="Y79" s="85" t="str">
        <f t="shared" si="16"/>
        <v/>
      </c>
      <c r="Z79" s="94">
        <f t="shared" si="17"/>
        <v>47040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2</v>
      </c>
      <c r="C80" s="134" t="s">
        <v>1697</v>
      </c>
      <c r="D80" s="135" t="s">
        <v>2582</v>
      </c>
      <c r="E80" s="133"/>
      <c r="F80" s="82" t="s">
        <v>36</v>
      </c>
      <c r="G80" s="82" t="s">
        <v>79</v>
      </c>
      <c r="H80" s="84">
        <v>42</v>
      </c>
      <c r="I80" s="84">
        <v>1</v>
      </c>
      <c r="J80" s="84">
        <v>2</v>
      </c>
      <c r="K80" s="136">
        <f t="shared" si="22"/>
        <v>2</v>
      </c>
      <c r="L80" s="133" t="s">
        <v>3512</v>
      </c>
      <c r="M80" s="162"/>
      <c r="N80" s="162"/>
      <c r="O80" s="163"/>
      <c r="P80" s="164"/>
      <c r="Q80" s="165"/>
      <c r="R80" s="137">
        <f t="shared" si="13"/>
        <v>1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1680</v>
      </c>
      <c r="Y80" s="85" t="str">
        <f t="shared" si="16"/>
        <v/>
      </c>
      <c r="Z80" s="94">
        <f t="shared" si="17"/>
        <v>47040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2</v>
      </c>
      <c r="C81" s="134" t="s">
        <v>2380</v>
      </c>
      <c r="D81" s="135" t="s">
        <v>2582</v>
      </c>
      <c r="E81" s="133"/>
      <c r="F81" s="82" t="s">
        <v>145</v>
      </c>
      <c r="G81" s="82" t="s">
        <v>2840</v>
      </c>
      <c r="H81" s="84">
        <v>18</v>
      </c>
      <c r="I81" s="84">
        <v>2</v>
      </c>
      <c r="J81" s="84">
        <v>1</v>
      </c>
      <c r="K81" s="136">
        <f t="shared" si="22"/>
        <v>2</v>
      </c>
      <c r="L81" s="133" t="s">
        <v>3512</v>
      </c>
      <c r="M81" s="162"/>
      <c r="N81" s="162"/>
      <c r="O81" s="163"/>
      <c r="P81" s="164"/>
      <c r="Q81" s="165"/>
      <c r="R81" s="137">
        <f t="shared" si="13"/>
        <v>2</v>
      </c>
      <c r="S81" s="170"/>
      <c r="T81" s="176" t="str">
        <f t="shared" si="14"/>
        <v/>
      </c>
      <c r="U81" s="94">
        <v>10</v>
      </c>
      <c r="V81" s="84">
        <v>200</v>
      </c>
      <c r="W81" s="85">
        <v>10</v>
      </c>
      <c r="X81" s="94">
        <f t="shared" si="15"/>
        <v>720</v>
      </c>
      <c r="Y81" s="85" t="str">
        <f t="shared" si="16"/>
        <v/>
      </c>
      <c r="Z81" s="94">
        <f t="shared" si="17"/>
        <v>20160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2</v>
      </c>
      <c r="C82" s="134" t="s">
        <v>2380</v>
      </c>
      <c r="D82" s="135" t="s">
        <v>2582</v>
      </c>
      <c r="E82" s="133"/>
      <c r="F82" s="82" t="s">
        <v>113</v>
      </c>
      <c r="G82" s="82" t="s">
        <v>114</v>
      </c>
      <c r="H82" s="84">
        <v>22</v>
      </c>
      <c r="I82" s="84">
        <v>2</v>
      </c>
      <c r="J82" s="84">
        <v>1</v>
      </c>
      <c r="K82" s="136">
        <f t="shared" si="22"/>
        <v>2</v>
      </c>
      <c r="L82" s="133" t="s">
        <v>3512</v>
      </c>
      <c r="M82" s="162"/>
      <c r="N82" s="162"/>
      <c r="O82" s="163"/>
      <c r="P82" s="164"/>
      <c r="Q82" s="165"/>
      <c r="R82" s="137">
        <f t="shared" si="13"/>
        <v>2</v>
      </c>
      <c r="S82" s="170"/>
      <c r="T82" s="176" t="str">
        <f t="shared" si="14"/>
        <v/>
      </c>
      <c r="U82" s="94">
        <v>10</v>
      </c>
      <c r="V82" s="84">
        <v>200</v>
      </c>
      <c r="W82" s="85">
        <v>10</v>
      </c>
      <c r="X82" s="94">
        <f t="shared" si="15"/>
        <v>880</v>
      </c>
      <c r="Y82" s="85" t="str">
        <f t="shared" si="16"/>
        <v/>
      </c>
      <c r="Z82" s="94">
        <f t="shared" si="17"/>
        <v>24640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2</v>
      </c>
      <c r="C83" s="134" t="s">
        <v>2861</v>
      </c>
      <c r="D83" s="135" t="s">
        <v>2582</v>
      </c>
      <c r="E83" s="133"/>
      <c r="F83" s="82" t="s">
        <v>586</v>
      </c>
      <c r="G83" s="82" t="s">
        <v>1924</v>
      </c>
      <c r="H83" s="84">
        <v>15</v>
      </c>
      <c r="I83" s="84">
        <v>1</v>
      </c>
      <c r="J83" s="84">
        <v>1</v>
      </c>
      <c r="K83" s="136">
        <f t="shared" si="22"/>
        <v>1</v>
      </c>
      <c r="L83" s="133" t="s">
        <v>3512</v>
      </c>
      <c r="M83" s="162"/>
      <c r="N83" s="162"/>
      <c r="O83" s="163"/>
      <c r="P83" s="164"/>
      <c r="Q83" s="165"/>
      <c r="R83" s="137">
        <f t="shared" si="13"/>
        <v>1</v>
      </c>
      <c r="S83" s="170"/>
      <c r="T83" s="176" t="str">
        <f t="shared" si="14"/>
        <v/>
      </c>
      <c r="U83" s="94">
        <v>24</v>
      </c>
      <c r="V83" s="84">
        <v>365</v>
      </c>
      <c r="W83" s="85">
        <v>10</v>
      </c>
      <c r="X83" s="94">
        <f t="shared" si="15"/>
        <v>1314</v>
      </c>
      <c r="Y83" s="85" t="str">
        <f t="shared" si="16"/>
        <v/>
      </c>
      <c r="Z83" s="94">
        <f t="shared" si="17"/>
        <v>36792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2</v>
      </c>
      <c r="C84" s="134" t="s">
        <v>2862</v>
      </c>
      <c r="D84" s="135" t="s">
        <v>2582</v>
      </c>
      <c r="E84" s="133"/>
      <c r="F84" s="82" t="s">
        <v>208</v>
      </c>
      <c r="G84" s="82" t="s">
        <v>2864</v>
      </c>
      <c r="H84" s="84">
        <v>22</v>
      </c>
      <c r="I84" s="84">
        <v>1</v>
      </c>
      <c r="J84" s="84">
        <v>1</v>
      </c>
      <c r="K84" s="136">
        <f t="shared" si="22"/>
        <v>1</v>
      </c>
      <c r="L84" s="133" t="s">
        <v>3512</v>
      </c>
      <c r="M84" s="162"/>
      <c r="N84" s="162"/>
      <c r="O84" s="163"/>
      <c r="P84" s="164"/>
      <c r="Q84" s="165"/>
      <c r="R84" s="137">
        <f t="shared" si="13"/>
        <v>1</v>
      </c>
      <c r="S84" s="170"/>
      <c r="T84" s="176" t="str">
        <f t="shared" si="14"/>
        <v/>
      </c>
      <c r="U84" s="94">
        <v>24</v>
      </c>
      <c r="V84" s="84">
        <v>365</v>
      </c>
      <c r="W84" s="85">
        <v>10</v>
      </c>
      <c r="X84" s="94">
        <f t="shared" si="15"/>
        <v>1927</v>
      </c>
      <c r="Y84" s="85" t="str">
        <f t="shared" si="16"/>
        <v/>
      </c>
      <c r="Z84" s="94">
        <f t="shared" si="17"/>
        <v>53956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2</v>
      </c>
      <c r="C85" s="134" t="s">
        <v>2863</v>
      </c>
      <c r="D85" s="135" t="s">
        <v>2582</v>
      </c>
      <c r="E85" s="133"/>
      <c r="F85" s="82" t="s">
        <v>586</v>
      </c>
      <c r="G85" s="82" t="s">
        <v>1924</v>
      </c>
      <c r="H85" s="84">
        <v>15</v>
      </c>
      <c r="I85" s="84">
        <v>1</v>
      </c>
      <c r="J85" s="84">
        <v>1</v>
      </c>
      <c r="K85" s="136">
        <f t="shared" si="22"/>
        <v>1</v>
      </c>
      <c r="L85" s="133" t="s">
        <v>3512</v>
      </c>
      <c r="M85" s="162"/>
      <c r="N85" s="162"/>
      <c r="O85" s="163"/>
      <c r="P85" s="164"/>
      <c r="Q85" s="165"/>
      <c r="R85" s="137">
        <f t="shared" si="13"/>
        <v>1</v>
      </c>
      <c r="S85" s="170"/>
      <c r="T85" s="176" t="str">
        <f t="shared" si="14"/>
        <v/>
      </c>
      <c r="U85" s="94">
        <v>24</v>
      </c>
      <c r="V85" s="84">
        <v>365</v>
      </c>
      <c r="W85" s="85">
        <v>10</v>
      </c>
      <c r="X85" s="94">
        <f t="shared" si="15"/>
        <v>1314</v>
      </c>
      <c r="Y85" s="85" t="str">
        <f t="shared" si="16"/>
        <v/>
      </c>
      <c r="Z85" s="94">
        <f t="shared" si="17"/>
        <v>36792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3</v>
      </c>
      <c r="C86" s="134" t="s">
        <v>1759</v>
      </c>
      <c r="D86" s="135" t="s">
        <v>2582</v>
      </c>
      <c r="E86" s="133"/>
      <c r="F86" s="82" t="s">
        <v>36</v>
      </c>
      <c r="G86" s="82" t="s">
        <v>79</v>
      </c>
      <c r="H86" s="84">
        <v>42</v>
      </c>
      <c r="I86" s="84">
        <v>15</v>
      </c>
      <c r="J86" s="84">
        <v>2</v>
      </c>
      <c r="K86" s="136">
        <f t="shared" si="22"/>
        <v>30</v>
      </c>
      <c r="L86" s="133" t="s">
        <v>3512</v>
      </c>
      <c r="M86" s="162"/>
      <c r="N86" s="162"/>
      <c r="O86" s="163"/>
      <c r="P86" s="164"/>
      <c r="Q86" s="165"/>
      <c r="R86" s="137">
        <f t="shared" si="13"/>
        <v>15</v>
      </c>
      <c r="S86" s="170"/>
      <c r="T86" s="176" t="str">
        <f t="shared" si="14"/>
        <v/>
      </c>
      <c r="U86" s="94">
        <v>10</v>
      </c>
      <c r="V86" s="84">
        <v>200</v>
      </c>
      <c r="W86" s="85">
        <v>10</v>
      </c>
      <c r="X86" s="94">
        <f t="shared" si="15"/>
        <v>25200</v>
      </c>
      <c r="Y86" s="85" t="str">
        <f t="shared" si="16"/>
        <v/>
      </c>
      <c r="Z86" s="94">
        <f t="shared" si="17"/>
        <v>705600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3</v>
      </c>
      <c r="C87" s="134" t="s">
        <v>1759</v>
      </c>
      <c r="D87" s="135" t="s">
        <v>2582</v>
      </c>
      <c r="E87" s="133"/>
      <c r="F87" s="82" t="s">
        <v>24</v>
      </c>
      <c r="G87" s="82" t="s">
        <v>1953</v>
      </c>
      <c r="H87" s="84">
        <v>42</v>
      </c>
      <c r="I87" s="84">
        <v>2</v>
      </c>
      <c r="J87" s="84">
        <v>1</v>
      </c>
      <c r="K87" s="136">
        <f t="shared" si="22"/>
        <v>2</v>
      </c>
      <c r="L87" s="133" t="s">
        <v>3512</v>
      </c>
      <c r="M87" s="162"/>
      <c r="N87" s="162"/>
      <c r="O87" s="163"/>
      <c r="P87" s="164"/>
      <c r="Q87" s="165"/>
      <c r="R87" s="137">
        <f t="shared" si="13"/>
        <v>2</v>
      </c>
      <c r="S87" s="170"/>
      <c r="T87" s="176" t="str">
        <f t="shared" si="14"/>
        <v/>
      </c>
      <c r="U87" s="94">
        <v>10</v>
      </c>
      <c r="V87" s="84">
        <v>200</v>
      </c>
      <c r="W87" s="85">
        <v>10</v>
      </c>
      <c r="X87" s="94">
        <f t="shared" si="15"/>
        <v>1680</v>
      </c>
      <c r="Y87" s="85" t="str">
        <f t="shared" si="16"/>
        <v/>
      </c>
      <c r="Z87" s="94">
        <f t="shared" si="17"/>
        <v>47040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3</v>
      </c>
      <c r="C88" s="134" t="s">
        <v>1747</v>
      </c>
      <c r="D88" s="135" t="s">
        <v>2582</v>
      </c>
      <c r="E88" s="133"/>
      <c r="F88" s="82" t="s">
        <v>36</v>
      </c>
      <c r="G88" s="82" t="s">
        <v>142</v>
      </c>
      <c r="H88" s="84">
        <v>42</v>
      </c>
      <c r="I88" s="84">
        <v>6</v>
      </c>
      <c r="J88" s="84">
        <v>2</v>
      </c>
      <c r="K88" s="136">
        <f t="shared" si="22"/>
        <v>12</v>
      </c>
      <c r="L88" s="133" t="s">
        <v>3512</v>
      </c>
      <c r="M88" s="162"/>
      <c r="N88" s="162"/>
      <c r="O88" s="163"/>
      <c r="P88" s="164"/>
      <c r="Q88" s="165"/>
      <c r="R88" s="137">
        <f t="shared" si="13"/>
        <v>6</v>
      </c>
      <c r="S88" s="170"/>
      <c r="T88" s="176" t="str">
        <f t="shared" si="14"/>
        <v/>
      </c>
      <c r="U88" s="94">
        <v>10</v>
      </c>
      <c r="V88" s="84">
        <v>200</v>
      </c>
      <c r="W88" s="85">
        <v>10</v>
      </c>
      <c r="X88" s="94">
        <f t="shared" si="15"/>
        <v>10080</v>
      </c>
      <c r="Y88" s="85" t="str">
        <f t="shared" si="16"/>
        <v/>
      </c>
      <c r="Z88" s="94">
        <f t="shared" si="17"/>
        <v>282240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3</v>
      </c>
      <c r="C89" s="134" t="s">
        <v>2380</v>
      </c>
      <c r="D89" s="135" t="s">
        <v>2582</v>
      </c>
      <c r="E89" s="133"/>
      <c r="F89" s="82" t="s">
        <v>1647</v>
      </c>
      <c r="G89" s="82" t="s">
        <v>69</v>
      </c>
      <c r="H89" s="84">
        <v>90</v>
      </c>
      <c r="I89" s="84">
        <v>2</v>
      </c>
      <c r="J89" s="84">
        <v>1</v>
      </c>
      <c r="K89" s="136">
        <f t="shared" si="22"/>
        <v>2</v>
      </c>
      <c r="L89" s="133" t="s">
        <v>3512</v>
      </c>
      <c r="M89" s="162"/>
      <c r="N89" s="162"/>
      <c r="O89" s="163"/>
      <c r="P89" s="164"/>
      <c r="Q89" s="165"/>
      <c r="R89" s="137">
        <f t="shared" si="13"/>
        <v>2</v>
      </c>
      <c r="S89" s="170"/>
      <c r="T89" s="176" t="str">
        <f t="shared" si="14"/>
        <v/>
      </c>
      <c r="U89" s="94">
        <v>10</v>
      </c>
      <c r="V89" s="84">
        <v>200</v>
      </c>
      <c r="W89" s="85">
        <v>10</v>
      </c>
      <c r="X89" s="94">
        <f t="shared" si="15"/>
        <v>3600</v>
      </c>
      <c r="Y89" s="85" t="str">
        <f t="shared" si="16"/>
        <v/>
      </c>
      <c r="Z89" s="94">
        <f t="shared" si="17"/>
        <v>100800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3</v>
      </c>
      <c r="C90" s="134" t="s">
        <v>1698</v>
      </c>
      <c r="D90" s="135" t="s">
        <v>2582</v>
      </c>
      <c r="E90" s="133"/>
      <c r="F90" s="82" t="s">
        <v>24</v>
      </c>
      <c r="G90" s="82" t="s">
        <v>49</v>
      </c>
      <c r="H90" s="84">
        <v>42</v>
      </c>
      <c r="I90" s="84">
        <v>2</v>
      </c>
      <c r="J90" s="84">
        <v>1</v>
      </c>
      <c r="K90" s="136">
        <f t="shared" si="22"/>
        <v>2</v>
      </c>
      <c r="L90" s="133" t="s">
        <v>3512</v>
      </c>
      <c r="M90" s="162"/>
      <c r="N90" s="162"/>
      <c r="O90" s="163"/>
      <c r="P90" s="164"/>
      <c r="Q90" s="165"/>
      <c r="R90" s="137">
        <f t="shared" si="13"/>
        <v>2</v>
      </c>
      <c r="S90" s="170"/>
      <c r="T90" s="176" t="str">
        <f t="shared" si="14"/>
        <v/>
      </c>
      <c r="U90" s="94">
        <v>10</v>
      </c>
      <c r="V90" s="84">
        <v>200</v>
      </c>
      <c r="W90" s="85">
        <v>10</v>
      </c>
      <c r="X90" s="94">
        <f t="shared" si="15"/>
        <v>1680</v>
      </c>
      <c r="Y90" s="85" t="str">
        <f t="shared" si="16"/>
        <v/>
      </c>
      <c r="Z90" s="94">
        <f t="shared" si="17"/>
        <v>47040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3</v>
      </c>
      <c r="C91" s="134" t="s">
        <v>1699</v>
      </c>
      <c r="D91" s="135" t="s">
        <v>2582</v>
      </c>
      <c r="E91" s="133"/>
      <c r="F91" s="82" t="s">
        <v>24</v>
      </c>
      <c r="G91" s="82" t="s">
        <v>49</v>
      </c>
      <c r="H91" s="84">
        <v>42</v>
      </c>
      <c r="I91" s="84">
        <v>2</v>
      </c>
      <c r="J91" s="84">
        <v>1</v>
      </c>
      <c r="K91" s="136">
        <f t="shared" si="22"/>
        <v>2</v>
      </c>
      <c r="L91" s="133" t="s">
        <v>3512</v>
      </c>
      <c r="M91" s="162"/>
      <c r="N91" s="162"/>
      <c r="O91" s="163"/>
      <c r="P91" s="164"/>
      <c r="Q91" s="165"/>
      <c r="R91" s="137">
        <f t="shared" si="13"/>
        <v>2</v>
      </c>
      <c r="S91" s="170"/>
      <c r="T91" s="176" t="str">
        <f t="shared" si="14"/>
        <v/>
      </c>
      <c r="U91" s="94">
        <v>10</v>
      </c>
      <c r="V91" s="84">
        <v>200</v>
      </c>
      <c r="W91" s="85">
        <v>10</v>
      </c>
      <c r="X91" s="94">
        <f t="shared" si="15"/>
        <v>1680</v>
      </c>
      <c r="Y91" s="85" t="str">
        <f t="shared" si="16"/>
        <v/>
      </c>
      <c r="Z91" s="94">
        <f t="shared" si="17"/>
        <v>47040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3</v>
      </c>
      <c r="C92" s="134" t="s">
        <v>1968</v>
      </c>
      <c r="D92" s="135" t="s">
        <v>2582</v>
      </c>
      <c r="E92" s="133"/>
      <c r="F92" s="82" t="s">
        <v>36</v>
      </c>
      <c r="G92" s="82" t="s">
        <v>142</v>
      </c>
      <c r="H92" s="84">
        <v>42</v>
      </c>
      <c r="I92" s="84">
        <v>12</v>
      </c>
      <c r="J92" s="84">
        <v>2</v>
      </c>
      <c r="K92" s="136">
        <f t="shared" si="22"/>
        <v>24</v>
      </c>
      <c r="L92" s="133" t="s">
        <v>3512</v>
      </c>
      <c r="M92" s="162"/>
      <c r="N92" s="162"/>
      <c r="O92" s="163"/>
      <c r="P92" s="164"/>
      <c r="Q92" s="165"/>
      <c r="R92" s="137">
        <f t="shared" si="13"/>
        <v>12</v>
      </c>
      <c r="S92" s="170"/>
      <c r="T92" s="176" t="str">
        <f t="shared" si="14"/>
        <v/>
      </c>
      <c r="U92" s="94">
        <v>10</v>
      </c>
      <c r="V92" s="84">
        <v>200</v>
      </c>
      <c r="W92" s="85">
        <v>10</v>
      </c>
      <c r="X92" s="94">
        <f t="shared" si="15"/>
        <v>20160</v>
      </c>
      <c r="Y92" s="85" t="str">
        <f t="shared" si="16"/>
        <v/>
      </c>
      <c r="Z92" s="94">
        <f t="shared" si="17"/>
        <v>564480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>
        <v>3</v>
      </c>
      <c r="C93" s="134" t="s">
        <v>1968</v>
      </c>
      <c r="D93" s="135" t="s">
        <v>2582</v>
      </c>
      <c r="E93" s="133"/>
      <c r="F93" s="82" t="s">
        <v>24</v>
      </c>
      <c r="G93" s="82" t="s">
        <v>1953</v>
      </c>
      <c r="H93" s="84">
        <v>42</v>
      </c>
      <c r="I93" s="84">
        <v>2</v>
      </c>
      <c r="J93" s="84">
        <v>1</v>
      </c>
      <c r="K93" s="136">
        <f t="shared" si="22"/>
        <v>2</v>
      </c>
      <c r="L93" s="133" t="s">
        <v>3512</v>
      </c>
      <c r="M93" s="162"/>
      <c r="N93" s="162"/>
      <c r="O93" s="163"/>
      <c r="P93" s="164"/>
      <c r="Q93" s="165"/>
      <c r="R93" s="137">
        <f t="shared" si="13"/>
        <v>2</v>
      </c>
      <c r="S93" s="170"/>
      <c r="T93" s="176" t="str">
        <f t="shared" si="14"/>
        <v/>
      </c>
      <c r="U93" s="94">
        <v>10</v>
      </c>
      <c r="V93" s="84">
        <v>200</v>
      </c>
      <c r="W93" s="85">
        <v>10</v>
      </c>
      <c r="X93" s="94">
        <f t="shared" si="15"/>
        <v>1680</v>
      </c>
      <c r="Y93" s="85" t="str">
        <f t="shared" si="16"/>
        <v/>
      </c>
      <c r="Z93" s="94">
        <f t="shared" si="17"/>
        <v>47040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3</v>
      </c>
      <c r="C94" s="134" t="s">
        <v>2688</v>
      </c>
      <c r="D94" s="135" t="s">
        <v>2582</v>
      </c>
      <c r="E94" s="133"/>
      <c r="F94" s="82" t="s">
        <v>24</v>
      </c>
      <c r="G94" s="82" t="s">
        <v>49</v>
      </c>
      <c r="H94" s="84">
        <v>42</v>
      </c>
      <c r="I94" s="84">
        <v>2</v>
      </c>
      <c r="J94" s="84">
        <v>1</v>
      </c>
      <c r="K94" s="136">
        <f t="shared" si="22"/>
        <v>2</v>
      </c>
      <c r="L94" s="133" t="s">
        <v>3512</v>
      </c>
      <c r="M94" s="162"/>
      <c r="N94" s="162"/>
      <c r="O94" s="163"/>
      <c r="P94" s="164"/>
      <c r="Q94" s="165"/>
      <c r="R94" s="137">
        <f t="shared" si="13"/>
        <v>2</v>
      </c>
      <c r="S94" s="170"/>
      <c r="T94" s="176" t="str">
        <f t="shared" si="14"/>
        <v/>
      </c>
      <c r="U94" s="94">
        <v>10</v>
      </c>
      <c r="V94" s="84">
        <v>200</v>
      </c>
      <c r="W94" s="85">
        <v>10</v>
      </c>
      <c r="X94" s="94">
        <f t="shared" si="15"/>
        <v>1680</v>
      </c>
      <c r="Y94" s="85" t="str">
        <f t="shared" si="16"/>
        <v/>
      </c>
      <c r="Z94" s="94">
        <f t="shared" si="17"/>
        <v>47040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>
        <v>3</v>
      </c>
      <c r="C95" s="134" t="s">
        <v>2867</v>
      </c>
      <c r="D95" s="135" t="s">
        <v>2582</v>
      </c>
      <c r="E95" s="133"/>
      <c r="F95" s="82" t="s">
        <v>36</v>
      </c>
      <c r="G95" s="82" t="s">
        <v>142</v>
      </c>
      <c r="H95" s="84">
        <v>42</v>
      </c>
      <c r="I95" s="84">
        <v>6</v>
      </c>
      <c r="J95" s="84">
        <v>2</v>
      </c>
      <c r="K95" s="136">
        <f t="shared" si="22"/>
        <v>12</v>
      </c>
      <c r="L95" s="133" t="s">
        <v>3512</v>
      </c>
      <c r="M95" s="162"/>
      <c r="N95" s="162"/>
      <c r="O95" s="163"/>
      <c r="P95" s="164"/>
      <c r="Q95" s="165"/>
      <c r="R95" s="137">
        <f t="shared" si="13"/>
        <v>6</v>
      </c>
      <c r="S95" s="170"/>
      <c r="T95" s="176" t="str">
        <f t="shared" si="14"/>
        <v/>
      </c>
      <c r="U95" s="94">
        <v>10</v>
      </c>
      <c r="V95" s="84">
        <v>200</v>
      </c>
      <c r="W95" s="85">
        <v>10</v>
      </c>
      <c r="X95" s="94">
        <f t="shared" si="15"/>
        <v>10080</v>
      </c>
      <c r="Y95" s="85" t="str">
        <f t="shared" si="16"/>
        <v/>
      </c>
      <c r="Z95" s="94">
        <f t="shared" si="17"/>
        <v>282240</v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3</v>
      </c>
      <c r="C96" s="134" t="s">
        <v>2867</v>
      </c>
      <c r="D96" s="135" t="s">
        <v>2582</v>
      </c>
      <c r="E96" s="133"/>
      <c r="F96" s="82" t="s">
        <v>24</v>
      </c>
      <c r="G96" s="82" t="s">
        <v>1953</v>
      </c>
      <c r="H96" s="84">
        <v>42</v>
      </c>
      <c r="I96" s="84">
        <v>2</v>
      </c>
      <c r="J96" s="84">
        <v>1</v>
      </c>
      <c r="K96" s="136">
        <f t="shared" si="22"/>
        <v>2</v>
      </c>
      <c r="L96" s="133" t="s">
        <v>3512</v>
      </c>
      <c r="M96" s="162"/>
      <c r="N96" s="162"/>
      <c r="O96" s="163"/>
      <c r="P96" s="164"/>
      <c r="Q96" s="165"/>
      <c r="R96" s="137">
        <f t="shared" si="13"/>
        <v>2</v>
      </c>
      <c r="S96" s="170"/>
      <c r="T96" s="176" t="str">
        <f t="shared" si="14"/>
        <v/>
      </c>
      <c r="U96" s="94">
        <v>10</v>
      </c>
      <c r="V96" s="84">
        <v>200</v>
      </c>
      <c r="W96" s="85">
        <v>10</v>
      </c>
      <c r="X96" s="94">
        <f t="shared" si="15"/>
        <v>1680</v>
      </c>
      <c r="Y96" s="85" t="str">
        <f t="shared" si="16"/>
        <v/>
      </c>
      <c r="Z96" s="94">
        <f t="shared" si="17"/>
        <v>47040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3</v>
      </c>
      <c r="C97" s="134" t="s">
        <v>2868</v>
      </c>
      <c r="D97" s="135" t="s">
        <v>2582</v>
      </c>
      <c r="E97" s="133"/>
      <c r="F97" s="82" t="s">
        <v>36</v>
      </c>
      <c r="G97" s="82" t="s">
        <v>142</v>
      </c>
      <c r="H97" s="84">
        <v>42</v>
      </c>
      <c r="I97" s="84">
        <v>6</v>
      </c>
      <c r="J97" s="84">
        <v>2</v>
      </c>
      <c r="K97" s="136">
        <f t="shared" si="22"/>
        <v>12</v>
      </c>
      <c r="L97" s="133" t="s">
        <v>3512</v>
      </c>
      <c r="M97" s="162"/>
      <c r="N97" s="162"/>
      <c r="O97" s="163"/>
      <c r="P97" s="164"/>
      <c r="Q97" s="165"/>
      <c r="R97" s="137">
        <f t="shared" si="13"/>
        <v>6</v>
      </c>
      <c r="S97" s="170"/>
      <c r="T97" s="176" t="str">
        <f t="shared" si="14"/>
        <v/>
      </c>
      <c r="U97" s="94">
        <v>10</v>
      </c>
      <c r="V97" s="84">
        <v>200</v>
      </c>
      <c r="W97" s="85">
        <v>10</v>
      </c>
      <c r="X97" s="94">
        <f t="shared" si="15"/>
        <v>10080</v>
      </c>
      <c r="Y97" s="85" t="str">
        <f t="shared" si="16"/>
        <v/>
      </c>
      <c r="Z97" s="94">
        <f t="shared" si="17"/>
        <v>282240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3</v>
      </c>
      <c r="C98" s="134" t="s">
        <v>2868</v>
      </c>
      <c r="D98" s="135" t="s">
        <v>2582</v>
      </c>
      <c r="E98" s="133"/>
      <c r="F98" s="82" t="s">
        <v>24</v>
      </c>
      <c r="G98" s="82" t="s">
        <v>1953</v>
      </c>
      <c r="H98" s="84">
        <v>42</v>
      </c>
      <c r="I98" s="84">
        <v>2</v>
      </c>
      <c r="J98" s="84">
        <v>1</v>
      </c>
      <c r="K98" s="136">
        <f t="shared" si="22"/>
        <v>2</v>
      </c>
      <c r="L98" s="133" t="s">
        <v>3512</v>
      </c>
      <c r="M98" s="162"/>
      <c r="N98" s="162"/>
      <c r="O98" s="163"/>
      <c r="P98" s="164"/>
      <c r="Q98" s="165"/>
      <c r="R98" s="137">
        <f t="shared" si="13"/>
        <v>2</v>
      </c>
      <c r="S98" s="170"/>
      <c r="T98" s="176" t="str">
        <f t="shared" si="14"/>
        <v/>
      </c>
      <c r="U98" s="94">
        <v>10</v>
      </c>
      <c r="V98" s="84">
        <v>200</v>
      </c>
      <c r="W98" s="85">
        <v>10</v>
      </c>
      <c r="X98" s="94">
        <f t="shared" si="15"/>
        <v>1680</v>
      </c>
      <c r="Y98" s="85" t="str">
        <f t="shared" si="16"/>
        <v/>
      </c>
      <c r="Z98" s="94">
        <f t="shared" si="17"/>
        <v>47040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3</v>
      </c>
      <c r="C99" s="134" t="s">
        <v>2858</v>
      </c>
      <c r="D99" s="135" t="s">
        <v>2582</v>
      </c>
      <c r="E99" s="133"/>
      <c r="F99" s="82" t="s">
        <v>36</v>
      </c>
      <c r="G99" s="82" t="s">
        <v>79</v>
      </c>
      <c r="H99" s="84">
        <v>42</v>
      </c>
      <c r="I99" s="84">
        <v>3</v>
      </c>
      <c r="J99" s="84">
        <v>2</v>
      </c>
      <c r="K99" s="136">
        <f t="shared" si="22"/>
        <v>6</v>
      </c>
      <c r="L99" s="133" t="s">
        <v>3512</v>
      </c>
      <c r="M99" s="162"/>
      <c r="N99" s="162"/>
      <c r="O99" s="163"/>
      <c r="P99" s="164"/>
      <c r="Q99" s="165"/>
      <c r="R99" s="137">
        <f t="shared" si="13"/>
        <v>3</v>
      </c>
      <c r="S99" s="170"/>
      <c r="T99" s="176" t="str">
        <f t="shared" si="14"/>
        <v/>
      </c>
      <c r="U99" s="94">
        <v>10</v>
      </c>
      <c r="V99" s="84">
        <v>200</v>
      </c>
      <c r="W99" s="85">
        <v>10</v>
      </c>
      <c r="X99" s="94">
        <f t="shared" si="15"/>
        <v>5040</v>
      </c>
      <c r="Y99" s="85" t="str">
        <f t="shared" si="16"/>
        <v/>
      </c>
      <c r="Z99" s="94">
        <f t="shared" si="17"/>
        <v>141120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3</v>
      </c>
      <c r="C100" s="134" t="s">
        <v>1688</v>
      </c>
      <c r="D100" s="135" t="s">
        <v>2582</v>
      </c>
      <c r="E100" s="133"/>
      <c r="F100" s="82" t="s">
        <v>113</v>
      </c>
      <c r="G100" s="82" t="s">
        <v>1791</v>
      </c>
      <c r="H100" s="84">
        <v>22</v>
      </c>
      <c r="I100" s="84">
        <v>7</v>
      </c>
      <c r="J100" s="84">
        <v>1</v>
      </c>
      <c r="K100" s="136">
        <f t="shared" si="22"/>
        <v>7</v>
      </c>
      <c r="L100" s="133" t="s">
        <v>3512</v>
      </c>
      <c r="M100" s="162"/>
      <c r="N100" s="162"/>
      <c r="O100" s="163"/>
      <c r="P100" s="164"/>
      <c r="Q100" s="165"/>
      <c r="R100" s="137">
        <f t="shared" si="13"/>
        <v>7</v>
      </c>
      <c r="S100" s="170"/>
      <c r="T100" s="176" t="str">
        <f t="shared" si="14"/>
        <v/>
      </c>
      <c r="U100" s="94">
        <v>10</v>
      </c>
      <c r="V100" s="84">
        <v>200</v>
      </c>
      <c r="W100" s="85">
        <v>10</v>
      </c>
      <c r="X100" s="94">
        <f t="shared" si="15"/>
        <v>3080</v>
      </c>
      <c r="Y100" s="85" t="str">
        <f t="shared" si="16"/>
        <v/>
      </c>
      <c r="Z100" s="94">
        <f t="shared" si="17"/>
        <v>86240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3</v>
      </c>
      <c r="C101" s="134" t="s">
        <v>1725</v>
      </c>
      <c r="D101" s="135" t="s">
        <v>2582</v>
      </c>
      <c r="E101" s="133"/>
      <c r="F101" s="82" t="s">
        <v>24</v>
      </c>
      <c r="G101" s="82" t="s">
        <v>49</v>
      </c>
      <c r="H101" s="84">
        <v>42</v>
      </c>
      <c r="I101" s="84">
        <v>2</v>
      </c>
      <c r="J101" s="84">
        <v>1</v>
      </c>
      <c r="K101" s="136">
        <f t="shared" si="22"/>
        <v>2</v>
      </c>
      <c r="L101" s="133" t="s">
        <v>3512</v>
      </c>
      <c r="M101" s="162"/>
      <c r="N101" s="162"/>
      <c r="O101" s="163"/>
      <c r="P101" s="164"/>
      <c r="Q101" s="165"/>
      <c r="R101" s="137">
        <f t="shared" si="13"/>
        <v>2</v>
      </c>
      <c r="S101" s="170"/>
      <c r="T101" s="176" t="str">
        <f t="shared" si="14"/>
        <v/>
      </c>
      <c r="U101" s="94">
        <v>10</v>
      </c>
      <c r="V101" s="84">
        <v>200</v>
      </c>
      <c r="W101" s="85">
        <v>10</v>
      </c>
      <c r="X101" s="94">
        <f t="shared" si="15"/>
        <v>1680</v>
      </c>
      <c r="Y101" s="85" t="str">
        <f t="shared" si="16"/>
        <v/>
      </c>
      <c r="Z101" s="94">
        <f t="shared" si="17"/>
        <v>47040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3</v>
      </c>
      <c r="C102" s="134" t="s">
        <v>1992</v>
      </c>
      <c r="D102" s="135" t="s">
        <v>2582</v>
      </c>
      <c r="E102" s="133"/>
      <c r="F102" s="82" t="s">
        <v>24</v>
      </c>
      <c r="G102" s="82" t="s">
        <v>49</v>
      </c>
      <c r="H102" s="84">
        <v>42</v>
      </c>
      <c r="I102" s="84">
        <v>15</v>
      </c>
      <c r="J102" s="84">
        <v>2</v>
      </c>
      <c r="K102" s="136">
        <f t="shared" si="22"/>
        <v>30</v>
      </c>
      <c r="L102" s="133" t="s">
        <v>3512</v>
      </c>
      <c r="M102" s="162"/>
      <c r="N102" s="162"/>
      <c r="O102" s="163"/>
      <c r="P102" s="164"/>
      <c r="Q102" s="165"/>
      <c r="R102" s="137">
        <f t="shared" si="13"/>
        <v>15</v>
      </c>
      <c r="S102" s="170"/>
      <c r="T102" s="176" t="str">
        <f t="shared" si="14"/>
        <v/>
      </c>
      <c r="U102" s="94">
        <v>10</v>
      </c>
      <c r="V102" s="84">
        <v>200</v>
      </c>
      <c r="W102" s="85">
        <v>10</v>
      </c>
      <c r="X102" s="94">
        <f t="shared" si="15"/>
        <v>25200</v>
      </c>
      <c r="Y102" s="85" t="str">
        <f t="shared" si="16"/>
        <v/>
      </c>
      <c r="Z102" s="94">
        <f t="shared" si="17"/>
        <v>705600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3</v>
      </c>
      <c r="C103" s="134" t="s">
        <v>2869</v>
      </c>
      <c r="D103" s="135" t="s">
        <v>2582</v>
      </c>
      <c r="E103" s="133"/>
      <c r="F103" s="82" t="s">
        <v>36</v>
      </c>
      <c r="G103" s="82" t="s">
        <v>142</v>
      </c>
      <c r="H103" s="84">
        <v>42</v>
      </c>
      <c r="I103" s="84">
        <v>2</v>
      </c>
      <c r="J103" s="84">
        <v>2</v>
      </c>
      <c r="K103" s="136">
        <f t="shared" si="22"/>
        <v>4</v>
      </c>
      <c r="L103" s="133" t="s">
        <v>3512</v>
      </c>
      <c r="M103" s="162"/>
      <c r="N103" s="162"/>
      <c r="O103" s="163"/>
      <c r="P103" s="164"/>
      <c r="Q103" s="165"/>
      <c r="R103" s="137">
        <f t="shared" si="13"/>
        <v>2</v>
      </c>
      <c r="S103" s="170"/>
      <c r="T103" s="176" t="str">
        <f t="shared" si="14"/>
        <v/>
      </c>
      <c r="U103" s="94">
        <v>10</v>
      </c>
      <c r="V103" s="84">
        <v>200</v>
      </c>
      <c r="W103" s="85">
        <v>10</v>
      </c>
      <c r="X103" s="94">
        <f t="shared" si="15"/>
        <v>3360</v>
      </c>
      <c r="Y103" s="85" t="str">
        <f t="shared" si="16"/>
        <v/>
      </c>
      <c r="Z103" s="94">
        <f t="shared" si="17"/>
        <v>94080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3</v>
      </c>
      <c r="C104" s="134" t="s">
        <v>2870</v>
      </c>
      <c r="D104" s="135" t="s">
        <v>2582</v>
      </c>
      <c r="E104" s="133"/>
      <c r="F104" s="82" t="s">
        <v>173</v>
      </c>
      <c r="G104" s="82" t="s">
        <v>2874</v>
      </c>
      <c r="H104" s="84">
        <v>22</v>
      </c>
      <c r="I104" s="84">
        <v>18</v>
      </c>
      <c r="J104" s="84">
        <v>2</v>
      </c>
      <c r="K104" s="136">
        <f t="shared" si="22"/>
        <v>36</v>
      </c>
      <c r="L104" s="133" t="s">
        <v>3512</v>
      </c>
      <c r="M104" s="162"/>
      <c r="N104" s="162"/>
      <c r="O104" s="163"/>
      <c r="P104" s="164"/>
      <c r="Q104" s="165"/>
      <c r="R104" s="137">
        <f t="shared" si="13"/>
        <v>18</v>
      </c>
      <c r="S104" s="170"/>
      <c r="T104" s="176" t="str">
        <f t="shared" si="14"/>
        <v/>
      </c>
      <c r="U104" s="94">
        <v>10</v>
      </c>
      <c r="V104" s="84">
        <v>200</v>
      </c>
      <c r="W104" s="85">
        <v>10</v>
      </c>
      <c r="X104" s="94">
        <f t="shared" si="15"/>
        <v>15840</v>
      </c>
      <c r="Y104" s="85" t="str">
        <f t="shared" si="16"/>
        <v/>
      </c>
      <c r="Z104" s="94">
        <f t="shared" si="17"/>
        <v>443520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3</v>
      </c>
      <c r="C105" s="134" t="s">
        <v>2860</v>
      </c>
      <c r="D105" s="135" t="s">
        <v>2582</v>
      </c>
      <c r="E105" s="133"/>
      <c r="F105" s="82" t="s">
        <v>36</v>
      </c>
      <c r="G105" s="82" t="s">
        <v>79</v>
      </c>
      <c r="H105" s="84">
        <v>42</v>
      </c>
      <c r="I105" s="84">
        <v>1</v>
      </c>
      <c r="J105" s="84">
        <v>2</v>
      </c>
      <c r="K105" s="136">
        <f t="shared" si="22"/>
        <v>2</v>
      </c>
      <c r="L105" s="133" t="s">
        <v>3512</v>
      </c>
      <c r="M105" s="162"/>
      <c r="N105" s="162"/>
      <c r="O105" s="163"/>
      <c r="P105" s="164"/>
      <c r="Q105" s="165"/>
      <c r="R105" s="137">
        <f t="shared" si="13"/>
        <v>1</v>
      </c>
      <c r="S105" s="170"/>
      <c r="T105" s="176" t="str">
        <f t="shared" si="14"/>
        <v/>
      </c>
      <c r="U105" s="94">
        <v>10</v>
      </c>
      <c r="V105" s="84">
        <v>200</v>
      </c>
      <c r="W105" s="85">
        <v>10</v>
      </c>
      <c r="X105" s="94">
        <f t="shared" si="15"/>
        <v>1680</v>
      </c>
      <c r="Y105" s="85" t="str">
        <f t="shared" si="16"/>
        <v/>
      </c>
      <c r="Z105" s="94">
        <f t="shared" si="17"/>
        <v>47040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3</v>
      </c>
      <c r="C106" s="134" t="s">
        <v>1697</v>
      </c>
      <c r="D106" s="135" t="s">
        <v>2582</v>
      </c>
      <c r="E106" s="133"/>
      <c r="F106" s="82" t="s">
        <v>36</v>
      </c>
      <c r="G106" s="82" t="s">
        <v>79</v>
      </c>
      <c r="H106" s="84">
        <v>42</v>
      </c>
      <c r="I106" s="84">
        <v>1</v>
      </c>
      <c r="J106" s="84">
        <v>2</v>
      </c>
      <c r="K106" s="136">
        <f t="shared" si="22"/>
        <v>2</v>
      </c>
      <c r="L106" s="133" t="s">
        <v>3512</v>
      </c>
      <c r="M106" s="162"/>
      <c r="N106" s="162"/>
      <c r="O106" s="163"/>
      <c r="P106" s="164"/>
      <c r="Q106" s="165"/>
      <c r="R106" s="137">
        <f t="shared" si="13"/>
        <v>1</v>
      </c>
      <c r="S106" s="170"/>
      <c r="T106" s="176" t="str">
        <f t="shared" si="14"/>
        <v/>
      </c>
      <c r="U106" s="94">
        <v>10</v>
      </c>
      <c r="V106" s="84">
        <v>200</v>
      </c>
      <c r="W106" s="85">
        <v>10</v>
      </c>
      <c r="X106" s="94">
        <f t="shared" si="15"/>
        <v>1680</v>
      </c>
      <c r="Y106" s="85" t="str">
        <f t="shared" si="16"/>
        <v/>
      </c>
      <c r="Z106" s="94">
        <f t="shared" si="17"/>
        <v>47040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3</v>
      </c>
      <c r="C107" s="134" t="s">
        <v>2380</v>
      </c>
      <c r="D107" s="135" t="s">
        <v>2582</v>
      </c>
      <c r="E107" s="133"/>
      <c r="F107" s="82" t="s">
        <v>113</v>
      </c>
      <c r="G107" s="82" t="s">
        <v>114</v>
      </c>
      <c r="H107" s="84">
        <v>22</v>
      </c>
      <c r="I107" s="84">
        <v>2</v>
      </c>
      <c r="J107" s="84">
        <v>1</v>
      </c>
      <c r="K107" s="136">
        <f t="shared" si="22"/>
        <v>2</v>
      </c>
      <c r="L107" s="133" t="s">
        <v>3512</v>
      </c>
      <c r="M107" s="162"/>
      <c r="N107" s="162"/>
      <c r="O107" s="163"/>
      <c r="P107" s="164"/>
      <c r="Q107" s="165"/>
      <c r="R107" s="137">
        <f t="shared" si="13"/>
        <v>2</v>
      </c>
      <c r="S107" s="170"/>
      <c r="T107" s="176" t="str">
        <f t="shared" si="14"/>
        <v/>
      </c>
      <c r="U107" s="94">
        <v>24</v>
      </c>
      <c r="V107" s="84">
        <v>365</v>
      </c>
      <c r="W107" s="85">
        <v>10</v>
      </c>
      <c r="X107" s="94">
        <f t="shared" si="15"/>
        <v>3854</v>
      </c>
      <c r="Y107" s="85" t="str">
        <f t="shared" si="16"/>
        <v/>
      </c>
      <c r="Z107" s="94">
        <f t="shared" si="17"/>
        <v>107912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/>
      <c r="C108" s="134" t="s">
        <v>2871</v>
      </c>
      <c r="D108" s="135" t="s">
        <v>2582</v>
      </c>
      <c r="E108" s="133"/>
      <c r="F108" s="82" t="s">
        <v>586</v>
      </c>
      <c r="G108" s="82" t="s">
        <v>1924</v>
      </c>
      <c r="H108" s="84">
        <v>15</v>
      </c>
      <c r="I108" s="84">
        <v>1</v>
      </c>
      <c r="J108" s="84">
        <v>1</v>
      </c>
      <c r="K108" s="136">
        <f t="shared" si="22"/>
        <v>1</v>
      </c>
      <c r="L108" s="133" t="s">
        <v>3512</v>
      </c>
      <c r="M108" s="162"/>
      <c r="N108" s="162"/>
      <c r="O108" s="163"/>
      <c r="P108" s="164"/>
      <c r="Q108" s="165"/>
      <c r="R108" s="137">
        <f t="shared" si="13"/>
        <v>1</v>
      </c>
      <c r="S108" s="170"/>
      <c r="T108" s="176" t="str">
        <f t="shared" si="14"/>
        <v/>
      </c>
      <c r="U108" s="94">
        <v>24</v>
      </c>
      <c r="V108" s="84">
        <v>365</v>
      </c>
      <c r="W108" s="85">
        <v>10</v>
      </c>
      <c r="X108" s="94">
        <f t="shared" si="15"/>
        <v>1314</v>
      </c>
      <c r="Y108" s="85" t="str">
        <f t="shared" si="16"/>
        <v/>
      </c>
      <c r="Z108" s="94">
        <f t="shared" si="17"/>
        <v>36792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/>
      <c r="C109" s="134" t="s">
        <v>2872</v>
      </c>
      <c r="D109" s="135" t="s">
        <v>2582</v>
      </c>
      <c r="E109" s="133"/>
      <c r="F109" s="82" t="s">
        <v>586</v>
      </c>
      <c r="G109" s="82" t="s">
        <v>1924</v>
      </c>
      <c r="H109" s="84">
        <v>15</v>
      </c>
      <c r="I109" s="84">
        <v>1</v>
      </c>
      <c r="J109" s="84">
        <v>1</v>
      </c>
      <c r="K109" s="136">
        <f t="shared" si="22"/>
        <v>1</v>
      </c>
      <c r="L109" s="133" t="s">
        <v>3512</v>
      </c>
      <c r="M109" s="162"/>
      <c r="N109" s="162"/>
      <c r="O109" s="163"/>
      <c r="P109" s="164"/>
      <c r="Q109" s="165"/>
      <c r="R109" s="137">
        <f t="shared" si="13"/>
        <v>1</v>
      </c>
      <c r="S109" s="170"/>
      <c r="T109" s="176" t="str">
        <f t="shared" si="14"/>
        <v/>
      </c>
      <c r="U109" s="94">
        <v>24</v>
      </c>
      <c r="V109" s="84">
        <v>365</v>
      </c>
      <c r="W109" s="85">
        <v>10</v>
      </c>
      <c r="X109" s="94">
        <f t="shared" si="15"/>
        <v>1314</v>
      </c>
      <c r="Y109" s="85" t="str">
        <f t="shared" si="16"/>
        <v/>
      </c>
      <c r="Z109" s="94">
        <f t="shared" si="17"/>
        <v>36792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/>
      <c r="C110" s="134" t="s">
        <v>2873</v>
      </c>
      <c r="D110" s="135" t="s">
        <v>2582</v>
      </c>
      <c r="E110" s="133"/>
      <c r="F110" s="82" t="s">
        <v>586</v>
      </c>
      <c r="G110" s="82" t="s">
        <v>1924</v>
      </c>
      <c r="H110" s="84">
        <v>15</v>
      </c>
      <c r="I110" s="84">
        <v>1</v>
      </c>
      <c r="J110" s="84">
        <v>1</v>
      </c>
      <c r="K110" s="136">
        <f t="shared" si="22"/>
        <v>1</v>
      </c>
      <c r="L110" s="133" t="s">
        <v>3512</v>
      </c>
      <c r="M110" s="162"/>
      <c r="N110" s="162"/>
      <c r="O110" s="163"/>
      <c r="P110" s="164"/>
      <c r="Q110" s="165"/>
      <c r="R110" s="137">
        <f t="shared" si="13"/>
        <v>1</v>
      </c>
      <c r="S110" s="170"/>
      <c r="T110" s="176" t="str">
        <f t="shared" si="14"/>
        <v/>
      </c>
      <c r="U110" s="94">
        <v>10</v>
      </c>
      <c r="V110" s="84">
        <v>200</v>
      </c>
      <c r="W110" s="85">
        <v>10</v>
      </c>
      <c r="X110" s="94">
        <f t="shared" si="15"/>
        <v>300</v>
      </c>
      <c r="Y110" s="85" t="str">
        <f t="shared" si="16"/>
        <v/>
      </c>
      <c r="Z110" s="94">
        <f t="shared" si="17"/>
        <v>8400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/>
      <c r="C111" s="134" t="s">
        <v>1385</v>
      </c>
      <c r="D111" s="135">
        <v>3500</v>
      </c>
      <c r="E111" s="133"/>
      <c r="F111" s="82" t="s">
        <v>2016</v>
      </c>
      <c r="G111" s="82" t="s">
        <v>2017</v>
      </c>
      <c r="H111" s="84">
        <v>100</v>
      </c>
      <c r="I111" s="84">
        <v>2</v>
      </c>
      <c r="J111" s="84">
        <v>2</v>
      </c>
      <c r="K111" s="136">
        <f t="shared" si="22"/>
        <v>4</v>
      </c>
      <c r="L111" s="133" t="s">
        <v>3512</v>
      </c>
      <c r="M111" s="162"/>
      <c r="N111" s="162"/>
      <c r="O111" s="163"/>
      <c r="P111" s="164"/>
      <c r="Q111" s="165"/>
      <c r="R111" s="137">
        <f t="shared" si="13"/>
        <v>2</v>
      </c>
      <c r="S111" s="170"/>
      <c r="T111" s="176" t="str">
        <f t="shared" si="14"/>
        <v/>
      </c>
      <c r="U111" s="94">
        <v>10</v>
      </c>
      <c r="V111" s="84">
        <v>365</v>
      </c>
      <c r="W111" s="85">
        <v>10</v>
      </c>
      <c r="X111" s="94">
        <f t="shared" si="15"/>
        <v>14600</v>
      </c>
      <c r="Y111" s="85" t="str">
        <f t="shared" si="16"/>
        <v/>
      </c>
      <c r="Z111" s="94">
        <f t="shared" si="17"/>
        <v>408800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/>
      <c r="C112" s="202" t="s">
        <v>2875</v>
      </c>
      <c r="D112" s="135"/>
      <c r="E112" s="133"/>
      <c r="F112" s="82"/>
      <c r="G112" s="82"/>
      <c r="H112" s="84"/>
      <c r="I112" s="84"/>
      <c r="J112" s="84"/>
      <c r="K112" s="136"/>
      <c r="L112" s="133"/>
      <c r="M112" s="162"/>
      <c r="N112" s="162"/>
      <c r="O112" s="163"/>
      <c r="P112" s="164"/>
      <c r="Q112" s="165"/>
      <c r="R112" s="137"/>
      <c r="S112" s="170"/>
      <c r="T112" s="176" t="str">
        <f t="shared" si="14"/>
        <v/>
      </c>
      <c r="U112" s="94"/>
      <c r="V112" s="84"/>
      <c r="W112" s="85"/>
      <c r="X112" s="94" t="str">
        <f t="shared" si="15"/>
        <v/>
      </c>
      <c r="Y112" s="85" t="str">
        <f t="shared" si="16"/>
        <v/>
      </c>
      <c r="Z112" s="94" t="str">
        <f t="shared" si="17"/>
        <v/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/>
      <c r="C113" s="134" t="s">
        <v>2876</v>
      </c>
      <c r="D113" s="135" t="s">
        <v>2582</v>
      </c>
      <c r="E113" s="133"/>
      <c r="F113" s="82" t="s">
        <v>113</v>
      </c>
      <c r="G113" s="82" t="s">
        <v>182</v>
      </c>
      <c r="H113" s="84">
        <v>22</v>
      </c>
      <c r="I113" s="84">
        <v>11</v>
      </c>
      <c r="J113" s="84">
        <v>1</v>
      </c>
      <c r="K113" s="136">
        <f t="shared" si="22"/>
        <v>11</v>
      </c>
      <c r="L113" s="133" t="s">
        <v>3512</v>
      </c>
      <c r="M113" s="162"/>
      <c r="N113" s="162"/>
      <c r="O113" s="163"/>
      <c r="P113" s="164"/>
      <c r="Q113" s="165"/>
      <c r="R113" s="137">
        <f t="shared" si="13"/>
        <v>11</v>
      </c>
      <c r="S113" s="170"/>
      <c r="T113" s="176" t="str">
        <f t="shared" si="14"/>
        <v/>
      </c>
      <c r="U113" s="94">
        <v>10</v>
      </c>
      <c r="V113" s="84">
        <v>200</v>
      </c>
      <c r="W113" s="85">
        <v>10</v>
      </c>
      <c r="X113" s="94">
        <f t="shared" si="15"/>
        <v>4840</v>
      </c>
      <c r="Y113" s="85" t="str">
        <f t="shared" si="16"/>
        <v/>
      </c>
      <c r="Z113" s="94">
        <f t="shared" si="17"/>
        <v>135520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/>
      <c r="C114" s="134" t="s">
        <v>2876</v>
      </c>
      <c r="D114" s="135" t="s">
        <v>2582</v>
      </c>
      <c r="E114" s="133"/>
      <c r="F114" s="82" t="s">
        <v>1783</v>
      </c>
      <c r="G114" s="82" t="s">
        <v>75</v>
      </c>
      <c r="H114" s="84">
        <v>22</v>
      </c>
      <c r="I114" s="84">
        <v>3</v>
      </c>
      <c r="J114" s="84">
        <v>1</v>
      </c>
      <c r="K114" s="136">
        <f t="shared" si="22"/>
        <v>3</v>
      </c>
      <c r="L114" s="133" t="s">
        <v>3512</v>
      </c>
      <c r="M114" s="162"/>
      <c r="N114" s="162"/>
      <c r="O114" s="163"/>
      <c r="P114" s="164"/>
      <c r="Q114" s="165"/>
      <c r="R114" s="137">
        <f t="shared" si="13"/>
        <v>3</v>
      </c>
      <c r="S114" s="170"/>
      <c r="T114" s="176" t="str">
        <f t="shared" si="14"/>
        <v/>
      </c>
      <c r="U114" s="94">
        <v>10</v>
      </c>
      <c r="V114" s="84">
        <v>200</v>
      </c>
      <c r="W114" s="85">
        <v>10</v>
      </c>
      <c r="X114" s="94">
        <f t="shared" si="15"/>
        <v>1320</v>
      </c>
      <c r="Y114" s="85" t="str">
        <f t="shared" si="16"/>
        <v/>
      </c>
      <c r="Z114" s="94">
        <f t="shared" si="17"/>
        <v>36960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/>
      <c r="C115" s="134" t="s">
        <v>2877</v>
      </c>
      <c r="D115" s="135" t="s">
        <v>2582</v>
      </c>
      <c r="E115" s="133"/>
      <c r="F115" s="82" t="s">
        <v>24</v>
      </c>
      <c r="G115" s="82" t="s">
        <v>74</v>
      </c>
      <c r="H115" s="84">
        <v>42</v>
      </c>
      <c r="I115" s="84">
        <v>1</v>
      </c>
      <c r="J115" s="84">
        <v>1</v>
      </c>
      <c r="K115" s="136">
        <f t="shared" si="22"/>
        <v>1</v>
      </c>
      <c r="L115" s="133" t="s">
        <v>3512</v>
      </c>
      <c r="M115" s="162"/>
      <c r="N115" s="162"/>
      <c r="O115" s="163"/>
      <c r="P115" s="164"/>
      <c r="Q115" s="165"/>
      <c r="R115" s="137">
        <f t="shared" si="13"/>
        <v>1</v>
      </c>
      <c r="S115" s="170"/>
      <c r="T115" s="176" t="str">
        <f t="shared" si="14"/>
        <v/>
      </c>
      <c r="U115" s="94">
        <v>10</v>
      </c>
      <c r="V115" s="84">
        <v>200</v>
      </c>
      <c r="W115" s="85">
        <v>10</v>
      </c>
      <c r="X115" s="94">
        <f t="shared" si="15"/>
        <v>840</v>
      </c>
      <c r="Y115" s="85" t="str">
        <f t="shared" si="16"/>
        <v/>
      </c>
      <c r="Z115" s="94">
        <f t="shared" si="17"/>
        <v>23520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/>
      <c r="C116" s="134" t="s">
        <v>2878</v>
      </c>
      <c r="D116" s="135" t="s">
        <v>2582</v>
      </c>
      <c r="E116" s="133"/>
      <c r="F116" s="82" t="s">
        <v>24</v>
      </c>
      <c r="G116" s="82" t="s">
        <v>49</v>
      </c>
      <c r="H116" s="84">
        <v>42</v>
      </c>
      <c r="I116" s="84">
        <v>5</v>
      </c>
      <c r="J116" s="84">
        <v>1</v>
      </c>
      <c r="K116" s="136">
        <f t="shared" si="22"/>
        <v>5</v>
      </c>
      <c r="L116" s="133" t="s">
        <v>3512</v>
      </c>
      <c r="M116" s="162"/>
      <c r="N116" s="162"/>
      <c r="O116" s="163"/>
      <c r="P116" s="164"/>
      <c r="Q116" s="165"/>
      <c r="R116" s="137">
        <f t="shared" si="13"/>
        <v>5</v>
      </c>
      <c r="S116" s="170"/>
      <c r="T116" s="176" t="str">
        <f t="shared" si="14"/>
        <v/>
      </c>
      <c r="U116" s="94">
        <v>10</v>
      </c>
      <c r="V116" s="84">
        <v>200</v>
      </c>
      <c r="W116" s="85">
        <v>10</v>
      </c>
      <c r="X116" s="94">
        <f t="shared" si="15"/>
        <v>4200</v>
      </c>
      <c r="Y116" s="85" t="str">
        <f t="shared" si="16"/>
        <v/>
      </c>
      <c r="Z116" s="94">
        <f t="shared" si="17"/>
        <v>117600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/>
      <c r="C117" s="202" t="s">
        <v>41</v>
      </c>
      <c r="D117" s="135"/>
      <c r="E117" s="133"/>
      <c r="F117" s="82"/>
      <c r="G117" s="82"/>
      <c r="H117" s="84"/>
      <c r="I117" s="84"/>
      <c r="J117" s="84"/>
      <c r="K117" s="136"/>
      <c r="L117" s="133"/>
      <c r="M117" s="162"/>
      <c r="N117" s="162"/>
      <c r="O117" s="163"/>
      <c r="P117" s="164"/>
      <c r="Q117" s="165"/>
      <c r="R117" s="137"/>
      <c r="S117" s="170"/>
      <c r="T117" s="176" t="str">
        <f t="shared" si="14"/>
        <v/>
      </c>
      <c r="U117" s="94"/>
      <c r="V117" s="84"/>
      <c r="W117" s="85"/>
      <c r="X117" s="94" t="str">
        <f t="shared" si="15"/>
        <v/>
      </c>
      <c r="Y117" s="85" t="str">
        <f t="shared" si="16"/>
        <v/>
      </c>
      <c r="Z117" s="94" t="str">
        <f t="shared" si="17"/>
        <v/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>
        <v>114</v>
      </c>
      <c r="B118" s="134"/>
      <c r="C118" s="134" t="s">
        <v>41</v>
      </c>
      <c r="D118" s="135" t="s">
        <v>2582</v>
      </c>
      <c r="E118" s="133"/>
      <c r="F118" s="82" t="s">
        <v>113</v>
      </c>
      <c r="G118" s="82" t="s">
        <v>114</v>
      </c>
      <c r="H118" s="84">
        <v>22</v>
      </c>
      <c r="I118" s="84">
        <v>1</v>
      </c>
      <c r="J118" s="84">
        <v>1</v>
      </c>
      <c r="K118" s="136">
        <f t="shared" si="22"/>
        <v>1</v>
      </c>
      <c r="L118" s="133" t="s">
        <v>3512</v>
      </c>
      <c r="M118" s="162"/>
      <c r="N118" s="162"/>
      <c r="O118" s="163"/>
      <c r="P118" s="164"/>
      <c r="Q118" s="165"/>
      <c r="R118" s="137">
        <f t="shared" si="13"/>
        <v>1</v>
      </c>
      <c r="S118" s="170"/>
      <c r="T118" s="176" t="str">
        <f t="shared" si="14"/>
        <v/>
      </c>
      <c r="U118" s="94">
        <v>10</v>
      </c>
      <c r="V118" s="84">
        <v>200</v>
      </c>
      <c r="W118" s="85">
        <v>10</v>
      </c>
      <c r="X118" s="94">
        <f t="shared" si="15"/>
        <v>440</v>
      </c>
      <c r="Y118" s="85" t="str">
        <f t="shared" si="16"/>
        <v/>
      </c>
      <c r="Z118" s="94">
        <f t="shared" si="17"/>
        <v>12320</v>
      </c>
      <c r="AA118" s="85" t="str">
        <f t="shared" si="18"/>
        <v/>
      </c>
      <c r="AB118" s="94" t="str">
        <f t="shared" si="19"/>
        <v/>
      </c>
      <c r="AC118" s="95" t="str">
        <f t="shared" si="20"/>
        <v/>
      </c>
      <c r="AD118" s="178" t="str">
        <f t="shared" si="21"/>
        <v/>
      </c>
    </row>
    <row r="119" spans="1:30" s="110" customFormat="1" ht="24.95" customHeight="1" x14ac:dyDescent="0.15">
      <c r="A119" s="133">
        <v>115</v>
      </c>
      <c r="B119" s="134"/>
      <c r="C119" s="202" t="s">
        <v>2638</v>
      </c>
      <c r="D119" s="135"/>
      <c r="E119" s="133"/>
      <c r="F119" s="82"/>
      <c r="G119" s="82"/>
      <c r="H119" s="84"/>
      <c r="I119" s="84"/>
      <c r="J119" s="84"/>
      <c r="K119" s="136"/>
      <c r="L119" s="133"/>
      <c r="M119" s="162"/>
      <c r="N119" s="162"/>
      <c r="O119" s="163"/>
      <c r="P119" s="164"/>
      <c r="Q119" s="165"/>
      <c r="R119" s="137"/>
      <c r="S119" s="170"/>
      <c r="T119" s="176" t="str">
        <f t="shared" si="14"/>
        <v/>
      </c>
      <c r="U119" s="94"/>
      <c r="V119" s="84"/>
      <c r="W119" s="85"/>
      <c r="X119" s="94" t="str">
        <f t="shared" si="15"/>
        <v/>
      </c>
      <c r="Y119" s="85" t="str">
        <f t="shared" si="16"/>
        <v/>
      </c>
      <c r="Z119" s="94" t="str">
        <f t="shared" si="17"/>
        <v/>
      </c>
      <c r="AA119" s="85" t="str">
        <f t="shared" si="18"/>
        <v/>
      </c>
      <c r="AB119" s="94" t="str">
        <f t="shared" si="19"/>
        <v/>
      </c>
      <c r="AC119" s="95" t="str">
        <f t="shared" si="20"/>
        <v/>
      </c>
      <c r="AD119" s="178" t="str">
        <f t="shared" si="21"/>
        <v/>
      </c>
    </row>
    <row r="120" spans="1:30" s="110" customFormat="1" ht="24.95" customHeight="1" x14ac:dyDescent="0.15">
      <c r="A120" s="133">
        <v>116</v>
      </c>
      <c r="B120" s="134"/>
      <c r="C120" s="134" t="s">
        <v>2674</v>
      </c>
      <c r="D120" s="135" t="s">
        <v>2967</v>
      </c>
      <c r="E120" s="133"/>
      <c r="F120" s="82" t="s">
        <v>24</v>
      </c>
      <c r="G120" s="82" t="s">
        <v>37</v>
      </c>
      <c r="H120" s="84">
        <v>42</v>
      </c>
      <c r="I120" s="84">
        <v>4</v>
      </c>
      <c r="J120" s="84">
        <v>1</v>
      </c>
      <c r="K120" s="136">
        <f t="shared" si="22"/>
        <v>4</v>
      </c>
      <c r="L120" s="133" t="s">
        <v>3512</v>
      </c>
      <c r="M120" s="162"/>
      <c r="N120" s="162"/>
      <c r="O120" s="163"/>
      <c r="P120" s="164"/>
      <c r="Q120" s="165"/>
      <c r="R120" s="137">
        <f t="shared" si="13"/>
        <v>4</v>
      </c>
      <c r="S120" s="170"/>
      <c r="T120" s="176" t="str">
        <f t="shared" si="14"/>
        <v/>
      </c>
      <c r="U120" s="94">
        <v>10</v>
      </c>
      <c r="V120" s="84">
        <v>200</v>
      </c>
      <c r="W120" s="85">
        <v>10</v>
      </c>
      <c r="X120" s="94">
        <f t="shared" si="15"/>
        <v>3360</v>
      </c>
      <c r="Y120" s="85" t="str">
        <f t="shared" si="16"/>
        <v/>
      </c>
      <c r="Z120" s="94">
        <f t="shared" si="17"/>
        <v>94080</v>
      </c>
      <c r="AA120" s="85" t="str">
        <f t="shared" si="18"/>
        <v/>
      </c>
      <c r="AB120" s="94" t="str">
        <f t="shared" si="19"/>
        <v/>
      </c>
      <c r="AC120" s="95" t="str">
        <f t="shared" si="20"/>
        <v/>
      </c>
      <c r="AD120" s="178" t="str">
        <f t="shared" si="21"/>
        <v/>
      </c>
    </row>
    <row r="121" spans="1:30" s="110" customFormat="1" ht="24.95" customHeight="1" x14ac:dyDescent="0.15">
      <c r="A121" s="133">
        <v>117</v>
      </c>
      <c r="B121" s="134"/>
      <c r="C121" s="134" t="s">
        <v>2879</v>
      </c>
      <c r="D121" s="135" t="s">
        <v>2967</v>
      </c>
      <c r="E121" s="133"/>
      <c r="F121" s="82" t="s">
        <v>24</v>
      </c>
      <c r="G121" s="82" t="s">
        <v>49</v>
      </c>
      <c r="H121" s="84">
        <v>42</v>
      </c>
      <c r="I121" s="84">
        <v>4</v>
      </c>
      <c r="J121" s="84">
        <v>1</v>
      </c>
      <c r="K121" s="136">
        <f t="shared" si="22"/>
        <v>4</v>
      </c>
      <c r="L121" s="133" t="s">
        <v>3512</v>
      </c>
      <c r="M121" s="162"/>
      <c r="N121" s="162"/>
      <c r="O121" s="163"/>
      <c r="P121" s="164"/>
      <c r="Q121" s="165"/>
      <c r="R121" s="137">
        <f t="shared" si="13"/>
        <v>4</v>
      </c>
      <c r="S121" s="170"/>
      <c r="T121" s="176" t="str">
        <f t="shared" si="14"/>
        <v/>
      </c>
      <c r="U121" s="94">
        <v>10</v>
      </c>
      <c r="V121" s="84">
        <v>200</v>
      </c>
      <c r="W121" s="85">
        <v>10</v>
      </c>
      <c r="X121" s="94">
        <f t="shared" si="15"/>
        <v>3360</v>
      </c>
      <c r="Y121" s="85" t="str">
        <f t="shared" si="16"/>
        <v/>
      </c>
      <c r="Z121" s="94">
        <f t="shared" si="17"/>
        <v>94080</v>
      </c>
      <c r="AA121" s="85" t="str">
        <f t="shared" si="18"/>
        <v/>
      </c>
      <c r="AB121" s="94" t="str">
        <f t="shared" si="19"/>
        <v/>
      </c>
      <c r="AC121" s="95" t="str">
        <f t="shared" si="20"/>
        <v/>
      </c>
      <c r="AD121" s="178" t="str">
        <f t="shared" si="21"/>
        <v/>
      </c>
    </row>
    <row r="122" spans="1:30" s="110" customFormat="1" ht="24.95" customHeight="1" x14ac:dyDescent="0.15">
      <c r="A122" s="133"/>
      <c r="B122" s="134"/>
      <c r="C122" s="134"/>
      <c r="D122" s="135"/>
      <c r="E122" s="133"/>
      <c r="F122" s="82"/>
      <c r="G122" s="82"/>
      <c r="H122" s="84"/>
      <c r="I122" s="84"/>
      <c r="J122" s="84"/>
      <c r="K122" s="136"/>
      <c r="L122" s="133"/>
      <c r="M122" s="173"/>
      <c r="N122" s="173"/>
      <c r="O122" s="134"/>
      <c r="P122" s="174"/>
      <c r="Q122" s="175"/>
      <c r="R122" s="137"/>
      <c r="S122" s="176"/>
      <c r="T122" s="176"/>
      <c r="U122" s="94"/>
      <c r="V122" s="84"/>
      <c r="W122" s="85"/>
      <c r="X122" s="94"/>
      <c r="Y122" s="85"/>
      <c r="Z122" s="94"/>
      <c r="AA122" s="85"/>
      <c r="AB122" s="94"/>
      <c r="AC122" s="95"/>
      <c r="AD122" s="85"/>
    </row>
    <row r="123" spans="1:30" s="110" customFormat="1" ht="24.95" customHeight="1" thickBot="1" x14ac:dyDescent="0.2">
      <c r="A123" s="97"/>
      <c r="B123" s="98"/>
      <c r="C123" s="98"/>
      <c r="D123" s="99"/>
      <c r="E123" s="97"/>
      <c r="F123" s="100"/>
      <c r="G123" s="100"/>
      <c r="H123" s="102"/>
      <c r="I123" s="102"/>
      <c r="J123" s="102"/>
      <c r="K123" s="157"/>
      <c r="L123" s="97"/>
      <c r="M123" s="104"/>
      <c r="N123" s="104"/>
      <c r="O123" s="98"/>
      <c r="P123" s="105"/>
      <c r="Q123" s="106"/>
      <c r="R123" s="158"/>
      <c r="S123" s="108"/>
      <c r="T123" s="108"/>
      <c r="U123" s="94"/>
      <c r="V123" s="84"/>
      <c r="W123" s="85"/>
      <c r="X123" s="109"/>
      <c r="Y123" s="103"/>
      <c r="Z123" s="109"/>
      <c r="AA123" s="103"/>
      <c r="AB123" s="109"/>
      <c r="AC123" s="159"/>
      <c r="AD123" s="103"/>
    </row>
    <row r="124" spans="1:30" ht="24.95" customHeight="1" thickBot="1" x14ac:dyDescent="0.2">
      <c r="M124" s="46"/>
      <c r="N124" s="46"/>
      <c r="O124" s="46"/>
      <c r="P124" s="46"/>
      <c r="Q124" s="46"/>
      <c r="R124" s="111"/>
      <c r="S124" s="251" t="s">
        <v>40</v>
      </c>
      <c r="T124" s="181" t="str">
        <f>IF(SUBTOTAL(9,T5:T123)=0,"",SUBTOTAL(9,T5:T123))</f>
        <v/>
      </c>
      <c r="U124" s="190"/>
      <c r="V124" s="191"/>
      <c r="W124" s="192"/>
      <c r="X124" s="182">
        <f t="shared" ref="X124:AD124" si="23">IF(SUBTOTAL(9,X5:X123)=0,"",SUBTOTAL(9,X5:X123))</f>
        <v>541255</v>
      </c>
      <c r="Y124" s="184" t="str">
        <f t="shared" si="23"/>
        <v/>
      </c>
      <c r="Z124" s="182">
        <f t="shared" si="23"/>
        <v>15155140</v>
      </c>
      <c r="AA124" s="184" t="str">
        <f t="shared" si="23"/>
        <v/>
      </c>
      <c r="AB124" s="182" t="str">
        <f t="shared" si="23"/>
        <v/>
      </c>
      <c r="AC124" s="183" t="str">
        <f t="shared" si="23"/>
        <v/>
      </c>
      <c r="AD124" s="186" t="str">
        <f t="shared" si="23"/>
        <v/>
      </c>
    </row>
    <row r="125" spans="1:30" ht="24.95" customHeight="1" thickBot="1" x14ac:dyDescent="0.2">
      <c r="S125" s="262" t="s">
        <v>3544</v>
      </c>
      <c r="T125" s="264"/>
    </row>
    <row r="126" spans="1:30" ht="24.95" customHeight="1" thickTop="1" thickBot="1" x14ac:dyDescent="0.2">
      <c r="S126" s="265" t="s">
        <v>3545</v>
      </c>
      <c r="T126" s="268" t="str">
        <f>IF(T124="","",T124+T125)</f>
        <v/>
      </c>
    </row>
    <row r="127" spans="1:30" ht="24.95" customHeight="1" thickTop="1" x14ac:dyDescent="0.15"/>
  </sheetData>
  <sheetProtection algorithmName="SHA-512" hashValue="N/l8CL1Plo/Xyf/7J/0q5foZg+iU9aJP8GqvL1kPHakOWmphnsnqKVuou/1nZ3MJteODVQ/3/yZ2w/zy66G1UQ==" saltValue="FIovcpamOqDMlfuqf23ABg==" spinCount="100000" sheet="1" objects="1" scenarios="1" autoFilter="0"/>
  <autoFilter ref="A4:AD12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118:Q118 M120:Q121 M6:Q111 M113:Q116">
    <cfRule type="containsBlanks" dxfId="55" priority="10" stopIfTrue="1">
      <formula>LEN(TRIM(M6))=0</formula>
    </cfRule>
  </conditionalFormatting>
  <conditionalFormatting sqref="S118 S6:S111 S113:S116 S120:S121">
    <cfRule type="containsBlanks" dxfId="54" priority="3">
      <formula>LEN(TRIM(S6))=0</formula>
    </cfRule>
  </conditionalFormatting>
  <conditionalFormatting sqref="S124">
    <cfRule type="containsBlanks" dxfId="53" priority="2">
      <formula>LEN(TRIM(S124))=0</formula>
    </cfRule>
  </conditionalFormatting>
  <conditionalFormatting sqref="T125">
    <cfRule type="containsBlanks" dxfId="52" priority="1">
      <formula>LEN(TRIM(T125))=0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EAF8-FC2C-4BC7-BF57-2B981B005CE6}">
  <sheetPr>
    <pageSetUpPr fitToPage="1"/>
  </sheetPr>
  <dimension ref="A1:AD186"/>
  <sheetViews>
    <sheetView showGridLines="0" zoomScale="85" zoomScaleNormal="85" zoomScaleSheetLayoutView="100" workbookViewId="0">
      <pane xSplit="11" ySplit="4" topLeftCell="S164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103</v>
      </c>
      <c r="D1" s="41" t="s">
        <v>1</v>
      </c>
      <c r="E1" s="42" t="s">
        <v>2880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2881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2882</v>
      </c>
      <c r="D6" s="135" t="s">
        <v>2176</v>
      </c>
      <c r="E6" s="133"/>
      <c r="F6" s="82" t="s">
        <v>113</v>
      </c>
      <c r="G6" s="82" t="s">
        <v>114</v>
      </c>
      <c r="H6" s="84">
        <v>22</v>
      </c>
      <c r="I6" s="84">
        <v>2</v>
      </c>
      <c r="J6" s="84">
        <v>1</v>
      </c>
      <c r="K6" s="136">
        <f>+I6*J6</f>
        <v>2</v>
      </c>
      <c r="L6" s="133" t="s">
        <v>3514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880</v>
      </c>
      <c r="Y6" s="85" t="str">
        <f>IFERROR(IF(Q6="","",ROUNDDOWN(Q6/1000*R6*U6*V6*W6,0)),"-")</f>
        <v/>
      </c>
      <c r="Z6" s="94">
        <f>IFERROR(IF(H6="","",ROUNDDOWN(X6*$V$2,0)),"-")</f>
        <v>24640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1996</v>
      </c>
      <c r="D7" s="135" t="s">
        <v>2176</v>
      </c>
      <c r="E7" s="133"/>
      <c r="F7" s="82" t="s">
        <v>1942</v>
      </c>
      <c r="G7" s="82" t="s">
        <v>2894</v>
      </c>
      <c r="H7" s="84">
        <v>10</v>
      </c>
      <c r="I7" s="84">
        <v>1</v>
      </c>
      <c r="J7" s="84">
        <v>1</v>
      </c>
      <c r="K7" s="136">
        <f t="shared" ref="K7:K77" si="3">+I7*J7</f>
        <v>1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1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200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5600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1982</v>
      </c>
      <c r="D8" s="135" t="s">
        <v>2176</v>
      </c>
      <c r="E8" s="133"/>
      <c r="F8" s="82" t="s">
        <v>36</v>
      </c>
      <c r="G8" s="82" t="s">
        <v>142</v>
      </c>
      <c r="H8" s="84">
        <v>42</v>
      </c>
      <c r="I8" s="84">
        <v>2</v>
      </c>
      <c r="J8" s="84">
        <v>2</v>
      </c>
      <c r="K8" s="136">
        <f t="shared" si="3"/>
        <v>4</v>
      </c>
      <c r="L8" s="133" t="s">
        <v>3514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2</v>
      </c>
      <c r="V8" s="84">
        <v>200</v>
      </c>
      <c r="W8" s="85">
        <v>10</v>
      </c>
      <c r="X8" s="94">
        <f t="shared" si="6"/>
        <v>672</v>
      </c>
      <c r="Y8" s="85" t="str">
        <f t="shared" si="7"/>
        <v/>
      </c>
      <c r="Z8" s="94">
        <f t="shared" si="8"/>
        <v>18816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1736</v>
      </c>
      <c r="D9" s="135" t="s">
        <v>2176</v>
      </c>
      <c r="E9" s="133"/>
      <c r="F9" s="82" t="s">
        <v>24</v>
      </c>
      <c r="G9" s="82" t="s">
        <v>49</v>
      </c>
      <c r="H9" s="84">
        <v>42</v>
      </c>
      <c r="I9" s="84">
        <v>2</v>
      </c>
      <c r="J9" s="84">
        <v>1</v>
      </c>
      <c r="K9" s="136">
        <f t="shared" si="3"/>
        <v>2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1680</v>
      </c>
      <c r="Y9" s="85" t="str">
        <f t="shared" si="7"/>
        <v/>
      </c>
      <c r="Z9" s="94">
        <f t="shared" si="8"/>
        <v>47040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2883</v>
      </c>
      <c r="D10" s="135" t="s">
        <v>2176</v>
      </c>
      <c r="E10" s="133"/>
      <c r="F10" s="82" t="s">
        <v>24</v>
      </c>
      <c r="G10" s="82" t="s">
        <v>49</v>
      </c>
      <c r="H10" s="84">
        <v>42</v>
      </c>
      <c r="I10" s="84">
        <v>2</v>
      </c>
      <c r="J10" s="84">
        <v>1</v>
      </c>
      <c r="K10" s="136">
        <f t="shared" si="3"/>
        <v>2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2</v>
      </c>
      <c r="V10" s="84">
        <v>200</v>
      </c>
      <c r="W10" s="85">
        <v>10</v>
      </c>
      <c r="X10" s="94">
        <f t="shared" si="6"/>
        <v>336</v>
      </c>
      <c r="Y10" s="85" t="str">
        <f t="shared" si="7"/>
        <v/>
      </c>
      <c r="Z10" s="94">
        <f t="shared" si="8"/>
        <v>9408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2884</v>
      </c>
      <c r="D11" s="135" t="s">
        <v>2176</v>
      </c>
      <c r="E11" s="133"/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840</v>
      </c>
      <c r="Y11" s="85" t="str">
        <f t="shared" si="7"/>
        <v/>
      </c>
      <c r="Z11" s="94">
        <f t="shared" si="8"/>
        <v>23520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2530</v>
      </c>
      <c r="D12" s="135" t="s">
        <v>2176</v>
      </c>
      <c r="E12" s="133"/>
      <c r="F12" s="82" t="s">
        <v>173</v>
      </c>
      <c r="G12" s="82" t="s">
        <v>426</v>
      </c>
      <c r="H12" s="179">
        <v>22</v>
      </c>
      <c r="I12" s="84">
        <v>1</v>
      </c>
      <c r="J12" s="84">
        <v>2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200</v>
      </c>
      <c r="W12" s="85">
        <v>10</v>
      </c>
      <c r="X12" s="94">
        <f t="shared" si="6"/>
        <v>176</v>
      </c>
      <c r="Y12" s="85" t="str">
        <f t="shared" si="7"/>
        <v/>
      </c>
      <c r="Z12" s="94">
        <f t="shared" si="8"/>
        <v>4928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2530</v>
      </c>
      <c r="D13" s="135" t="s">
        <v>2176</v>
      </c>
      <c r="E13" s="133"/>
      <c r="F13" s="82" t="s">
        <v>113</v>
      </c>
      <c r="G13" s="82" t="s">
        <v>2895</v>
      </c>
      <c r="H13" s="84">
        <v>22</v>
      </c>
      <c r="I13" s="84">
        <v>1</v>
      </c>
      <c r="J13" s="84">
        <v>1</v>
      </c>
      <c r="K13" s="136">
        <f t="shared" si="3"/>
        <v>1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200</v>
      </c>
      <c r="W13" s="85">
        <v>10</v>
      </c>
      <c r="X13" s="94">
        <f t="shared" si="6"/>
        <v>88</v>
      </c>
      <c r="Y13" s="85" t="str">
        <f t="shared" si="7"/>
        <v/>
      </c>
      <c r="Z13" s="94">
        <f t="shared" si="8"/>
        <v>2464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1727</v>
      </c>
      <c r="D14" s="135" t="s">
        <v>2176</v>
      </c>
      <c r="E14" s="133"/>
      <c r="F14" s="82" t="s">
        <v>36</v>
      </c>
      <c r="G14" s="82" t="s">
        <v>142</v>
      </c>
      <c r="H14" s="84">
        <v>42</v>
      </c>
      <c r="I14" s="84">
        <v>1</v>
      </c>
      <c r="J14" s="84">
        <v>2</v>
      </c>
      <c r="K14" s="136">
        <f t="shared" si="3"/>
        <v>2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1680</v>
      </c>
      <c r="Y14" s="85" t="str">
        <f t="shared" si="7"/>
        <v/>
      </c>
      <c r="Z14" s="94">
        <f t="shared" si="8"/>
        <v>47040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1727</v>
      </c>
      <c r="D15" s="135" t="s">
        <v>2176</v>
      </c>
      <c r="E15" s="133"/>
      <c r="F15" s="82" t="s">
        <v>2013</v>
      </c>
      <c r="G15" s="82" t="s">
        <v>2896</v>
      </c>
      <c r="H15" s="84">
        <v>14</v>
      </c>
      <c r="I15" s="84">
        <v>21</v>
      </c>
      <c r="J15" s="84">
        <v>1</v>
      </c>
      <c r="K15" s="136">
        <f t="shared" si="3"/>
        <v>21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21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5880</v>
      </c>
      <c r="Y15" s="85" t="str">
        <f t="shared" si="7"/>
        <v/>
      </c>
      <c r="Z15" s="94">
        <f t="shared" si="8"/>
        <v>164640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1727</v>
      </c>
      <c r="D16" s="135" t="s">
        <v>2176</v>
      </c>
      <c r="E16" s="133"/>
      <c r="F16" s="82" t="s">
        <v>24</v>
      </c>
      <c r="G16" s="82" t="s">
        <v>1786</v>
      </c>
      <c r="H16" s="84">
        <v>42</v>
      </c>
      <c r="I16" s="84">
        <v>2</v>
      </c>
      <c r="J16" s="84">
        <v>1</v>
      </c>
      <c r="K16" s="136">
        <f t="shared" si="3"/>
        <v>2</v>
      </c>
      <c r="L16" s="133" t="s">
        <v>3517</v>
      </c>
      <c r="M16" s="162"/>
      <c r="N16" s="162"/>
      <c r="O16" s="163"/>
      <c r="P16" s="164"/>
      <c r="Q16" s="165"/>
      <c r="R16" s="137">
        <f t="shared" si="4"/>
        <v>2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1680</v>
      </c>
      <c r="Y16" s="85" t="str">
        <f t="shared" si="7"/>
        <v/>
      </c>
      <c r="Z16" s="94">
        <f t="shared" si="8"/>
        <v>47040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1688</v>
      </c>
      <c r="D17" s="135" t="s">
        <v>2176</v>
      </c>
      <c r="E17" s="133"/>
      <c r="F17" s="82" t="s">
        <v>1092</v>
      </c>
      <c r="G17" s="82" t="s">
        <v>2897</v>
      </c>
      <c r="H17" s="84">
        <v>100</v>
      </c>
      <c r="I17" s="84">
        <v>4</v>
      </c>
      <c r="J17" s="84">
        <v>1</v>
      </c>
      <c r="K17" s="136">
        <f t="shared" si="3"/>
        <v>4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4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8000</v>
      </c>
      <c r="Y17" s="85" t="str">
        <f t="shared" si="7"/>
        <v/>
      </c>
      <c r="Z17" s="94">
        <f t="shared" si="8"/>
        <v>224000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1688</v>
      </c>
      <c r="D18" s="135" t="s">
        <v>2176</v>
      </c>
      <c r="E18" s="133"/>
      <c r="F18" s="82" t="s">
        <v>1092</v>
      </c>
      <c r="G18" s="82" t="s">
        <v>2898</v>
      </c>
      <c r="H18" s="84">
        <v>100</v>
      </c>
      <c r="I18" s="84">
        <v>2</v>
      </c>
      <c r="J18" s="84">
        <v>1</v>
      </c>
      <c r="K18" s="136">
        <f t="shared" si="3"/>
        <v>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4000</v>
      </c>
      <c r="Y18" s="85" t="str">
        <f t="shared" si="7"/>
        <v/>
      </c>
      <c r="Z18" s="94">
        <f t="shared" si="8"/>
        <v>112000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1688</v>
      </c>
      <c r="D19" s="135" t="s">
        <v>2176</v>
      </c>
      <c r="E19" s="133"/>
      <c r="F19" s="82" t="s">
        <v>173</v>
      </c>
      <c r="G19" s="82" t="s">
        <v>2899</v>
      </c>
      <c r="H19" s="84">
        <v>34</v>
      </c>
      <c r="I19" s="84">
        <v>7</v>
      </c>
      <c r="J19" s="84">
        <v>2</v>
      </c>
      <c r="K19" s="136">
        <f t="shared" si="3"/>
        <v>14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7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9520</v>
      </c>
      <c r="Y19" s="85" t="str">
        <f t="shared" si="7"/>
        <v/>
      </c>
      <c r="Z19" s="94">
        <f t="shared" si="8"/>
        <v>266560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1728</v>
      </c>
      <c r="D20" s="135" t="s">
        <v>2176</v>
      </c>
      <c r="E20" s="133"/>
      <c r="F20" s="82" t="s">
        <v>715</v>
      </c>
      <c r="G20" s="82" t="s">
        <v>2900</v>
      </c>
      <c r="H20" s="84">
        <v>34</v>
      </c>
      <c r="I20" s="84">
        <v>4</v>
      </c>
      <c r="J20" s="84">
        <v>3</v>
      </c>
      <c r="K20" s="136">
        <f t="shared" si="3"/>
        <v>12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4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8160</v>
      </c>
      <c r="Y20" s="85" t="str">
        <f t="shared" si="7"/>
        <v/>
      </c>
      <c r="Z20" s="94">
        <f t="shared" si="8"/>
        <v>228480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1705</v>
      </c>
      <c r="D21" s="135" t="s">
        <v>2176</v>
      </c>
      <c r="E21" s="133"/>
      <c r="F21" s="82" t="s">
        <v>36</v>
      </c>
      <c r="G21" s="82" t="s">
        <v>142</v>
      </c>
      <c r="H21" s="84">
        <v>42</v>
      </c>
      <c r="I21" s="84">
        <v>9</v>
      </c>
      <c r="J21" s="84">
        <v>2</v>
      </c>
      <c r="K21" s="136">
        <f t="shared" si="3"/>
        <v>18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9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15120</v>
      </c>
      <c r="Y21" s="85" t="str">
        <f t="shared" si="7"/>
        <v/>
      </c>
      <c r="Z21" s="94">
        <f t="shared" si="8"/>
        <v>423360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1705</v>
      </c>
      <c r="D22" s="135" t="s">
        <v>2176</v>
      </c>
      <c r="E22" s="133"/>
      <c r="F22" s="82" t="s">
        <v>113</v>
      </c>
      <c r="G22" s="82" t="s">
        <v>2895</v>
      </c>
      <c r="H22" s="84">
        <v>22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440</v>
      </c>
      <c r="Y22" s="85" t="str">
        <f t="shared" si="7"/>
        <v/>
      </c>
      <c r="Z22" s="94">
        <f t="shared" si="8"/>
        <v>12320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2834</v>
      </c>
      <c r="D23" s="135" t="s">
        <v>2176</v>
      </c>
      <c r="E23" s="133"/>
      <c r="F23" s="82" t="s">
        <v>36</v>
      </c>
      <c r="G23" s="82" t="s">
        <v>142</v>
      </c>
      <c r="H23" s="84">
        <v>42</v>
      </c>
      <c r="I23" s="84">
        <v>9</v>
      </c>
      <c r="J23" s="84">
        <v>2</v>
      </c>
      <c r="K23" s="136">
        <f t="shared" si="3"/>
        <v>18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9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15120</v>
      </c>
      <c r="Y23" s="85" t="str">
        <f t="shared" si="7"/>
        <v/>
      </c>
      <c r="Z23" s="94">
        <f t="shared" si="8"/>
        <v>423360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1766</v>
      </c>
      <c r="D24" s="135" t="s">
        <v>2176</v>
      </c>
      <c r="E24" s="133"/>
      <c r="F24" s="82" t="s">
        <v>2901</v>
      </c>
      <c r="G24" s="82" t="s">
        <v>2902</v>
      </c>
      <c r="H24" s="84">
        <v>40</v>
      </c>
      <c r="I24" s="84">
        <v>4</v>
      </c>
      <c r="J24" s="84">
        <v>1</v>
      </c>
      <c r="K24" s="136">
        <f t="shared" si="3"/>
        <v>4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4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3200</v>
      </c>
      <c r="Y24" s="85" t="str">
        <f t="shared" si="7"/>
        <v/>
      </c>
      <c r="Z24" s="94">
        <f t="shared" si="8"/>
        <v>89600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2885</v>
      </c>
      <c r="D25" s="135" t="s">
        <v>2176</v>
      </c>
      <c r="E25" s="133"/>
      <c r="F25" s="82" t="s">
        <v>173</v>
      </c>
      <c r="G25" s="82" t="s">
        <v>2903</v>
      </c>
      <c r="H25" s="84">
        <v>22</v>
      </c>
      <c r="I25" s="84">
        <v>1</v>
      </c>
      <c r="J25" s="84">
        <v>2</v>
      </c>
      <c r="K25" s="136">
        <f t="shared" si="3"/>
        <v>2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880</v>
      </c>
      <c r="Y25" s="85" t="str">
        <f t="shared" si="7"/>
        <v/>
      </c>
      <c r="Z25" s="94">
        <f t="shared" si="8"/>
        <v>24640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2885</v>
      </c>
      <c r="D26" s="135" t="s">
        <v>2176</v>
      </c>
      <c r="E26" s="133"/>
      <c r="F26" s="82" t="s">
        <v>363</v>
      </c>
      <c r="G26" s="82" t="s">
        <v>2904</v>
      </c>
      <c r="H26" s="84">
        <v>34</v>
      </c>
      <c r="I26" s="84">
        <v>2</v>
      </c>
      <c r="J26" s="84">
        <v>2</v>
      </c>
      <c r="K26" s="136">
        <f t="shared" si="3"/>
        <v>4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2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2720</v>
      </c>
      <c r="Y26" s="85" t="str">
        <f t="shared" si="7"/>
        <v/>
      </c>
      <c r="Z26" s="94">
        <f t="shared" si="8"/>
        <v>76160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2375</v>
      </c>
      <c r="D27" s="135" t="s">
        <v>2176</v>
      </c>
      <c r="E27" s="133"/>
      <c r="F27" s="82" t="s">
        <v>113</v>
      </c>
      <c r="G27" s="82" t="s">
        <v>2895</v>
      </c>
      <c r="H27" s="84">
        <v>22</v>
      </c>
      <c r="I27" s="84">
        <v>1</v>
      </c>
      <c r="J27" s="84">
        <v>1</v>
      </c>
      <c r="K27" s="136">
        <f t="shared" si="3"/>
        <v>1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440</v>
      </c>
      <c r="Y27" s="85" t="str">
        <f t="shared" si="7"/>
        <v/>
      </c>
      <c r="Z27" s="94">
        <f t="shared" si="8"/>
        <v>12320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2375</v>
      </c>
      <c r="D28" s="135" t="s">
        <v>2176</v>
      </c>
      <c r="E28" s="133"/>
      <c r="F28" s="82" t="s">
        <v>173</v>
      </c>
      <c r="G28" s="82" t="s">
        <v>2899</v>
      </c>
      <c r="H28" s="84">
        <v>34</v>
      </c>
      <c r="I28" s="84">
        <v>1</v>
      </c>
      <c r="J28" s="84">
        <v>2</v>
      </c>
      <c r="K28" s="136">
        <f t="shared" si="3"/>
        <v>2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1360</v>
      </c>
      <c r="Y28" s="85" t="str">
        <f t="shared" si="7"/>
        <v/>
      </c>
      <c r="Z28" s="94">
        <f t="shared" si="8"/>
        <v>38080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2375</v>
      </c>
      <c r="D29" s="135" t="s">
        <v>2176</v>
      </c>
      <c r="E29" s="133"/>
      <c r="F29" s="82" t="s">
        <v>36</v>
      </c>
      <c r="G29" s="82" t="s">
        <v>2905</v>
      </c>
      <c r="H29" s="84">
        <v>42</v>
      </c>
      <c r="I29" s="84">
        <v>2</v>
      </c>
      <c r="J29" s="84">
        <v>2</v>
      </c>
      <c r="K29" s="136">
        <f t="shared" si="3"/>
        <v>4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2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3360</v>
      </c>
      <c r="Y29" s="85" t="str">
        <f t="shared" si="7"/>
        <v/>
      </c>
      <c r="Z29" s="94">
        <f t="shared" si="8"/>
        <v>94080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2375</v>
      </c>
      <c r="D30" s="135" t="s">
        <v>2176</v>
      </c>
      <c r="E30" s="133"/>
      <c r="F30" s="82" t="s">
        <v>2715</v>
      </c>
      <c r="G30" s="82" t="s">
        <v>2906</v>
      </c>
      <c r="H30" s="84">
        <v>100</v>
      </c>
      <c r="I30" s="84">
        <v>1</v>
      </c>
      <c r="J30" s="84">
        <v>1</v>
      </c>
      <c r="K30" s="136">
        <f t="shared" si="3"/>
        <v>1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2000</v>
      </c>
      <c r="Y30" s="85" t="str">
        <f t="shared" si="7"/>
        <v/>
      </c>
      <c r="Z30" s="94">
        <f t="shared" si="8"/>
        <v>56000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2886</v>
      </c>
      <c r="D31" s="135" t="s">
        <v>2176</v>
      </c>
      <c r="E31" s="133"/>
      <c r="F31" s="82" t="s">
        <v>36</v>
      </c>
      <c r="G31" s="82" t="s">
        <v>142</v>
      </c>
      <c r="H31" s="84">
        <v>42</v>
      </c>
      <c r="I31" s="84">
        <v>9</v>
      </c>
      <c r="J31" s="84">
        <v>2</v>
      </c>
      <c r="K31" s="136">
        <f t="shared" si="3"/>
        <v>18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9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15120</v>
      </c>
      <c r="Y31" s="85" t="str">
        <f t="shared" si="7"/>
        <v/>
      </c>
      <c r="Z31" s="94">
        <f t="shared" si="8"/>
        <v>423360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2886</v>
      </c>
      <c r="D32" s="135" t="s">
        <v>2176</v>
      </c>
      <c r="E32" s="133"/>
      <c r="F32" s="82" t="s">
        <v>24</v>
      </c>
      <c r="G32" s="82" t="s">
        <v>2338</v>
      </c>
      <c r="H32" s="84">
        <v>42</v>
      </c>
      <c r="I32" s="84">
        <v>1</v>
      </c>
      <c r="J32" s="84">
        <v>1</v>
      </c>
      <c r="K32" s="136">
        <f t="shared" si="3"/>
        <v>1</v>
      </c>
      <c r="L32" s="133" t="s">
        <v>3517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840</v>
      </c>
      <c r="Y32" s="85" t="str">
        <f t="shared" si="7"/>
        <v/>
      </c>
      <c r="Z32" s="94">
        <f t="shared" si="8"/>
        <v>23520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2536</v>
      </c>
      <c r="D33" s="135" t="s">
        <v>2176</v>
      </c>
      <c r="E33" s="133"/>
      <c r="F33" s="82" t="s">
        <v>24</v>
      </c>
      <c r="G33" s="82" t="s">
        <v>49</v>
      </c>
      <c r="H33" s="84">
        <v>42</v>
      </c>
      <c r="I33" s="84">
        <v>3</v>
      </c>
      <c r="J33" s="84">
        <v>1</v>
      </c>
      <c r="K33" s="136">
        <f t="shared" si="3"/>
        <v>3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3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2520</v>
      </c>
      <c r="Y33" s="85" t="str">
        <f t="shared" si="7"/>
        <v/>
      </c>
      <c r="Z33" s="94">
        <f t="shared" si="8"/>
        <v>70560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2536</v>
      </c>
      <c r="D34" s="135" t="s">
        <v>2176</v>
      </c>
      <c r="E34" s="133"/>
      <c r="F34" s="82" t="s">
        <v>2506</v>
      </c>
      <c r="G34" s="82" t="s">
        <v>2907</v>
      </c>
      <c r="H34" s="84">
        <v>10</v>
      </c>
      <c r="I34" s="84">
        <v>1</v>
      </c>
      <c r="J34" s="84">
        <v>1</v>
      </c>
      <c r="K34" s="136">
        <f t="shared" si="3"/>
        <v>1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200</v>
      </c>
      <c r="Y34" s="85" t="str">
        <f t="shared" si="7"/>
        <v/>
      </c>
      <c r="Z34" s="94">
        <f t="shared" si="8"/>
        <v>5600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2536</v>
      </c>
      <c r="D35" s="135" t="s">
        <v>2176</v>
      </c>
      <c r="E35" s="133"/>
      <c r="F35" s="82" t="s">
        <v>2908</v>
      </c>
      <c r="G35" s="82" t="s">
        <v>2909</v>
      </c>
      <c r="H35" s="84">
        <v>30</v>
      </c>
      <c r="I35" s="84">
        <v>1</v>
      </c>
      <c r="J35" s="84">
        <v>1</v>
      </c>
      <c r="K35" s="136">
        <f t="shared" si="3"/>
        <v>1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600</v>
      </c>
      <c r="Y35" s="85" t="str">
        <f t="shared" si="7"/>
        <v/>
      </c>
      <c r="Z35" s="94">
        <f t="shared" si="8"/>
        <v>16800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2613</v>
      </c>
      <c r="D36" s="135" t="s">
        <v>2176</v>
      </c>
      <c r="E36" s="133"/>
      <c r="F36" s="82" t="s">
        <v>36</v>
      </c>
      <c r="G36" s="82" t="s">
        <v>142</v>
      </c>
      <c r="H36" s="84">
        <v>42</v>
      </c>
      <c r="I36" s="84">
        <v>12</v>
      </c>
      <c r="J36" s="84">
        <v>2</v>
      </c>
      <c r="K36" s="136">
        <f t="shared" si="3"/>
        <v>24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12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20160</v>
      </c>
      <c r="Y36" s="85" t="str">
        <f t="shared" si="7"/>
        <v/>
      </c>
      <c r="Z36" s="94">
        <f t="shared" si="8"/>
        <v>564480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2613</v>
      </c>
      <c r="D37" s="135" t="s">
        <v>2176</v>
      </c>
      <c r="E37" s="133"/>
      <c r="F37" s="82" t="s">
        <v>24</v>
      </c>
      <c r="G37" s="82" t="s">
        <v>2338</v>
      </c>
      <c r="H37" s="84">
        <v>42</v>
      </c>
      <c r="I37" s="84">
        <v>1</v>
      </c>
      <c r="J37" s="84">
        <v>1</v>
      </c>
      <c r="K37" s="136">
        <f t="shared" si="3"/>
        <v>1</v>
      </c>
      <c r="L37" s="133" t="s">
        <v>3517</v>
      </c>
      <c r="M37" s="162"/>
      <c r="N37" s="162"/>
      <c r="O37" s="163"/>
      <c r="P37" s="164"/>
      <c r="Q37" s="165"/>
      <c r="R37" s="137">
        <f t="shared" si="4"/>
        <v>1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840</v>
      </c>
      <c r="Y37" s="85" t="str">
        <f t="shared" si="7"/>
        <v/>
      </c>
      <c r="Z37" s="94">
        <f t="shared" si="8"/>
        <v>23520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2887</v>
      </c>
      <c r="D38" s="135" t="s">
        <v>2176</v>
      </c>
      <c r="E38" s="133"/>
      <c r="F38" s="82" t="s">
        <v>113</v>
      </c>
      <c r="G38" s="82" t="s">
        <v>2895</v>
      </c>
      <c r="H38" s="84">
        <v>22</v>
      </c>
      <c r="I38" s="84">
        <v>1</v>
      </c>
      <c r="J38" s="84">
        <v>1</v>
      </c>
      <c r="K38" s="136">
        <f t="shared" si="3"/>
        <v>1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440</v>
      </c>
      <c r="Y38" s="85" t="str">
        <f t="shared" si="7"/>
        <v/>
      </c>
      <c r="Z38" s="94">
        <f t="shared" si="8"/>
        <v>12320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2887</v>
      </c>
      <c r="D39" s="135" t="s">
        <v>2176</v>
      </c>
      <c r="E39" s="133"/>
      <c r="F39" s="82" t="s">
        <v>24</v>
      </c>
      <c r="G39" s="82" t="s">
        <v>2910</v>
      </c>
      <c r="H39" s="84">
        <v>42</v>
      </c>
      <c r="I39" s="84">
        <v>1</v>
      </c>
      <c r="J39" s="84">
        <v>1</v>
      </c>
      <c r="K39" s="136">
        <f t="shared" si="3"/>
        <v>1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840</v>
      </c>
      <c r="Y39" s="85" t="str">
        <f t="shared" si="7"/>
        <v/>
      </c>
      <c r="Z39" s="94">
        <f t="shared" si="8"/>
        <v>23520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2887</v>
      </c>
      <c r="D40" s="135" t="s">
        <v>2176</v>
      </c>
      <c r="E40" s="133"/>
      <c r="F40" s="82" t="s">
        <v>24</v>
      </c>
      <c r="G40" s="82" t="s">
        <v>37</v>
      </c>
      <c r="H40" s="84">
        <v>42</v>
      </c>
      <c r="I40" s="84">
        <v>2</v>
      </c>
      <c r="J40" s="84">
        <v>1</v>
      </c>
      <c r="K40" s="136">
        <f t="shared" si="3"/>
        <v>2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1680</v>
      </c>
      <c r="Y40" s="85" t="str">
        <f t="shared" si="7"/>
        <v/>
      </c>
      <c r="Z40" s="94">
        <f t="shared" si="8"/>
        <v>47040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2888</v>
      </c>
      <c r="D41" s="135" t="s">
        <v>2176</v>
      </c>
      <c r="E41" s="133"/>
      <c r="F41" s="82" t="s">
        <v>113</v>
      </c>
      <c r="G41" s="82" t="s">
        <v>114</v>
      </c>
      <c r="H41" s="84">
        <v>22</v>
      </c>
      <c r="I41" s="84">
        <v>1</v>
      </c>
      <c r="J41" s="84">
        <v>1</v>
      </c>
      <c r="K41" s="136">
        <f t="shared" si="3"/>
        <v>1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440</v>
      </c>
      <c r="Y41" s="85" t="str">
        <f t="shared" si="7"/>
        <v/>
      </c>
      <c r="Z41" s="94">
        <f t="shared" si="8"/>
        <v>12320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2888</v>
      </c>
      <c r="D42" s="135" t="s">
        <v>2176</v>
      </c>
      <c r="E42" s="133"/>
      <c r="F42" s="82" t="s">
        <v>113</v>
      </c>
      <c r="G42" s="82" t="s">
        <v>2895</v>
      </c>
      <c r="H42" s="84">
        <v>22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440</v>
      </c>
      <c r="Y42" s="85" t="str">
        <f t="shared" si="7"/>
        <v/>
      </c>
      <c r="Z42" s="94">
        <f t="shared" si="8"/>
        <v>12320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2889</v>
      </c>
      <c r="D43" s="135" t="s">
        <v>2176</v>
      </c>
      <c r="E43" s="133"/>
      <c r="F43" s="82" t="s">
        <v>24</v>
      </c>
      <c r="G43" s="82" t="s">
        <v>49</v>
      </c>
      <c r="H43" s="84">
        <v>42</v>
      </c>
      <c r="I43" s="84">
        <v>1</v>
      </c>
      <c r="J43" s="84">
        <v>1</v>
      </c>
      <c r="K43" s="136">
        <f t="shared" si="3"/>
        <v>1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2</v>
      </c>
      <c r="V43" s="84">
        <v>200</v>
      </c>
      <c r="W43" s="85">
        <v>10</v>
      </c>
      <c r="X43" s="94">
        <f t="shared" si="6"/>
        <v>168</v>
      </c>
      <c r="Y43" s="85" t="str">
        <f t="shared" si="7"/>
        <v/>
      </c>
      <c r="Z43" s="94">
        <f t="shared" si="8"/>
        <v>4704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2889</v>
      </c>
      <c r="D44" s="135" t="s">
        <v>2176</v>
      </c>
      <c r="E44" s="133"/>
      <c r="F44" s="82" t="s">
        <v>113</v>
      </c>
      <c r="G44" s="82" t="s">
        <v>2895</v>
      </c>
      <c r="H44" s="84">
        <v>22</v>
      </c>
      <c r="I44" s="84">
        <v>2</v>
      </c>
      <c r="J44" s="84">
        <v>1</v>
      </c>
      <c r="K44" s="136">
        <f t="shared" si="3"/>
        <v>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2</v>
      </c>
      <c r="V44" s="84">
        <v>200</v>
      </c>
      <c r="W44" s="85">
        <v>10</v>
      </c>
      <c r="X44" s="94">
        <f t="shared" si="6"/>
        <v>176</v>
      </c>
      <c r="Y44" s="85" t="str">
        <f t="shared" si="7"/>
        <v/>
      </c>
      <c r="Z44" s="94">
        <f t="shared" si="8"/>
        <v>4928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2889</v>
      </c>
      <c r="D45" s="135" t="s">
        <v>2176</v>
      </c>
      <c r="E45" s="133"/>
      <c r="F45" s="82" t="s">
        <v>2911</v>
      </c>
      <c r="G45" s="82" t="s">
        <v>2912</v>
      </c>
      <c r="H45" s="84">
        <v>40</v>
      </c>
      <c r="I45" s="84">
        <v>1</v>
      </c>
      <c r="J45" s="84">
        <v>1</v>
      </c>
      <c r="K45" s="136">
        <f t="shared" si="3"/>
        <v>1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</v>
      </c>
      <c r="V45" s="84">
        <v>200</v>
      </c>
      <c r="W45" s="85">
        <v>10</v>
      </c>
      <c r="X45" s="94">
        <f t="shared" si="6"/>
        <v>160</v>
      </c>
      <c r="Y45" s="85" t="str">
        <f t="shared" si="7"/>
        <v/>
      </c>
      <c r="Z45" s="94">
        <f t="shared" si="8"/>
        <v>4480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2890</v>
      </c>
      <c r="D46" s="135" t="s">
        <v>2176</v>
      </c>
      <c r="E46" s="133"/>
      <c r="F46" s="82" t="s">
        <v>24</v>
      </c>
      <c r="G46" s="82" t="s">
        <v>49</v>
      </c>
      <c r="H46" s="84">
        <v>42</v>
      </c>
      <c r="I46" s="84">
        <v>1</v>
      </c>
      <c r="J46" s="84">
        <v>1</v>
      </c>
      <c r="K46" s="136">
        <f t="shared" si="3"/>
        <v>1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2</v>
      </c>
      <c r="V46" s="84">
        <v>200</v>
      </c>
      <c r="W46" s="85">
        <v>10</v>
      </c>
      <c r="X46" s="94">
        <f t="shared" si="6"/>
        <v>168</v>
      </c>
      <c r="Y46" s="85" t="str">
        <f t="shared" si="7"/>
        <v/>
      </c>
      <c r="Z46" s="94">
        <f t="shared" si="8"/>
        <v>4704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2890</v>
      </c>
      <c r="D47" s="135" t="s">
        <v>2176</v>
      </c>
      <c r="E47" s="133"/>
      <c r="F47" s="82" t="s">
        <v>747</v>
      </c>
      <c r="G47" s="82" t="s">
        <v>2913</v>
      </c>
      <c r="H47" s="84">
        <v>42</v>
      </c>
      <c r="I47" s="84">
        <v>1</v>
      </c>
      <c r="J47" s="84">
        <v>1</v>
      </c>
      <c r="K47" s="136">
        <f t="shared" si="3"/>
        <v>1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2</v>
      </c>
      <c r="V47" s="84">
        <v>200</v>
      </c>
      <c r="W47" s="85">
        <v>10</v>
      </c>
      <c r="X47" s="94">
        <f t="shared" si="6"/>
        <v>168</v>
      </c>
      <c r="Y47" s="85" t="str">
        <f t="shared" si="7"/>
        <v/>
      </c>
      <c r="Z47" s="94">
        <f t="shared" si="8"/>
        <v>4704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2891</v>
      </c>
      <c r="D48" s="135" t="s">
        <v>2176</v>
      </c>
      <c r="E48" s="133"/>
      <c r="F48" s="82" t="s">
        <v>173</v>
      </c>
      <c r="G48" s="82" t="s">
        <v>2899</v>
      </c>
      <c r="H48" s="84">
        <v>34</v>
      </c>
      <c r="I48" s="84">
        <v>7</v>
      </c>
      <c r="J48" s="84">
        <v>2</v>
      </c>
      <c r="K48" s="136">
        <f t="shared" si="3"/>
        <v>14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7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9520</v>
      </c>
      <c r="Y48" s="85" t="str">
        <f t="shared" si="7"/>
        <v/>
      </c>
      <c r="Z48" s="94">
        <f t="shared" si="8"/>
        <v>266560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1985</v>
      </c>
      <c r="D49" s="135" t="s">
        <v>2176</v>
      </c>
      <c r="E49" s="133"/>
      <c r="F49" s="82" t="s">
        <v>36</v>
      </c>
      <c r="G49" s="82" t="s">
        <v>142</v>
      </c>
      <c r="H49" s="84">
        <v>42</v>
      </c>
      <c r="I49" s="84">
        <v>9</v>
      </c>
      <c r="J49" s="84">
        <v>2</v>
      </c>
      <c r="K49" s="136">
        <f t="shared" si="3"/>
        <v>18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9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15120</v>
      </c>
      <c r="Y49" s="85" t="str">
        <f t="shared" si="7"/>
        <v/>
      </c>
      <c r="Z49" s="94">
        <f t="shared" si="8"/>
        <v>423360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1985</v>
      </c>
      <c r="D50" s="135" t="s">
        <v>2176</v>
      </c>
      <c r="E50" s="133"/>
      <c r="F50" s="82" t="s">
        <v>24</v>
      </c>
      <c r="G50" s="82" t="s">
        <v>49</v>
      </c>
      <c r="H50" s="84">
        <v>42</v>
      </c>
      <c r="I50" s="84">
        <v>4</v>
      </c>
      <c r="J50" s="84">
        <v>1</v>
      </c>
      <c r="K50" s="136">
        <f t="shared" si="3"/>
        <v>4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4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3360</v>
      </c>
      <c r="Y50" s="85" t="str">
        <f t="shared" si="7"/>
        <v/>
      </c>
      <c r="Z50" s="94">
        <f t="shared" si="8"/>
        <v>94080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1985</v>
      </c>
      <c r="D51" s="135" t="s">
        <v>2176</v>
      </c>
      <c r="E51" s="133"/>
      <c r="F51" s="82" t="s">
        <v>24</v>
      </c>
      <c r="G51" s="82" t="s">
        <v>2338</v>
      </c>
      <c r="H51" s="84">
        <v>42</v>
      </c>
      <c r="I51" s="84">
        <v>1</v>
      </c>
      <c r="J51" s="84">
        <v>1</v>
      </c>
      <c r="K51" s="136">
        <f t="shared" si="3"/>
        <v>1</v>
      </c>
      <c r="L51" s="133" t="s">
        <v>3517</v>
      </c>
      <c r="M51" s="162"/>
      <c r="N51" s="162"/>
      <c r="O51" s="163"/>
      <c r="P51" s="164"/>
      <c r="Q51" s="165"/>
      <c r="R51" s="137">
        <f t="shared" si="4"/>
        <v>1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840</v>
      </c>
      <c r="Y51" s="85" t="str">
        <f t="shared" si="7"/>
        <v/>
      </c>
      <c r="Z51" s="94">
        <f t="shared" si="8"/>
        <v>23520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2892</v>
      </c>
      <c r="D52" s="135" t="s">
        <v>2176</v>
      </c>
      <c r="E52" s="133"/>
      <c r="F52" s="82" t="s">
        <v>24</v>
      </c>
      <c r="G52" s="82" t="s">
        <v>49</v>
      </c>
      <c r="H52" s="84">
        <v>42</v>
      </c>
      <c r="I52" s="84">
        <v>4</v>
      </c>
      <c r="J52" s="84">
        <v>1</v>
      </c>
      <c r="K52" s="136">
        <f t="shared" si="3"/>
        <v>4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4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3360</v>
      </c>
      <c r="Y52" s="85" t="str">
        <f t="shared" si="7"/>
        <v/>
      </c>
      <c r="Z52" s="94">
        <f t="shared" si="8"/>
        <v>94080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2893</v>
      </c>
      <c r="D53" s="135" t="s">
        <v>2176</v>
      </c>
      <c r="E53" s="133"/>
      <c r="F53" s="82" t="s">
        <v>24</v>
      </c>
      <c r="G53" s="82" t="s">
        <v>49</v>
      </c>
      <c r="H53" s="84">
        <v>42</v>
      </c>
      <c r="I53" s="84">
        <v>4</v>
      </c>
      <c r="J53" s="84">
        <v>1</v>
      </c>
      <c r="K53" s="136">
        <f t="shared" si="3"/>
        <v>4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4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3360</v>
      </c>
      <c r="Y53" s="85" t="str">
        <f t="shared" si="7"/>
        <v/>
      </c>
      <c r="Z53" s="94">
        <f t="shared" si="8"/>
        <v>94080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2893</v>
      </c>
      <c r="D54" s="135" t="s">
        <v>2176</v>
      </c>
      <c r="E54" s="133"/>
      <c r="F54" s="82" t="s">
        <v>363</v>
      </c>
      <c r="G54" s="82" t="s">
        <v>2900</v>
      </c>
      <c r="H54" s="84">
        <v>34</v>
      </c>
      <c r="I54" s="84">
        <v>18</v>
      </c>
      <c r="J54" s="84">
        <v>2</v>
      </c>
      <c r="K54" s="136">
        <f t="shared" si="3"/>
        <v>36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18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24480</v>
      </c>
      <c r="Y54" s="85" t="str">
        <f t="shared" si="7"/>
        <v/>
      </c>
      <c r="Z54" s="94">
        <f t="shared" si="8"/>
        <v>685440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2586</v>
      </c>
      <c r="D55" s="135" t="s">
        <v>2176</v>
      </c>
      <c r="E55" s="133"/>
      <c r="F55" s="82" t="s">
        <v>36</v>
      </c>
      <c r="G55" s="82" t="s">
        <v>142</v>
      </c>
      <c r="H55" s="84">
        <v>42</v>
      </c>
      <c r="I55" s="84">
        <v>4</v>
      </c>
      <c r="J55" s="84">
        <v>2</v>
      </c>
      <c r="K55" s="136">
        <f t="shared" si="3"/>
        <v>8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4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6720</v>
      </c>
      <c r="Y55" s="85" t="str">
        <f t="shared" si="7"/>
        <v/>
      </c>
      <c r="Z55" s="94">
        <f t="shared" si="8"/>
        <v>188160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2586</v>
      </c>
      <c r="D56" s="135" t="s">
        <v>2176</v>
      </c>
      <c r="E56" s="133"/>
      <c r="F56" s="82" t="s">
        <v>36</v>
      </c>
      <c r="G56" s="82" t="s">
        <v>142</v>
      </c>
      <c r="H56" s="84">
        <v>42</v>
      </c>
      <c r="I56" s="84">
        <v>4</v>
      </c>
      <c r="J56" s="84">
        <v>2</v>
      </c>
      <c r="K56" s="136">
        <f t="shared" si="3"/>
        <v>8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4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6720</v>
      </c>
      <c r="Y56" s="85" t="str">
        <f t="shared" si="7"/>
        <v/>
      </c>
      <c r="Z56" s="94">
        <f t="shared" si="8"/>
        <v>188160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2198</v>
      </c>
      <c r="D57" s="135" t="s">
        <v>2176</v>
      </c>
      <c r="E57" s="133"/>
      <c r="F57" s="82" t="s">
        <v>36</v>
      </c>
      <c r="G57" s="82" t="s">
        <v>142</v>
      </c>
      <c r="H57" s="84">
        <v>42</v>
      </c>
      <c r="I57" s="84">
        <v>12</v>
      </c>
      <c r="J57" s="84">
        <v>2</v>
      </c>
      <c r="K57" s="136">
        <f t="shared" si="3"/>
        <v>24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12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20160</v>
      </c>
      <c r="Y57" s="85" t="str">
        <f t="shared" si="7"/>
        <v/>
      </c>
      <c r="Z57" s="94">
        <f t="shared" si="8"/>
        <v>564480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2198</v>
      </c>
      <c r="D58" s="135" t="s">
        <v>2176</v>
      </c>
      <c r="E58" s="133"/>
      <c r="F58" s="82" t="s">
        <v>24</v>
      </c>
      <c r="G58" s="82" t="s">
        <v>2338</v>
      </c>
      <c r="H58" s="84">
        <v>42</v>
      </c>
      <c r="I58" s="84">
        <v>1</v>
      </c>
      <c r="J58" s="84">
        <v>1</v>
      </c>
      <c r="K58" s="136">
        <f t="shared" si="3"/>
        <v>1</v>
      </c>
      <c r="L58" s="133" t="s">
        <v>3517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840</v>
      </c>
      <c r="Y58" s="85" t="str">
        <f t="shared" si="7"/>
        <v/>
      </c>
      <c r="Z58" s="94">
        <f t="shared" si="8"/>
        <v>23520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2198</v>
      </c>
      <c r="D59" s="135" t="s">
        <v>2176</v>
      </c>
      <c r="E59" s="133"/>
      <c r="F59" s="82" t="s">
        <v>113</v>
      </c>
      <c r="G59" s="82" t="s">
        <v>2895</v>
      </c>
      <c r="H59" s="84">
        <v>22</v>
      </c>
      <c r="I59" s="84">
        <v>1</v>
      </c>
      <c r="J59" s="84">
        <v>1</v>
      </c>
      <c r="K59" s="136">
        <f t="shared" si="3"/>
        <v>1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440</v>
      </c>
      <c r="Y59" s="85" t="str">
        <f t="shared" si="7"/>
        <v/>
      </c>
      <c r="Z59" s="94">
        <f t="shared" si="8"/>
        <v>12320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1719</v>
      </c>
      <c r="D60" s="135" t="s">
        <v>2176</v>
      </c>
      <c r="E60" s="133"/>
      <c r="F60" s="82" t="s">
        <v>36</v>
      </c>
      <c r="G60" s="82" t="s">
        <v>142</v>
      </c>
      <c r="H60" s="84">
        <v>42</v>
      </c>
      <c r="I60" s="84">
        <v>11</v>
      </c>
      <c r="J60" s="84">
        <v>2</v>
      </c>
      <c r="K60" s="136">
        <f t="shared" si="3"/>
        <v>22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11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18480</v>
      </c>
      <c r="Y60" s="85" t="str">
        <f t="shared" si="7"/>
        <v/>
      </c>
      <c r="Z60" s="94">
        <f t="shared" si="8"/>
        <v>517440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1719</v>
      </c>
      <c r="D61" s="135" t="s">
        <v>2176</v>
      </c>
      <c r="E61" s="133"/>
      <c r="F61" s="82" t="s">
        <v>24</v>
      </c>
      <c r="G61" s="82" t="s">
        <v>49</v>
      </c>
      <c r="H61" s="84">
        <v>42</v>
      </c>
      <c r="I61" s="84">
        <v>6</v>
      </c>
      <c r="J61" s="84">
        <v>1</v>
      </c>
      <c r="K61" s="136">
        <f t="shared" si="3"/>
        <v>6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6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5040</v>
      </c>
      <c r="Y61" s="85" t="str">
        <f t="shared" si="7"/>
        <v/>
      </c>
      <c r="Z61" s="94">
        <f t="shared" si="8"/>
        <v>141120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/>
      <c r="C62" s="134" t="s">
        <v>2938</v>
      </c>
      <c r="D62" s="135">
        <v>4000</v>
      </c>
      <c r="E62" s="133"/>
      <c r="F62" s="82" t="s">
        <v>2942</v>
      </c>
      <c r="G62" s="82" t="s">
        <v>2943</v>
      </c>
      <c r="H62" s="84">
        <v>420</v>
      </c>
      <c r="I62" s="84">
        <v>4</v>
      </c>
      <c r="J62" s="84">
        <v>1</v>
      </c>
      <c r="K62" s="136">
        <f t="shared" si="3"/>
        <v>4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4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33600</v>
      </c>
      <c r="Y62" s="85" t="str">
        <f t="shared" si="7"/>
        <v/>
      </c>
      <c r="Z62" s="94">
        <f t="shared" si="8"/>
        <v>940800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/>
      <c r="C63" s="134" t="s">
        <v>2939</v>
      </c>
      <c r="D63" s="135">
        <v>4000</v>
      </c>
      <c r="E63" s="133"/>
      <c r="F63" s="82" t="s">
        <v>113</v>
      </c>
      <c r="G63" s="82" t="s">
        <v>2895</v>
      </c>
      <c r="H63" s="84">
        <v>22</v>
      </c>
      <c r="I63" s="84">
        <v>2</v>
      </c>
      <c r="J63" s="84">
        <v>1</v>
      </c>
      <c r="K63" s="136">
        <f t="shared" si="3"/>
        <v>2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2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880</v>
      </c>
      <c r="Y63" s="85" t="str">
        <f t="shared" si="7"/>
        <v/>
      </c>
      <c r="Z63" s="94">
        <f t="shared" si="8"/>
        <v>24640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/>
      <c r="C64" s="202" t="s">
        <v>2914</v>
      </c>
      <c r="D64" s="135"/>
      <c r="E64" s="133"/>
      <c r="F64" s="82"/>
      <c r="G64" s="82"/>
      <c r="H64" s="84"/>
      <c r="I64" s="84"/>
      <c r="J64" s="84"/>
      <c r="K64" s="136"/>
      <c r="L64" s="133"/>
      <c r="M64" s="162"/>
      <c r="N64" s="162"/>
      <c r="O64" s="163"/>
      <c r="P64" s="164"/>
      <c r="Q64" s="165"/>
      <c r="R64" s="137"/>
      <c r="S64" s="170"/>
      <c r="T64" s="176" t="str">
        <f t="shared" si="5"/>
        <v/>
      </c>
      <c r="U64" s="94"/>
      <c r="V64" s="84"/>
      <c r="W64" s="85"/>
      <c r="X64" s="94" t="str">
        <f t="shared" si="6"/>
        <v/>
      </c>
      <c r="Y64" s="85" t="str">
        <f t="shared" si="7"/>
        <v/>
      </c>
      <c r="Z64" s="94" t="str">
        <f t="shared" si="8"/>
        <v/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1</v>
      </c>
      <c r="C65" s="134" t="s">
        <v>2915</v>
      </c>
      <c r="D65" s="135" t="s">
        <v>2176</v>
      </c>
      <c r="E65" s="133"/>
      <c r="F65" s="82" t="s">
        <v>113</v>
      </c>
      <c r="G65" s="82" t="s">
        <v>575</v>
      </c>
      <c r="H65" s="84">
        <v>22</v>
      </c>
      <c r="I65" s="84">
        <v>6</v>
      </c>
      <c r="J65" s="84">
        <v>1</v>
      </c>
      <c r="K65" s="136">
        <f t="shared" si="3"/>
        <v>6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6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2640</v>
      </c>
      <c r="Y65" s="85" t="str">
        <f t="shared" si="7"/>
        <v/>
      </c>
      <c r="Z65" s="94">
        <f t="shared" si="8"/>
        <v>73920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1</v>
      </c>
      <c r="C66" s="134" t="s">
        <v>2916</v>
      </c>
      <c r="D66" s="135" t="s">
        <v>2176</v>
      </c>
      <c r="E66" s="133"/>
      <c r="F66" s="82" t="s">
        <v>113</v>
      </c>
      <c r="G66" s="82" t="s">
        <v>2930</v>
      </c>
      <c r="H66" s="84">
        <v>22</v>
      </c>
      <c r="I66" s="84">
        <v>3</v>
      </c>
      <c r="J66" s="84">
        <v>1</v>
      </c>
      <c r="K66" s="136">
        <f t="shared" si="3"/>
        <v>3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3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1320</v>
      </c>
      <c r="Y66" s="85" t="str">
        <f t="shared" si="7"/>
        <v/>
      </c>
      <c r="Z66" s="94">
        <f t="shared" si="8"/>
        <v>36960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1</v>
      </c>
      <c r="C67" s="134" t="s">
        <v>1690</v>
      </c>
      <c r="D67" s="135" t="s">
        <v>2176</v>
      </c>
      <c r="E67" s="133"/>
      <c r="F67" s="82" t="s">
        <v>173</v>
      </c>
      <c r="G67" s="82" t="s">
        <v>2931</v>
      </c>
      <c r="H67" s="84">
        <v>22</v>
      </c>
      <c r="I67" s="84">
        <v>4</v>
      </c>
      <c r="J67" s="84">
        <v>2</v>
      </c>
      <c r="K67" s="136">
        <f t="shared" si="3"/>
        <v>8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4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3520</v>
      </c>
      <c r="Y67" s="85" t="str">
        <f t="shared" si="7"/>
        <v/>
      </c>
      <c r="Z67" s="94">
        <f t="shared" si="8"/>
        <v>98560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1</v>
      </c>
      <c r="C68" s="134" t="s">
        <v>2917</v>
      </c>
      <c r="D68" s="135" t="s">
        <v>2176</v>
      </c>
      <c r="E68" s="133"/>
      <c r="F68" s="82" t="s">
        <v>1092</v>
      </c>
      <c r="G68" s="82" t="s">
        <v>2897</v>
      </c>
      <c r="H68" s="84">
        <v>100</v>
      </c>
      <c r="I68" s="84">
        <v>4</v>
      </c>
      <c r="J68" s="84">
        <v>1</v>
      </c>
      <c r="K68" s="136">
        <f t="shared" si="3"/>
        <v>4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4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8000</v>
      </c>
      <c r="Y68" s="85" t="str">
        <f t="shared" si="7"/>
        <v/>
      </c>
      <c r="Z68" s="94">
        <f t="shared" si="8"/>
        <v>224000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1</v>
      </c>
      <c r="C69" s="134" t="s">
        <v>2917</v>
      </c>
      <c r="D69" s="135" t="s">
        <v>2176</v>
      </c>
      <c r="E69" s="133"/>
      <c r="F69" s="82" t="s">
        <v>173</v>
      </c>
      <c r="G69" s="82" t="s">
        <v>2899</v>
      </c>
      <c r="H69" s="84">
        <v>34</v>
      </c>
      <c r="I69" s="84">
        <v>2</v>
      </c>
      <c r="J69" s="84">
        <v>2</v>
      </c>
      <c r="K69" s="136">
        <f t="shared" si="3"/>
        <v>4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2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2720</v>
      </c>
      <c r="Y69" s="85" t="str">
        <f t="shared" si="7"/>
        <v/>
      </c>
      <c r="Z69" s="94">
        <f t="shared" si="8"/>
        <v>76160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1</v>
      </c>
      <c r="C70" s="134" t="s">
        <v>2917</v>
      </c>
      <c r="D70" s="135" t="s">
        <v>2176</v>
      </c>
      <c r="E70" s="133"/>
      <c r="F70" s="82" t="s">
        <v>113</v>
      </c>
      <c r="G70" s="82" t="s">
        <v>114</v>
      </c>
      <c r="H70" s="84">
        <v>22</v>
      </c>
      <c r="I70" s="84">
        <v>2</v>
      </c>
      <c r="J70" s="84">
        <v>1</v>
      </c>
      <c r="K70" s="136">
        <f t="shared" si="3"/>
        <v>2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2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880</v>
      </c>
      <c r="Y70" s="85" t="str">
        <f t="shared" si="7"/>
        <v/>
      </c>
      <c r="Z70" s="94">
        <f t="shared" si="8"/>
        <v>24640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2917</v>
      </c>
      <c r="D71" s="135" t="s">
        <v>2176</v>
      </c>
      <c r="E71" s="133"/>
      <c r="F71" s="82" t="s">
        <v>1783</v>
      </c>
      <c r="G71" s="82" t="s">
        <v>1947</v>
      </c>
      <c r="H71" s="84">
        <v>22</v>
      </c>
      <c r="I71" s="84">
        <v>4</v>
      </c>
      <c r="J71" s="84">
        <v>1</v>
      </c>
      <c r="K71" s="136">
        <f t="shared" si="3"/>
        <v>4</v>
      </c>
      <c r="L71" s="133" t="s">
        <v>3514</v>
      </c>
      <c r="M71" s="162"/>
      <c r="N71" s="162"/>
      <c r="O71" s="163"/>
      <c r="P71" s="164"/>
      <c r="Q71" s="165"/>
      <c r="R71" s="137">
        <f t="shared" ref="R71:R134" si="13">+I71</f>
        <v>4</v>
      </c>
      <c r="S71" s="170"/>
      <c r="T71" s="176" t="str">
        <f t="shared" ref="T71:T134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5">IFERROR(IF(H71="","",ROUNDDOWN(H71/1000*K71*U71*V71*W71,0)),"-")</f>
        <v>1760</v>
      </c>
      <c r="Y71" s="85" t="str">
        <f t="shared" ref="Y71:Y134" si="16">IFERROR(IF(Q71="","",ROUNDDOWN(Q71/1000*R71*U71*V71*W71,0)),"-")</f>
        <v/>
      </c>
      <c r="Z71" s="94">
        <f t="shared" ref="Z71:Z134" si="17">IFERROR(IF(H71="","",ROUNDDOWN(X71*$V$2,0)),"-")</f>
        <v>49280</v>
      </c>
      <c r="AA71" s="85" t="str">
        <f t="shared" ref="AA71:AA134" si="18">IFERROR(IF(Q71="","",ROUNDDOWN(Y71*$V$2,0)),"-")</f>
        <v/>
      </c>
      <c r="AB71" s="94" t="str">
        <f t="shared" ref="AB71:AB134" si="19">IFERROR(IF(Q71="","",ROUNDDOWN(X71-Y71,0)),"-")</f>
        <v/>
      </c>
      <c r="AC71" s="95" t="str">
        <f t="shared" ref="AC71:AC134" si="20">IFERROR(IF(Q71="","",ROUNDDOWN(Z71-AA71,0)),"-")</f>
        <v/>
      </c>
      <c r="AD71" s="178" t="str">
        <f t="shared" ref="AD71:AD134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2918</v>
      </c>
      <c r="D72" s="135" t="s">
        <v>2176</v>
      </c>
      <c r="E72" s="133"/>
      <c r="F72" s="82" t="s">
        <v>36</v>
      </c>
      <c r="G72" s="82" t="s">
        <v>142</v>
      </c>
      <c r="H72" s="84">
        <v>42</v>
      </c>
      <c r="I72" s="84">
        <v>12</v>
      </c>
      <c r="J72" s="84">
        <v>2</v>
      </c>
      <c r="K72" s="136">
        <f t="shared" si="3"/>
        <v>24</v>
      </c>
      <c r="L72" s="133" t="s">
        <v>3514</v>
      </c>
      <c r="M72" s="162"/>
      <c r="N72" s="162"/>
      <c r="O72" s="163"/>
      <c r="P72" s="164"/>
      <c r="Q72" s="165"/>
      <c r="R72" s="137">
        <f t="shared" si="13"/>
        <v>12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20160</v>
      </c>
      <c r="Y72" s="85" t="str">
        <f t="shared" si="16"/>
        <v/>
      </c>
      <c r="Z72" s="94">
        <f t="shared" si="17"/>
        <v>564480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2918</v>
      </c>
      <c r="D73" s="135" t="s">
        <v>2176</v>
      </c>
      <c r="E73" s="133"/>
      <c r="F73" s="82" t="s">
        <v>24</v>
      </c>
      <c r="G73" s="82" t="s">
        <v>2338</v>
      </c>
      <c r="H73" s="84">
        <v>42</v>
      </c>
      <c r="I73" s="84">
        <v>1</v>
      </c>
      <c r="J73" s="84">
        <v>1</v>
      </c>
      <c r="K73" s="136">
        <f t="shared" si="3"/>
        <v>1</v>
      </c>
      <c r="L73" s="133" t="s">
        <v>3517</v>
      </c>
      <c r="M73" s="162"/>
      <c r="N73" s="162"/>
      <c r="O73" s="163"/>
      <c r="P73" s="164"/>
      <c r="Q73" s="165"/>
      <c r="R73" s="137">
        <f t="shared" si="13"/>
        <v>1</v>
      </c>
      <c r="S73" s="170"/>
      <c r="T73" s="176" t="str">
        <f t="shared" si="14"/>
        <v/>
      </c>
      <c r="U73" s="94">
        <v>10</v>
      </c>
      <c r="V73" s="84">
        <v>200</v>
      </c>
      <c r="W73" s="85">
        <v>10</v>
      </c>
      <c r="X73" s="94">
        <f t="shared" si="15"/>
        <v>840</v>
      </c>
      <c r="Y73" s="85" t="str">
        <f t="shared" si="16"/>
        <v/>
      </c>
      <c r="Z73" s="94">
        <f t="shared" si="17"/>
        <v>23520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1981</v>
      </c>
      <c r="D74" s="135" t="s">
        <v>2176</v>
      </c>
      <c r="E74" s="133"/>
      <c r="F74" s="82" t="s">
        <v>24</v>
      </c>
      <c r="G74" s="82" t="s">
        <v>49</v>
      </c>
      <c r="H74" s="84">
        <v>42</v>
      </c>
      <c r="I74" s="84">
        <v>4</v>
      </c>
      <c r="J74" s="84">
        <v>1</v>
      </c>
      <c r="K74" s="136">
        <f t="shared" si="3"/>
        <v>4</v>
      </c>
      <c r="L74" s="133" t="s">
        <v>3514</v>
      </c>
      <c r="M74" s="162"/>
      <c r="N74" s="162"/>
      <c r="O74" s="163"/>
      <c r="P74" s="164"/>
      <c r="Q74" s="165"/>
      <c r="R74" s="137">
        <f t="shared" si="13"/>
        <v>4</v>
      </c>
      <c r="S74" s="170"/>
      <c r="T74" s="176" t="str">
        <f t="shared" si="14"/>
        <v/>
      </c>
      <c r="U74" s="94">
        <v>2</v>
      </c>
      <c r="V74" s="84">
        <v>200</v>
      </c>
      <c r="W74" s="85">
        <v>10</v>
      </c>
      <c r="X74" s="94">
        <f t="shared" si="15"/>
        <v>672</v>
      </c>
      <c r="Y74" s="85" t="str">
        <f t="shared" si="16"/>
        <v/>
      </c>
      <c r="Z74" s="94">
        <f t="shared" si="17"/>
        <v>18816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1688</v>
      </c>
      <c r="D75" s="135" t="s">
        <v>2176</v>
      </c>
      <c r="E75" s="133"/>
      <c r="F75" s="82" t="s">
        <v>173</v>
      </c>
      <c r="G75" s="82" t="s">
        <v>2899</v>
      </c>
      <c r="H75" s="84">
        <v>34</v>
      </c>
      <c r="I75" s="84">
        <v>6</v>
      </c>
      <c r="J75" s="84">
        <v>2</v>
      </c>
      <c r="K75" s="136">
        <f t="shared" si="3"/>
        <v>12</v>
      </c>
      <c r="L75" s="133" t="s">
        <v>3514</v>
      </c>
      <c r="M75" s="162"/>
      <c r="N75" s="162"/>
      <c r="O75" s="163"/>
      <c r="P75" s="164"/>
      <c r="Q75" s="165"/>
      <c r="R75" s="137">
        <f t="shared" si="13"/>
        <v>6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8160</v>
      </c>
      <c r="Y75" s="85" t="str">
        <f t="shared" si="16"/>
        <v/>
      </c>
      <c r="Z75" s="94">
        <f t="shared" si="17"/>
        <v>228480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2919</v>
      </c>
      <c r="D76" s="135" t="s">
        <v>2176</v>
      </c>
      <c r="E76" s="133"/>
      <c r="F76" s="82" t="s">
        <v>36</v>
      </c>
      <c r="G76" s="82" t="s">
        <v>142</v>
      </c>
      <c r="H76" s="84">
        <v>42</v>
      </c>
      <c r="I76" s="84">
        <v>6</v>
      </c>
      <c r="J76" s="84">
        <v>2</v>
      </c>
      <c r="K76" s="136">
        <f t="shared" si="3"/>
        <v>12</v>
      </c>
      <c r="L76" s="133" t="s">
        <v>3514</v>
      </c>
      <c r="M76" s="162"/>
      <c r="N76" s="162"/>
      <c r="O76" s="163"/>
      <c r="P76" s="164"/>
      <c r="Q76" s="165"/>
      <c r="R76" s="137">
        <f t="shared" si="13"/>
        <v>6</v>
      </c>
      <c r="S76" s="170"/>
      <c r="T76" s="176" t="str">
        <f t="shared" si="14"/>
        <v/>
      </c>
      <c r="U76" s="94">
        <v>10</v>
      </c>
      <c r="V76" s="84">
        <v>200</v>
      </c>
      <c r="W76" s="85">
        <v>10</v>
      </c>
      <c r="X76" s="94">
        <f t="shared" si="15"/>
        <v>10080</v>
      </c>
      <c r="Y76" s="85" t="str">
        <f t="shared" si="16"/>
        <v/>
      </c>
      <c r="Z76" s="94">
        <f t="shared" si="17"/>
        <v>282240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2919</v>
      </c>
      <c r="D77" s="135" t="s">
        <v>2176</v>
      </c>
      <c r="E77" s="133"/>
      <c r="F77" s="82" t="s">
        <v>24</v>
      </c>
      <c r="G77" s="82" t="s">
        <v>2338</v>
      </c>
      <c r="H77" s="84">
        <v>42</v>
      </c>
      <c r="I77" s="84">
        <v>1</v>
      </c>
      <c r="J77" s="84">
        <v>1</v>
      </c>
      <c r="K77" s="136">
        <f t="shared" si="3"/>
        <v>1</v>
      </c>
      <c r="L77" s="133" t="s">
        <v>3517</v>
      </c>
      <c r="M77" s="162"/>
      <c r="N77" s="162"/>
      <c r="O77" s="163"/>
      <c r="P77" s="164"/>
      <c r="Q77" s="165"/>
      <c r="R77" s="137">
        <f t="shared" si="13"/>
        <v>1</v>
      </c>
      <c r="S77" s="170"/>
      <c r="T77" s="176" t="str">
        <f t="shared" si="14"/>
        <v/>
      </c>
      <c r="U77" s="94">
        <v>10</v>
      </c>
      <c r="V77" s="84">
        <v>200</v>
      </c>
      <c r="W77" s="85">
        <v>10</v>
      </c>
      <c r="X77" s="94">
        <f t="shared" si="15"/>
        <v>840</v>
      </c>
      <c r="Y77" s="85" t="str">
        <f t="shared" si="16"/>
        <v/>
      </c>
      <c r="Z77" s="94">
        <f t="shared" si="17"/>
        <v>23520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2920</v>
      </c>
      <c r="D78" s="135" t="s">
        <v>2176</v>
      </c>
      <c r="E78" s="133"/>
      <c r="F78" s="82" t="s">
        <v>36</v>
      </c>
      <c r="G78" s="82" t="s">
        <v>142</v>
      </c>
      <c r="H78" s="84">
        <v>42</v>
      </c>
      <c r="I78" s="84">
        <v>6</v>
      </c>
      <c r="J78" s="84">
        <v>2</v>
      </c>
      <c r="K78" s="136">
        <f t="shared" ref="K78:K141" si="22">+I78*J78</f>
        <v>12</v>
      </c>
      <c r="L78" s="133" t="s">
        <v>3514</v>
      </c>
      <c r="M78" s="162"/>
      <c r="N78" s="162"/>
      <c r="O78" s="163"/>
      <c r="P78" s="164"/>
      <c r="Q78" s="165"/>
      <c r="R78" s="137">
        <f t="shared" si="13"/>
        <v>6</v>
      </c>
      <c r="S78" s="170"/>
      <c r="T78" s="176" t="str">
        <f t="shared" si="14"/>
        <v/>
      </c>
      <c r="U78" s="94">
        <v>10</v>
      </c>
      <c r="V78" s="84">
        <v>200</v>
      </c>
      <c r="W78" s="85">
        <v>10</v>
      </c>
      <c r="X78" s="94">
        <f t="shared" si="15"/>
        <v>10080</v>
      </c>
      <c r="Y78" s="85" t="str">
        <f t="shared" si="16"/>
        <v/>
      </c>
      <c r="Z78" s="94">
        <f t="shared" si="17"/>
        <v>282240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2920</v>
      </c>
      <c r="D79" s="135" t="s">
        <v>2176</v>
      </c>
      <c r="E79" s="133"/>
      <c r="F79" s="82" t="s">
        <v>24</v>
      </c>
      <c r="G79" s="82" t="s">
        <v>49</v>
      </c>
      <c r="H79" s="84">
        <v>42</v>
      </c>
      <c r="I79" s="84">
        <v>1</v>
      </c>
      <c r="J79" s="84">
        <v>1</v>
      </c>
      <c r="K79" s="136">
        <f t="shared" si="22"/>
        <v>1</v>
      </c>
      <c r="L79" s="133" t="s">
        <v>3514</v>
      </c>
      <c r="M79" s="162"/>
      <c r="N79" s="162"/>
      <c r="O79" s="163"/>
      <c r="P79" s="164"/>
      <c r="Q79" s="165"/>
      <c r="R79" s="137">
        <f t="shared" si="13"/>
        <v>1</v>
      </c>
      <c r="S79" s="170"/>
      <c r="T79" s="176" t="str">
        <f t="shared" si="14"/>
        <v/>
      </c>
      <c r="U79" s="94">
        <v>10</v>
      </c>
      <c r="V79" s="84">
        <v>200</v>
      </c>
      <c r="W79" s="85">
        <v>10</v>
      </c>
      <c r="X79" s="94">
        <f t="shared" si="15"/>
        <v>840</v>
      </c>
      <c r="Y79" s="85" t="str">
        <f t="shared" si="16"/>
        <v/>
      </c>
      <c r="Z79" s="94">
        <f t="shared" si="17"/>
        <v>23520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2920</v>
      </c>
      <c r="D80" s="135" t="s">
        <v>2176</v>
      </c>
      <c r="E80" s="133"/>
      <c r="F80" s="82" t="s">
        <v>24</v>
      </c>
      <c r="G80" s="82" t="s">
        <v>2338</v>
      </c>
      <c r="H80" s="84">
        <v>42</v>
      </c>
      <c r="I80" s="84">
        <v>1</v>
      </c>
      <c r="J80" s="84">
        <v>1</v>
      </c>
      <c r="K80" s="136">
        <f t="shared" si="22"/>
        <v>1</v>
      </c>
      <c r="L80" s="133" t="s">
        <v>3517</v>
      </c>
      <c r="M80" s="162"/>
      <c r="N80" s="162"/>
      <c r="O80" s="163"/>
      <c r="P80" s="164"/>
      <c r="Q80" s="165"/>
      <c r="R80" s="137">
        <f t="shared" si="13"/>
        <v>1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840</v>
      </c>
      <c r="Y80" s="85" t="str">
        <f t="shared" si="16"/>
        <v/>
      </c>
      <c r="Z80" s="94">
        <f t="shared" si="17"/>
        <v>23520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2591</v>
      </c>
      <c r="D81" s="135" t="s">
        <v>2176</v>
      </c>
      <c r="E81" s="133"/>
      <c r="F81" s="82" t="s">
        <v>36</v>
      </c>
      <c r="G81" s="82" t="s">
        <v>142</v>
      </c>
      <c r="H81" s="84">
        <v>42</v>
      </c>
      <c r="I81" s="84">
        <v>6</v>
      </c>
      <c r="J81" s="84">
        <v>2</v>
      </c>
      <c r="K81" s="136">
        <f t="shared" si="22"/>
        <v>12</v>
      </c>
      <c r="L81" s="133" t="s">
        <v>3514</v>
      </c>
      <c r="M81" s="162"/>
      <c r="N81" s="162"/>
      <c r="O81" s="163"/>
      <c r="P81" s="164"/>
      <c r="Q81" s="165"/>
      <c r="R81" s="137">
        <f t="shared" si="13"/>
        <v>6</v>
      </c>
      <c r="S81" s="170"/>
      <c r="T81" s="176" t="str">
        <f t="shared" si="14"/>
        <v/>
      </c>
      <c r="U81" s="94">
        <v>10</v>
      </c>
      <c r="V81" s="84">
        <v>200</v>
      </c>
      <c r="W81" s="85">
        <v>10</v>
      </c>
      <c r="X81" s="94">
        <f t="shared" si="15"/>
        <v>10080</v>
      </c>
      <c r="Y81" s="85" t="str">
        <f t="shared" si="16"/>
        <v/>
      </c>
      <c r="Z81" s="94">
        <f t="shared" si="17"/>
        <v>282240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2591</v>
      </c>
      <c r="D82" s="135" t="s">
        <v>2176</v>
      </c>
      <c r="E82" s="133"/>
      <c r="F82" s="82" t="s">
        <v>24</v>
      </c>
      <c r="G82" s="82" t="s">
        <v>2338</v>
      </c>
      <c r="H82" s="84">
        <v>42</v>
      </c>
      <c r="I82" s="84">
        <v>1</v>
      </c>
      <c r="J82" s="84">
        <v>1</v>
      </c>
      <c r="K82" s="136">
        <f t="shared" si="22"/>
        <v>1</v>
      </c>
      <c r="L82" s="133" t="s">
        <v>3517</v>
      </c>
      <c r="M82" s="162"/>
      <c r="N82" s="162"/>
      <c r="O82" s="163"/>
      <c r="P82" s="164"/>
      <c r="Q82" s="165"/>
      <c r="R82" s="137">
        <f t="shared" si="13"/>
        <v>1</v>
      </c>
      <c r="S82" s="170"/>
      <c r="T82" s="176" t="str">
        <f t="shared" si="14"/>
        <v/>
      </c>
      <c r="U82" s="94">
        <v>10</v>
      </c>
      <c r="V82" s="84">
        <v>200</v>
      </c>
      <c r="W82" s="85">
        <v>10</v>
      </c>
      <c r="X82" s="94">
        <f t="shared" si="15"/>
        <v>840</v>
      </c>
      <c r="Y82" s="85" t="str">
        <f t="shared" si="16"/>
        <v/>
      </c>
      <c r="Z82" s="94">
        <f t="shared" si="17"/>
        <v>23520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2921</v>
      </c>
      <c r="D83" s="135" t="s">
        <v>2176</v>
      </c>
      <c r="E83" s="133"/>
      <c r="F83" s="82" t="s">
        <v>36</v>
      </c>
      <c r="G83" s="82" t="s">
        <v>142</v>
      </c>
      <c r="H83" s="84">
        <v>42</v>
      </c>
      <c r="I83" s="84">
        <v>6</v>
      </c>
      <c r="J83" s="84">
        <v>2</v>
      </c>
      <c r="K83" s="136">
        <f t="shared" si="22"/>
        <v>12</v>
      </c>
      <c r="L83" s="133" t="s">
        <v>3514</v>
      </c>
      <c r="M83" s="162"/>
      <c r="N83" s="162"/>
      <c r="O83" s="163"/>
      <c r="P83" s="164"/>
      <c r="Q83" s="165"/>
      <c r="R83" s="137">
        <f t="shared" si="13"/>
        <v>6</v>
      </c>
      <c r="S83" s="170"/>
      <c r="T83" s="176" t="str">
        <f t="shared" si="14"/>
        <v/>
      </c>
      <c r="U83" s="94">
        <v>10</v>
      </c>
      <c r="V83" s="84">
        <v>200</v>
      </c>
      <c r="W83" s="85">
        <v>10</v>
      </c>
      <c r="X83" s="94">
        <f t="shared" si="15"/>
        <v>10080</v>
      </c>
      <c r="Y83" s="85" t="str">
        <f t="shared" si="16"/>
        <v/>
      </c>
      <c r="Z83" s="94">
        <f t="shared" si="17"/>
        <v>282240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2921</v>
      </c>
      <c r="D84" s="135" t="s">
        <v>2176</v>
      </c>
      <c r="E84" s="133"/>
      <c r="F84" s="82" t="s">
        <v>24</v>
      </c>
      <c r="G84" s="82" t="s">
        <v>2338</v>
      </c>
      <c r="H84" s="84">
        <v>42</v>
      </c>
      <c r="I84" s="84">
        <v>1</v>
      </c>
      <c r="J84" s="84">
        <v>1</v>
      </c>
      <c r="K84" s="136">
        <f t="shared" si="22"/>
        <v>1</v>
      </c>
      <c r="L84" s="133" t="s">
        <v>3517</v>
      </c>
      <c r="M84" s="162"/>
      <c r="N84" s="162"/>
      <c r="O84" s="163"/>
      <c r="P84" s="164"/>
      <c r="Q84" s="165"/>
      <c r="R84" s="137">
        <f t="shared" si="13"/>
        <v>1</v>
      </c>
      <c r="S84" s="170"/>
      <c r="T84" s="176" t="str">
        <f t="shared" si="14"/>
        <v/>
      </c>
      <c r="U84" s="94">
        <v>10</v>
      </c>
      <c r="V84" s="84">
        <v>200</v>
      </c>
      <c r="W84" s="85">
        <v>10</v>
      </c>
      <c r="X84" s="94">
        <f t="shared" si="15"/>
        <v>840</v>
      </c>
      <c r="Y84" s="85" t="str">
        <f t="shared" si="16"/>
        <v/>
      </c>
      <c r="Z84" s="94">
        <f t="shared" si="17"/>
        <v>23520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296</v>
      </c>
      <c r="D85" s="135" t="s">
        <v>2176</v>
      </c>
      <c r="E85" s="133"/>
      <c r="F85" s="82" t="s">
        <v>36</v>
      </c>
      <c r="G85" s="82" t="s">
        <v>142</v>
      </c>
      <c r="H85" s="84">
        <v>42</v>
      </c>
      <c r="I85" s="84">
        <v>6</v>
      </c>
      <c r="J85" s="84">
        <v>2</v>
      </c>
      <c r="K85" s="136">
        <f t="shared" si="22"/>
        <v>12</v>
      </c>
      <c r="L85" s="133" t="s">
        <v>3514</v>
      </c>
      <c r="M85" s="162"/>
      <c r="N85" s="162"/>
      <c r="O85" s="163"/>
      <c r="P85" s="164"/>
      <c r="Q85" s="165"/>
      <c r="R85" s="137">
        <f t="shared" si="13"/>
        <v>6</v>
      </c>
      <c r="S85" s="170"/>
      <c r="T85" s="176" t="str">
        <f t="shared" si="14"/>
        <v/>
      </c>
      <c r="U85" s="94">
        <v>10</v>
      </c>
      <c r="V85" s="84">
        <v>200</v>
      </c>
      <c r="W85" s="85">
        <v>10</v>
      </c>
      <c r="X85" s="94">
        <f t="shared" si="15"/>
        <v>10080</v>
      </c>
      <c r="Y85" s="85" t="str">
        <f t="shared" si="16"/>
        <v/>
      </c>
      <c r="Z85" s="94">
        <f t="shared" si="17"/>
        <v>282240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296</v>
      </c>
      <c r="D86" s="135" t="s">
        <v>2176</v>
      </c>
      <c r="E86" s="133"/>
      <c r="F86" s="82" t="s">
        <v>24</v>
      </c>
      <c r="G86" s="82" t="s">
        <v>2338</v>
      </c>
      <c r="H86" s="84">
        <v>42</v>
      </c>
      <c r="I86" s="84">
        <v>1</v>
      </c>
      <c r="J86" s="84">
        <v>1</v>
      </c>
      <c r="K86" s="136">
        <f t="shared" si="22"/>
        <v>1</v>
      </c>
      <c r="L86" s="133" t="s">
        <v>3517</v>
      </c>
      <c r="M86" s="162"/>
      <c r="N86" s="162"/>
      <c r="O86" s="163"/>
      <c r="P86" s="164"/>
      <c r="Q86" s="165"/>
      <c r="R86" s="137">
        <f t="shared" si="13"/>
        <v>1</v>
      </c>
      <c r="S86" s="170"/>
      <c r="T86" s="176" t="str">
        <f t="shared" si="14"/>
        <v/>
      </c>
      <c r="U86" s="94">
        <v>10</v>
      </c>
      <c r="V86" s="84">
        <v>200</v>
      </c>
      <c r="W86" s="85">
        <v>10</v>
      </c>
      <c r="X86" s="94">
        <f t="shared" si="15"/>
        <v>840</v>
      </c>
      <c r="Y86" s="85" t="str">
        <f t="shared" si="16"/>
        <v/>
      </c>
      <c r="Z86" s="94">
        <f t="shared" si="17"/>
        <v>23520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2181</v>
      </c>
      <c r="D87" s="135" t="s">
        <v>2176</v>
      </c>
      <c r="E87" s="133"/>
      <c r="F87" s="82" t="s">
        <v>36</v>
      </c>
      <c r="G87" s="82" t="s">
        <v>142</v>
      </c>
      <c r="H87" s="84">
        <v>42</v>
      </c>
      <c r="I87" s="84">
        <v>6</v>
      </c>
      <c r="J87" s="84">
        <v>2</v>
      </c>
      <c r="K87" s="136">
        <f t="shared" si="22"/>
        <v>12</v>
      </c>
      <c r="L87" s="133" t="s">
        <v>3514</v>
      </c>
      <c r="M87" s="162"/>
      <c r="N87" s="162"/>
      <c r="O87" s="163"/>
      <c r="P87" s="164"/>
      <c r="Q87" s="165"/>
      <c r="R87" s="137">
        <f t="shared" si="13"/>
        <v>6</v>
      </c>
      <c r="S87" s="170"/>
      <c r="T87" s="176" t="str">
        <f t="shared" si="14"/>
        <v/>
      </c>
      <c r="U87" s="94">
        <v>10</v>
      </c>
      <c r="V87" s="84">
        <v>200</v>
      </c>
      <c r="W87" s="85">
        <v>10</v>
      </c>
      <c r="X87" s="94">
        <f t="shared" si="15"/>
        <v>10080</v>
      </c>
      <c r="Y87" s="85" t="str">
        <f t="shared" si="16"/>
        <v/>
      </c>
      <c r="Z87" s="94">
        <f t="shared" si="17"/>
        <v>282240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2181</v>
      </c>
      <c r="D88" s="135" t="s">
        <v>2176</v>
      </c>
      <c r="E88" s="133"/>
      <c r="F88" s="82" t="s">
        <v>24</v>
      </c>
      <c r="G88" s="82" t="s">
        <v>2338</v>
      </c>
      <c r="H88" s="84">
        <v>42</v>
      </c>
      <c r="I88" s="84">
        <v>1</v>
      </c>
      <c r="J88" s="84">
        <v>1</v>
      </c>
      <c r="K88" s="136">
        <f t="shared" si="22"/>
        <v>1</v>
      </c>
      <c r="L88" s="133" t="s">
        <v>3517</v>
      </c>
      <c r="M88" s="162"/>
      <c r="N88" s="162"/>
      <c r="O88" s="163"/>
      <c r="P88" s="164"/>
      <c r="Q88" s="165"/>
      <c r="R88" s="137">
        <f t="shared" si="13"/>
        <v>1</v>
      </c>
      <c r="S88" s="170"/>
      <c r="T88" s="176" t="str">
        <f t="shared" si="14"/>
        <v/>
      </c>
      <c r="U88" s="94">
        <v>10</v>
      </c>
      <c r="V88" s="84">
        <v>200</v>
      </c>
      <c r="W88" s="85">
        <v>10</v>
      </c>
      <c r="X88" s="94">
        <f t="shared" si="15"/>
        <v>840</v>
      </c>
      <c r="Y88" s="85" t="str">
        <f t="shared" si="16"/>
        <v/>
      </c>
      <c r="Z88" s="94">
        <f t="shared" si="17"/>
        <v>23520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2922</v>
      </c>
      <c r="D89" s="135" t="s">
        <v>2176</v>
      </c>
      <c r="E89" s="133"/>
      <c r="F89" s="82" t="s">
        <v>173</v>
      </c>
      <c r="G89" s="82" t="s">
        <v>2899</v>
      </c>
      <c r="H89" s="84">
        <v>34</v>
      </c>
      <c r="I89" s="84">
        <v>1</v>
      </c>
      <c r="J89" s="84">
        <v>2</v>
      </c>
      <c r="K89" s="136">
        <f t="shared" si="22"/>
        <v>2</v>
      </c>
      <c r="L89" s="133" t="s">
        <v>3514</v>
      </c>
      <c r="M89" s="162"/>
      <c r="N89" s="162"/>
      <c r="O89" s="163"/>
      <c r="P89" s="164"/>
      <c r="Q89" s="165"/>
      <c r="R89" s="137">
        <f t="shared" si="13"/>
        <v>1</v>
      </c>
      <c r="S89" s="170"/>
      <c r="T89" s="176" t="str">
        <f t="shared" si="14"/>
        <v/>
      </c>
      <c r="U89" s="94">
        <v>10</v>
      </c>
      <c r="V89" s="84">
        <v>200</v>
      </c>
      <c r="W89" s="85">
        <v>10</v>
      </c>
      <c r="X89" s="94">
        <f t="shared" si="15"/>
        <v>1360</v>
      </c>
      <c r="Y89" s="85" t="str">
        <f t="shared" si="16"/>
        <v/>
      </c>
      <c r="Z89" s="94">
        <f t="shared" si="17"/>
        <v>38080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2922</v>
      </c>
      <c r="D90" s="135" t="s">
        <v>2176</v>
      </c>
      <c r="E90" s="133"/>
      <c r="F90" s="82" t="s">
        <v>173</v>
      </c>
      <c r="G90" s="82" t="s">
        <v>426</v>
      </c>
      <c r="H90" s="84">
        <v>22</v>
      </c>
      <c r="I90" s="84">
        <v>1</v>
      </c>
      <c r="J90" s="84">
        <v>2</v>
      </c>
      <c r="K90" s="136">
        <f t="shared" si="22"/>
        <v>2</v>
      </c>
      <c r="L90" s="133" t="s">
        <v>3514</v>
      </c>
      <c r="M90" s="162"/>
      <c r="N90" s="162"/>
      <c r="O90" s="163"/>
      <c r="P90" s="164"/>
      <c r="Q90" s="165"/>
      <c r="R90" s="137">
        <f t="shared" si="13"/>
        <v>1</v>
      </c>
      <c r="S90" s="170"/>
      <c r="T90" s="176" t="str">
        <f t="shared" si="14"/>
        <v/>
      </c>
      <c r="U90" s="94">
        <v>10</v>
      </c>
      <c r="V90" s="84">
        <v>200</v>
      </c>
      <c r="W90" s="85">
        <v>10</v>
      </c>
      <c r="X90" s="94">
        <f t="shared" si="15"/>
        <v>880</v>
      </c>
      <c r="Y90" s="85" t="str">
        <f t="shared" si="16"/>
        <v/>
      </c>
      <c r="Z90" s="94">
        <f t="shared" si="17"/>
        <v>24640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1</v>
      </c>
      <c r="C91" s="134" t="s">
        <v>2922</v>
      </c>
      <c r="D91" s="135" t="s">
        <v>2176</v>
      </c>
      <c r="E91" s="133"/>
      <c r="F91" s="82" t="s">
        <v>24</v>
      </c>
      <c r="G91" s="82" t="s">
        <v>49</v>
      </c>
      <c r="H91" s="84">
        <v>42</v>
      </c>
      <c r="I91" s="84">
        <v>3</v>
      </c>
      <c r="J91" s="84">
        <v>1</v>
      </c>
      <c r="K91" s="136">
        <f t="shared" si="22"/>
        <v>3</v>
      </c>
      <c r="L91" s="133" t="s">
        <v>3514</v>
      </c>
      <c r="M91" s="162"/>
      <c r="N91" s="162"/>
      <c r="O91" s="163"/>
      <c r="P91" s="164"/>
      <c r="Q91" s="165"/>
      <c r="R91" s="137">
        <f t="shared" si="13"/>
        <v>3</v>
      </c>
      <c r="S91" s="170"/>
      <c r="T91" s="176" t="str">
        <f t="shared" si="14"/>
        <v/>
      </c>
      <c r="U91" s="94">
        <v>10</v>
      </c>
      <c r="V91" s="84">
        <v>200</v>
      </c>
      <c r="W91" s="85">
        <v>10</v>
      </c>
      <c r="X91" s="94">
        <f t="shared" si="15"/>
        <v>2520</v>
      </c>
      <c r="Y91" s="85" t="str">
        <f t="shared" si="16"/>
        <v/>
      </c>
      <c r="Z91" s="94">
        <f t="shared" si="17"/>
        <v>70560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1</v>
      </c>
      <c r="C92" s="134" t="s">
        <v>2923</v>
      </c>
      <c r="D92" s="135" t="s">
        <v>2176</v>
      </c>
      <c r="E92" s="133"/>
      <c r="F92" s="82" t="s">
        <v>747</v>
      </c>
      <c r="G92" s="82" t="s">
        <v>2913</v>
      </c>
      <c r="H92" s="84">
        <v>42</v>
      </c>
      <c r="I92" s="84">
        <v>1</v>
      </c>
      <c r="J92" s="84">
        <v>1</v>
      </c>
      <c r="K92" s="136">
        <f t="shared" si="22"/>
        <v>1</v>
      </c>
      <c r="L92" s="133" t="s">
        <v>3514</v>
      </c>
      <c r="M92" s="162"/>
      <c r="N92" s="162"/>
      <c r="O92" s="163"/>
      <c r="P92" s="164"/>
      <c r="Q92" s="165"/>
      <c r="R92" s="137">
        <f t="shared" si="13"/>
        <v>1</v>
      </c>
      <c r="S92" s="170"/>
      <c r="T92" s="176" t="str">
        <f t="shared" si="14"/>
        <v/>
      </c>
      <c r="U92" s="94">
        <v>2</v>
      </c>
      <c r="V92" s="84">
        <v>200</v>
      </c>
      <c r="W92" s="85">
        <v>10</v>
      </c>
      <c r="X92" s="94">
        <f t="shared" si="15"/>
        <v>168</v>
      </c>
      <c r="Y92" s="85" t="str">
        <f t="shared" si="16"/>
        <v/>
      </c>
      <c r="Z92" s="94">
        <f t="shared" si="17"/>
        <v>4704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 t="s">
        <v>2966</v>
      </c>
      <c r="C93" s="134" t="s">
        <v>1749</v>
      </c>
      <c r="D93" s="135" t="s">
        <v>2176</v>
      </c>
      <c r="E93" s="133"/>
      <c r="F93" s="82" t="s">
        <v>173</v>
      </c>
      <c r="G93" s="82" t="s">
        <v>2932</v>
      </c>
      <c r="H93" s="84">
        <v>22</v>
      </c>
      <c r="I93" s="84">
        <v>2</v>
      </c>
      <c r="J93" s="84">
        <v>2</v>
      </c>
      <c r="K93" s="136">
        <f t="shared" si="22"/>
        <v>4</v>
      </c>
      <c r="L93" s="133" t="s">
        <v>3514</v>
      </c>
      <c r="M93" s="162"/>
      <c r="N93" s="162"/>
      <c r="O93" s="163"/>
      <c r="P93" s="164"/>
      <c r="Q93" s="165"/>
      <c r="R93" s="137">
        <f t="shared" si="13"/>
        <v>2</v>
      </c>
      <c r="S93" s="170"/>
      <c r="T93" s="176" t="str">
        <f t="shared" si="14"/>
        <v/>
      </c>
      <c r="U93" s="94">
        <v>10</v>
      </c>
      <c r="V93" s="84">
        <v>200</v>
      </c>
      <c r="W93" s="85">
        <v>10</v>
      </c>
      <c r="X93" s="94">
        <f t="shared" si="15"/>
        <v>1760</v>
      </c>
      <c r="Y93" s="85" t="str">
        <f t="shared" si="16"/>
        <v/>
      </c>
      <c r="Z93" s="94">
        <f t="shared" si="17"/>
        <v>49280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1</v>
      </c>
      <c r="C94" s="134" t="s">
        <v>2924</v>
      </c>
      <c r="D94" s="135" t="s">
        <v>2176</v>
      </c>
      <c r="E94" s="133"/>
      <c r="F94" s="82" t="s">
        <v>36</v>
      </c>
      <c r="G94" s="82" t="s">
        <v>142</v>
      </c>
      <c r="H94" s="84">
        <v>42</v>
      </c>
      <c r="I94" s="84">
        <v>2</v>
      </c>
      <c r="J94" s="84">
        <v>2</v>
      </c>
      <c r="K94" s="136">
        <f t="shared" si="22"/>
        <v>4</v>
      </c>
      <c r="L94" s="133" t="s">
        <v>3514</v>
      </c>
      <c r="M94" s="162"/>
      <c r="N94" s="162"/>
      <c r="O94" s="163"/>
      <c r="P94" s="164"/>
      <c r="Q94" s="165"/>
      <c r="R94" s="137">
        <f t="shared" si="13"/>
        <v>2</v>
      </c>
      <c r="S94" s="170"/>
      <c r="T94" s="176" t="str">
        <f t="shared" si="14"/>
        <v/>
      </c>
      <c r="U94" s="94">
        <v>10</v>
      </c>
      <c r="V94" s="84">
        <v>200</v>
      </c>
      <c r="W94" s="85">
        <v>10</v>
      </c>
      <c r="X94" s="94">
        <f t="shared" si="15"/>
        <v>3360</v>
      </c>
      <c r="Y94" s="85" t="str">
        <f t="shared" si="16"/>
        <v/>
      </c>
      <c r="Z94" s="94">
        <f t="shared" si="17"/>
        <v>94080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>
        <v>1</v>
      </c>
      <c r="C95" s="134" t="s">
        <v>2924</v>
      </c>
      <c r="D95" s="135" t="s">
        <v>2176</v>
      </c>
      <c r="E95" s="133"/>
      <c r="F95" s="82" t="s">
        <v>24</v>
      </c>
      <c r="G95" s="82" t="s">
        <v>2338</v>
      </c>
      <c r="H95" s="84">
        <v>42</v>
      </c>
      <c r="I95" s="84">
        <v>1</v>
      </c>
      <c r="J95" s="84">
        <v>1</v>
      </c>
      <c r="K95" s="136">
        <f t="shared" si="22"/>
        <v>1</v>
      </c>
      <c r="L95" s="133" t="s">
        <v>3517</v>
      </c>
      <c r="M95" s="162"/>
      <c r="N95" s="162"/>
      <c r="O95" s="163"/>
      <c r="P95" s="164"/>
      <c r="Q95" s="165"/>
      <c r="R95" s="137">
        <f t="shared" si="13"/>
        <v>1</v>
      </c>
      <c r="S95" s="170"/>
      <c r="T95" s="176" t="str">
        <f t="shared" si="14"/>
        <v/>
      </c>
      <c r="U95" s="94">
        <v>10</v>
      </c>
      <c r="V95" s="84">
        <v>200</v>
      </c>
      <c r="W95" s="85">
        <v>10</v>
      </c>
      <c r="X95" s="94">
        <f t="shared" si="15"/>
        <v>840</v>
      </c>
      <c r="Y95" s="85" t="str">
        <f t="shared" si="16"/>
        <v/>
      </c>
      <c r="Z95" s="94">
        <f t="shared" si="17"/>
        <v>23520</v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1</v>
      </c>
      <c r="C96" s="134" t="s">
        <v>1981</v>
      </c>
      <c r="D96" s="135" t="s">
        <v>2176</v>
      </c>
      <c r="E96" s="133"/>
      <c r="F96" s="82" t="s">
        <v>24</v>
      </c>
      <c r="G96" s="82" t="s">
        <v>49</v>
      </c>
      <c r="H96" s="84">
        <v>42</v>
      </c>
      <c r="I96" s="84">
        <v>2</v>
      </c>
      <c r="J96" s="84">
        <v>1</v>
      </c>
      <c r="K96" s="136">
        <f t="shared" si="22"/>
        <v>2</v>
      </c>
      <c r="L96" s="133" t="s">
        <v>3514</v>
      </c>
      <c r="M96" s="162"/>
      <c r="N96" s="162"/>
      <c r="O96" s="163"/>
      <c r="P96" s="164"/>
      <c r="Q96" s="165"/>
      <c r="R96" s="137">
        <f t="shared" si="13"/>
        <v>2</v>
      </c>
      <c r="S96" s="170"/>
      <c r="T96" s="176" t="str">
        <f t="shared" si="14"/>
        <v/>
      </c>
      <c r="U96" s="94">
        <v>2</v>
      </c>
      <c r="V96" s="84">
        <v>200</v>
      </c>
      <c r="W96" s="85">
        <v>10</v>
      </c>
      <c r="X96" s="94">
        <f t="shared" si="15"/>
        <v>336</v>
      </c>
      <c r="Y96" s="85" t="str">
        <f t="shared" si="16"/>
        <v/>
      </c>
      <c r="Z96" s="94">
        <f t="shared" si="17"/>
        <v>9408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2</v>
      </c>
      <c r="C97" s="134" t="s">
        <v>2915</v>
      </c>
      <c r="D97" s="135" t="s">
        <v>2176</v>
      </c>
      <c r="E97" s="133"/>
      <c r="F97" s="82" t="s">
        <v>113</v>
      </c>
      <c r="G97" s="82" t="s">
        <v>2895</v>
      </c>
      <c r="H97" s="84">
        <v>22</v>
      </c>
      <c r="I97" s="84">
        <v>3</v>
      </c>
      <c r="J97" s="84">
        <v>1</v>
      </c>
      <c r="K97" s="136">
        <f t="shared" si="22"/>
        <v>3</v>
      </c>
      <c r="L97" s="133" t="s">
        <v>3514</v>
      </c>
      <c r="M97" s="162"/>
      <c r="N97" s="162"/>
      <c r="O97" s="163"/>
      <c r="P97" s="164"/>
      <c r="Q97" s="165"/>
      <c r="R97" s="137">
        <f t="shared" si="13"/>
        <v>3</v>
      </c>
      <c r="S97" s="170"/>
      <c r="T97" s="176" t="str">
        <f t="shared" si="14"/>
        <v/>
      </c>
      <c r="U97" s="94">
        <v>10</v>
      </c>
      <c r="V97" s="84">
        <v>200</v>
      </c>
      <c r="W97" s="85">
        <v>10</v>
      </c>
      <c r="X97" s="94">
        <f t="shared" si="15"/>
        <v>1320</v>
      </c>
      <c r="Y97" s="85" t="str">
        <f t="shared" si="16"/>
        <v/>
      </c>
      <c r="Z97" s="94">
        <f t="shared" si="17"/>
        <v>36960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2</v>
      </c>
      <c r="C98" s="134" t="s">
        <v>2859</v>
      </c>
      <c r="D98" s="135" t="s">
        <v>2176</v>
      </c>
      <c r="E98" s="133"/>
      <c r="F98" s="82" t="s">
        <v>36</v>
      </c>
      <c r="G98" s="82" t="s">
        <v>142</v>
      </c>
      <c r="H98" s="84">
        <v>42</v>
      </c>
      <c r="I98" s="84">
        <v>1</v>
      </c>
      <c r="J98" s="84">
        <v>2</v>
      </c>
      <c r="K98" s="136">
        <f t="shared" si="22"/>
        <v>2</v>
      </c>
      <c r="L98" s="133" t="s">
        <v>3514</v>
      </c>
      <c r="M98" s="162"/>
      <c r="N98" s="162"/>
      <c r="O98" s="163"/>
      <c r="P98" s="164"/>
      <c r="Q98" s="165"/>
      <c r="R98" s="137">
        <f t="shared" si="13"/>
        <v>1</v>
      </c>
      <c r="S98" s="170"/>
      <c r="T98" s="176" t="str">
        <f t="shared" si="14"/>
        <v/>
      </c>
      <c r="U98" s="94">
        <v>10</v>
      </c>
      <c r="V98" s="84">
        <v>200</v>
      </c>
      <c r="W98" s="85">
        <v>10</v>
      </c>
      <c r="X98" s="94">
        <f t="shared" si="15"/>
        <v>1680</v>
      </c>
      <c r="Y98" s="85" t="str">
        <f t="shared" si="16"/>
        <v/>
      </c>
      <c r="Z98" s="94">
        <f t="shared" si="17"/>
        <v>47040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2</v>
      </c>
      <c r="C99" s="134" t="s">
        <v>2859</v>
      </c>
      <c r="D99" s="135" t="s">
        <v>2176</v>
      </c>
      <c r="E99" s="133"/>
      <c r="F99" s="82" t="s">
        <v>24</v>
      </c>
      <c r="G99" s="82" t="s">
        <v>49</v>
      </c>
      <c r="H99" s="84">
        <v>42</v>
      </c>
      <c r="I99" s="84">
        <v>2</v>
      </c>
      <c r="J99" s="84">
        <v>1</v>
      </c>
      <c r="K99" s="136">
        <f t="shared" si="22"/>
        <v>2</v>
      </c>
      <c r="L99" s="133" t="s">
        <v>3514</v>
      </c>
      <c r="M99" s="162"/>
      <c r="N99" s="162"/>
      <c r="O99" s="163"/>
      <c r="P99" s="164"/>
      <c r="Q99" s="165"/>
      <c r="R99" s="137">
        <f t="shared" si="13"/>
        <v>2</v>
      </c>
      <c r="S99" s="170"/>
      <c r="T99" s="176" t="str">
        <f t="shared" si="14"/>
        <v/>
      </c>
      <c r="U99" s="94">
        <v>10</v>
      </c>
      <c r="V99" s="84">
        <v>200</v>
      </c>
      <c r="W99" s="85">
        <v>10</v>
      </c>
      <c r="X99" s="94">
        <f t="shared" si="15"/>
        <v>1680</v>
      </c>
      <c r="Y99" s="85" t="str">
        <f t="shared" si="16"/>
        <v/>
      </c>
      <c r="Z99" s="94">
        <f t="shared" si="17"/>
        <v>47040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2</v>
      </c>
      <c r="C100" s="134" t="s">
        <v>2925</v>
      </c>
      <c r="D100" s="135" t="s">
        <v>2176</v>
      </c>
      <c r="E100" s="133"/>
      <c r="F100" s="82" t="s">
        <v>36</v>
      </c>
      <c r="G100" s="82" t="s">
        <v>142</v>
      </c>
      <c r="H100" s="84">
        <v>42</v>
      </c>
      <c r="I100" s="84">
        <v>12</v>
      </c>
      <c r="J100" s="84">
        <v>2</v>
      </c>
      <c r="K100" s="136">
        <f t="shared" si="22"/>
        <v>24</v>
      </c>
      <c r="L100" s="133" t="s">
        <v>3514</v>
      </c>
      <c r="M100" s="162"/>
      <c r="N100" s="162"/>
      <c r="O100" s="163"/>
      <c r="P100" s="164"/>
      <c r="Q100" s="165"/>
      <c r="R100" s="137">
        <f t="shared" si="13"/>
        <v>12</v>
      </c>
      <c r="S100" s="170"/>
      <c r="T100" s="176" t="str">
        <f t="shared" si="14"/>
        <v/>
      </c>
      <c r="U100" s="94">
        <v>10</v>
      </c>
      <c r="V100" s="84">
        <v>200</v>
      </c>
      <c r="W100" s="85">
        <v>10</v>
      </c>
      <c r="X100" s="94">
        <f t="shared" si="15"/>
        <v>20160</v>
      </c>
      <c r="Y100" s="85" t="str">
        <f t="shared" si="16"/>
        <v/>
      </c>
      <c r="Z100" s="94">
        <f t="shared" si="17"/>
        <v>564480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2</v>
      </c>
      <c r="C101" s="134" t="s">
        <v>2925</v>
      </c>
      <c r="D101" s="135" t="s">
        <v>2176</v>
      </c>
      <c r="E101" s="133"/>
      <c r="F101" s="82" t="s">
        <v>24</v>
      </c>
      <c r="G101" s="82" t="s">
        <v>2338</v>
      </c>
      <c r="H101" s="84">
        <v>42</v>
      </c>
      <c r="I101" s="84">
        <v>1</v>
      </c>
      <c r="J101" s="84">
        <v>1</v>
      </c>
      <c r="K101" s="136">
        <f t="shared" si="22"/>
        <v>1</v>
      </c>
      <c r="L101" s="133" t="s">
        <v>3517</v>
      </c>
      <c r="M101" s="162"/>
      <c r="N101" s="162"/>
      <c r="O101" s="163"/>
      <c r="P101" s="164"/>
      <c r="Q101" s="165"/>
      <c r="R101" s="137">
        <f t="shared" si="13"/>
        <v>1</v>
      </c>
      <c r="S101" s="170"/>
      <c r="T101" s="176" t="str">
        <f t="shared" si="14"/>
        <v/>
      </c>
      <c r="U101" s="94">
        <v>10</v>
      </c>
      <c r="V101" s="84">
        <v>200</v>
      </c>
      <c r="W101" s="85">
        <v>10</v>
      </c>
      <c r="X101" s="94">
        <f t="shared" si="15"/>
        <v>840</v>
      </c>
      <c r="Y101" s="85" t="str">
        <f t="shared" si="16"/>
        <v/>
      </c>
      <c r="Z101" s="94">
        <f t="shared" si="17"/>
        <v>23520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2</v>
      </c>
      <c r="C102" s="134" t="s">
        <v>1981</v>
      </c>
      <c r="D102" s="135" t="s">
        <v>2176</v>
      </c>
      <c r="E102" s="133"/>
      <c r="F102" s="82" t="s">
        <v>24</v>
      </c>
      <c r="G102" s="82" t="s">
        <v>49</v>
      </c>
      <c r="H102" s="84">
        <v>42</v>
      </c>
      <c r="I102" s="84">
        <v>4</v>
      </c>
      <c r="J102" s="84">
        <v>1</v>
      </c>
      <c r="K102" s="136">
        <f t="shared" si="22"/>
        <v>4</v>
      </c>
      <c r="L102" s="133" t="s">
        <v>3514</v>
      </c>
      <c r="M102" s="162"/>
      <c r="N102" s="162"/>
      <c r="O102" s="163"/>
      <c r="P102" s="164"/>
      <c r="Q102" s="165"/>
      <c r="R102" s="137">
        <f t="shared" si="13"/>
        <v>4</v>
      </c>
      <c r="S102" s="170"/>
      <c r="T102" s="176" t="str">
        <f t="shared" si="14"/>
        <v/>
      </c>
      <c r="U102" s="94">
        <v>2</v>
      </c>
      <c r="V102" s="84">
        <v>200</v>
      </c>
      <c r="W102" s="85">
        <v>10</v>
      </c>
      <c r="X102" s="94">
        <f t="shared" si="15"/>
        <v>672</v>
      </c>
      <c r="Y102" s="85" t="str">
        <f t="shared" si="16"/>
        <v/>
      </c>
      <c r="Z102" s="94">
        <f t="shared" si="17"/>
        <v>18816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2</v>
      </c>
      <c r="C103" s="134" t="s">
        <v>1688</v>
      </c>
      <c r="D103" s="135" t="s">
        <v>2176</v>
      </c>
      <c r="E103" s="133"/>
      <c r="F103" s="82" t="s">
        <v>173</v>
      </c>
      <c r="G103" s="82" t="s">
        <v>2899</v>
      </c>
      <c r="H103" s="84">
        <v>34</v>
      </c>
      <c r="I103" s="84">
        <v>9</v>
      </c>
      <c r="J103" s="84">
        <v>2</v>
      </c>
      <c r="K103" s="136">
        <f t="shared" si="22"/>
        <v>18</v>
      </c>
      <c r="L103" s="133" t="s">
        <v>3514</v>
      </c>
      <c r="M103" s="162"/>
      <c r="N103" s="162"/>
      <c r="O103" s="163"/>
      <c r="P103" s="164"/>
      <c r="Q103" s="165"/>
      <c r="R103" s="137">
        <f t="shared" si="13"/>
        <v>9</v>
      </c>
      <c r="S103" s="170"/>
      <c r="T103" s="176" t="str">
        <f t="shared" si="14"/>
        <v/>
      </c>
      <c r="U103" s="94">
        <v>10</v>
      </c>
      <c r="V103" s="84">
        <v>200</v>
      </c>
      <c r="W103" s="85">
        <v>10</v>
      </c>
      <c r="X103" s="94">
        <f t="shared" si="15"/>
        <v>12240</v>
      </c>
      <c r="Y103" s="85" t="str">
        <f t="shared" si="16"/>
        <v/>
      </c>
      <c r="Z103" s="94">
        <f t="shared" si="17"/>
        <v>342720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2</v>
      </c>
      <c r="C104" s="134" t="s">
        <v>2919</v>
      </c>
      <c r="D104" s="135" t="s">
        <v>2176</v>
      </c>
      <c r="E104" s="133"/>
      <c r="F104" s="82" t="s">
        <v>36</v>
      </c>
      <c r="G104" s="82" t="s">
        <v>142</v>
      </c>
      <c r="H104" s="84">
        <v>42</v>
      </c>
      <c r="I104" s="84">
        <v>6</v>
      </c>
      <c r="J104" s="84">
        <v>2</v>
      </c>
      <c r="K104" s="136">
        <f t="shared" si="22"/>
        <v>12</v>
      </c>
      <c r="L104" s="133" t="s">
        <v>3514</v>
      </c>
      <c r="M104" s="162"/>
      <c r="N104" s="162"/>
      <c r="O104" s="163"/>
      <c r="P104" s="164"/>
      <c r="Q104" s="165"/>
      <c r="R104" s="137">
        <f t="shared" si="13"/>
        <v>6</v>
      </c>
      <c r="S104" s="170"/>
      <c r="T104" s="176" t="str">
        <f t="shared" si="14"/>
        <v/>
      </c>
      <c r="U104" s="94">
        <v>10</v>
      </c>
      <c r="V104" s="84">
        <v>200</v>
      </c>
      <c r="W104" s="85">
        <v>10</v>
      </c>
      <c r="X104" s="94">
        <f t="shared" si="15"/>
        <v>10080</v>
      </c>
      <c r="Y104" s="85" t="str">
        <f t="shared" si="16"/>
        <v/>
      </c>
      <c r="Z104" s="94">
        <f t="shared" si="17"/>
        <v>282240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2</v>
      </c>
      <c r="C105" s="134" t="s">
        <v>2919</v>
      </c>
      <c r="D105" s="135" t="s">
        <v>2176</v>
      </c>
      <c r="E105" s="133"/>
      <c r="F105" s="82" t="s">
        <v>24</v>
      </c>
      <c r="G105" s="82" t="s">
        <v>2338</v>
      </c>
      <c r="H105" s="84">
        <v>42</v>
      </c>
      <c r="I105" s="84">
        <v>1</v>
      </c>
      <c r="J105" s="84">
        <v>1</v>
      </c>
      <c r="K105" s="136">
        <f t="shared" si="22"/>
        <v>1</v>
      </c>
      <c r="L105" s="133" t="s">
        <v>3517</v>
      </c>
      <c r="M105" s="162"/>
      <c r="N105" s="162"/>
      <c r="O105" s="163"/>
      <c r="P105" s="164"/>
      <c r="Q105" s="165"/>
      <c r="R105" s="137">
        <f t="shared" si="13"/>
        <v>1</v>
      </c>
      <c r="S105" s="170"/>
      <c r="T105" s="176" t="str">
        <f t="shared" si="14"/>
        <v/>
      </c>
      <c r="U105" s="94">
        <v>10</v>
      </c>
      <c r="V105" s="84">
        <v>200</v>
      </c>
      <c r="W105" s="85">
        <v>10</v>
      </c>
      <c r="X105" s="94">
        <f t="shared" si="15"/>
        <v>840</v>
      </c>
      <c r="Y105" s="85" t="str">
        <f t="shared" si="16"/>
        <v/>
      </c>
      <c r="Z105" s="94">
        <f t="shared" si="17"/>
        <v>23520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2</v>
      </c>
      <c r="C106" s="134" t="s">
        <v>2926</v>
      </c>
      <c r="D106" s="135" t="s">
        <v>2176</v>
      </c>
      <c r="E106" s="133"/>
      <c r="F106" s="82" t="s">
        <v>36</v>
      </c>
      <c r="G106" s="82" t="s">
        <v>142</v>
      </c>
      <c r="H106" s="84">
        <v>42</v>
      </c>
      <c r="I106" s="84">
        <v>6</v>
      </c>
      <c r="J106" s="84">
        <v>2</v>
      </c>
      <c r="K106" s="136">
        <f t="shared" si="22"/>
        <v>12</v>
      </c>
      <c r="L106" s="133" t="s">
        <v>3514</v>
      </c>
      <c r="M106" s="162"/>
      <c r="N106" s="162"/>
      <c r="O106" s="163"/>
      <c r="P106" s="164"/>
      <c r="Q106" s="165"/>
      <c r="R106" s="137">
        <f t="shared" si="13"/>
        <v>6</v>
      </c>
      <c r="S106" s="170"/>
      <c r="T106" s="176" t="str">
        <f t="shared" si="14"/>
        <v/>
      </c>
      <c r="U106" s="94">
        <v>10</v>
      </c>
      <c r="V106" s="84">
        <v>200</v>
      </c>
      <c r="W106" s="85">
        <v>10</v>
      </c>
      <c r="X106" s="94">
        <f t="shared" si="15"/>
        <v>10080</v>
      </c>
      <c r="Y106" s="85" t="str">
        <f t="shared" si="16"/>
        <v/>
      </c>
      <c r="Z106" s="94">
        <f t="shared" si="17"/>
        <v>282240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34" t="s">
        <v>2926</v>
      </c>
      <c r="D107" s="135" t="s">
        <v>2176</v>
      </c>
      <c r="E107" s="133"/>
      <c r="F107" s="82" t="s">
        <v>24</v>
      </c>
      <c r="G107" s="82" t="s">
        <v>2338</v>
      </c>
      <c r="H107" s="84">
        <v>42</v>
      </c>
      <c r="I107" s="84">
        <v>1</v>
      </c>
      <c r="J107" s="84">
        <v>1</v>
      </c>
      <c r="K107" s="136">
        <f t="shared" si="22"/>
        <v>1</v>
      </c>
      <c r="L107" s="133" t="s">
        <v>3517</v>
      </c>
      <c r="M107" s="162"/>
      <c r="N107" s="162"/>
      <c r="O107" s="163"/>
      <c r="P107" s="164"/>
      <c r="Q107" s="165"/>
      <c r="R107" s="137">
        <f t="shared" si="13"/>
        <v>1</v>
      </c>
      <c r="S107" s="170"/>
      <c r="T107" s="176" t="str">
        <f t="shared" si="14"/>
        <v/>
      </c>
      <c r="U107" s="94">
        <v>10</v>
      </c>
      <c r="V107" s="84">
        <v>200</v>
      </c>
      <c r="W107" s="85">
        <v>10</v>
      </c>
      <c r="X107" s="94">
        <f t="shared" si="15"/>
        <v>840</v>
      </c>
      <c r="Y107" s="85" t="str">
        <f t="shared" si="16"/>
        <v/>
      </c>
      <c r="Z107" s="94">
        <f t="shared" si="17"/>
        <v>23520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34" t="s">
        <v>306</v>
      </c>
      <c r="D108" s="135" t="s">
        <v>2176</v>
      </c>
      <c r="E108" s="133"/>
      <c r="F108" s="82" t="s">
        <v>36</v>
      </c>
      <c r="G108" s="82" t="s">
        <v>142</v>
      </c>
      <c r="H108" s="84">
        <v>42</v>
      </c>
      <c r="I108" s="84">
        <v>6</v>
      </c>
      <c r="J108" s="84">
        <v>2</v>
      </c>
      <c r="K108" s="136">
        <f t="shared" si="22"/>
        <v>12</v>
      </c>
      <c r="L108" s="133" t="s">
        <v>3514</v>
      </c>
      <c r="M108" s="162"/>
      <c r="N108" s="162"/>
      <c r="O108" s="163"/>
      <c r="P108" s="164"/>
      <c r="Q108" s="165"/>
      <c r="R108" s="137">
        <f t="shared" si="13"/>
        <v>6</v>
      </c>
      <c r="S108" s="170"/>
      <c r="T108" s="176" t="str">
        <f t="shared" si="14"/>
        <v/>
      </c>
      <c r="U108" s="94">
        <v>10</v>
      </c>
      <c r="V108" s="84">
        <v>200</v>
      </c>
      <c r="W108" s="85">
        <v>10</v>
      </c>
      <c r="X108" s="94">
        <f t="shared" si="15"/>
        <v>10080</v>
      </c>
      <c r="Y108" s="85" t="str">
        <f t="shared" si="16"/>
        <v/>
      </c>
      <c r="Z108" s="94">
        <f t="shared" si="17"/>
        <v>282240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34" t="s">
        <v>306</v>
      </c>
      <c r="D109" s="135" t="s">
        <v>2176</v>
      </c>
      <c r="E109" s="133"/>
      <c r="F109" s="82" t="s">
        <v>24</v>
      </c>
      <c r="G109" s="82" t="s">
        <v>2338</v>
      </c>
      <c r="H109" s="84">
        <v>42</v>
      </c>
      <c r="I109" s="84">
        <v>1</v>
      </c>
      <c r="J109" s="84">
        <v>1</v>
      </c>
      <c r="K109" s="136">
        <f t="shared" si="22"/>
        <v>1</v>
      </c>
      <c r="L109" s="133" t="s">
        <v>3517</v>
      </c>
      <c r="M109" s="162"/>
      <c r="N109" s="162"/>
      <c r="O109" s="163"/>
      <c r="P109" s="164"/>
      <c r="Q109" s="165"/>
      <c r="R109" s="137">
        <f t="shared" si="13"/>
        <v>1</v>
      </c>
      <c r="S109" s="170"/>
      <c r="T109" s="176" t="str">
        <f t="shared" si="14"/>
        <v/>
      </c>
      <c r="U109" s="94">
        <v>10</v>
      </c>
      <c r="V109" s="84">
        <v>200</v>
      </c>
      <c r="W109" s="85">
        <v>10</v>
      </c>
      <c r="X109" s="94">
        <f t="shared" si="15"/>
        <v>840</v>
      </c>
      <c r="Y109" s="85" t="str">
        <f t="shared" si="16"/>
        <v/>
      </c>
      <c r="Z109" s="94">
        <f t="shared" si="17"/>
        <v>23520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34" t="s">
        <v>2921</v>
      </c>
      <c r="D110" s="135" t="s">
        <v>2176</v>
      </c>
      <c r="E110" s="133"/>
      <c r="F110" s="82" t="s">
        <v>36</v>
      </c>
      <c r="G110" s="82" t="s">
        <v>142</v>
      </c>
      <c r="H110" s="84">
        <v>42</v>
      </c>
      <c r="I110" s="84">
        <v>6</v>
      </c>
      <c r="J110" s="84">
        <v>2</v>
      </c>
      <c r="K110" s="136">
        <f t="shared" si="22"/>
        <v>12</v>
      </c>
      <c r="L110" s="133" t="s">
        <v>3514</v>
      </c>
      <c r="M110" s="162"/>
      <c r="N110" s="162"/>
      <c r="O110" s="163"/>
      <c r="P110" s="164"/>
      <c r="Q110" s="165"/>
      <c r="R110" s="137">
        <f t="shared" si="13"/>
        <v>6</v>
      </c>
      <c r="S110" s="170"/>
      <c r="T110" s="176" t="str">
        <f t="shared" si="14"/>
        <v/>
      </c>
      <c r="U110" s="94">
        <v>10</v>
      </c>
      <c r="V110" s="84">
        <v>200</v>
      </c>
      <c r="W110" s="85">
        <v>10</v>
      </c>
      <c r="X110" s="94">
        <f t="shared" si="15"/>
        <v>10080</v>
      </c>
      <c r="Y110" s="85" t="str">
        <f t="shared" si="16"/>
        <v/>
      </c>
      <c r="Z110" s="94">
        <f t="shared" si="17"/>
        <v>282240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>
        <v>2</v>
      </c>
      <c r="C111" s="134" t="s">
        <v>2921</v>
      </c>
      <c r="D111" s="135" t="s">
        <v>2176</v>
      </c>
      <c r="E111" s="133"/>
      <c r="F111" s="82" t="s">
        <v>24</v>
      </c>
      <c r="G111" s="82" t="s">
        <v>2338</v>
      </c>
      <c r="H111" s="84">
        <v>42</v>
      </c>
      <c r="I111" s="84">
        <v>1</v>
      </c>
      <c r="J111" s="84">
        <v>1</v>
      </c>
      <c r="K111" s="136">
        <f t="shared" si="22"/>
        <v>1</v>
      </c>
      <c r="L111" s="133" t="s">
        <v>3517</v>
      </c>
      <c r="M111" s="162"/>
      <c r="N111" s="162"/>
      <c r="O111" s="163"/>
      <c r="P111" s="164"/>
      <c r="Q111" s="165"/>
      <c r="R111" s="137">
        <f t="shared" si="13"/>
        <v>1</v>
      </c>
      <c r="S111" s="170"/>
      <c r="T111" s="176" t="str">
        <f t="shared" si="14"/>
        <v/>
      </c>
      <c r="U111" s="94">
        <v>10</v>
      </c>
      <c r="V111" s="84">
        <v>200</v>
      </c>
      <c r="W111" s="85">
        <v>10</v>
      </c>
      <c r="X111" s="94">
        <f t="shared" si="15"/>
        <v>840</v>
      </c>
      <c r="Y111" s="85" t="str">
        <f t="shared" si="16"/>
        <v/>
      </c>
      <c r="Z111" s="94">
        <f t="shared" si="17"/>
        <v>23520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>
        <v>2</v>
      </c>
      <c r="C112" s="134" t="s">
        <v>2609</v>
      </c>
      <c r="D112" s="135" t="s">
        <v>2176</v>
      </c>
      <c r="E112" s="133"/>
      <c r="F112" s="82" t="s">
        <v>36</v>
      </c>
      <c r="G112" s="82" t="s">
        <v>142</v>
      </c>
      <c r="H112" s="84">
        <v>42</v>
      </c>
      <c r="I112" s="84">
        <v>6</v>
      </c>
      <c r="J112" s="84">
        <v>2</v>
      </c>
      <c r="K112" s="136">
        <f t="shared" si="22"/>
        <v>12</v>
      </c>
      <c r="L112" s="133" t="s">
        <v>3514</v>
      </c>
      <c r="M112" s="162"/>
      <c r="N112" s="162"/>
      <c r="O112" s="163"/>
      <c r="P112" s="164"/>
      <c r="Q112" s="165"/>
      <c r="R112" s="137">
        <f t="shared" si="13"/>
        <v>6</v>
      </c>
      <c r="S112" s="170"/>
      <c r="T112" s="176" t="str">
        <f t="shared" si="14"/>
        <v/>
      </c>
      <c r="U112" s="94">
        <v>10</v>
      </c>
      <c r="V112" s="84">
        <v>200</v>
      </c>
      <c r="W112" s="85">
        <v>10</v>
      </c>
      <c r="X112" s="94">
        <f t="shared" si="15"/>
        <v>10080</v>
      </c>
      <c r="Y112" s="85" t="str">
        <f t="shared" si="16"/>
        <v/>
      </c>
      <c r="Z112" s="94">
        <f t="shared" si="17"/>
        <v>282240</v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>
        <v>2</v>
      </c>
      <c r="C113" s="134" t="s">
        <v>2609</v>
      </c>
      <c r="D113" s="135" t="s">
        <v>2176</v>
      </c>
      <c r="E113" s="133"/>
      <c r="F113" s="82" t="s">
        <v>24</v>
      </c>
      <c r="G113" s="82" t="s">
        <v>2338</v>
      </c>
      <c r="H113" s="84">
        <v>42</v>
      </c>
      <c r="I113" s="84">
        <v>1</v>
      </c>
      <c r="J113" s="84">
        <v>1</v>
      </c>
      <c r="K113" s="136">
        <f t="shared" si="22"/>
        <v>1</v>
      </c>
      <c r="L113" s="133" t="s">
        <v>3517</v>
      </c>
      <c r="M113" s="162"/>
      <c r="N113" s="162"/>
      <c r="O113" s="163"/>
      <c r="P113" s="164"/>
      <c r="Q113" s="165"/>
      <c r="R113" s="137">
        <f t="shared" si="13"/>
        <v>1</v>
      </c>
      <c r="S113" s="170"/>
      <c r="T113" s="176" t="str">
        <f t="shared" si="14"/>
        <v/>
      </c>
      <c r="U113" s="94">
        <v>10</v>
      </c>
      <c r="V113" s="84">
        <v>200</v>
      </c>
      <c r="W113" s="85">
        <v>10</v>
      </c>
      <c r="X113" s="94">
        <f t="shared" si="15"/>
        <v>840</v>
      </c>
      <c r="Y113" s="85" t="str">
        <f t="shared" si="16"/>
        <v/>
      </c>
      <c r="Z113" s="94">
        <f t="shared" si="17"/>
        <v>23520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>
        <v>2</v>
      </c>
      <c r="C114" s="134" t="s">
        <v>2927</v>
      </c>
      <c r="D114" s="135" t="s">
        <v>2176</v>
      </c>
      <c r="E114" s="133"/>
      <c r="F114" s="82" t="s">
        <v>36</v>
      </c>
      <c r="G114" s="82" t="s">
        <v>142</v>
      </c>
      <c r="H114" s="84">
        <v>42</v>
      </c>
      <c r="I114" s="84">
        <v>6</v>
      </c>
      <c r="J114" s="84">
        <v>2</v>
      </c>
      <c r="K114" s="136">
        <f t="shared" si="22"/>
        <v>12</v>
      </c>
      <c r="L114" s="133" t="s">
        <v>3514</v>
      </c>
      <c r="M114" s="162"/>
      <c r="N114" s="162"/>
      <c r="O114" s="163"/>
      <c r="P114" s="164"/>
      <c r="Q114" s="165"/>
      <c r="R114" s="137">
        <f t="shared" si="13"/>
        <v>6</v>
      </c>
      <c r="S114" s="170"/>
      <c r="T114" s="176" t="str">
        <f t="shared" si="14"/>
        <v/>
      </c>
      <c r="U114" s="94">
        <v>10</v>
      </c>
      <c r="V114" s="84">
        <v>200</v>
      </c>
      <c r="W114" s="85">
        <v>10</v>
      </c>
      <c r="X114" s="94">
        <f t="shared" si="15"/>
        <v>10080</v>
      </c>
      <c r="Y114" s="85" t="str">
        <f t="shared" si="16"/>
        <v/>
      </c>
      <c r="Z114" s="94">
        <f t="shared" si="17"/>
        <v>282240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>
        <v>2</v>
      </c>
      <c r="C115" s="134" t="s">
        <v>2927</v>
      </c>
      <c r="D115" s="135" t="s">
        <v>2176</v>
      </c>
      <c r="E115" s="133"/>
      <c r="F115" s="82" t="s">
        <v>24</v>
      </c>
      <c r="G115" s="82" t="s">
        <v>2338</v>
      </c>
      <c r="H115" s="84">
        <v>42</v>
      </c>
      <c r="I115" s="84">
        <v>1</v>
      </c>
      <c r="J115" s="84">
        <v>1</v>
      </c>
      <c r="K115" s="136">
        <f t="shared" si="22"/>
        <v>1</v>
      </c>
      <c r="L115" s="133" t="s">
        <v>3517</v>
      </c>
      <c r="M115" s="162"/>
      <c r="N115" s="162"/>
      <c r="O115" s="163"/>
      <c r="P115" s="164"/>
      <c r="Q115" s="165"/>
      <c r="R115" s="137">
        <f t="shared" si="13"/>
        <v>1</v>
      </c>
      <c r="S115" s="170"/>
      <c r="T115" s="176" t="str">
        <f t="shared" si="14"/>
        <v/>
      </c>
      <c r="U115" s="94">
        <v>10</v>
      </c>
      <c r="V115" s="84">
        <v>200</v>
      </c>
      <c r="W115" s="85">
        <v>10</v>
      </c>
      <c r="X115" s="94">
        <f t="shared" si="15"/>
        <v>840</v>
      </c>
      <c r="Y115" s="85" t="str">
        <f t="shared" si="16"/>
        <v/>
      </c>
      <c r="Z115" s="94">
        <f t="shared" si="17"/>
        <v>23520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>
        <v>2</v>
      </c>
      <c r="C116" s="134" t="s">
        <v>2928</v>
      </c>
      <c r="D116" s="135" t="s">
        <v>2176</v>
      </c>
      <c r="E116" s="133"/>
      <c r="F116" s="82" t="s">
        <v>113</v>
      </c>
      <c r="G116" s="82" t="s">
        <v>114</v>
      </c>
      <c r="H116" s="84">
        <v>22</v>
      </c>
      <c r="I116" s="84">
        <v>2</v>
      </c>
      <c r="J116" s="84">
        <v>1</v>
      </c>
      <c r="K116" s="136">
        <f t="shared" si="22"/>
        <v>2</v>
      </c>
      <c r="L116" s="133" t="s">
        <v>3514</v>
      </c>
      <c r="M116" s="162"/>
      <c r="N116" s="162"/>
      <c r="O116" s="163"/>
      <c r="P116" s="164"/>
      <c r="Q116" s="165"/>
      <c r="R116" s="137">
        <f t="shared" si="13"/>
        <v>2</v>
      </c>
      <c r="S116" s="170"/>
      <c r="T116" s="176" t="str">
        <f t="shared" si="14"/>
        <v/>
      </c>
      <c r="U116" s="94">
        <v>2</v>
      </c>
      <c r="V116" s="84">
        <v>200</v>
      </c>
      <c r="W116" s="85">
        <v>10</v>
      </c>
      <c r="X116" s="94">
        <f t="shared" si="15"/>
        <v>176</v>
      </c>
      <c r="Y116" s="85" t="str">
        <f t="shared" si="16"/>
        <v/>
      </c>
      <c r="Z116" s="94">
        <f t="shared" si="17"/>
        <v>4928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>
        <v>2</v>
      </c>
      <c r="C117" s="134" t="s">
        <v>2929</v>
      </c>
      <c r="D117" s="135" t="s">
        <v>2176</v>
      </c>
      <c r="E117" s="133"/>
      <c r="F117" s="82" t="s">
        <v>36</v>
      </c>
      <c r="G117" s="82" t="s">
        <v>142</v>
      </c>
      <c r="H117" s="84">
        <v>42</v>
      </c>
      <c r="I117" s="84">
        <v>4</v>
      </c>
      <c r="J117" s="84">
        <v>2</v>
      </c>
      <c r="K117" s="136">
        <f t="shared" si="22"/>
        <v>8</v>
      </c>
      <c r="L117" s="133" t="s">
        <v>3514</v>
      </c>
      <c r="M117" s="162"/>
      <c r="N117" s="162"/>
      <c r="O117" s="163"/>
      <c r="P117" s="164"/>
      <c r="Q117" s="165"/>
      <c r="R117" s="137">
        <f t="shared" si="13"/>
        <v>4</v>
      </c>
      <c r="S117" s="170"/>
      <c r="T117" s="176" t="str">
        <f t="shared" si="14"/>
        <v/>
      </c>
      <c r="U117" s="94">
        <v>10</v>
      </c>
      <c r="V117" s="84">
        <v>200</v>
      </c>
      <c r="W117" s="85">
        <v>10</v>
      </c>
      <c r="X117" s="94">
        <f t="shared" si="15"/>
        <v>6720</v>
      </c>
      <c r="Y117" s="85" t="str">
        <f t="shared" si="16"/>
        <v/>
      </c>
      <c r="Z117" s="94">
        <f t="shared" si="17"/>
        <v>188160</v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>
        <v>114</v>
      </c>
      <c r="B118" s="134">
        <v>2</v>
      </c>
      <c r="C118" s="134" t="s">
        <v>2929</v>
      </c>
      <c r="D118" s="135" t="s">
        <v>2176</v>
      </c>
      <c r="E118" s="133"/>
      <c r="F118" s="82" t="s">
        <v>24</v>
      </c>
      <c r="G118" s="82" t="s">
        <v>2338</v>
      </c>
      <c r="H118" s="84">
        <v>42</v>
      </c>
      <c r="I118" s="84">
        <v>1</v>
      </c>
      <c r="J118" s="84">
        <v>1</v>
      </c>
      <c r="K118" s="136">
        <f t="shared" si="22"/>
        <v>1</v>
      </c>
      <c r="L118" s="133" t="s">
        <v>3517</v>
      </c>
      <c r="M118" s="162"/>
      <c r="N118" s="162"/>
      <c r="O118" s="163"/>
      <c r="P118" s="164"/>
      <c r="Q118" s="165"/>
      <c r="R118" s="137">
        <f t="shared" si="13"/>
        <v>1</v>
      </c>
      <c r="S118" s="170"/>
      <c r="T118" s="176" t="str">
        <f t="shared" si="14"/>
        <v/>
      </c>
      <c r="U118" s="94">
        <v>10</v>
      </c>
      <c r="V118" s="84">
        <v>200</v>
      </c>
      <c r="W118" s="85">
        <v>10</v>
      </c>
      <c r="X118" s="94">
        <f t="shared" si="15"/>
        <v>840</v>
      </c>
      <c r="Y118" s="85" t="str">
        <f t="shared" si="16"/>
        <v/>
      </c>
      <c r="Z118" s="94">
        <f t="shared" si="17"/>
        <v>23520</v>
      </c>
      <c r="AA118" s="85" t="str">
        <f t="shared" si="18"/>
        <v/>
      </c>
      <c r="AB118" s="94" t="str">
        <f t="shared" si="19"/>
        <v/>
      </c>
      <c r="AC118" s="95" t="str">
        <f t="shared" si="20"/>
        <v/>
      </c>
      <c r="AD118" s="178" t="str">
        <f t="shared" si="21"/>
        <v/>
      </c>
    </row>
    <row r="119" spans="1:30" s="110" customFormat="1" ht="24.95" customHeight="1" x14ac:dyDescent="0.15">
      <c r="A119" s="133">
        <v>115</v>
      </c>
      <c r="B119" s="134">
        <v>2</v>
      </c>
      <c r="C119" s="134" t="s">
        <v>2728</v>
      </c>
      <c r="D119" s="135" t="s">
        <v>2176</v>
      </c>
      <c r="E119" s="133"/>
      <c r="F119" s="82" t="s">
        <v>36</v>
      </c>
      <c r="G119" s="82" t="s">
        <v>142</v>
      </c>
      <c r="H119" s="84">
        <v>42</v>
      </c>
      <c r="I119" s="84">
        <v>9</v>
      </c>
      <c r="J119" s="84">
        <v>2</v>
      </c>
      <c r="K119" s="136">
        <f t="shared" si="22"/>
        <v>18</v>
      </c>
      <c r="L119" s="133" t="s">
        <v>3514</v>
      </c>
      <c r="M119" s="162"/>
      <c r="N119" s="162"/>
      <c r="O119" s="163"/>
      <c r="P119" s="164"/>
      <c r="Q119" s="165"/>
      <c r="R119" s="137">
        <f t="shared" si="13"/>
        <v>9</v>
      </c>
      <c r="S119" s="170"/>
      <c r="T119" s="176" t="str">
        <f t="shared" si="14"/>
        <v/>
      </c>
      <c r="U119" s="94">
        <v>10</v>
      </c>
      <c r="V119" s="84">
        <v>200</v>
      </c>
      <c r="W119" s="85">
        <v>10</v>
      </c>
      <c r="X119" s="94">
        <f t="shared" si="15"/>
        <v>15120</v>
      </c>
      <c r="Y119" s="85" t="str">
        <f t="shared" si="16"/>
        <v/>
      </c>
      <c r="Z119" s="94">
        <f t="shared" si="17"/>
        <v>423360</v>
      </c>
      <c r="AA119" s="85" t="str">
        <f t="shared" si="18"/>
        <v/>
      </c>
      <c r="AB119" s="94" t="str">
        <f t="shared" si="19"/>
        <v/>
      </c>
      <c r="AC119" s="95" t="str">
        <f t="shared" si="20"/>
        <v/>
      </c>
      <c r="AD119" s="178" t="str">
        <f t="shared" si="21"/>
        <v/>
      </c>
    </row>
    <row r="120" spans="1:30" s="110" customFormat="1" ht="24.95" customHeight="1" x14ac:dyDescent="0.15">
      <c r="A120" s="133">
        <v>116</v>
      </c>
      <c r="B120" s="134">
        <v>2</v>
      </c>
      <c r="C120" s="134" t="s">
        <v>2728</v>
      </c>
      <c r="D120" s="135" t="s">
        <v>2176</v>
      </c>
      <c r="E120" s="133"/>
      <c r="F120" s="82" t="s">
        <v>24</v>
      </c>
      <c r="G120" s="82" t="s">
        <v>2338</v>
      </c>
      <c r="H120" s="84">
        <v>42</v>
      </c>
      <c r="I120" s="84">
        <v>1</v>
      </c>
      <c r="J120" s="84">
        <v>1</v>
      </c>
      <c r="K120" s="136">
        <f t="shared" si="22"/>
        <v>1</v>
      </c>
      <c r="L120" s="133" t="s">
        <v>3517</v>
      </c>
      <c r="M120" s="162"/>
      <c r="N120" s="162"/>
      <c r="O120" s="163"/>
      <c r="P120" s="164"/>
      <c r="Q120" s="165"/>
      <c r="R120" s="137">
        <f t="shared" si="13"/>
        <v>1</v>
      </c>
      <c r="S120" s="170"/>
      <c r="T120" s="176" t="str">
        <f t="shared" si="14"/>
        <v/>
      </c>
      <c r="U120" s="94">
        <v>10</v>
      </c>
      <c r="V120" s="84">
        <v>200</v>
      </c>
      <c r="W120" s="85">
        <v>10</v>
      </c>
      <c r="X120" s="94">
        <f t="shared" si="15"/>
        <v>840</v>
      </c>
      <c r="Y120" s="85" t="str">
        <f t="shared" si="16"/>
        <v/>
      </c>
      <c r="Z120" s="94">
        <f t="shared" si="17"/>
        <v>23520</v>
      </c>
      <c r="AA120" s="85" t="str">
        <f t="shared" si="18"/>
        <v/>
      </c>
      <c r="AB120" s="94" t="str">
        <f t="shared" si="19"/>
        <v/>
      </c>
      <c r="AC120" s="95" t="str">
        <f t="shared" si="20"/>
        <v/>
      </c>
      <c r="AD120" s="178" t="str">
        <f t="shared" si="21"/>
        <v/>
      </c>
    </row>
    <row r="121" spans="1:30" s="110" customFormat="1" ht="24.95" customHeight="1" x14ac:dyDescent="0.15">
      <c r="A121" s="133">
        <v>117</v>
      </c>
      <c r="B121" s="134">
        <v>2</v>
      </c>
      <c r="C121" s="134" t="s">
        <v>1981</v>
      </c>
      <c r="D121" s="135" t="s">
        <v>2176</v>
      </c>
      <c r="E121" s="133"/>
      <c r="F121" s="82" t="s">
        <v>24</v>
      </c>
      <c r="G121" s="82" t="s">
        <v>49</v>
      </c>
      <c r="H121" s="84">
        <v>42</v>
      </c>
      <c r="I121" s="84">
        <v>2</v>
      </c>
      <c r="J121" s="84">
        <v>1</v>
      </c>
      <c r="K121" s="136">
        <f t="shared" si="22"/>
        <v>2</v>
      </c>
      <c r="L121" s="133" t="s">
        <v>3514</v>
      </c>
      <c r="M121" s="162"/>
      <c r="N121" s="162"/>
      <c r="O121" s="163"/>
      <c r="P121" s="164"/>
      <c r="Q121" s="165"/>
      <c r="R121" s="137">
        <f t="shared" si="13"/>
        <v>2</v>
      </c>
      <c r="S121" s="170"/>
      <c r="T121" s="176" t="str">
        <f t="shared" si="14"/>
        <v/>
      </c>
      <c r="U121" s="94">
        <v>2</v>
      </c>
      <c r="V121" s="84">
        <v>200</v>
      </c>
      <c r="W121" s="85">
        <v>10</v>
      </c>
      <c r="X121" s="94">
        <f t="shared" si="15"/>
        <v>336</v>
      </c>
      <c r="Y121" s="85" t="str">
        <f t="shared" si="16"/>
        <v/>
      </c>
      <c r="Z121" s="94">
        <f t="shared" si="17"/>
        <v>9408</v>
      </c>
      <c r="AA121" s="85" t="str">
        <f t="shared" si="18"/>
        <v/>
      </c>
      <c r="AB121" s="94" t="str">
        <f t="shared" si="19"/>
        <v/>
      </c>
      <c r="AC121" s="95" t="str">
        <f t="shared" si="20"/>
        <v/>
      </c>
      <c r="AD121" s="178" t="str">
        <f t="shared" si="21"/>
        <v/>
      </c>
    </row>
    <row r="122" spans="1:30" s="110" customFormat="1" ht="24.95" customHeight="1" x14ac:dyDescent="0.15">
      <c r="A122" s="133">
        <v>118</v>
      </c>
      <c r="B122" s="134">
        <v>3</v>
      </c>
      <c r="C122" s="134" t="s">
        <v>1758</v>
      </c>
      <c r="D122" s="135" t="s">
        <v>2176</v>
      </c>
      <c r="E122" s="133"/>
      <c r="F122" s="82" t="s">
        <v>24</v>
      </c>
      <c r="G122" s="82" t="s">
        <v>49</v>
      </c>
      <c r="H122" s="84">
        <v>42</v>
      </c>
      <c r="I122" s="84">
        <v>2</v>
      </c>
      <c r="J122" s="84">
        <v>1</v>
      </c>
      <c r="K122" s="136">
        <f t="shared" si="22"/>
        <v>2</v>
      </c>
      <c r="L122" s="133" t="s">
        <v>3514</v>
      </c>
      <c r="M122" s="162"/>
      <c r="N122" s="162"/>
      <c r="O122" s="163"/>
      <c r="P122" s="164"/>
      <c r="Q122" s="165"/>
      <c r="R122" s="137">
        <f t="shared" si="13"/>
        <v>2</v>
      </c>
      <c r="S122" s="170"/>
      <c r="T122" s="176" t="str">
        <f t="shared" si="14"/>
        <v/>
      </c>
      <c r="U122" s="94">
        <v>10</v>
      </c>
      <c r="V122" s="84">
        <v>200</v>
      </c>
      <c r="W122" s="85">
        <v>10</v>
      </c>
      <c r="X122" s="94">
        <f t="shared" si="15"/>
        <v>1680</v>
      </c>
      <c r="Y122" s="85" t="str">
        <f t="shared" si="16"/>
        <v/>
      </c>
      <c r="Z122" s="94">
        <f t="shared" si="17"/>
        <v>47040</v>
      </c>
      <c r="AA122" s="85" t="str">
        <f t="shared" si="18"/>
        <v/>
      </c>
      <c r="AB122" s="94" t="str">
        <f t="shared" si="19"/>
        <v/>
      </c>
      <c r="AC122" s="95" t="str">
        <f t="shared" si="20"/>
        <v/>
      </c>
      <c r="AD122" s="178" t="str">
        <f t="shared" si="21"/>
        <v/>
      </c>
    </row>
    <row r="123" spans="1:30" s="110" customFormat="1" ht="24.95" customHeight="1" x14ac:dyDescent="0.15">
      <c r="A123" s="133">
        <v>119</v>
      </c>
      <c r="B123" s="134">
        <v>3</v>
      </c>
      <c r="C123" s="134" t="s">
        <v>2933</v>
      </c>
      <c r="D123" s="135" t="s">
        <v>2176</v>
      </c>
      <c r="E123" s="133"/>
      <c r="F123" s="82" t="s">
        <v>363</v>
      </c>
      <c r="G123" s="82" t="s">
        <v>2936</v>
      </c>
      <c r="H123" s="84">
        <v>34</v>
      </c>
      <c r="I123" s="84">
        <v>12</v>
      </c>
      <c r="J123" s="84">
        <v>2</v>
      </c>
      <c r="K123" s="136">
        <f t="shared" si="22"/>
        <v>24</v>
      </c>
      <c r="L123" s="133" t="s">
        <v>3514</v>
      </c>
      <c r="M123" s="162"/>
      <c r="N123" s="162"/>
      <c r="O123" s="163"/>
      <c r="P123" s="164"/>
      <c r="Q123" s="165"/>
      <c r="R123" s="137">
        <f t="shared" si="13"/>
        <v>12</v>
      </c>
      <c r="S123" s="170"/>
      <c r="T123" s="176" t="str">
        <f t="shared" si="14"/>
        <v/>
      </c>
      <c r="U123" s="94">
        <v>10</v>
      </c>
      <c r="V123" s="84">
        <v>200</v>
      </c>
      <c r="W123" s="85">
        <v>10</v>
      </c>
      <c r="X123" s="94">
        <f t="shared" si="15"/>
        <v>16320</v>
      </c>
      <c r="Y123" s="85" t="str">
        <f t="shared" si="16"/>
        <v/>
      </c>
      <c r="Z123" s="94">
        <f t="shared" si="17"/>
        <v>456960</v>
      </c>
      <c r="AA123" s="85" t="str">
        <f t="shared" si="18"/>
        <v/>
      </c>
      <c r="AB123" s="94" t="str">
        <f t="shared" si="19"/>
        <v/>
      </c>
      <c r="AC123" s="95" t="str">
        <f t="shared" si="20"/>
        <v/>
      </c>
      <c r="AD123" s="178" t="str">
        <f t="shared" si="21"/>
        <v/>
      </c>
    </row>
    <row r="124" spans="1:30" s="110" customFormat="1" ht="24.95" customHeight="1" x14ac:dyDescent="0.15">
      <c r="A124" s="133">
        <v>120</v>
      </c>
      <c r="B124" s="134">
        <v>3</v>
      </c>
      <c r="C124" s="134" t="s">
        <v>2933</v>
      </c>
      <c r="D124" s="135" t="s">
        <v>2176</v>
      </c>
      <c r="E124" s="133"/>
      <c r="F124" s="82" t="s">
        <v>711</v>
      </c>
      <c r="G124" s="82" t="s">
        <v>2937</v>
      </c>
      <c r="H124" s="84">
        <v>34</v>
      </c>
      <c r="I124" s="84">
        <v>1</v>
      </c>
      <c r="J124" s="84">
        <v>1</v>
      </c>
      <c r="K124" s="136">
        <f t="shared" si="22"/>
        <v>1</v>
      </c>
      <c r="L124" s="133" t="s">
        <v>3514</v>
      </c>
      <c r="M124" s="162"/>
      <c r="N124" s="162"/>
      <c r="O124" s="163"/>
      <c r="P124" s="164"/>
      <c r="Q124" s="165"/>
      <c r="R124" s="137">
        <f t="shared" si="13"/>
        <v>1</v>
      </c>
      <c r="S124" s="170"/>
      <c r="T124" s="176" t="str">
        <f t="shared" si="14"/>
        <v/>
      </c>
      <c r="U124" s="94">
        <v>10</v>
      </c>
      <c r="V124" s="84">
        <v>200</v>
      </c>
      <c r="W124" s="85">
        <v>10</v>
      </c>
      <c r="X124" s="94">
        <f t="shared" si="15"/>
        <v>680</v>
      </c>
      <c r="Y124" s="85" t="str">
        <f t="shared" si="16"/>
        <v/>
      </c>
      <c r="Z124" s="94">
        <f t="shared" si="17"/>
        <v>19040</v>
      </c>
      <c r="AA124" s="85" t="str">
        <f t="shared" si="18"/>
        <v/>
      </c>
      <c r="AB124" s="94" t="str">
        <f t="shared" si="19"/>
        <v/>
      </c>
      <c r="AC124" s="95" t="str">
        <f t="shared" si="20"/>
        <v/>
      </c>
      <c r="AD124" s="178" t="str">
        <f t="shared" si="21"/>
        <v/>
      </c>
    </row>
    <row r="125" spans="1:30" s="110" customFormat="1" ht="24.95" customHeight="1" x14ac:dyDescent="0.15">
      <c r="A125" s="133">
        <v>121</v>
      </c>
      <c r="B125" s="134">
        <v>3</v>
      </c>
      <c r="C125" s="134" t="s">
        <v>1981</v>
      </c>
      <c r="D125" s="135" t="s">
        <v>2176</v>
      </c>
      <c r="E125" s="133"/>
      <c r="F125" s="82" t="s">
        <v>24</v>
      </c>
      <c r="G125" s="82" t="s">
        <v>49</v>
      </c>
      <c r="H125" s="84">
        <v>42</v>
      </c>
      <c r="I125" s="84">
        <v>4</v>
      </c>
      <c r="J125" s="84">
        <v>1</v>
      </c>
      <c r="K125" s="136">
        <f t="shared" si="22"/>
        <v>4</v>
      </c>
      <c r="L125" s="133" t="s">
        <v>3514</v>
      </c>
      <c r="M125" s="162"/>
      <c r="N125" s="162"/>
      <c r="O125" s="163"/>
      <c r="P125" s="164"/>
      <c r="Q125" s="165"/>
      <c r="R125" s="137">
        <f t="shared" si="13"/>
        <v>4</v>
      </c>
      <c r="S125" s="170"/>
      <c r="T125" s="176" t="str">
        <f t="shared" si="14"/>
        <v/>
      </c>
      <c r="U125" s="94">
        <v>2</v>
      </c>
      <c r="V125" s="84">
        <v>200</v>
      </c>
      <c r="W125" s="85">
        <v>10</v>
      </c>
      <c r="X125" s="94">
        <f t="shared" si="15"/>
        <v>672</v>
      </c>
      <c r="Y125" s="85" t="str">
        <f t="shared" si="16"/>
        <v/>
      </c>
      <c r="Z125" s="94">
        <f t="shared" si="17"/>
        <v>18816</v>
      </c>
      <c r="AA125" s="85" t="str">
        <f t="shared" si="18"/>
        <v/>
      </c>
      <c r="AB125" s="94" t="str">
        <f t="shared" si="19"/>
        <v/>
      </c>
      <c r="AC125" s="95" t="str">
        <f t="shared" si="20"/>
        <v/>
      </c>
      <c r="AD125" s="178" t="str">
        <f t="shared" si="21"/>
        <v/>
      </c>
    </row>
    <row r="126" spans="1:30" s="110" customFormat="1" ht="24.95" customHeight="1" x14ac:dyDescent="0.15">
      <c r="A126" s="133">
        <v>122</v>
      </c>
      <c r="B126" s="134">
        <v>3</v>
      </c>
      <c r="C126" s="134" t="s">
        <v>1688</v>
      </c>
      <c r="D126" s="135" t="s">
        <v>2176</v>
      </c>
      <c r="E126" s="133"/>
      <c r="F126" s="82" t="s">
        <v>173</v>
      </c>
      <c r="G126" s="82" t="s">
        <v>2899</v>
      </c>
      <c r="H126" s="84">
        <v>34</v>
      </c>
      <c r="I126" s="84">
        <v>9</v>
      </c>
      <c r="J126" s="84">
        <v>2</v>
      </c>
      <c r="K126" s="136">
        <f t="shared" si="22"/>
        <v>18</v>
      </c>
      <c r="L126" s="133" t="s">
        <v>3514</v>
      </c>
      <c r="M126" s="162"/>
      <c r="N126" s="162"/>
      <c r="O126" s="163"/>
      <c r="P126" s="164"/>
      <c r="Q126" s="165"/>
      <c r="R126" s="137">
        <f t="shared" si="13"/>
        <v>9</v>
      </c>
      <c r="S126" s="170"/>
      <c r="T126" s="176" t="str">
        <f t="shared" si="14"/>
        <v/>
      </c>
      <c r="U126" s="94">
        <v>10</v>
      </c>
      <c r="V126" s="84">
        <v>200</v>
      </c>
      <c r="W126" s="85">
        <v>10</v>
      </c>
      <c r="X126" s="94">
        <f t="shared" si="15"/>
        <v>12240</v>
      </c>
      <c r="Y126" s="85" t="str">
        <f t="shared" si="16"/>
        <v/>
      </c>
      <c r="Z126" s="94">
        <f t="shared" si="17"/>
        <v>342720</v>
      </c>
      <c r="AA126" s="85" t="str">
        <f t="shared" si="18"/>
        <v/>
      </c>
      <c r="AB126" s="94" t="str">
        <f t="shared" si="19"/>
        <v/>
      </c>
      <c r="AC126" s="95" t="str">
        <f t="shared" si="20"/>
        <v/>
      </c>
      <c r="AD126" s="178" t="str">
        <f t="shared" si="21"/>
        <v/>
      </c>
    </row>
    <row r="127" spans="1:30" s="110" customFormat="1" ht="24.95" customHeight="1" x14ac:dyDescent="0.15">
      <c r="A127" s="133">
        <v>123</v>
      </c>
      <c r="B127" s="134">
        <v>3</v>
      </c>
      <c r="C127" s="134" t="s">
        <v>2934</v>
      </c>
      <c r="D127" s="135" t="s">
        <v>2176</v>
      </c>
      <c r="E127" s="133"/>
      <c r="F127" s="82" t="s">
        <v>36</v>
      </c>
      <c r="G127" s="82" t="s">
        <v>142</v>
      </c>
      <c r="H127" s="84">
        <v>42</v>
      </c>
      <c r="I127" s="84">
        <v>6</v>
      </c>
      <c r="J127" s="84">
        <v>2</v>
      </c>
      <c r="K127" s="136">
        <f t="shared" si="22"/>
        <v>12</v>
      </c>
      <c r="L127" s="133" t="s">
        <v>3514</v>
      </c>
      <c r="M127" s="162"/>
      <c r="N127" s="162"/>
      <c r="O127" s="163"/>
      <c r="P127" s="164"/>
      <c r="Q127" s="165"/>
      <c r="R127" s="137">
        <f t="shared" si="13"/>
        <v>6</v>
      </c>
      <c r="S127" s="170"/>
      <c r="T127" s="176" t="str">
        <f t="shared" si="14"/>
        <v/>
      </c>
      <c r="U127" s="94">
        <v>10</v>
      </c>
      <c r="V127" s="84">
        <v>200</v>
      </c>
      <c r="W127" s="85">
        <v>10</v>
      </c>
      <c r="X127" s="94">
        <f t="shared" si="15"/>
        <v>10080</v>
      </c>
      <c r="Y127" s="85" t="str">
        <f t="shared" si="16"/>
        <v/>
      </c>
      <c r="Z127" s="94">
        <f t="shared" si="17"/>
        <v>282240</v>
      </c>
      <c r="AA127" s="85" t="str">
        <f t="shared" si="18"/>
        <v/>
      </c>
      <c r="AB127" s="94" t="str">
        <f t="shared" si="19"/>
        <v/>
      </c>
      <c r="AC127" s="95" t="str">
        <f t="shared" si="20"/>
        <v/>
      </c>
      <c r="AD127" s="178" t="str">
        <f t="shared" si="21"/>
        <v/>
      </c>
    </row>
    <row r="128" spans="1:30" s="110" customFormat="1" ht="24.95" customHeight="1" x14ac:dyDescent="0.15">
      <c r="A128" s="133">
        <v>124</v>
      </c>
      <c r="B128" s="134">
        <v>3</v>
      </c>
      <c r="C128" s="134" t="s">
        <v>2934</v>
      </c>
      <c r="D128" s="135" t="s">
        <v>2176</v>
      </c>
      <c r="E128" s="133"/>
      <c r="F128" s="82" t="s">
        <v>24</v>
      </c>
      <c r="G128" s="82" t="s">
        <v>2338</v>
      </c>
      <c r="H128" s="84">
        <v>42</v>
      </c>
      <c r="I128" s="84">
        <v>1</v>
      </c>
      <c r="J128" s="84">
        <v>1</v>
      </c>
      <c r="K128" s="136">
        <f t="shared" si="22"/>
        <v>1</v>
      </c>
      <c r="L128" s="133" t="s">
        <v>3517</v>
      </c>
      <c r="M128" s="162"/>
      <c r="N128" s="162"/>
      <c r="O128" s="163"/>
      <c r="P128" s="164"/>
      <c r="Q128" s="165"/>
      <c r="R128" s="137">
        <f t="shared" si="13"/>
        <v>1</v>
      </c>
      <c r="S128" s="170"/>
      <c r="T128" s="176" t="str">
        <f t="shared" si="14"/>
        <v/>
      </c>
      <c r="U128" s="94">
        <v>10</v>
      </c>
      <c r="V128" s="84">
        <v>200</v>
      </c>
      <c r="W128" s="85">
        <v>10</v>
      </c>
      <c r="X128" s="94">
        <f t="shared" si="15"/>
        <v>840</v>
      </c>
      <c r="Y128" s="85" t="str">
        <f t="shared" si="16"/>
        <v/>
      </c>
      <c r="Z128" s="94">
        <f t="shared" si="17"/>
        <v>23520</v>
      </c>
      <c r="AA128" s="85" t="str">
        <f t="shared" si="18"/>
        <v/>
      </c>
      <c r="AB128" s="94" t="str">
        <f t="shared" si="19"/>
        <v/>
      </c>
      <c r="AC128" s="95" t="str">
        <f t="shared" si="20"/>
        <v/>
      </c>
      <c r="AD128" s="178" t="str">
        <f t="shared" si="21"/>
        <v/>
      </c>
    </row>
    <row r="129" spans="1:30" s="110" customFormat="1" ht="24.95" customHeight="1" x14ac:dyDescent="0.15">
      <c r="A129" s="133">
        <v>125</v>
      </c>
      <c r="B129" s="134">
        <v>3</v>
      </c>
      <c r="C129" s="134" t="s">
        <v>2926</v>
      </c>
      <c r="D129" s="135" t="s">
        <v>2176</v>
      </c>
      <c r="E129" s="133"/>
      <c r="F129" s="82" t="s">
        <v>36</v>
      </c>
      <c r="G129" s="82" t="s">
        <v>142</v>
      </c>
      <c r="H129" s="84">
        <v>42</v>
      </c>
      <c r="I129" s="84">
        <v>6</v>
      </c>
      <c r="J129" s="84">
        <v>2</v>
      </c>
      <c r="K129" s="136">
        <f t="shared" si="22"/>
        <v>12</v>
      </c>
      <c r="L129" s="133" t="s">
        <v>3514</v>
      </c>
      <c r="M129" s="162"/>
      <c r="N129" s="162"/>
      <c r="O129" s="163"/>
      <c r="P129" s="164"/>
      <c r="Q129" s="165"/>
      <c r="R129" s="137">
        <f t="shared" si="13"/>
        <v>6</v>
      </c>
      <c r="S129" s="170"/>
      <c r="T129" s="176" t="str">
        <f t="shared" si="14"/>
        <v/>
      </c>
      <c r="U129" s="94">
        <v>10</v>
      </c>
      <c r="V129" s="84">
        <v>200</v>
      </c>
      <c r="W129" s="85">
        <v>10</v>
      </c>
      <c r="X129" s="94">
        <f t="shared" si="15"/>
        <v>10080</v>
      </c>
      <c r="Y129" s="85" t="str">
        <f t="shared" si="16"/>
        <v/>
      </c>
      <c r="Z129" s="94">
        <f t="shared" si="17"/>
        <v>282240</v>
      </c>
      <c r="AA129" s="85" t="str">
        <f t="shared" si="18"/>
        <v/>
      </c>
      <c r="AB129" s="94" t="str">
        <f t="shared" si="19"/>
        <v/>
      </c>
      <c r="AC129" s="95" t="str">
        <f t="shared" si="20"/>
        <v/>
      </c>
      <c r="AD129" s="178" t="str">
        <f t="shared" si="21"/>
        <v/>
      </c>
    </row>
    <row r="130" spans="1:30" s="110" customFormat="1" ht="24.95" customHeight="1" x14ac:dyDescent="0.15">
      <c r="A130" s="133">
        <v>126</v>
      </c>
      <c r="B130" s="134">
        <v>3</v>
      </c>
      <c r="C130" s="134" t="s">
        <v>2926</v>
      </c>
      <c r="D130" s="135" t="s">
        <v>2176</v>
      </c>
      <c r="E130" s="133"/>
      <c r="F130" s="82" t="s">
        <v>24</v>
      </c>
      <c r="G130" s="82" t="s">
        <v>2338</v>
      </c>
      <c r="H130" s="84">
        <v>42</v>
      </c>
      <c r="I130" s="84">
        <v>1</v>
      </c>
      <c r="J130" s="84">
        <v>1</v>
      </c>
      <c r="K130" s="136">
        <f t="shared" si="22"/>
        <v>1</v>
      </c>
      <c r="L130" s="133" t="s">
        <v>3517</v>
      </c>
      <c r="M130" s="162"/>
      <c r="N130" s="162"/>
      <c r="O130" s="163"/>
      <c r="P130" s="164"/>
      <c r="Q130" s="165"/>
      <c r="R130" s="137">
        <f t="shared" si="13"/>
        <v>1</v>
      </c>
      <c r="S130" s="170"/>
      <c r="T130" s="176" t="str">
        <f t="shared" si="14"/>
        <v/>
      </c>
      <c r="U130" s="94">
        <v>10</v>
      </c>
      <c r="V130" s="84">
        <v>200</v>
      </c>
      <c r="W130" s="85">
        <v>10</v>
      </c>
      <c r="X130" s="94">
        <f t="shared" si="15"/>
        <v>840</v>
      </c>
      <c r="Y130" s="85" t="str">
        <f t="shared" si="16"/>
        <v/>
      </c>
      <c r="Z130" s="94">
        <f t="shared" si="17"/>
        <v>23520</v>
      </c>
      <c r="AA130" s="85" t="str">
        <f t="shared" si="18"/>
        <v/>
      </c>
      <c r="AB130" s="94" t="str">
        <f t="shared" si="19"/>
        <v/>
      </c>
      <c r="AC130" s="95" t="str">
        <f t="shared" si="20"/>
        <v/>
      </c>
      <c r="AD130" s="178" t="str">
        <f t="shared" si="21"/>
        <v/>
      </c>
    </row>
    <row r="131" spans="1:30" s="110" customFormat="1" ht="24.95" customHeight="1" x14ac:dyDescent="0.15">
      <c r="A131" s="133">
        <v>127</v>
      </c>
      <c r="B131" s="134">
        <v>3</v>
      </c>
      <c r="C131" s="134" t="s">
        <v>303</v>
      </c>
      <c r="D131" s="135" t="s">
        <v>2176</v>
      </c>
      <c r="E131" s="133"/>
      <c r="F131" s="82" t="s">
        <v>36</v>
      </c>
      <c r="G131" s="82" t="s">
        <v>142</v>
      </c>
      <c r="H131" s="84">
        <v>42</v>
      </c>
      <c r="I131" s="84">
        <v>6</v>
      </c>
      <c r="J131" s="84">
        <v>2</v>
      </c>
      <c r="K131" s="136">
        <f t="shared" si="22"/>
        <v>12</v>
      </c>
      <c r="L131" s="133" t="s">
        <v>3514</v>
      </c>
      <c r="M131" s="162"/>
      <c r="N131" s="162"/>
      <c r="O131" s="163"/>
      <c r="P131" s="164"/>
      <c r="Q131" s="165"/>
      <c r="R131" s="137">
        <f t="shared" si="13"/>
        <v>6</v>
      </c>
      <c r="S131" s="170"/>
      <c r="T131" s="176" t="str">
        <f t="shared" si="14"/>
        <v/>
      </c>
      <c r="U131" s="94">
        <v>10</v>
      </c>
      <c r="V131" s="84">
        <v>200</v>
      </c>
      <c r="W131" s="85">
        <v>10</v>
      </c>
      <c r="X131" s="94">
        <f t="shared" si="15"/>
        <v>10080</v>
      </c>
      <c r="Y131" s="85" t="str">
        <f t="shared" si="16"/>
        <v/>
      </c>
      <c r="Z131" s="94">
        <f t="shared" si="17"/>
        <v>282240</v>
      </c>
      <c r="AA131" s="85" t="str">
        <f t="shared" si="18"/>
        <v/>
      </c>
      <c r="AB131" s="94" t="str">
        <f t="shared" si="19"/>
        <v/>
      </c>
      <c r="AC131" s="95" t="str">
        <f t="shared" si="20"/>
        <v/>
      </c>
      <c r="AD131" s="178" t="str">
        <f t="shared" si="21"/>
        <v/>
      </c>
    </row>
    <row r="132" spans="1:30" s="110" customFormat="1" ht="24.95" customHeight="1" x14ac:dyDescent="0.15">
      <c r="A132" s="133">
        <v>128</v>
      </c>
      <c r="B132" s="134">
        <v>3</v>
      </c>
      <c r="C132" s="134" t="s">
        <v>303</v>
      </c>
      <c r="D132" s="135" t="s">
        <v>2176</v>
      </c>
      <c r="E132" s="133"/>
      <c r="F132" s="82" t="s">
        <v>24</v>
      </c>
      <c r="G132" s="82" t="s">
        <v>2338</v>
      </c>
      <c r="H132" s="84">
        <v>42</v>
      </c>
      <c r="I132" s="84">
        <v>1</v>
      </c>
      <c r="J132" s="84">
        <v>1</v>
      </c>
      <c r="K132" s="136">
        <f t="shared" si="22"/>
        <v>1</v>
      </c>
      <c r="L132" s="133" t="s">
        <v>3517</v>
      </c>
      <c r="M132" s="162"/>
      <c r="N132" s="162"/>
      <c r="O132" s="163"/>
      <c r="P132" s="164"/>
      <c r="Q132" s="165"/>
      <c r="R132" s="137">
        <f t="shared" si="13"/>
        <v>1</v>
      </c>
      <c r="S132" s="170"/>
      <c r="T132" s="176" t="str">
        <f t="shared" si="14"/>
        <v/>
      </c>
      <c r="U132" s="94">
        <v>10</v>
      </c>
      <c r="V132" s="84">
        <v>200</v>
      </c>
      <c r="W132" s="85">
        <v>10</v>
      </c>
      <c r="X132" s="94">
        <f t="shared" si="15"/>
        <v>840</v>
      </c>
      <c r="Y132" s="85" t="str">
        <f t="shared" si="16"/>
        <v/>
      </c>
      <c r="Z132" s="94">
        <f t="shared" si="17"/>
        <v>23520</v>
      </c>
      <c r="AA132" s="85" t="str">
        <f t="shared" si="18"/>
        <v/>
      </c>
      <c r="AB132" s="94" t="str">
        <f t="shared" si="19"/>
        <v/>
      </c>
      <c r="AC132" s="95" t="str">
        <f t="shared" si="20"/>
        <v/>
      </c>
      <c r="AD132" s="178" t="str">
        <f t="shared" si="21"/>
        <v/>
      </c>
    </row>
    <row r="133" spans="1:30" s="110" customFormat="1" ht="24.95" customHeight="1" x14ac:dyDescent="0.15">
      <c r="A133" s="133">
        <v>129</v>
      </c>
      <c r="B133" s="134">
        <v>3</v>
      </c>
      <c r="C133" s="134" t="s">
        <v>2921</v>
      </c>
      <c r="D133" s="135" t="s">
        <v>2176</v>
      </c>
      <c r="E133" s="133"/>
      <c r="F133" s="82" t="s">
        <v>36</v>
      </c>
      <c r="G133" s="82" t="s">
        <v>142</v>
      </c>
      <c r="H133" s="84">
        <v>42</v>
      </c>
      <c r="I133" s="84">
        <v>6</v>
      </c>
      <c r="J133" s="84">
        <v>2</v>
      </c>
      <c r="K133" s="136">
        <f t="shared" si="22"/>
        <v>12</v>
      </c>
      <c r="L133" s="133" t="s">
        <v>3514</v>
      </c>
      <c r="M133" s="162"/>
      <c r="N133" s="162"/>
      <c r="O133" s="163"/>
      <c r="P133" s="164"/>
      <c r="Q133" s="165"/>
      <c r="R133" s="137">
        <f t="shared" si="13"/>
        <v>6</v>
      </c>
      <c r="S133" s="170"/>
      <c r="T133" s="176" t="str">
        <f t="shared" si="14"/>
        <v/>
      </c>
      <c r="U133" s="94">
        <v>10</v>
      </c>
      <c r="V133" s="84">
        <v>200</v>
      </c>
      <c r="W133" s="85">
        <v>10</v>
      </c>
      <c r="X133" s="94">
        <f t="shared" si="15"/>
        <v>10080</v>
      </c>
      <c r="Y133" s="85" t="str">
        <f t="shared" si="16"/>
        <v/>
      </c>
      <c r="Z133" s="94">
        <f t="shared" si="17"/>
        <v>282240</v>
      </c>
      <c r="AA133" s="85" t="str">
        <f t="shared" si="18"/>
        <v/>
      </c>
      <c r="AB133" s="94" t="str">
        <f t="shared" si="19"/>
        <v/>
      </c>
      <c r="AC133" s="95" t="str">
        <f t="shared" si="20"/>
        <v/>
      </c>
      <c r="AD133" s="178" t="str">
        <f t="shared" si="21"/>
        <v/>
      </c>
    </row>
    <row r="134" spans="1:30" s="110" customFormat="1" ht="24.95" customHeight="1" x14ac:dyDescent="0.15">
      <c r="A134" s="133">
        <v>130</v>
      </c>
      <c r="B134" s="134">
        <v>3</v>
      </c>
      <c r="C134" s="134" t="s">
        <v>2921</v>
      </c>
      <c r="D134" s="135" t="s">
        <v>2176</v>
      </c>
      <c r="E134" s="133"/>
      <c r="F134" s="82" t="s">
        <v>24</v>
      </c>
      <c r="G134" s="82" t="s">
        <v>2338</v>
      </c>
      <c r="H134" s="84">
        <v>42</v>
      </c>
      <c r="I134" s="84">
        <v>1</v>
      </c>
      <c r="J134" s="84">
        <v>1</v>
      </c>
      <c r="K134" s="136">
        <f t="shared" si="22"/>
        <v>1</v>
      </c>
      <c r="L134" s="133" t="s">
        <v>3517</v>
      </c>
      <c r="M134" s="162"/>
      <c r="N134" s="162"/>
      <c r="O134" s="163"/>
      <c r="P134" s="164"/>
      <c r="Q134" s="165"/>
      <c r="R134" s="137">
        <f t="shared" si="13"/>
        <v>1</v>
      </c>
      <c r="S134" s="170"/>
      <c r="T134" s="176" t="str">
        <f t="shared" si="14"/>
        <v/>
      </c>
      <c r="U134" s="94">
        <v>10</v>
      </c>
      <c r="V134" s="84">
        <v>200</v>
      </c>
      <c r="W134" s="85">
        <v>10</v>
      </c>
      <c r="X134" s="94">
        <f t="shared" si="15"/>
        <v>840</v>
      </c>
      <c r="Y134" s="85" t="str">
        <f t="shared" si="16"/>
        <v/>
      </c>
      <c r="Z134" s="94">
        <f t="shared" si="17"/>
        <v>23520</v>
      </c>
      <c r="AA134" s="85" t="str">
        <f t="shared" si="18"/>
        <v/>
      </c>
      <c r="AB134" s="94" t="str">
        <f t="shared" si="19"/>
        <v/>
      </c>
      <c r="AC134" s="95" t="str">
        <f t="shared" si="20"/>
        <v/>
      </c>
      <c r="AD134" s="178" t="str">
        <f t="shared" si="21"/>
        <v/>
      </c>
    </row>
    <row r="135" spans="1:30" s="110" customFormat="1" ht="24.95" customHeight="1" x14ac:dyDescent="0.15">
      <c r="A135" s="133">
        <v>131</v>
      </c>
      <c r="B135" s="134">
        <v>3</v>
      </c>
      <c r="C135" s="134" t="s">
        <v>294</v>
      </c>
      <c r="D135" s="135" t="s">
        <v>2176</v>
      </c>
      <c r="E135" s="133"/>
      <c r="F135" s="82" t="s">
        <v>36</v>
      </c>
      <c r="G135" s="82" t="s">
        <v>142</v>
      </c>
      <c r="H135" s="84">
        <v>42</v>
      </c>
      <c r="I135" s="84">
        <v>6</v>
      </c>
      <c r="J135" s="84">
        <v>2</v>
      </c>
      <c r="K135" s="136">
        <f t="shared" si="22"/>
        <v>12</v>
      </c>
      <c r="L135" s="133" t="s">
        <v>3514</v>
      </c>
      <c r="M135" s="162"/>
      <c r="N135" s="162"/>
      <c r="O135" s="163"/>
      <c r="P135" s="164"/>
      <c r="Q135" s="165"/>
      <c r="R135" s="137">
        <f t="shared" ref="R135:R180" si="23">+I135</f>
        <v>6</v>
      </c>
      <c r="S135" s="170"/>
      <c r="T135" s="176" t="str">
        <f t="shared" ref="T135:T180" si="24">IFERROR(IF(S135="","",R135*S135),"-")</f>
        <v/>
      </c>
      <c r="U135" s="94">
        <v>10</v>
      </c>
      <c r="V135" s="84">
        <v>200</v>
      </c>
      <c r="W135" s="85">
        <v>10</v>
      </c>
      <c r="X135" s="94">
        <f t="shared" ref="X135:X180" si="25">IFERROR(IF(H135="","",ROUNDDOWN(H135/1000*K135*U135*V135*W135,0)),"-")</f>
        <v>10080</v>
      </c>
      <c r="Y135" s="85" t="str">
        <f t="shared" ref="Y135:Y180" si="26">IFERROR(IF(Q135="","",ROUNDDOWN(Q135/1000*R135*U135*V135*W135,0)),"-")</f>
        <v/>
      </c>
      <c r="Z135" s="94">
        <f t="shared" ref="Z135:Z180" si="27">IFERROR(IF(H135="","",ROUNDDOWN(X135*$V$2,0)),"-")</f>
        <v>282240</v>
      </c>
      <c r="AA135" s="85" t="str">
        <f t="shared" ref="AA135:AA180" si="28">IFERROR(IF(Q135="","",ROUNDDOWN(Y135*$V$2,0)),"-")</f>
        <v/>
      </c>
      <c r="AB135" s="94" t="str">
        <f t="shared" ref="AB135:AB180" si="29">IFERROR(IF(Q135="","",ROUNDDOWN(X135-Y135,0)),"-")</f>
        <v/>
      </c>
      <c r="AC135" s="95" t="str">
        <f t="shared" ref="AC135:AC180" si="30">IFERROR(IF(Q135="","",ROUNDDOWN(Z135-AA135,0)),"-")</f>
        <v/>
      </c>
      <c r="AD135" s="178" t="str">
        <f t="shared" ref="AD135:AD180" si="31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>
        <v>3</v>
      </c>
      <c r="C136" s="134" t="s">
        <v>294</v>
      </c>
      <c r="D136" s="135" t="s">
        <v>2176</v>
      </c>
      <c r="E136" s="133"/>
      <c r="F136" s="82" t="s">
        <v>24</v>
      </c>
      <c r="G136" s="82" t="s">
        <v>2338</v>
      </c>
      <c r="H136" s="84">
        <v>42</v>
      </c>
      <c r="I136" s="84">
        <v>1</v>
      </c>
      <c r="J136" s="84">
        <v>1</v>
      </c>
      <c r="K136" s="136">
        <f t="shared" si="22"/>
        <v>1</v>
      </c>
      <c r="L136" s="133" t="s">
        <v>3517</v>
      </c>
      <c r="M136" s="162"/>
      <c r="N136" s="162"/>
      <c r="O136" s="163"/>
      <c r="P136" s="164"/>
      <c r="Q136" s="165"/>
      <c r="R136" s="137">
        <f t="shared" si="23"/>
        <v>1</v>
      </c>
      <c r="S136" s="170"/>
      <c r="T136" s="176" t="str">
        <f t="shared" si="24"/>
        <v/>
      </c>
      <c r="U136" s="94">
        <v>10</v>
      </c>
      <c r="V136" s="84">
        <v>200</v>
      </c>
      <c r="W136" s="85">
        <v>10</v>
      </c>
      <c r="X136" s="94">
        <f t="shared" si="25"/>
        <v>840</v>
      </c>
      <c r="Y136" s="85" t="str">
        <f t="shared" si="26"/>
        <v/>
      </c>
      <c r="Z136" s="94">
        <f t="shared" si="27"/>
        <v>23520</v>
      </c>
      <c r="AA136" s="85" t="str">
        <f t="shared" si="28"/>
        <v/>
      </c>
      <c r="AB136" s="94" t="str">
        <f t="shared" si="29"/>
        <v/>
      </c>
      <c r="AC136" s="95" t="str">
        <f t="shared" si="30"/>
        <v/>
      </c>
      <c r="AD136" s="178" t="str">
        <f t="shared" si="31"/>
        <v/>
      </c>
    </row>
    <row r="137" spans="1:30" s="110" customFormat="1" ht="24.95" customHeight="1" x14ac:dyDescent="0.15">
      <c r="A137" s="133">
        <v>133</v>
      </c>
      <c r="B137" s="134">
        <v>3</v>
      </c>
      <c r="C137" s="134" t="s">
        <v>2927</v>
      </c>
      <c r="D137" s="135" t="s">
        <v>2176</v>
      </c>
      <c r="E137" s="133"/>
      <c r="F137" s="82" t="s">
        <v>36</v>
      </c>
      <c r="G137" s="82" t="s">
        <v>142</v>
      </c>
      <c r="H137" s="84">
        <v>42</v>
      </c>
      <c r="I137" s="84">
        <v>6</v>
      </c>
      <c r="J137" s="84">
        <v>2</v>
      </c>
      <c r="K137" s="136">
        <f t="shared" si="22"/>
        <v>12</v>
      </c>
      <c r="L137" s="133" t="s">
        <v>3514</v>
      </c>
      <c r="M137" s="162"/>
      <c r="N137" s="162"/>
      <c r="O137" s="163"/>
      <c r="P137" s="164"/>
      <c r="Q137" s="165"/>
      <c r="R137" s="137">
        <f t="shared" si="23"/>
        <v>6</v>
      </c>
      <c r="S137" s="170"/>
      <c r="T137" s="176" t="str">
        <f t="shared" si="24"/>
        <v/>
      </c>
      <c r="U137" s="94">
        <v>10</v>
      </c>
      <c r="V137" s="84">
        <v>200</v>
      </c>
      <c r="W137" s="85">
        <v>10</v>
      </c>
      <c r="X137" s="94">
        <f t="shared" si="25"/>
        <v>10080</v>
      </c>
      <c r="Y137" s="85" t="str">
        <f t="shared" si="26"/>
        <v/>
      </c>
      <c r="Z137" s="94">
        <f t="shared" si="27"/>
        <v>282240</v>
      </c>
      <c r="AA137" s="85" t="str">
        <f t="shared" si="28"/>
        <v/>
      </c>
      <c r="AB137" s="94" t="str">
        <f t="shared" si="29"/>
        <v/>
      </c>
      <c r="AC137" s="95" t="str">
        <f t="shared" si="30"/>
        <v/>
      </c>
      <c r="AD137" s="178" t="str">
        <f t="shared" si="31"/>
        <v/>
      </c>
    </row>
    <row r="138" spans="1:30" s="110" customFormat="1" ht="24.95" customHeight="1" x14ac:dyDescent="0.15">
      <c r="A138" s="133">
        <v>134</v>
      </c>
      <c r="B138" s="134">
        <v>3</v>
      </c>
      <c r="C138" s="134" t="s">
        <v>2927</v>
      </c>
      <c r="D138" s="135" t="s">
        <v>2176</v>
      </c>
      <c r="E138" s="133"/>
      <c r="F138" s="82" t="s">
        <v>24</v>
      </c>
      <c r="G138" s="82" t="s">
        <v>2338</v>
      </c>
      <c r="H138" s="84">
        <v>42</v>
      </c>
      <c r="I138" s="84">
        <v>1</v>
      </c>
      <c r="J138" s="84">
        <v>1</v>
      </c>
      <c r="K138" s="136">
        <f t="shared" si="22"/>
        <v>1</v>
      </c>
      <c r="L138" s="133" t="s">
        <v>3517</v>
      </c>
      <c r="M138" s="162"/>
      <c r="N138" s="162"/>
      <c r="O138" s="163"/>
      <c r="P138" s="164"/>
      <c r="Q138" s="165"/>
      <c r="R138" s="137">
        <f t="shared" si="23"/>
        <v>1</v>
      </c>
      <c r="S138" s="170"/>
      <c r="T138" s="176" t="str">
        <f t="shared" si="24"/>
        <v/>
      </c>
      <c r="U138" s="94">
        <v>10</v>
      </c>
      <c r="V138" s="84">
        <v>200</v>
      </c>
      <c r="W138" s="85">
        <v>10</v>
      </c>
      <c r="X138" s="94">
        <f t="shared" si="25"/>
        <v>840</v>
      </c>
      <c r="Y138" s="85" t="str">
        <f t="shared" si="26"/>
        <v/>
      </c>
      <c r="Z138" s="94">
        <f t="shared" si="27"/>
        <v>23520</v>
      </c>
      <c r="AA138" s="85" t="str">
        <f t="shared" si="28"/>
        <v/>
      </c>
      <c r="AB138" s="94" t="str">
        <f t="shared" si="29"/>
        <v/>
      </c>
      <c r="AC138" s="95" t="str">
        <f t="shared" si="30"/>
        <v/>
      </c>
      <c r="AD138" s="178" t="str">
        <f t="shared" si="31"/>
        <v/>
      </c>
    </row>
    <row r="139" spans="1:30" s="110" customFormat="1" ht="24.95" customHeight="1" x14ac:dyDescent="0.15">
      <c r="A139" s="133">
        <v>135</v>
      </c>
      <c r="B139" s="134">
        <v>3</v>
      </c>
      <c r="C139" s="134" t="s">
        <v>2928</v>
      </c>
      <c r="D139" s="135" t="s">
        <v>2176</v>
      </c>
      <c r="E139" s="133"/>
      <c r="F139" s="82" t="s">
        <v>113</v>
      </c>
      <c r="G139" s="82" t="s">
        <v>114</v>
      </c>
      <c r="H139" s="84">
        <v>22</v>
      </c>
      <c r="I139" s="84">
        <v>2</v>
      </c>
      <c r="J139" s="84">
        <v>1</v>
      </c>
      <c r="K139" s="136">
        <f t="shared" si="22"/>
        <v>2</v>
      </c>
      <c r="L139" s="133" t="s">
        <v>3514</v>
      </c>
      <c r="M139" s="162"/>
      <c r="N139" s="162"/>
      <c r="O139" s="163"/>
      <c r="P139" s="164"/>
      <c r="Q139" s="165"/>
      <c r="R139" s="137">
        <f t="shared" si="23"/>
        <v>2</v>
      </c>
      <c r="S139" s="170"/>
      <c r="T139" s="176" t="str">
        <f t="shared" si="24"/>
        <v/>
      </c>
      <c r="U139" s="94">
        <v>2</v>
      </c>
      <c r="V139" s="84">
        <v>200</v>
      </c>
      <c r="W139" s="85">
        <v>10</v>
      </c>
      <c r="X139" s="94">
        <f t="shared" si="25"/>
        <v>176</v>
      </c>
      <c r="Y139" s="85" t="str">
        <f t="shared" si="26"/>
        <v/>
      </c>
      <c r="Z139" s="94">
        <f t="shared" si="27"/>
        <v>4928</v>
      </c>
      <c r="AA139" s="85" t="str">
        <f t="shared" si="28"/>
        <v/>
      </c>
      <c r="AB139" s="94" t="str">
        <f t="shared" si="29"/>
        <v/>
      </c>
      <c r="AC139" s="95" t="str">
        <f t="shared" si="30"/>
        <v/>
      </c>
      <c r="AD139" s="178" t="str">
        <f t="shared" si="31"/>
        <v/>
      </c>
    </row>
    <row r="140" spans="1:30" s="110" customFormat="1" ht="24.95" customHeight="1" x14ac:dyDescent="0.15">
      <c r="A140" s="133">
        <v>136</v>
      </c>
      <c r="B140" s="134">
        <v>3</v>
      </c>
      <c r="C140" s="134" t="s">
        <v>2196</v>
      </c>
      <c r="D140" s="135" t="s">
        <v>2176</v>
      </c>
      <c r="E140" s="133"/>
      <c r="F140" s="82" t="s">
        <v>36</v>
      </c>
      <c r="G140" s="82" t="s">
        <v>142</v>
      </c>
      <c r="H140" s="84">
        <v>42</v>
      </c>
      <c r="I140" s="84">
        <v>4</v>
      </c>
      <c r="J140" s="84">
        <v>2</v>
      </c>
      <c r="K140" s="136">
        <f t="shared" si="22"/>
        <v>8</v>
      </c>
      <c r="L140" s="133" t="s">
        <v>3514</v>
      </c>
      <c r="M140" s="162"/>
      <c r="N140" s="162"/>
      <c r="O140" s="163"/>
      <c r="P140" s="164"/>
      <c r="Q140" s="165"/>
      <c r="R140" s="137">
        <f t="shared" si="23"/>
        <v>4</v>
      </c>
      <c r="S140" s="170"/>
      <c r="T140" s="176" t="str">
        <f t="shared" si="24"/>
        <v/>
      </c>
      <c r="U140" s="94">
        <v>10</v>
      </c>
      <c r="V140" s="84">
        <v>200</v>
      </c>
      <c r="W140" s="85">
        <v>10</v>
      </c>
      <c r="X140" s="94">
        <f t="shared" si="25"/>
        <v>6720</v>
      </c>
      <c r="Y140" s="85" t="str">
        <f t="shared" si="26"/>
        <v/>
      </c>
      <c r="Z140" s="94">
        <f t="shared" si="27"/>
        <v>188160</v>
      </c>
      <c r="AA140" s="85" t="str">
        <f t="shared" si="28"/>
        <v/>
      </c>
      <c r="AB140" s="94" t="str">
        <f t="shared" si="29"/>
        <v/>
      </c>
      <c r="AC140" s="95" t="str">
        <f t="shared" si="30"/>
        <v/>
      </c>
      <c r="AD140" s="178" t="str">
        <f t="shared" si="31"/>
        <v/>
      </c>
    </row>
    <row r="141" spans="1:30" s="110" customFormat="1" ht="24.95" customHeight="1" x14ac:dyDescent="0.15">
      <c r="A141" s="133">
        <v>137</v>
      </c>
      <c r="B141" s="134">
        <v>3</v>
      </c>
      <c r="C141" s="134" t="s">
        <v>2196</v>
      </c>
      <c r="D141" s="135" t="s">
        <v>2176</v>
      </c>
      <c r="E141" s="133"/>
      <c r="F141" s="82" t="s">
        <v>24</v>
      </c>
      <c r="G141" s="82" t="s">
        <v>2338</v>
      </c>
      <c r="H141" s="84">
        <v>42</v>
      </c>
      <c r="I141" s="84">
        <v>1</v>
      </c>
      <c r="J141" s="84">
        <v>1</v>
      </c>
      <c r="K141" s="136">
        <f t="shared" si="22"/>
        <v>1</v>
      </c>
      <c r="L141" s="133" t="s">
        <v>3517</v>
      </c>
      <c r="M141" s="162"/>
      <c r="N141" s="162"/>
      <c r="O141" s="163"/>
      <c r="P141" s="164"/>
      <c r="Q141" s="165"/>
      <c r="R141" s="137">
        <f t="shared" si="23"/>
        <v>1</v>
      </c>
      <c r="S141" s="170"/>
      <c r="T141" s="176" t="str">
        <f t="shared" si="24"/>
        <v/>
      </c>
      <c r="U141" s="94">
        <v>10</v>
      </c>
      <c r="V141" s="84">
        <v>200</v>
      </c>
      <c r="W141" s="85">
        <v>10</v>
      </c>
      <c r="X141" s="94">
        <f t="shared" si="25"/>
        <v>840</v>
      </c>
      <c r="Y141" s="85" t="str">
        <f t="shared" si="26"/>
        <v/>
      </c>
      <c r="Z141" s="94">
        <f t="shared" si="27"/>
        <v>23520</v>
      </c>
      <c r="AA141" s="85" t="str">
        <f t="shared" si="28"/>
        <v/>
      </c>
      <c r="AB141" s="94" t="str">
        <f t="shared" si="29"/>
        <v/>
      </c>
      <c r="AC141" s="95" t="str">
        <f t="shared" si="30"/>
        <v/>
      </c>
      <c r="AD141" s="178" t="str">
        <f t="shared" si="31"/>
        <v/>
      </c>
    </row>
    <row r="142" spans="1:30" s="110" customFormat="1" ht="24.95" customHeight="1" x14ac:dyDescent="0.15">
      <c r="A142" s="133">
        <v>138</v>
      </c>
      <c r="B142" s="134">
        <v>3</v>
      </c>
      <c r="C142" s="134" t="s">
        <v>2935</v>
      </c>
      <c r="D142" s="135" t="s">
        <v>2176</v>
      </c>
      <c r="E142" s="133"/>
      <c r="F142" s="82" t="s">
        <v>36</v>
      </c>
      <c r="G142" s="82" t="s">
        <v>142</v>
      </c>
      <c r="H142" s="84">
        <v>42</v>
      </c>
      <c r="I142" s="84">
        <v>10</v>
      </c>
      <c r="J142" s="84">
        <v>2</v>
      </c>
      <c r="K142" s="136">
        <f t="shared" ref="K142:K180" si="32">+I142*J142</f>
        <v>20</v>
      </c>
      <c r="L142" s="133" t="s">
        <v>3514</v>
      </c>
      <c r="M142" s="162"/>
      <c r="N142" s="162"/>
      <c r="O142" s="163"/>
      <c r="P142" s="164"/>
      <c r="Q142" s="165"/>
      <c r="R142" s="137">
        <f t="shared" si="23"/>
        <v>10</v>
      </c>
      <c r="S142" s="170"/>
      <c r="T142" s="176" t="str">
        <f t="shared" si="24"/>
        <v/>
      </c>
      <c r="U142" s="94">
        <v>10</v>
      </c>
      <c r="V142" s="84">
        <v>200</v>
      </c>
      <c r="W142" s="85">
        <v>10</v>
      </c>
      <c r="X142" s="94">
        <f t="shared" si="25"/>
        <v>16800</v>
      </c>
      <c r="Y142" s="85" t="str">
        <f t="shared" si="26"/>
        <v/>
      </c>
      <c r="Z142" s="94">
        <f t="shared" si="27"/>
        <v>470400</v>
      </c>
      <c r="AA142" s="85" t="str">
        <f t="shared" si="28"/>
        <v/>
      </c>
      <c r="AB142" s="94" t="str">
        <f t="shared" si="29"/>
        <v/>
      </c>
      <c r="AC142" s="95" t="str">
        <f t="shared" si="30"/>
        <v/>
      </c>
      <c r="AD142" s="178" t="str">
        <f t="shared" si="31"/>
        <v/>
      </c>
    </row>
    <row r="143" spans="1:30" s="110" customFormat="1" ht="24.95" customHeight="1" x14ac:dyDescent="0.15">
      <c r="A143" s="133">
        <v>139</v>
      </c>
      <c r="B143" s="134">
        <v>3</v>
      </c>
      <c r="C143" s="134" t="s">
        <v>2935</v>
      </c>
      <c r="D143" s="135" t="s">
        <v>2176</v>
      </c>
      <c r="E143" s="133"/>
      <c r="F143" s="82" t="s">
        <v>24</v>
      </c>
      <c r="G143" s="82" t="s">
        <v>2338</v>
      </c>
      <c r="H143" s="84">
        <v>42</v>
      </c>
      <c r="I143" s="84">
        <v>1</v>
      </c>
      <c r="J143" s="84">
        <v>1</v>
      </c>
      <c r="K143" s="136">
        <f t="shared" si="32"/>
        <v>1</v>
      </c>
      <c r="L143" s="133" t="s">
        <v>3517</v>
      </c>
      <c r="M143" s="162"/>
      <c r="N143" s="162"/>
      <c r="O143" s="163"/>
      <c r="P143" s="164"/>
      <c r="Q143" s="165"/>
      <c r="R143" s="137">
        <f t="shared" si="23"/>
        <v>1</v>
      </c>
      <c r="S143" s="170"/>
      <c r="T143" s="176" t="str">
        <f t="shared" si="24"/>
        <v/>
      </c>
      <c r="U143" s="94">
        <v>10</v>
      </c>
      <c r="V143" s="84">
        <v>200</v>
      </c>
      <c r="W143" s="85">
        <v>10</v>
      </c>
      <c r="X143" s="94">
        <f t="shared" si="25"/>
        <v>840</v>
      </c>
      <c r="Y143" s="85" t="str">
        <f t="shared" si="26"/>
        <v/>
      </c>
      <c r="Z143" s="94">
        <f t="shared" si="27"/>
        <v>23520</v>
      </c>
      <c r="AA143" s="85" t="str">
        <f t="shared" si="28"/>
        <v/>
      </c>
      <c r="AB143" s="94" t="str">
        <f t="shared" si="29"/>
        <v/>
      </c>
      <c r="AC143" s="95" t="str">
        <f t="shared" si="30"/>
        <v/>
      </c>
      <c r="AD143" s="178" t="str">
        <f t="shared" si="31"/>
        <v/>
      </c>
    </row>
    <row r="144" spans="1:30" s="110" customFormat="1" ht="24.95" customHeight="1" x14ac:dyDescent="0.15">
      <c r="A144" s="133">
        <v>140</v>
      </c>
      <c r="B144" s="134">
        <v>3</v>
      </c>
      <c r="C144" s="134" t="s">
        <v>1981</v>
      </c>
      <c r="D144" s="135" t="s">
        <v>2176</v>
      </c>
      <c r="E144" s="133"/>
      <c r="F144" s="82" t="s">
        <v>24</v>
      </c>
      <c r="G144" s="82" t="s">
        <v>49</v>
      </c>
      <c r="H144" s="84">
        <v>42</v>
      </c>
      <c r="I144" s="84">
        <v>2</v>
      </c>
      <c r="J144" s="84">
        <v>1</v>
      </c>
      <c r="K144" s="136">
        <f t="shared" si="32"/>
        <v>2</v>
      </c>
      <c r="L144" s="133" t="s">
        <v>3514</v>
      </c>
      <c r="M144" s="162"/>
      <c r="N144" s="162"/>
      <c r="O144" s="163"/>
      <c r="P144" s="164"/>
      <c r="Q144" s="165"/>
      <c r="R144" s="137">
        <f t="shared" si="23"/>
        <v>2</v>
      </c>
      <c r="S144" s="170"/>
      <c r="T144" s="176" t="str">
        <f t="shared" si="24"/>
        <v/>
      </c>
      <c r="U144" s="94">
        <v>2</v>
      </c>
      <c r="V144" s="84">
        <v>200</v>
      </c>
      <c r="W144" s="85">
        <v>10</v>
      </c>
      <c r="X144" s="94">
        <f t="shared" si="25"/>
        <v>336</v>
      </c>
      <c r="Y144" s="85" t="str">
        <f t="shared" si="26"/>
        <v/>
      </c>
      <c r="Z144" s="94">
        <f t="shared" si="27"/>
        <v>9408</v>
      </c>
      <c r="AA144" s="85" t="str">
        <f t="shared" si="28"/>
        <v/>
      </c>
      <c r="AB144" s="94" t="str">
        <f t="shared" si="29"/>
        <v/>
      </c>
      <c r="AC144" s="95" t="str">
        <f t="shared" si="30"/>
        <v/>
      </c>
      <c r="AD144" s="178" t="str">
        <f t="shared" si="31"/>
        <v/>
      </c>
    </row>
    <row r="145" spans="1:30" s="110" customFormat="1" ht="24.95" customHeight="1" x14ac:dyDescent="0.15">
      <c r="A145" s="133">
        <v>141</v>
      </c>
      <c r="B145" s="134"/>
      <c r="C145" s="134" t="s">
        <v>2940</v>
      </c>
      <c r="D145" s="135" t="s">
        <v>2967</v>
      </c>
      <c r="E145" s="133"/>
      <c r="F145" s="82" t="s">
        <v>113</v>
      </c>
      <c r="G145" s="82" t="s">
        <v>2944</v>
      </c>
      <c r="H145" s="84">
        <v>22</v>
      </c>
      <c r="I145" s="84">
        <v>3</v>
      </c>
      <c r="J145" s="84">
        <v>1</v>
      </c>
      <c r="K145" s="136">
        <f t="shared" ref="K145" si="33">+I145*J145</f>
        <v>3</v>
      </c>
      <c r="L145" s="133" t="s">
        <v>3514</v>
      </c>
      <c r="M145" s="162"/>
      <c r="N145" s="162"/>
      <c r="O145" s="163"/>
      <c r="P145" s="164"/>
      <c r="Q145" s="165"/>
      <c r="R145" s="137">
        <f t="shared" si="23"/>
        <v>3</v>
      </c>
      <c r="S145" s="170"/>
      <c r="T145" s="176" t="str">
        <f t="shared" si="24"/>
        <v/>
      </c>
      <c r="U145" s="94">
        <v>10</v>
      </c>
      <c r="V145" s="84">
        <v>200</v>
      </c>
      <c r="W145" s="85">
        <v>10</v>
      </c>
      <c r="X145" s="94">
        <f t="shared" si="25"/>
        <v>1320</v>
      </c>
      <c r="Y145" s="85" t="str">
        <f t="shared" si="26"/>
        <v/>
      </c>
      <c r="Z145" s="94">
        <f t="shared" si="27"/>
        <v>36960</v>
      </c>
      <c r="AA145" s="85" t="str">
        <f t="shared" si="28"/>
        <v/>
      </c>
      <c r="AB145" s="94" t="str">
        <f t="shared" si="29"/>
        <v/>
      </c>
      <c r="AC145" s="95" t="str">
        <f t="shared" si="30"/>
        <v/>
      </c>
      <c r="AD145" s="178" t="str">
        <f t="shared" si="31"/>
        <v/>
      </c>
    </row>
    <row r="146" spans="1:30" s="110" customFormat="1" ht="24.95" customHeight="1" x14ac:dyDescent="0.15">
      <c r="A146" s="133">
        <v>142</v>
      </c>
      <c r="B146" s="134"/>
      <c r="C146" s="202" t="s">
        <v>1385</v>
      </c>
      <c r="D146" s="135"/>
      <c r="E146" s="133"/>
      <c r="F146" s="82"/>
      <c r="G146" s="82"/>
      <c r="H146" s="84"/>
      <c r="I146" s="84"/>
      <c r="J146" s="84"/>
      <c r="K146" s="136"/>
      <c r="L146" s="133"/>
      <c r="M146" s="162"/>
      <c r="N146" s="162"/>
      <c r="O146" s="163"/>
      <c r="P146" s="164"/>
      <c r="Q146" s="165"/>
      <c r="R146" s="137"/>
      <c r="S146" s="170"/>
      <c r="T146" s="176" t="str">
        <f t="shared" si="24"/>
        <v/>
      </c>
      <c r="U146" s="94"/>
      <c r="V146" s="84"/>
      <c r="W146" s="85"/>
      <c r="X146" s="94" t="str">
        <f t="shared" si="25"/>
        <v/>
      </c>
      <c r="Y146" s="85" t="str">
        <f t="shared" si="26"/>
        <v/>
      </c>
      <c r="Z146" s="94" t="str">
        <f t="shared" si="27"/>
        <v/>
      </c>
      <c r="AA146" s="85" t="str">
        <f t="shared" si="28"/>
        <v/>
      </c>
      <c r="AB146" s="94" t="str">
        <f t="shared" si="29"/>
        <v/>
      </c>
      <c r="AC146" s="95" t="str">
        <f t="shared" si="30"/>
        <v/>
      </c>
      <c r="AD146" s="178" t="str">
        <f t="shared" si="31"/>
        <v/>
      </c>
    </row>
    <row r="147" spans="1:30" s="110" customFormat="1" ht="24.95" customHeight="1" x14ac:dyDescent="0.15">
      <c r="A147" s="133">
        <v>143</v>
      </c>
      <c r="B147" s="134"/>
      <c r="C147" s="134" t="s">
        <v>2203</v>
      </c>
      <c r="D147" s="135" t="s">
        <v>2176</v>
      </c>
      <c r="E147" s="133"/>
      <c r="F147" s="82" t="s">
        <v>2172</v>
      </c>
      <c r="G147" s="82" t="s">
        <v>2941</v>
      </c>
      <c r="H147" s="84">
        <v>30</v>
      </c>
      <c r="I147" s="84">
        <v>4</v>
      </c>
      <c r="J147" s="84">
        <v>1</v>
      </c>
      <c r="K147" s="136">
        <f t="shared" si="32"/>
        <v>4</v>
      </c>
      <c r="L147" s="133" t="s">
        <v>3514</v>
      </c>
      <c r="M147" s="162"/>
      <c r="N147" s="162"/>
      <c r="O147" s="163"/>
      <c r="P147" s="164"/>
      <c r="Q147" s="165"/>
      <c r="R147" s="137">
        <f t="shared" si="23"/>
        <v>4</v>
      </c>
      <c r="S147" s="170"/>
      <c r="T147" s="176" t="str">
        <f t="shared" si="24"/>
        <v/>
      </c>
      <c r="U147" s="94">
        <v>10</v>
      </c>
      <c r="V147" s="84">
        <v>200</v>
      </c>
      <c r="W147" s="85">
        <v>10</v>
      </c>
      <c r="X147" s="94">
        <f t="shared" si="25"/>
        <v>2400</v>
      </c>
      <c r="Y147" s="85" t="str">
        <f t="shared" si="26"/>
        <v/>
      </c>
      <c r="Z147" s="94">
        <f t="shared" si="27"/>
        <v>67200</v>
      </c>
      <c r="AA147" s="85" t="str">
        <f t="shared" si="28"/>
        <v/>
      </c>
      <c r="AB147" s="94" t="str">
        <f t="shared" si="29"/>
        <v/>
      </c>
      <c r="AC147" s="95" t="str">
        <f t="shared" si="30"/>
        <v/>
      </c>
      <c r="AD147" s="178" t="str">
        <f t="shared" si="31"/>
        <v/>
      </c>
    </row>
    <row r="148" spans="1:30" s="110" customFormat="1" ht="24.95" customHeight="1" x14ac:dyDescent="0.15">
      <c r="A148" s="133">
        <v>144</v>
      </c>
      <c r="B148" s="134"/>
      <c r="C148" s="202" t="s">
        <v>23</v>
      </c>
      <c r="D148" s="135"/>
      <c r="E148" s="133"/>
      <c r="F148" s="82"/>
      <c r="G148" s="82"/>
      <c r="H148" s="84"/>
      <c r="I148" s="84"/>
      <c r="J148" s="84"/>
      <c r="K148" s="136"/>
      <c r="L148" s="133"/>
      <c r="M148" s="162"/>
      <c r="N148" s="162"/>
      <c r="O148" s="163"/>
      <c r="P148" s="164"/>
      <c r="Q148" s="165"/>
      <c r="R148" s="137"/>
      <c r="S148" s="170"/>
      <c r="T148" s="176" t="str">
        <f t="shared" si="24"/>
        <v/>
      </c>
      <c r="U148" s="94"/>
      <c r="V148" s="84"/>
      <c r="W148" s="85"/>
      <c r="X148" s="94" t="str">
        <f t="shared" si="25"/>
        <v/>
      </c>
      <c r="Y148" s="85" t="str">
        <f t="shared" si="26"/>
        <v/>
      </c>
      <c r="Z148" s="94" t="str">
        <f t="shared" si="27"/>
        <v/>
      </c>
      <c r="AA148" s="85" t="str">
        <f t="shared" si="28"/>
        <v/>
      </c>
      <c r="AB148" s="94" t="str">
        <f t="shared" si="29"/>
        <v/>
      </c>
      <c r="AC148" s="95" t="str">
        <f t="shared" si="30"/>
        <v/>
      </c>
      <c r="AD148" s="178" t="str">
        <f t="shared" si="31"/>
        <v/>
      </c>
    </row>
    <row r="149" spans="1:30" s="110" customFormat="1" ht="24.95" customHeight="1" x14ac:dyDescent="0.15">
      <c r="A149" s="133">
        <v>145</v>
      </c>
      <c r="B149" s="134">
        <v>1</v>
      </c>
      <c r="C149" s="134" t="s">
        <v>2945</v>
      </c>
      <c r="D149" s="135" t="s">
        <v>2967</v>
      </c>
      <c r="E149" s="133"/>
      <c r="F149" s="82" t="s">
        <v>2947</v>
      </c>
      <c r="G149" s="82" t="s">
        <v>2948</v>
      </c>
      <c r="H149" s="84">
        <v>160</v>
      </c>
      <c r="I149" s="84">
        <v>2</v>
      </c>
      <c r="J149" s="84">
        <v>1</v>
      </c>
      <c r="K149" s="136">
        <f t="shared" si="32"/>
        <v>2</v>
      </c>
      <c r="L149" s="133" t="s">
        <v>3517</v>
      </c>
      <c r="M149" s="162"/>
      <c r="N149" s="162"/>
      <c r="O149" s="163"/>
      <c r="P149" s="164"/>
      <c r="Q149" s="165"/>
      <c r="R149" s="137">
        <f t="shared" si="23"/>
        <v>2</v>
      </c>
      <c r="S149" s="170"/>
      <c r="T149" s="176" t="str">
        <f t="shared" si="24"/>
        <v/>
      </c>
      <c r="U149" s="94">
        <v>10</v>
      </c>
      <c r="V149" s="84">
        <v>200</v>
      </c>
      <c r="W149" s="85">
        <v>10</v>
      </c>
      <c r="X149" s="94">
        <f t="shared" si="25"/>
        <v>6400</v>
      </c>
      <c r="Y149" s="85" t="str">
        <f t="shared" si="26"/>
        <v/>
      </c>
      <c r="Z149" s="94">
        <f t="shared" si="27"/>
        <v>179200</v>
      </c>
      <c r="AA149" s="85" t="str">
        <f t="shared" si="28"/>
        <v/>
      </c>
      <c r="AB149" s="94" t="str">
        <f t="shared" si="29"/>
        <v/>
      </c>
      <c r="AC149" s="95" t="str">
        <f t="shared" si="30"/>
        <v/>
      </c>
      <c r="AD149" s="178" t="str">
        <f t="shared" si="31"/>
        <v/>
      </c>
    </row>
    <row r="150" spans="1:30" s="110" customFormat="1" ht="24.95" customHeight="1" x14ac:dyDescent="0.15">
      <c r="A150" s="133">
        <v>146</v>
      </c>
      <c r="B150" s="134">
        <v>1</v>
      </c>
      <c r="C150" s="134" t="s">
        <v>2945</v>
      </c>
      <c r="D150" s="135" t="s">
        <v>2967</v>
      </c>
      <c r="E150" s="133"/>
      <c r="F150" s="82" t="s">
        <v>24</v>
      </c>
      <c r="G150" s="82" t="s">
        <v>37</v>
      </c>
      <c r="H150" s="84">
        <v>42</v>
      </c>
      <c r="I150" s="84">
        <v>2</v>
      </c>
      <c r="J150" s="84">
        <v>1</v>
      </c>
      <c r="K150" s="136">
        <f t="shared" si="32"/>
        <v>2</v>
      </c>
      <c r="L150" s="133" t="s">
        <v>3514</v>
      </c>
      <c r="M150" s="162"/>
      <c r="N150" s="162"/>
      <c r="O150" s="163"/>
      <c r="P150" s="164"/>
      <c r="Q150" s="165"/>
      <c r="R150" s="137">
        <f t="shared" si="23"/>
        <v>2</v>
      </c>
      <c r="S150" s="170"/>
      <c r="T150" s="176" t="str">
        <f t="shared" si="24"/>
        <v/>
      </c>
      <c r="U150" s="94">
        <v>10</v>
      </c>
      <c r="V150" s="84">
        <v>200</v>
      </c>
      <c r="W150" s="85">
        <v>10</v>
      </c>
      <c r="X150" s="94">
        <f t="shared" si="25"/>
        <v>1680</v>
      </c>
      <c r="Y150" s="85" t="str">
        <f t="shared" si="26"/>
        <v/>
      </c>
      <c r="Z150" s="94">
        <f t="shared" si="27"/>
        <v>47040</v>
      </c>
      <c r="AA150" s="85" t="str">
        <f t="shared" si="28"/>
        <v/>
      </c>
      <c r="AB150" s="94" t="str">
        <f t="shared" si="29"/>
        <v/>
      </c>
      <c r="AC150" s="95" t="str">
        <f t="shared" si="30"/>
        <v/>
      </c>
      <c r="AD150" s="178" t="str">
        <f t="shared" si="31"/>
        <v/>
      </c>
    </row>
    <row r="151" spans="1:30" s="110" customFormat="1" ht="24.95" customHeight="1" x14ac:dyDescent="0.15">
      <c r="A151" s="133">
        <v>147</v>
      </c>
      <c r="B151" s="134">
        <v>1</v>
      </c>
      <c r="C151" s="134" t="s">
        <v>2945</v>
      </c>
      <c r="D151" s="135" t="s">
        <v>2967</v>
      </c>
      <c r="E151" s="133"/>
      <c r="F151" s="82" t="s">
        <v>113</v>
      </c>
      <c r="G151" s="82" t="s">
        <v>114</v>
      </c>
      <c r="H151" s="84">
        <v>22</v>
      </c>
      <c r="I151" s="84">
        <v>2</v>
      </c>
      <c r="J151" s="84">
        <v>1</v>
      </c>
      <c r="K151" s="136">
        <f t="shared" si="32"/>
        <v>2</v>
      </c>
      <c r="L151" s="133" t="s">
        <v>3514</v>
      </c>
      <c r="M151" s="162"/>
      <c r="N151" s="162"/>
      <c r="O151" s="163"/>
      <c r="P151" s="164"/>
      <c r="Q151" s="165"/>
      <c r="R151" s="137">
        <f t="shared" si="23"/>
        <v>2</v>
      </c>
      <c r="S151" s="170"/>
      <c r="T151" s="176" t="str">
        <f t="shared" si="24"/>
        <v/>
      </c>
      <c r="U151" s="94">
        <v>10</v>
      </c>
      <c r="V151" s="84">
        <v>200</v>
      </c>
      <c r="W151" s="85">
        <v>10</v>
      </c>
      <c r="X151" s="94">
        <f t="shared" si="25"/>
        <v>880</v>
      </c>
      <c r="Y151" s="85" t="str">
        <f t="shared" si="26"/>
        <v/>
      </c>
      <c r="Z151" s="94">
        <f t="shared" si="27"/>
        <v>24640</v>
      </c>
      <c r="AA151" s="85" t="str">
        <f t="shared" si="28"/>
        <v/>
      </c>
      <c r="AB151" s="94" t="str">
        <f t="shared" si="29"/>
        <v/>
      </c>
      <c r="AC151" s="95" t="str">
        <f t="shared" si="30"/>
        <v/>
      </c>
      <c r="AD151" s="178" t="str">
        <f t="shared" si="31"/>
        <v/>
      </c>
    </row>
    <row r="152" spans="1:30" s="110" customFormat="1" ht="24.95" customHeight="1" x14ac:dyDescent="0.15">
      <c r="A152" s="133">
        <v>148</v>
      </c>
      <c r="B152" s="134"/>
      <c r="C152" s="202" t="s">
        <v>453</v>
      </c>
      <c r="D152" s="135"/>
      <c r="E152" s="133"/>
      <c r="F152" s="82"/>
      <c r="G152" s="82"/>
      <c r="H152" s="84"/>
      <c r="I152" s="84"/>
      <c r="J152" s="84"/>
      <c r="K152" s="136"/>
      <c r="L152" s="133"/>
      <c r="M152" s="162"/>
      <c r="N152" s="162"/>
      <c r="O152" s="163"/>
      <c r="P152" s="164"/>
      <c r="Q152" s="165"/>
      <c r="R152" s="137"/>
      <c r="S152" s="170"/>
      <c r="T152" s="176" t="str">
        <f t="shared" si="24"/>
        <v/>
      </c>
      <c r="U152" s="94"/>
      <c r="V152" s="84"/>
      <c r="W152" s="85"/>
      <c r="X152" s="94" t="str">
        <f t="shared" si="25"/>
        <v/>
      </c>
      <c r="Y152" s="85" t="str">
        <f t="shared" si="26"/>
        <v/>
      </c>
      <c r="Z152" s="94" t="str">
        <f t="shared" si="27"/>
        <v/>
      </c>
      <c r="AA152" s="85" t="str">
        <f t="shared" si="28"/>
        <v/>
      </c>
      <c r="AB152" s="94" t="str">
        <f t="shared" si="29"/>
        <v/>
      </c>
      <c r="AC152" s="95" t="str">
        <f t="shared" si="30"/>
        <v/>
      </c>
      <c r="AD152" s="178" t="str">
        <f t="shared" si="31"/>
        <v/>
      </c>
    </row>
    <row r="153" spans="1:30" s="110" customFormat="1" ht="24.95" customHeight="1" x14ac:dyDescent="0.15">
      <c r="A153" s="133">
        <v>149</v>
      </c>
      <c r="B153" s="134">
        <v>1</v>
      </c>
      <c r="C153" s="134" t="s">
        <v>2946</v>
      </c>
      <c r="D153" s="135" t="s">
        <v>2176</v>
      </c>
      <c r="E153" s="133"/>
      <c r="F153" s="82" t="s">
        <v>24</v>
      </c>
      <c r="G153" s="82" t="s">
        <v>37</v>
      </c>
      <c r="H153" s="84">
        <v>42</v>
      </c>
      <c r="I153" s="84">
        <v>3</v>
      </c>
      <c r="J153" s="84">
        <v>1</v>
      </c>
      <c r="K153" s="136">
        <f t="shared" si="32"/>
        <v>3</v>
      </c>
      <c r="L153" s="133" t="s">
        <v>3514</v>
      </c>
      <c r="M153" s="162"/>
      <c r="N153" s="162"/>
      <c r="O153" s="163"/>
      <c r="P153" s="164"/>
      <c r="Q153" s="165"/>
      <c r="R153" s="137">
        <f t="shared" si="23"/>
        <v>3</v>
      </c>
      <c r="S153" s="170"/>
      <c r="T153" s="176" t="str">
        <f t="shared" si="24"/>
        <v/>
      </c>
      <c r="U153" s="94">
        <v>2</v>
      </c>
      <c r="V153" s="84">
        <v>200</v>
      </c>
      <c r="W153" s="85">
        <v>10</v>
      </c>
      <c r="X153" s="94">
        <f t="shared" si="25"/>
        <v>504</v>
      </c>
      <c r="Y153" s="85" t="str">
        <f t="shared" si="26"/>
        <v/>
      </c>
      <c r="Z153" s="94">
        <f t="shared" si="27"/>
        <v>14112</v>
      </c>
      <c r="AA153" s="85" t="str">
        <f t="shared" si="28"/>
        <v/>
      </c>
      <c r="AB153" s="94" t="str">
        <f t="shared" si="29"/>
        <v/>
      </c>
      <c r="AC153" s="95" t="str">
        <f t="shared" si="30"/>
        <v/>
      </c>
      <c r="AD153" s="178" t="str">
        <f t="shared" si="31"/>
        <v/>
      </c>
    </row>
    <row r="154" spans="1:30" s="110" customFormat="1" ht="24.95" customHeight="1" x14ac:dyDescent="0.15">
      <c r="A154" s="133">
        <v>150</v>
      </c>
      <c r="B154" s="134">
        <v>1</v>
      </c>
      <c r="C154" s="134" t="s">
        <v>2946</v>
      </c>
      <c r="D154" s="135" t="s">
        <v>2176</v>
      </c>
      <c r="E154" s="133"/>
      <c r="F154" s="82" t="s">
        <v>2949</v>
      </c>
      <c r="G154" s="82" t="s">
        <v>2950</v>
      </c>
      <c r="H154" s="84">
        <v>300</v>
      </c>
      <c r="I154" s="84">
        <v>1</v>
      </c>
      <c r="J154" s="84">
        <v>1</v>
      </c>
      <c r="K154" s="136">
        <f t="shared" si="32"/>
        <v>1</v>
      </c>
      <c r="L154" s="133" t="s">
        <v>3514</v>
      </c>
      <c r="M154" s="162"/>
      <c r="N154" s="162"/>
      <c r="O154" s="163"/>
      <c r="P154" s="164"/>
      <c r="Q154" s="165"/>
      <c r="R154" s="137">
        <f t="shared" si="23"/>
        <v>1</v>
      </c>
      <c r="S154" s="170"/>
      <c r="T154" s="176" t="str">
        <f t="shared" si="24"/>
        <v/>
      </c>
      <c r="U154" s="94">
        <v>2</v>
      </c>
      <c r="V154" s="84">
        <v>200</v>
      </c>
      <c r="W154" s="85">
        <v>10</v>
      </c>
      <c r="X154" s="94">
        <f t="shared" si="25"/>
        <v>1200</v>
      </c>
      <c r="Y154" s="85" t="str">
        <f t="shared" si="26"/>
        <v/>
      </c>
      <c r="Z154" s="94">
        <f t="shared" si="27"/>
        <v>33600</v>
      </c>
      <c r="AA154" s="85" t="str">
        <f t="shared" si="28"/>
        <v/>
      </c>
      <c r="AB154" s="94" t="str">
        <f t="shared" si="29"/>
        <v/>
      </c>
      <c r="AC154" s="95" t="str">
        <f t="shared" si="30"/>
        <v/>
      </c>
      <c r="AD154" s="178" t="str">
        <f t="shared" si="31"/>
        <v/>
      </c>
    </row>
    <row r="155" spans="1:30" s="110" customFormat="1" ht="24.95" customHeight="1" x14ac:dyDescent="0.15">
      <c r="A155" s="133">
        <v>151</v>
      </c>
      <c r="B155" s="134"/>
      <c r="C155" s="202" t="s">
        <v>2951</v>
      </c>
      <c r="D155" s="135"/>
      <c r="E155" s="133"/>
      <c r="F155" s="82"/>
      <c r="G155" s="82"/>
      <c r="H155" s="84"/>
      <c r="I155" s="84"/>
      <c r="J155" s="84"/>
      <c r="K155" s="136"/>
      <c r="L155" s="133"/>
      <c r="M155" s="162"/>
      <c r="N155" s="162"/>
      <c r="O155" s="163"/>
      <c r="P155" s="164"/>
      <c r="Q155" s="165"/>
      <c r="R155" s="137"/>
      <c r="S155" s="170"/>
      <c r="T155" s="176" t="str">
        <f t="shared" si="24"/>
        <v/>
      </c>
      <c r="U155" s="94"/>
      <c r="V155" s="84"/>
      <c r="W155" s="85"/>
      <c r="X155" s="94" t="str">
        <f t="shared" si="25"/>
        <v/>
      </c>
      <c r="Y155" s="85" t="str">
        <f t="shared" si="26"/>
        <v/>
      </c>
      <c r="Z155" s="94" t="str">
        <f t="shared" si="27"/>
        <v/>
      </c>
      <c r="AA155" s="85" t="str">
        <f t="shared" si="28"/>
        <v/>
      </c>
      <c r="AB155" s="94" t="str">
        <f t="shared" si="29"/>
        <v/>
      </c>
      <c r="AC155" s="95" t="str">
        <f t="shared" si="30"/>
        <v/>
      </c>
      <c r="AD155" s="178" t="str">
        <f t="shared" si="31"/>
        <v/>
      </c>
    </row>
    <row r="156" spans="1:30" s="110" customFormat="1" ht="24.95" customHeight="1" x14ac:dyDescent="0.15">
      <c r="A156" s="133">
        <v>152</v>
      </c>
      <c r="B156" s="134">
        <v>1</v>
      </c>
      <c r="C156" s="134" t="s">
        <v>2640</v>
      </c>
      <c r="D156" s="135" t="s">
        <v>2176</v>
      </c>
      <c r="E156" s="133"/>
      <c r="F156" s="82" t="s">
        <v>113</v>
      </c>
      <c r="G156" s="82" t="s">
        <v>2895</v>
      </c>
      <c r="H156" s="84">
        <v>22</v>
      </c>
      <c r="I156" s="84">
        <v>3</v>
      </c>
      <c r="J156" s="84">
        <v>1</v>
      </c>
      <c r="K156" s="136">
        <f t="shared" si="32"/>
        <v>3</v>
      </c>
      <c r="L156" s="133" t="s">
        <v>3514</v>
      </c>
      <c r="M156" s="162"/>
      <c r="N156" s="162"/>
      <c r="O156" s="163"/>
      <c r="P156" s="164"/>
      <c r="Q156" s="165"/>
      <c r="R156" s="137">
        <f t="shared" si="23"/>
        <v>3</v>
      </c>
      <c r="S156" s="170"/>
      <c r="T156" s="176" t="str">
        <f t="shared" si="24"/>
        <v/>
      </c>
      <c r="U156" s="94">
        <v>10</v>
      </c>
      <c r="V156" s="84">
        <v>200</v>
      </c>
      <c r="W156" s="85">
        <v>10</v>
      </c>
      <c r="X156" s="94">
        <f t="shared" si="25"/>
        <v>1320</v>
      </c>
      <c r="Y156" s="85" t="str">
        <f t="shared" si="26"/>
        <v/>
      </c>
      <c r="Z156" s="94">
        <f t="shared" si="27"/>
        <v>36960</v>
      </c>
      <c r="AA156" s="85" t="str">
        <f t="shared" si="28"/>
        <v/>
      </c>
      <c r="AB156" s="94" t="str">
        <f t="shared" si="29"/>
        <v/>
      </c>
      <c r="AC156" s="95" t="str">
        <f t="shared" si="30"/>
        <v/>
      </c>
      <c r="AD156" s="178" t="str">
        <f t="shared" si="31"/>
        <v/>
      </c>
    </row>
    <row r="157" spans="1:30" s="110" customFormat="1" ht="24.95" customHeight="1" x14ac:dyDescent="0.15">
      <c r="A157" s="133">
        <v>153</v>
      </c>
      <c r="B157" s="134">
        <v>1</v>
      </c>
      <c r="C157" s="134" t="s">
        <v>1903</v>
      </c>
      <c r="D157" s="135" t="s">
        <v>2176</v>
      </c>
      <c r="E157" s="133"/>
      <c r="F157" s="82" t="s">
        <v>113</v>
      </c>
      <c r="G157" s="82" t="s">
        <v>114</v>
      </c>
      <c r="H157" s="84">
        <v>22</v>
      </c>
      <c r="I157" s="84">
        <v>2</v>
      </c>
      <c r="J157" s="84">
        <v>1</v>
      </c>
      <c r="K157" s="136">
        <f t="shared" si="32"/>
        <v>2</v>
      </c>
      <c r="L157" s="133" t="s">
        <v>3514</v>
      </c>
      <c r="M157" s="162"/>
      <c r="N157" s="162"/>
      <c r="O157" s="163"/>
      <c r="P157" s="164"/>
      <c r="Q157" s="165"/>
      <c r="R157" s="137">
        <f t="shared" si="23"/>
        <v>2</v>
      </c>
      <c r="S157" s="170"/>
      <c r="T157" s="176" t="str">
        <f t="shared" si="24"/>
        <v/>
      </c>
      <c r="U157" s="94">
        <v>2</v>
      </c>
      <c r="V157" s="84">
        <v>200</v>
      </c>
      <c r="W157" s="85">
        <v>10</v>
      </c>
      <c r="X157" s="94">
        <f t="shared" si="25"/>
        <v>176</v>
      </c>
      <c r="Y157" s="85" t="str">
        <f t="shared" si="26"/>
        <v/>
      </c>
      <c r="Z157" s="94">
        <f t="shared" si="27"/>
        <v>4928</v>
      </c>
      <c r="AA157" s="85" t="str">
        <f t="shared" si="28"/>
        <v/>
      </c>
      <c r="AB157" s="94" t="str">
        <f t="shared" si="29"/>
        <v/>
      </c>
      <c r="AC157" s="95" t="str">
        <f t="shared" si="30"/>
        <v/>
      </c>
      <c r="AD157" s="178" t="str">
        <f t="shared" si="31"/>
        <v/>
      </c>
    </row>
    <row r="158" spans="1:30" s="110" customFormat="1" ht="24.95" customHeight="1" x14ac:dyDescent="0.15">
      <c r="A158" s="133">
        <v>154</v>
      </c>
      <c r="B158" s="134">
        <v>1</v>
      </c>
      <c r="C158" s="134" t="s">
        <v>1904</v>
      </c>
      <c r="D158" s="135" t="s">
        <v>2176</v>
      </c>
      <c r="E158" s="133"/>
      <c r="F158" s="82" t="s">
        <v>113</v>
      </c>
      <c r="G158" s="82" t="s">
        <v>114</v>
      </c>
      <c r="H158" s="84">
        <v>22</v>
      </c>
      <c r="I158" s="84">
        <v>2</v>
      </c>
      <c r="J158" s="84">
        <v>1</v>
      </c>
      <c r="K158" s="136">
        <f t="shared" si="32"/>
        <v>2</v>
      </c>
      <c r="L158" s="133" t="s">
        <v>3514</v>
      </c>
      <c r="M158" s="162"/>
      <c r="N158" s="162"/>
      <c r="O158" s="163"/>
      <c r="P158" s="164"/>
      <c r="Q158" s="165"/>
      <c r="R158" s="137">
        <f t="shared" si="23"/>
        <v>2</v>
      </c>
      <c r="S158" s="170"/>
      <c r="T158" s="176" t="str">
        <f t="shared" si="24"/>
        <v/>
      </c>
      <c r="U158" s="94">
        <v>2</v>
      </c>
      <c r="V158" s="84">
        <v>200</v>
      </c>
      <c r="W158" s="85">
        <v>10</v>
      </c>
      <c r="X158" s="94">
        <f t="shared" si="25"/>
        <v>176</v>
      </c>
      <c r="Y158" s="85" t="str">
        <f t="shared" si="26"/>
        <v/>
      </c>
      <c r="Z158" s="94">
        <f t="shared" si="27"/>
        <v>4928</v>
      </c>
      <c r="AA158" s="85" t="str">
        <f t="shared" si="28"/>
        <v/>
      </c>
      <c r="AB158" s="94" t="str">
        <f t="shared" si="29"/>
        <v/>
      </c>
      <c r="AC158" s="95" t="str">
        <f t="shared" si="30"/>
        <v/>
      </c>
      <c r="AD158" s="178" t="str">
        <f t="shared" si="31"/>
        <v/>
      </c>
    </row>
    <row r="159" spans="1:30" s="110" customFormat="1" ht="24.95" customHeight="1" x14ac:dyDescent="0.15">
      <c r="A159" s="133">
        <v>155</v>
      </c>
      <c r="B159" s="134">
        <v>1</v>
      </c>
      <c r="C159" s="134" t="s">
        <v>2393</v>
      </c>
      <c r="D159" s="135" t="s">
        <v>2176</v>
      </c>
      <c r="E159" s="133"/>
      <c r="F159" s="82" t="s">
        <v>113</v>
      </c>
      <c r="G159" s="82" t="s">
        <v>114</v>
      </c>
      <c r="H159" s="84">
        <v>22</v>
      </c>
      <c r="I159" s="84">
        <v>1</v>
      </c>
      <c r="J159" s="84">
        <v>1</v>
      </c>
      <c r="K159" s="136">
        <f t="shared" si="32"/>
        <v>1</v>
      </c>
      <c r="L159" s="133" t="s">
        <v>3514</v>
      </c>
      <c r="M159" s="162"/>
      <c r="N159" s="162"/>
      <c r="O159" s="163"/>
      <c r="P159" s="164"/>
      <c r="Q159" s="165"/>
      <c r="R159" s="137">
        <f t="shared" si="23"/>
        <v>1</v>
      </c>
      <c r="S159" s="170"/>
      <c r="T159" s="176" t="str">
        <f t="shared" si="24"/>
        <v/>
      </c>
      <c r="U159" s="94">
        <v>2</v>
      </c>
      <c r="V159" s="84">
        <v>200</v>
      </c>
      <c r="W159" s="85">
        <v>10</v>
      </c>
      <c r="X159" s="94">
        <f t="shared" si="25"/>
        <v>88</v>
      </c>
      <c r="Y159" s="85" t="str">
        <f t="shared" si="26"/>
        <v/>
      </c>
      <c r="Z159" s="94">
        <f t="shared" si="27"/>
        <v>2464</v>
      </c>
      <c r="AA159" s="85" t="str">
        <f t="shared" si="28"/>
        <v/>
      </c>
      <c r="AB159" s="94" t="str">
        <f t="shared" si="29"/>
        <v/>
      </c>
      <c r="AC159" s="95" t="str">
        <f t="shared" si="30"/>
        <v/>
      </c>
      <c r="AD159" s="178" t="str">
        <f t="shared" si="31"/>
        <v/>
      </c>
    </row>
    <row r="160" spans="1:30" s="110" customFormat="1" ht="24.95" customHeight="1" x14ac:dyDescent="0.15">
      <c r="A160" s="133">
        <v>156</v>
      </c>
      <c r="B160" s="134">
        <v>1</v>
      </c>
      <c r="C160" s="134" t="s">
        <v>2952</v>
      </c>
      <c r="D160" s="135" t="s">
        <v>2176</v>
      </c>
      <c r="E160" s="133"/>
      <c r="F160" s="82" t="s">
        <v>113</v>
      </c>
      <c r="G160" s="82" t="s">
        <v>114</v>
      </c>
      <c r="H160" s="84">
        <v>22</v>
      </c>
      <c r="I160" s="84">
        <v>1</v>
      </c>
      <c r="J160" s="84">
        <v>1</v>
      </c>
      <c r="K160" s="136">
        <f t="shared" si="32"/>
        <v>1</v>
      </c>
      <c r="L160" s="133" t="s">
        <v>3514</v>
      </c>
      <c r="M160" s="162"/>
      <c r="N160" s="162"/>
      <c r="O160" s="163"/>
      <c r="P160" s="164"/>
      <c r="Q160" s="165"/>
      <c r="R160" s="137">
        <f t="shared" si="23"/>
        <v>1</v>
      </c>
      <c r="S160" s="170"/>
      <c r="T160" s="176" t="str">
        <f t="shared" si="24"/>
        <v/>
      </c>
      <c r="U160" s="94">
        <v>2</v>
      </c>
      <c r="V160" s="84">
        <v>200</v>
      </c>
      <c r="W160" s="85">
        <v>10</v>
      </c>
      <c r="X160" s="94">
        <f t="shared" si="25"/>
        <v>88</v>
      </c>
      <c r="Y160" s="85" t="str">
        <f t="shared" si="26"/>
        <v/>
      </c>
      <c r="Z160" s="94">
        <f t="shared" si="27"/>
        <v>2464</v>
      </c>
      <c r="AA160" s="85" t="str">
        <f t="shared" si="28"/>
        <v/>
      </c>
      <c r="AB160" s="94" t="str">
        <f t="shared" si="29"/>
        <v/>
      </c>
      <c r="AC160" s="95" t="str">
        <f t="shared" si="30"/>
        <v/>
      </c>
      <c r="AD160" s="178" t="str">
        <f t="shared" si="31"/>
        <v/>
      </c>
    </row>
    <row r="161" spans="1:30" s="110" customFormat="1" ht="24.95" customHeight="1" x14ac:dyDescent="0.15">
      <c r="A161" s="133">
        <v>157</v>
      </c>
      <c r="B161" s="134">
        <v>1</v>
      </c>
      <c r="C161" s="134" t="s">
        <v>2953</v>
      </c>
      <c r="D161" s="135" t="s">
        <v>2176</v>
      </c>
      <c r="E161" s="133"/>
      <c r="F161" s="82" t="s">
        <v>113</v>
      </c>
      <c r="G161" s="82" t="s">
        <v>114</v>
      </c>
      <c r="H161" s="84">
        <v>22</v>
      </c>
      <c r="I161" s="84">
        <v>1</v>
      </c>
      <c r="J161" s="84">
        <v>1</v>
      </c>
      <c r="K161" s="136">
        <f t="shared" si="32"/>
        <v>1</v>
      </c>
      <c r="L161" s="133" t="s">
        <v>3514</v>
      </c>
      <c r="M161" s="162"/>
      <c r="N161" s="162"/>
      <c r="O161" s="163"/>
      <c r="P161" s="164"/>
      <c r="Q161" s="165"/>
      <c r="R161" s="137">
        <f t="shared" si="23"/>
        <v>1</v>
      </c>
      <c r="S161" s="170"/>
      <c r="T161" s="176" t="str">
        <f t="shared" si="24"/>
        <v/>
      </c>
      <c r="U161" s="94">
        <v>2</v>
      </c>
      <c r="V161" s="84">
        <v>200</v>
      </c>
      <c r="W161" s="85">
        <v>10</v>
      </c>
      <c r="X161" s="94">
        <f t="shared" si="25"/>
        <v>88</v>
      </c>
      <c r="Y161" s="85" t="str">
        <f t="shared" si="26"/>
        <v/>
      </c>
      <c r="Z161" s="94">
        <f t="shared" si="27"/>
        <v>2464</v>
      </c>
      <c r="AA161" s="85" t="str">
        <f t="shared" si="28"/>
        <v/>
      </c>
      <c r="AB161" s="94" t="str">
        <f t="shared" si="29"/>
        <v/>
      </c>
      <c r="AC161" s="95" t="str">
        <f t="shared" si="30"/>
        <v/>
      </c>
      <c r="AD161" s="178" t="str">
        <f t="shared" si="31"/>
        <v/>
      </c>
    </row>
    <row r="162" spans="1:30" s="110" customFormat="1" ht="24.95" customHeight="1" x14ac:dyDescent="0.15">
      <c r="A162" s="133">
        <v>158</v>
      </c>
      <c r="B162" s="134">
        <v>1</v>
      </c>
      <c r="C162" s="134" t="s">
        <v>2954</v>
      </c>
      <c r="D162" s="135" t="s">
        <v>2176</v>
      </c>
      <c r="E162" s="133"/>
      <c r="F162" s="82" t="s">
        <v>113</v>
      </c>
      <c r="G162" s="82" t="s">
        <v>114</v>
      </c>
      <c r="H162" s="84">
        <v>22</v>
      </c>
      <c r="I162" s="84">
        <v>1</v>
      </c>
      <c r="J162" s="84">
        <v>1</v>
      </c>
      <c r="K162" s="136">
        <f t="shared" si="32"/>
        <v>1</v>
      </c>
      <c r="L162" s="133" t="s">
        <v>3514</v>
      </c>
      <c r="M162" s="162"/>
      <c r="N162" s="162"/>
      <c r="O162" s="163"/>
      <c r="P162" s="164"/>
      <c r="Q162" s="165"/>
      <c r="R162" s="137">
        <f t="shared" si="23"/>
        <v>1</v>
      </c>
      <c r="S162" s="170"/>
      <c r="T162" s="176" t="str">
        <f t="shared" si="24"/>
        <v/>
      </c>
      <c r="U162" s="94">
        <v>2</v>
      </c>
      <c r="V162" s="84">
        <v>200</v>
      </c>
      <c r="W162" s="85">
        <v>10</v>
      </c>
      <c r="X162" s="94">
        <f t="shared" si="25"/>
        <v>88</v>
      </c>
      <c r="Y162" s="85" t="str">
        <f t="shared" si="26"/>
        <v/>
      </c>
      <c r="Z162" s="94">
        <f t="shared" si="27"/>
        <v>2464</v>
      </c>
      <c r="AA162" s="85" t="str">
        <f t="shared" si="28"/>
        <v/>
      </c>
      <c r="AB162" s="94" t="str">
        <f t="shared" si="29"/>
        <v/>
      </c>
      <c r="AC162" s="95" t="str">
        <f t="shared" si="30"/>
        <v/>
      </c>
      <c r="AD162" s="178" t="str">
        <f t="shared" si="31"/>
        <v/>
      </c>
    </row>
    <row r="163" spans="1:30" s="110" customFormat="1" ht="24.95" customHeight="1" x14ac:dyDescent="0.15">
      <c r="A163" s="133">
        <v>159</v>
      </c>
      <c r="B163" s="134">
        <v>1</v>
      </c>
      <c r="C163" s="134" t="s">
        <v>2955</v>
      </c>
      <c r="D163" s="135" t="s">
        <v>2176</v>
      </c>
      <c r="E163" s="133"/>
      <c r="F163" s="82" t="s">
        <v>113</v>
      </c>
      <c r="G163" s="82" t="s">
        <v>114</v>
      </c>
      <c r="H163" s="84">
        <v>22</v>
      </c>
      <c r="I163" s="84">
        <v>1</v>
      </c>
      <c r="J163" s="84">
        <v>1</v>
      </c>
      <c r="K163" s="136">
        <f t="shared" si="32"/>
        <v>1</v>
      </c>
      <c r="L163" s="133" t="s">
        <v>3514</v>
      </c>
      <c r="M163" s="162"/>
      <c r="N163" s="162"/>
      <c r="O163" s="163"/>
      <c r="P163" s="164"/>
      <c r="Q163" s="165"/>
      <c r="R163" s="137">
        <f t="shared" si="23"/>
        <v>1</v>
      </c>
      <c r="S163" s="170"/>
      <c r="T163" s="176" t="str">
        <f t="shared" si="24"/>
        <v/>
      </c>
      <c r="U163" s="94">
        <v>2</v>
      </c>
      <c r="V163" s="84">
        <v>200</v>
      </c>
      <c r="W163" s="85">
        <v>10</v>
      </c>
      <c r="X163" s="94">
        <f t="shared" si="25"/>
        <v>88</v>
      </c>
      <c r="Y163" s="85" t="str">
        <f t="shared" si="26"/>
        <v/>
      </c>
      <c r="Z163" s="94">
        <f t="shared" si="27"/>
        <v>2464</v>
      </c>
      <c r="AA163" s="85" t="str">
        <f t="shared" si="28"/>
        <v/>
      </c>
      <c r="AB163" s="94" t="str">
        <f t="shared" si="29"/>
        <v/>
      </c>
      <c r="AC163" s="95" t="str">
        <f t="shared" si="30"/>
        <v/>
      </c>
      <c r="AD163" s="178" t="str">
        <f t="shared" si="31"/>
        <v/>
      </c>
    </row>
    <row r="164" spans="1:30" s="110" customFormat="1" ht="24.95" customHeight="1" x14ac:dyDescent="0.15">
      <c r="A164" s="133">
        <v>160</v>
      </c>
      <c r="B164" s="134">
        <v>2</v>
      </c>
      <c r="C164" s="134" t="s">
        <v>2640</v>
      </c>
      <c r="D164" s="135" t="s">
        <v>2176</v>
      </c>
      <c r="E164" s="133"/>
      <c r="F164" s="82" t="s">
        <v>113</v>
      </c>
      <c r="G164" s="82" t="s">
        <v>2895</v>
      </c>
      <c r="H164" s="84">
        <v>22</v>
      </c>
      <c r="I164" s="84">
        <v>3</v>
      </c>
      <c r="J164" s="84">
        <v>1</v>
      </c>
      <c r="K164" s="136">
        <f t="shared" si="32"/>
        <v>3</v>
      </c>
      <c r="L164" s="133" t="s">
        <v>3514</v>
      </c>
      <c r="M164" s="162"/>
      <c r="N164" s="162"/>
      <c r="O164" s="163"/>
      <c r="P164" s="164"/>
      <c r="Q164" s="165"/>
      <c r="R164" s="137">
        <f t="shared" si="23"/>
        <v>3</v>
      </c>
      <c r="S164" s="170"/>
      <c r="T164" s="176" t="str">
        <f t="shared" si="24"/>
        <v/>
      </c>
      <c r="U164" s="94">
        <v>10</v>
      </c>
      <c r="V164" s="84">
        <v>200</v>
      </c>
      <c r="W164" s="85">
        <v>10</v>
      </c>
      <c r="X164" s="94">
        <f t="shared" si="25"/>
        <v>1320</v>
      </c>
      <c r="Y164" s="85" t="str">
        <f t="shared" si="26"/>
        <v/>
      </c>
      <c r="Z164" s="94">
        <f t="shared" si="27"/>
        <v>36960</v>
      </c>
      <c r="AA164" s="85" t="str">
        <f t="shared" si="28"/>
        <v/>
      </c>
      <c r="AB164" s="94" t="str">
        <f t="shared" si="29"/>
        <v/>
      </c>
      <c r="AC164" s="95" t="str">
        <f t="shared" si="30"/>
        <v/>
      </c>
      <c r="AD164" s="178" t="str">
        <f t="shared" si="31"/>
        <v/>
      </c>
    </row>
    <row r="165" spans="1:30" s="110" customFormat="1" ht="24.95" customHeight="1" x14ac:dyDescent="0.15">
      <c r="A165" s="133">
        <v>161</v>
      </c>
      <c r="B165" s="134">
        <v>2</v>
      </c>
      <c r="C165" s="134" t="s">
        <v>2956</v>
      </c>
      <c r="D165" s="135" t="s">
        <v>2176</v>
      </c>
      <c r="E165" s="133"/>
      <c r="F165" s="82" t="s">
        <v>24</v>
      </c>
      <c r="G165" s="82" t="s">
        <v>49</v>
      </c>
      <c r="H165" s="84">
        <v>42</v>
      </c>
      <c r="I165" s="84">
        <v>4</v>
      </c>
      <c r="J165" s="84">
        <v>1</v>
      </c>
      <c r="K165" s="136">
        <f t="shared" si="32"/>
        <v>4</v>
      </c>
      <c r="L165" s="133" t="s">
        <v>3514</v>
      </c>
      <c r="M165" s="162"/>
      <c r="N165" s="162"/>
      <c r="O165" s="163"/>
      <c r="P165" s="164"/>
      <c r="Q165" s="165"/>
      <c r="R165" s="137">
        <f t="shared" si="23"/>
        <v>4</v>
      </c>
      <c r="S165" s="170"/>
      <c r="T165" s="176" t="str">
        <f t="shared" si="24"/>
        <v/>
      </c>
      <c r="U165" s="94">
        <v>10</v>
      </c>
      <c r="V165" s="84">
        <v>200</v>
      </c>
      <c r="W165" s="85">
        <v>10</v>
      </c>
      <c r="X165" s="94">
        <f t="shared" si="25"/>
        <v>3360</v>
      </c>
      <c r="Y165" s="85" t="str">
        <f t="shared" si="26"/>
        <v/>
      </c>
      <c r="Z165" s="94">
        <f t="shared" si="27"/>
        <v>94080</v>
      </c>
      <c r="AA165" s="85" t="str">
        <f t="shared" si="28"/>
        <v/>
      </c>
      <c r="AB165" s="94" t="str">
        <f t="shared" si="29"/>
        <v/>
      </c>
      <c r="AC165" s="95" t="str">
        <f t="shared" si="30"/>
        <v/>
      </c>
      <c r="AD165" s="178" t="str">
        <f t="shared" si="31"/>
        <v/>
      </c>
    </row>
    <row r="166" spans="1:30" s="110" customFormat="1" ht="24.95" customHeight="1" x14ac:dyDescent="0.15">
      <c r="A166" s="133">
        <v>162</v>
      </c>
      <c r="B166" s="134">
        <v>2</v>
      </c>
      <c r="C166" s="134" t="s">
        <v>2957</v>
      </c>
      <c r="D166" s="135" t="s">
        <v>2176</v>
      </c>
      <c r="E166" s="133"/>
      <c r="F166" s="82" t="s">
        <v>113</v>
      </c>
      <c r="G166" s="82" t="s">
        <v>114</v>
      </c>
      <c r="H166" s="84">
        <v>22</v>
      </c>
      <c r="I166" s="84">
        <v>1</v>
      </c>
      <c r="J166" s="84">
        <v>1</v>
      </c>
      <c r="K166" s="136">
        <f t="shared" si="32"/>
        <v>1</v>
      </c>
      <c r="L166" s="133" t="s">
        <v>3514</v>
      </c>
      <c r="M166" s="162"/>
      <c r="N166" s="162"/>
      <c r="O166" s="163"/>
      <c r="P166" s="164"/>
      <c r="Q166" s="165"/>
      <c r="R166" s="137">
        <f t="shared" si="23"/>
        <v>1</v>
      </c>
      <c r="S166" s="170"/>
      <c r="T166" s="176" t="str">
        <f t="shared" si="24"/>
        <v/>
      </c>
      <c r="U166" s="94">
        <v>10</v>
      </c>
      <c r="V166" s="84">
        <v>200</v>
      </c>
      <c r="W166" s="85">
        <v>10</v>
      </c>
      <c r="X166" s="94">
        <f t="shared" si="25"/>
        <v>440</v>
      </c>
      <c r="Y166" s="85" t="str">
        <f t="shared" si="26"/>
        <v/>
      </c>
      <c r="Z166" s="94">
        <f t="shared" si="27"/>
        <v>12320</v>
      </c>
      <c r="AA166" s="85" t="str">
        <f t="shared" si="28"/>
        <v/>
      </c>
      <c r="AB166" s="94" t="str">
        <f t="shared" si="29"/>
        <v/>
      </c>
      <c r="AC166" s="95" t="str">
        <f t="shared" si="30"/>
        <v/>
      </c>
      <c r="AD166" s="178" t="str">
        <f t="shared" si="31"/>
        <v/>
      </c>
    </row>
    <row r="167" spans="1:30" s="110" customFormat="1" ht="24.95" customHeight="1" x14ac:dyDescent="0.15">
      <c r="A167" s="133">
        <v>163</v>
      </c>
      <c r="B167" s="134">
        <v>2</v>
      </c>
      <c r="C167" s="134" t="s">
        <v>2958</v>
      </c>
      <c r="D167" s="135" t="s">
        <v>2176</v>
      </c>
      <c r="E167" s="133"/>
      <c r="F167" s="82" t="s">
        <v>113</v>
      </c>
      <c r="G167" s="82" t="s">
        <v>114</v>
      </c>
      <c r="H167" s="84">
        <v>22</v>
      </c>
      <c r="I167" s="84">
        <v>1</v>
      </c>
      <c r="J167" s="84">
        <v>1</v>
      </c>
      <c r="K167" s="136">
        <f t="shared" si="32"/>
        <v>1</v>
      </c>
      <c r="L167" s="133" t="s">
        <v>3514</v>
      </c>
      <c r="M167" s="162"/>
      <c r="N167" s="162"/>
      <c r="O167" s="163"/>
      <c r="P167" s="164"/>
      <c r="Q167" s="165"/>
      <c r="R167" s="137">
        <f t="shared" si="23"/>
        <v>1</v>
      </c>
      <c r="S167" s="170"/>
      <c r="T167" s="176" t="str">
        <f t="shared" si="24"/>
        <v/>
      </c>
      <c r="U167" s="94">
        <v>10</v>
      </c>
      <c r="V167" s="84">
        <v>200</v>
      </c>
      <c r="W167" s="85">
        <v>10</v>
      </c>
      <c r="X167" s="94">
        <f t="shared" si="25"/>
        <v>440</v>
      </c>
      <c r="Y167" s="85" t="str">
        <f t="shared" si="26"/>
        <v/>
      </c>
      <c r="Z167" s="94">
        <f t="shared" si="27"/>
        <v>12320</v>
      </c>
      <c r="AA167" s="85" t="str">
        <f t="shared" si="28"/>
        <v/>
      </c>
      <c r="AB167" s="94" t="str">
        <f t="shared" si="29"/>
        <v/>
      </c>
      <c r="AC167" s="95" t="str">
        <f t="shared" si="30"/>
        <v/>
      </c>
      <c r="AD167" s="178" t="str">
        <f t="shared" si="31"/>
        <v/>
      </c>
    </row>
    <row r="168" spans="1:30" s="110" customFormat="1" ht="24.95" customHeight="1" x14ac:dyDescent="0.15">
      <c r="A168" s="133">
        <v>164</v>
      </c>
      <c r="B168" s="134">
        <v>2</v>
      </c>
      <c r="C168" s="134" t="s">
        <v>2959</v>
      </c>
      <c r="D168" s="135" t="s">
        <v>2176</v>
      </c>
      <c r="E168" s="133"/>
      <c r="F168" s="82" t="s">
        <v>113</v>
      </c>
      <c r="G168" s="82" t="s">
        <v>114</v>
      </c>
      <c r="H168" s="84">
        <v>22</v>
      </c>
      <c r="I168" s="84">
        <v>1</v>
      </c>
      <c r="J168" s="84">
        <v>1</v>
      </c>
      <c r="K168" s="136">
        <f t="shared" si="32"/>
        <v>1</v>
      </c>
      <c r="L168" s="133" t="s">
        <v>3514</v>
      </c>
      <c r="M168" s="162"/>
      <c r="N168" s="162"/>
      <c r="O168" s="163"/>
      <c r="P168" s="164"/>
      <c r="Q168" s="165"/>
      <c r="R168" s="137">
        <f t="shared" si="23"/>
        <v>1</v>
      </c>
      <c r="S168" s="170"/>
      <c r="T168" s="176" t="str">
        <f t="shared" si="24"/>
        <v/>
      </c>
      <c r="U168" s="94">
        <v>10</v>
      </c>
      <c r="V168" s="84">
        <v>200</v>
      </c>
      <c r="W168" s="85">
        <v>10</v>
      </c>
      <c r="X168" s="94">
        <f t="shared" si="25"/>
        <v>440</v>
      </c>
      <c r="Y168" s="85" t="str">
        <f t="shared" si="26"/>
        <v/>
      </c>
      <c r="Z168" s="94">
        <f t="shared" si="27"/>
        <v>12320</v>
      </c>
      <c r="AA168" s="85" t="str">
        <f t="shared" si="28"/>
        <v/>
      </c>
      <c r="AB168" s="94" t="str">
        <f t="shared" si="29"/>
        <v/>
      </c>
      <c r="AC168" s="95" t="str">
        <f t="shared" si="30"/>
        <v/>
      </c>
      <c r="AD168" s="178" t="str">
        <f t="shared" si="31"/>
        <v/>
      </c>
    </row>
    <row r="169" spans="1:30" s="110" customFormat="1" ht="24.95" customHeight="1" x14ac:dyDescent="0.15">
      <c r="A169" s="133">
        <v>165</v>
      </c>
      <c r="B169" s="134">
        <v>2</v>
      </c>
      <c r="C169" s="134" t="s">
        <v>2960</v>
      </c>
      <c r="D169" s="135" t="s">
        <v>2176</v>
      </c>
      <c r="E169" s="133"/>
      <c r="F169" s="82" t="s">
        <v>113</v>
      </c>
      <c r="G169" s="82" t="s">
        <v>114</v>
      </c>
      <c r="H169" s="84">
        <v>22</v>
      </c>
      <c r="I169" s="84">
        <v>1</v>
      </c>
      <c r="J169" s="84">
        <v>1</v>
      </c>
      <c r="K169" s="136">
        <f t="shared" si="32"/>
        <v>1</v>
      </c>
      <c r="L169" s="133" t="s">
        <v>3514</v>
      </c>
      <c r="M169" s="162"/>
      <c r="N169" s="162"/>
      <c r="O169" s="163"/>
      <c r="P169" s="164"/>
      <c r="Q169" s="165"/>
      <c r="R169" s="137">
        <f t="shared" si="23"/>
        <v>1</v>
      </c>
      <c r="S169" s="170"/>
      <c r="T169" s="176" t="str">
        <f t="shared" si="24"/>
        <v/>
      </c>
      <c r="U169" s="94">
        <v>10</v>
      </c>
      <c r="V169" s="84">
        <v>200</v>
      </c>
      <c r="W169" s="85">
        <v>10</v>
      </c>
      <c r="X169" s="94">
        <f t="shared" si="25"/>
        <v>440</v>
      </c>
      <c r="Y169" s="85" t="str">
        <f t="shared" si="26"/>
        <v/>
      </c>
      <c r="Z169" s="94">
        <f t="shared" si="27"/>
        <v>12320</v>
      </c>
      <c r="AA169" s="85" t="str">
        <f t="shared" si="28"/>
        <v/>
      </c>
      <c r="AB169" s="94" t="str">
        <f t="shared" si="29"/>
        <v/>
      </c>
      <c r="AC169" s="95" t="str">
        <f t="shared" si="30"/>
        <v/>
      </c>
      <c r="AD169" s="178" t="str">
        <f t="shared" si="31"/>
        <v/>
      </c>
    </row>
    <row r="170" spans="1:30" s="110" customFormat="1" ht="24.95" customHeight="1" x14ac:dyDescent="0.15">
      <c r="A170" s="133">
        <v>166</v>
      </c>
      <c r="B170" s="134"/>
      <c r="C170" s="202" t="s">
        <v>2674</v>
      </c>
      <c r="D170" s="135"/>
      <c r="E170" s="133"/>
      <c r="F170" s="82"/>
      <c r="G170" s="82"/>
      <c r="H170" s="84"/>
      <c r="I170" s="84"/>
      <c r="J170" s="84"/>
      <c r="K170" s="136"/>
      <c r="L170" s="133"/>
      <c r="M170" s="162"/>
      <c r="N170" s="162"/>
      <c r="O170" s="163"/>
      <c r="P170" s="164"/>
      <c r="Q170" s="165"/>
      <c r="R170" s="137"/>
      <c r="S170" s="170"/>
      <c r="T170" s="176" t="str">
        <f t="shared" si="24"/>
        <v/>
      </c>
      <c r="U170" s="94"/>
      <c r="V170" s="84"/>
      <c r="W170" s="85"/>
      <c r="X170" s="94" t="str">
        <f t="shared" si="25"/>
        <v/>
      </c>
      <c r="Y170" s="85" t="str">
        <f t="shared" si="26"/>
        <v/>
      </c>
      <c r="Z170" s="94" t="str">
        <f t="shared" si="27"/>
        <v/>
      </c>
      <c r="AA170" s="85" t="str">
        <f t="shared" si="28"/>
        <v/>
      </c>
      <c r="AB170" s="94" t="str">
        <f t="shared" si="29"/>
        <v/>
      </c>
      <c r="AC170" s="95" t="str">
        <f t="shared" si="30"/>
        <v/>
      </c>
      <c r="AD170" s="178" t="str">
        <f t="shared" si="31"/>
        <v/>
      </c>
    </row>
    <row r="171" spans="1:30" s="110" customFormat="1" ht="24.95" customHeight="1" x14ac:dyDescent="0.15">
      <c r="A171" s="133">
        <v>167</v>
      </c>
      <c r="B171" s="134">
        <v>1</v>
      </c>
      <c r="C171" s="134" t="s">
        <v>2640</v>
      </c>
      <c r="D171" s="135" t="s">
        <v>2967</v>
      </c>
      <c r="E171" s="133"/>
      <c r="F171" s="82" t="s">
        <v>113</v>
      </c>
      <c r="G171" s="82" t="s">
        <v>2895</v>
      </c>
      <c r="H171" s="84">
        <v>22</v>
      </c>
      <c r="I171" s="84">
        <v>1</v>
      </c>
      <c r="J171" s="84">
        <v>1</v>
      </c>
      <c r="K171" s="136">
        <f t="shared" si="32"/>
        <v>1</v>
      </c>
      <c r="L171" s="133" t="s">
        <v>3514</v>
      </c>
      <c r="M171" s="162"/>
      <c r="N171" s="162"/>
      <c r="O171" s="163"/>
      <c r="P171" s="164"/>
      <c r="Q171" s="165"/>
      <c r="R171" s="137">
        <f t="shared" si="23"/>
        <v>1</v>
      </c>
      <c r="S171" s="170"/>
      <c r="T171" s="176" t="str">
        <f t="shared" si="24"/>
        <v/>
      </c>
      <c r="U171" s="94">
        <v>10</v>
      </c>
      <c r="V171" s="84">
        <v>200</v>
      </c>
      <c r="W171" s="85">
        <v>10</v>
      </c>
      <c r="X171" s="94">
        <f t="shared" si="25"/>
        <v>440</v>
      </c>
      <c r="Y171" s="85" t="str">
        <f t="shared" si="26"/>
        <v/>
      </c>
      <c r="Z171" s="94">
        <f t="shared" si="27"/>
        <v>12320</v>
      </c>
      <c r="AA171" s="85" t="str">
        <f t="shared" si="28"/>
        <v/>
      </c>
      <c r="AB171" s="94" t="str">
        <f t="shared" si="29"/>
        <v/>
      </c>
      <c r="AC171" s="95" t="str">
        <f t="shared" si="30"/>
        <v/>
      </c>
      <c r="AD171" s="178" t="str">
        <f t="shared" si="31"/>
        <v/>
      </c>
    </row>
    <row r="172" spans="1:30" s="110" customFormat="1" ht="24.95" customHeight="1" x14ac:dyDescent="0.15">
      <c r="A172" s="133">
        <v>168</v>
      </c>
      <c r="B172" s="134">
        <v>1</v>
      </c>
      <c r="C172" s="134" t="s">
        <v>1766</v>
      </c>
      <c r="D172" s="135" t="s">
        <v>2967</v>
      </c>
      <c r="E172" s="133"/>
      <c r="F172" s="82" t="s">
        <v>113</v>
      </c>
      <c r="G172" s="82" t="s">
        <v>114</v>
      </c>
      <c r="H172" s="84">
        <v>22</v>
      </c>
      <c r="I172" s="84">
        <v>1</v>
      </c>
      <c r="J172" s="84">
        <v>1</v>
      </c>
      <c r="K172" s="136">
        <f t="shared" si="32"/>
        <v>1</v>
      </c>
      <c r="L172" s="133" t="s">
        <v>3514</v>
      </c>
      <c r="M172" s="162"/>
      <c r="N172" s="162"/>
      <c r="O172" s="163"/>
      <c r="P172" s="164"/>
      <c r="Q172" s="165"/>
      <c r="R172" s="137">
        <f t="shared" si="23"/>
        <v>1</v>
      </c>
      <c r="S172" s="170"/>
      <c r="T172" s="176" t="str">
        <f t="shared" si="24"/>
        <v/>
      </c>
      <c r="U172" s="94">
        <v>10</v>
      </c>
      <c r="V172" s="84">
        <v>200</v>
      </c>
      <c r="W172" s="85">
        <v>10</v>
      </c>
      <c r="X172" s="94">
        <f t="shared" si="25"/>
        <v>440</v>
      </c>
      <c r="Y172" s="85" t="str">
        <f t="shared" si="26"/>
        <v/>
      </c>
      <c r="Z172" s="94">
        <f t="shared" si="27"/>
        <v>12320</v>
      </c>
      <c r="AA172" s="85" t="str">
        <f t="shared" si="28"/>
        <v/>
      </c>
      <c r="AB172" s="94" t="str">
        <f t="shared" si="29"/>
        <v/>
      </c>
      <c r="AC172" s="95" t="str">
        <f t="shared" si="30"/>
        <v/>
      </c>
      <c r="AD172" s="178" t="str">
        <f t="shared" si="31"/>
        <v/>
      </c>
    </row>
    <row r="173" spans="1:30" s="110" customFormat="1" ht="24.95" customHeight="1" x14ac:dyDescent="0.15">
      <c r="A173" s="133">
        <v>169</v>
      </c>
      <c r="B173" s="134">
        <v>1</v>
      </c>
      <c r="C173" s="134" t="s">
        <v>1765</v>
      </c>
      <c r="D173" s="135" t="s">
        <v>2967</v>
      </c>
      <c r="E173" s="133"/>
      <c r="F173" s="82" t="s">
        <v>24</v>
      </c>
      <c r="G173" s="82" t="s">
        <v>37</v>
      </c>
      <c r="H173" s="84">
        <v>42</v>
      </c>
      <c r="I173" s="84">
        <v>1</v>
      </c>
      <c r="J173" s="84">
        <v>1</v>
      </c>
      <c r="K173" s="136">
        <f t="shared" si="32"/>
        <v>1</v>
      </c>
      <c r="L173" s="133" t="s">
        <v>3514</v>
      </c>
      <c r="M173" s="162"/>
      <c r="N173" s="162"/>
      <c r="O173" s="163"/>
      <c r="P173" s="164"/>
      <c r="Q173" s="165"/>
      <c r="R173" s="137">
        <f t="shared" si="23"/>
        <v>1</v>
      </c>
      <c r="S173" s="170"/>
      <c r="T173" s="176" t="str">
        <f t="shared" si="24"/>
        <v/>
      </c>
      <c r="U173" s="94">
        <v>10</v>
      </c>
      <c r="V173" s="84">
        <v>200</v>
      </c>
      <c r="W173" s="85">
        <v>10</v>
      </c>
      <c r="X173" s="94">
        <f t="shared" si="25"/>
        <v>840</v>
      </c>
      <c r="Y173" s="85" t="str">
        <f t="shared" si="26"/>
        <v/>
      </c>
      <c r="Z173" s="94">
        <f t="shared" si="27"/>
        <v>23520</v>
      </c>
      <c r="AA173" s="85" t="str">
        <f t="shared" si="28"/>
        <v/>
      </c>
      <c r="AB173" s="94" t="str">
        <f t="shared" si="29"/>
        <v/>
      </c>
      <c r="AC173" s="95" t="str">
        <f t="shared" si="30"/>
        <v/>
      </c>
      <c r="AD173" s="178" t="str">
        <f t="shared" si="31"/>
        <v/>
      </c>
    </row>
    <row r="174" spans="1:30" s="110" customFormat="1" ht="24.95" customHeight="1" x14ac:dyDescent="0.15">
      <c r="A174" s="133">
        <v>170</v>
      </c>
      <c r="B174" s="134">
        <v>1</v>
      </c>
      <c r="C174" s="134" t="s">
        <v>2139</v>
      </c>
      <c r="D174" s="135" t="s">
        <v>2967</v>
      </c>
      <c r="E174" s="133"/>
      <c r="F174" s="82" t="s">
        <v>24</v>
      </c>
      <c r="G174" s="82" t="s">
        <v>37</v>
      </c>
      <c r="H174" s="84">
        <v>42</v>
      </c>
      <c r="I174" s="84">
        <v>1</v>
      </c>
      <c r="J174" s="84">
        <v>1</v>
      </c>
      <c r="K174" s="136">
        <f t="shared" si="32"/>
        <v>1</v>
      </c>
      <c r="L174" s="133" t="s">
        <v>3514</v>
      </c>
      <c r="M174" s="162"/>
      <c r="N174" s="162"/>
      <c r="O174" s="163"/>
      <c r="P174" s="164"/>
      <c r="Q174" s="165"/>
      <c r="R174" s="137">
        <f t="shared" si="23"/>
        <v>1</v>
      </c>
      <c r="S174" s="170"/>
      <c r="T174" s="176" t="str">
        <f t="shared" si="24"/>
        <v/>
      </c>
      <c r="U174" s="94">
        <v>10</v>
      </c>
      <c r="V174" s="84">
        <v>200</v>
      </c>
      <c r="W174" s="85">
        <v>10</v>
      </c>
      <c r="X174" s="94">
        <f t="shared" si="25"/>
        <v>840</v>
      </c>
      <c r="Y174" s="85" t="str">
        <f t="shared" si="26"/>
        <v/>
      </c>
      <c r="Z174" s="94">
        <f t="shared" si="27"/>
        <v>23520</v>
      </c>
      <c r="AA174" s="85" t="str">
        <f t="shared" si="28"/>
        <v/>
      </c>
      <c r="AB174" s="94" t="str">
        <f t="shared" si="29"/>
        <v/>
      </c>
      <c r="AC174" s="95" t="str">
        <f t="shared" si="30"/>
        <v/>
      </c>
      <c r="AD174" s="178" t="str">
        <f t="shared" si="31"/>
        <v/>
      </c>
    </row>
    <row r="175" spans="1:30" s="110" customFormat="1" ht="24.95" customHeight="1" x14ac:dyDescent="0.15">
      <c r="A175" s="133">
        <v>171</v>
      </c>
      <c r="B175" s="134">
        <v>1</v>
      </c>
      <c r="C175" s="134" t="s">
        <v>2961</v>
      </c>
      <c r="D175" s="135" t="s">
        <v>2967</v>
      </c>
      <c r="E175" s="133"/>
      <c r="F175" s="82" t="s">
        <v>24</v>
      </c>
      <c r="G175" s="82" t="s">
        <v>37</v>
      </c>
      <c r="H175" s="84">
        <v>42</v>
      </c>
      <c r="I175" s="84">
        <v>1</v>
      </c>
      <c r="J175" s="84">
        <v>1</v>
      </c>
      <c r="K175" s="136">
        <f t="shared" si="32"/>
        <v>1</v>
      </c>
      <c r="L175" s="133" t="s">
        <v>3514</v>
      </c>
      <c r="M175" s="162"/>
      <c r="N175" s="162"/>
      <c r="O175" s="163"/>
      <c r="P175" s="164"/>
      <c r="Q175" s="165"/>
      <c r="R175" s="137">
        <f t="shared" si="23"/>
        <v>1</v>
      </c>
      <c r="S175" s="170"/>
      <c r="T175" s="176" t="str">
        <f t="shared" si="24"/>
        <v/>
      </c>
      <c r="U175" s="94">
        <v>10</v>
      </c>
      <c r="V175" s="84">
        <v>200</v>
      </c>
      <c r="W175" s="85">
        <v>10</v>
      </c>
      <c r="X175" s="94">
        <f t="shared" si="25"/>
        <v>840</v>
      </c>
      <c r="Y175" s="85" t="str">
        <f t="shared" si="26"/>
        <v/>
      </c>
      <c r="Z175" s="94">
        <f t="shared" si="27"/>
        <v>23520</v>
      </c>
      <c r="AA175" s="85" t="str">
        <f t="shared" si="28"/>
        <v/>
      </c>
      <c r="AB175" s="94" t="str">
        <f t="shared" si="29"/>
        <v/>
      </c>
      <c r="AC175" s="95" t="str">
        <f t="shared" si="30"/>
        <v/>
      </c>
      <c r="AD175" s="178" t="str">
        <f t="shared" si="31"/>
        <v/>
      </c>
    </row>
    <row r="176" spans="1:30" s="110" customFormat="1" ht="24.95" customHeight="1" x14ac:dyDescent="0.15">
      <c r="A176" s="133">
        <v>172</v>
      </c>
      <c r="B176" s="134">
        <v>1</v>
      </c>
      <c r="C176" s="134" t="s">
        <v>2962</v>
      </c>
      <c r="D176" s="135" t="s">
        <v>2967</v>
      </c>
      <c r="E176" s="133"/>
      <c r="F176" s="82" t="s">
        <v>24</v>
      </c>
      <c r="G176" s="82" t="s">
        <v>37</v>
      </c>
      <c r="H176" s="84">
        <v>42</v>
      </c>
      <c r="I176" s="84">
        <v>1</v>
      </c>
      <c r="J176" s="84">
        <v>1</v>
      </c>
      <c r="K176" s="136">
        <f t="shared" si="32"/>
        <v>1</v>
      </c>
      <c r="L176" s="133" t="s">
        <v>3514</v>
      </c>
      <c r="M176" s="162"/>
      <c r="N176" s="162"/>
      <c r="O176" s="163"/>
      <c r="P176" s="164"/>
      <c r="Q176" s="165"/>
      <c r="R176" s="137">
        <f t="shared" si="23"/>
        <v>1</v>
      </c>
      <c r="S176" s="170"/>
      <c r="T176" s="176" t="str">
        <f t="shared" si="24"/>
        <v/>
      </c>
      <c r="U176" s="94">
        <v>10</v>
      </c>
      <c r="V176" s="84">
        <v>200</v>
      </c>
      <c r="W176" s="85">
        <v>10</v>
      </c>
      <c r="X176" s="94">
        <f t="shared" si="25"/>
        <v>840</v>
      </c>
      <c r="Y176" s="85" t="str">
        <f t="shared" si="26"/>
        <v/>
      </c>
      <c r="Z176" s="94">
        <f t="shared" si="27"/>
        <v>23520</v>
      </c>
      <c r="AA176" s="85" t="str">
        <f t="shared" si="28"/>
        <v/>
      </c>
      <c r="AB176" s="94" t="str">
        <f t="shared" si="29"/>
        <v/>
      </c>
      <c r="AC176" s="95" t="str">
        <f t="shared" si="30"/>
        <v/>
      </c>
      <c r="AD176" s="178" t="str">
        <f t="shared" si="31"/>
        <v/>
      </c>
    </row>
    <row r="177" spans="1:30" s="110" customFormat="1" ht="24.95" customHeight="1" x14ac:dyDescent="0.15">
      <c r="A177" s="133">
        <v>173</v>
      </c>
      <c r="B177" s="134">
        <v>1</v>
      </c>
      <c r="C177" s="134" t="s">
        <v>2674</v>
      </c>
      <c r="D177" s="135" t="s">
        <v>2967</v>
      </c>
      <c r="E177" s="133"/>
      <c r="F177" s="82" t="s">
        <v>24</v>
      </c>
      <c r="G177" s="82" t="s">
        <v>2910</v>
      </c>
      <c r="H177" s="84">
        <v>42</v>
      </c>
      <c r="I177" s="84">
        <v>9</v>
      </c>
      <c r="J177" s="84">
        <v>2</v>
      </c>
      <c r="K177" s="136">
        <f t="shared" si="32"/>
        <v>18</v>
      </c>
      <c r="L177" s="133" t="s">
        <v>3514</v>
      </c>
      <c r="M177" s="162"/>
      <c r="N177" s="162"/>
      <c r="O177" s="163"/>
      <c r="P177" s="164"/>
      <c r="Q177" s="165"/>
      <c r="R177" s="137">
        <f t="shared" si="23"/>
        <v>9</v>
      </c>
      <c r="S177" s="170"/>
      <c r="T177" s="176" t="str">
        <f t="shared" si="24"/>
        <v/>
      </c>
      <c r="U177" s="94">
        <v>10</v>
      </c>
      <c r="V177" s="84">
        <v>200</v>
      </c>
      <c r="W177" s="85">
        <v>10</v>
      </c>
      <c r="X177" s="94">
        <f t="shared" si="25"/>
        <v>15120</v>
      </c>
      <c r="Y177" s="85" t="str">
        <f t="shared" si="26"/>
        <v/>
      </c>
      <c r="Z177" s="94">
        <f t="shared" si="27"/>
        <v>423360</v>
      </c>
      <c r="AA177" s="85" t="str">
        <f t="shared" si="28"/>
        <v/>
      </c>
      <c r="AB177" s="94" t="str">
        <f t="shared" si="29"/>
        <v/>
      </c>
      <c r="AC177" s="95" t="str">
        <f t="shared" si="30"/>
        <v/>
      </c>
      <c r="AD177" s="178" t="str">
        <f t="shared" si="31"/>
        <v/>
      </c>
    </row>
    <row r="178" spans="1:30" s="110" customFormat="1" ht="24.95" customHeight="1" x14ac:dyDescent="0.15">
      <c r="A178" s="133">
        <v>174</v>
      </c>
      <c r="B178" s="134">
        <v>1</v>
      </c>
      <c r="C178" s="134" t="s">
        <v>2963</v>
      </c>
      <c r="D178" s="135" t="s">
        <v>2967</v>
      </c>
      <c r="E178" s="133"/>
      <c r="F178" s="82" t="s">
        <v>2947</v>
      </c>
      <c r="G178" s="82" t="s">
        <v>2948</v>
      </c>
      <c r="H178" s="84">
        <v>160</v>
      </c>
      <c r="I178" s="84">
        <v>2</v>
      </c>
      <c r="J178" s="84">
        <v>1</v>
      </c>
      <c r="K178" s="136">
        <f t="shared" si="32"/>
        <v>2</v>
      </c>
      <c r="L178" s="133" t="s">
        <v>3517</v>
      </c>
      <c r="M178" s="162"/>
      <c r="N178" s="162"/>
      <c r="O178" s="163"/>
      <c r="P178" s="164"/>
      <c r="Q178" s="165"/>
      <c r="R178" s="137">
        <f t="shared" si="23"/>
        <v>2</v>
      </c>
      <c r="S178" s="170"/>
      <c r="T178" s="176" t="str">
        <f t="shared" si="24"/>
        <v/>
      </c>
      <c r="U178" s="94">
        <v>10</v>
      </c>
      <c r="V178" s="84">
        <v>200</v>
      </c>
      <c r="W178" s="85">
        <v>10</v>
      </c>
      <c r="X178" s="94">
        <f t="shared" si="25"/>
        <v>6400</v>
      </c>
      <c r="Y178" s="85" t="str">
        <f t="shared" si="26"/>
        <v/>
      </c>
      <c r="Z178" s="94">
        <f t="shared" si="27"/>
        <v>179200</v>
      </c>
      <c r="AA178" s="85" t="str">
        <f t="shared" si="28"/>
        <v/>
      </c>
      <c r="AB178" s="94" t="str">
        <f t="shared" si="29"/>
        <v/>
      </c>
      <c r="AC178" s="95" t="str">
        <f t="shared" si="30"/>
        <v/>
      </c>
      <c r="AD178" s="178" t="str">
        <f t="shared" si="31"/>
        <v/>
      </c>
    </row>
    <row r="179" spans="1:30" s="110" customFormat="1" ht="24.95" customHeight="1" x14ac:dyDescent="0.15">
      <c r="A179" s="133">
        <v>175</v>
      </c>
      <c r="B179" s="134">
        <v>1</v>
      </c>
      <c r="C179" s="134" t="s">
        <v>2963</v>
      </c>
      <c r="D179" s="135" t="s">
        <v>2967</v>
      </c>
      <c r="E179" s="133"/>
      <c r="F179" s="82" t="s">
        <v>2964</v>
      </c>
      <c r="G179" s="82" t="s">
        <v>2965</v>
      </c>
      <c r="H179" s="84">
        <v>32</v>
      </c>
      <c r="I179" s="84">
        <v>4</v>
      </c>
      <c r="J179" s="84">
        <v>1</v>
      </c>
      <c r="K179" s="136">
        <f t="shared" si="32"/>
        <v>4</v>
      </c>
      <c r="L179" s="133" t="s">
        <v>3514</v>
      </c>
      <c r="M179" s="162"/>
      <c r="N179" s="162"/>
      <c r="O179" s="163"/>
      <c r="P179" s="164"/>
      <c r="Q179" s="165"/>
      <c r="R179" s="137">
        <f t="shared" si="23"/>
        <v>4</v>
      </c>
      <c r="S179" s="170"/>
      <c r="T179" s="176" t="str">
        <f t="shared" si="24"/>
        <v/>
      </c>
      <c r="U179" s="94">
        <v>10</v>
      </c>
      <c r="V179" s="84">
        <v>200</v>
      </c>
      <c r="W179" s="85">
        <v>10</v>
      </c>
      <c r="X179" s="94">
        <f t="shared" si="25"/>
        <v>2560</v>
      </c>
      <c r="Y179" s="85" t="str">
        <f t="shared" si="26"/>
        <v/>
      </c>
      <c r="Z179" s="94">
        <f t="shared" si="27"/>
        <v>71680</v>
      </c>
      <c r="AA179" s="85" t="str">
        <f t="shared" si="28"/>
        <v/>
      </c>
      <c r="AB179" s="94" t="str">
        <f t="shared" si="29"/>
        <v/>
      </c>
      <c r="AC179" s="95" t="str">
        <f t="shared" si="30"/>
        <v/>
      </c>
      <c r="AD179" s="178" t="str">
        <f t="shared" si="31"/>
        <v/>
      </c>
    </row>
    <row r="180" spans="1:30" s="110" customFormat="1" ht="24.95" customHeight="1" x14ac:dyDescent="0.15">
      <c r="A180" s="133">
        <v>176</v>
      </c>
      <c r="B180" s="134">
        <v>1</v>
      </c>
      <c r="C180" s="134" t="s">
        <v>2963</v>
      </c>
      <c r="D180" s="135" t="s">
        <v>2967</v>
      </c>
      <c r="E180" s="133"/>
      <c r="F180" s="82" t="s">
        <v>24</v>
      </c>
      <c r="G180" s="82" t="s">
        <v>37</v>
      </c>
      <c r="H180" s="84">
        <v>42</v>
      </c>
      <c r="I180" s="84">
        <v>5</v>
      </c>
      <c r="J180" s="84">
        <v>1</v>
      </c>
      <c r="K180" s="136">
        <f t="shared" si="32"/>
        <v>5</v>
      </c>
      <c r="L180" s="133" t="s">
        <v>3514</v>
      </c>
      <c r="M180" s="162"/>
      <c r="N180" s="162"/>
      <c r="O180" s="163"/>
      <c r="P180" s="164"/>
      <c r="Q180" s="165"/>
      <c r="R180" s="137">
        <f t="shared" si="23"/>
        <v>5</v>
      </c>
      <c r="S180" s="170"/>
      <c r="T180" s="176" t="str">
        <f t="shared" si="24"/>
        <v/>
      </c>
      <c r="U180" s="94">
        <v>10</v>
      </c>
      <c r="V180" s="84">
        <v>200</v>
      </c>
      <c r="W180" s="85">
        <v>10</v>
      </c>
      <c r="X180" s="94">
        <f t="shared" si="25"/>
        <v>4200</v>
      </c>
      <c r="Y180" s="85" t="str">
        <f t="shared" si="26"/>
        <v/>
      </c>
      <c r="Z180" s="94">
        <f t="shared" si="27"/>
        <v>117600</v>
      </c>
      <c r="AA180" s="85" t="str">
        <f t="shared" si="28"/>
        <v/>
      </c>
      <c r="AB180" s="94" t="str">
        <f t="shared" si="29"/>
        <v/>
      </c>
      <c r="AC180" s="95" t="str">
        <f t="shared" si="30"/>
        <v/>
      </c>
      <c r="AD180" s="178" t="str">
        <f t="shared" si="31"/>
        <v/>
      </c>
    </row>
    <row r="181" spans="1:30" s="110" customFormat="1" ht="24.95" customHeight="1" x14ac:dyDescent="0.15">
      <c r="A181" s="133"/>
      <c r="B181" s="134"/>
      <c r="C181" s="134"/>
      <c r="D181" s="135"/>
      <c r="E181" s="133"/>
      <c r="F181" s="82"/>
      <c r="G181" s="82"/>
      <c r="H181" s="84"/>
      <c r="I181" s="84"/>
      <c r="J181" s="84"/>
      <c r="K181" s="136"/>
      <c r="L181" s="133"/>
      <c r="M181" s="173"/>
      <c r="N181" s="173"/>
      <c r="O181" s="134"/>
      <c r="P181" s="174"/>
      <c r="Q181" s="175"/>
      <c r="R181" s="137"/>
      <c r="S181" s="176"/>
      <c r="T181" s="176"/>
      <c r="U181" s="94"/>
      <c r="V181" s="84"/>
      <c r="W181" s="85"/>
      <c r="X181" s="94"/>
      <c r="Y181" s="85"/>
      <c r="Z181" s="94"/>
      <c r="AA181" s="85"/>
      <c r="AB181" s="94"/>
      <c r="AC181" s="95"/>
      <c r="AD181" s="85"/>
    </row>
    <row r="182" spans="1:30" s="110" customFormat="1" ht="24.95" customHeight="1" thickBot="1" x14ac:dyDescent="0.2">
      <c r="A182" s="97"/>
      <c r="B182" s="98"/>
      <c r="C182" s="98"/>
      <c r="D182" s="99"/>
      <c r="E182" s="97"/>
      <c r="F182" s="100"/>
      <c r="G182" s="100"/>
      <c r="H182" s="102"/>
      <c r="I182" s="102"/>
      <c r="J182" s="102"/>
      <c r="K182" s="157"/>
      <c r="L182" s="97"/>
      <c r="M182" s="104"/>
      <c r="N182" s="104"/>
      <c r="O182" s="98"/>
      <c r="P182" s="105"/>
      <c r="Q182" s="106"/>
      <c r="R182" s="158"/>
      <c r="S182" s="108"/>
      <c r="T182" s="108"/>
      <c r="U182" s="94"/>
      <c r="V182" s="84"/>
      <c r="W182" s="85"/>
      <c r="X182" s="109"/>
      <c r="Y182" s="103"/>
      <c r="Z182" s="109"/>
      <c r="AA182" s="103"/>
      <c r="AB182" s="109"/>
      <c r="AC182" s="159"/>
      <c r="AD182" s="103"/>
    </row>
    <row r="183" spans="1:30" ht="24.95" customHeight="1" thickBot="1" x14ac:dyDescent="0.2">
      <c r="M183" s="46"/>
      <c r="N183" s="46"/>
      <c r="O183" s="46"/>
      <c r="P183" s="46"/>
      <c r="Q183" s="46"/>
      <c r="R183" s="111"/>
      <c r="S183" s="251" t="s">
        <v>40</v>
      </c>
      <c r="T183" s="181" t="str">
        <f>IF(SUBTOTAL(9,T5:T182)=0,"",SUBTOTAL(9,T5:T182))</f>
        <v/>
      </c>
      <c r="U183" s="190"/>
      <c r="V183" s="191"/>
      <c r="W183" s="192"/>
      <c r="X183" s="182">
        <f t="shared" ref="X183:AD183" si="34">IF(SUBTOTAL(9,X5:X182)=0,"",SUBTOTAL(9,X5:X182))</f>
        <v>720992</v>
      </c>
      <c r="Y183" s="184" t="str">
        <f t="shared" si="34"/>
        <v/>
      </c>
      <c r="Z183" s="182">
        <f t="shared" si="34"/>
        <v>20187776</v>
      </c>
      <c r="AA183" s="184" t="str">
        <f t="shared" si="34"/>
        <v/>
      </c>
      <c r="AB183" s="182" t="str">
        <f t="shared" si="34"/>
        <v/>
      </c>
      <c r="AC183" s="183" t="str">
        <f t="shared" si="34"/>
        <v/>
      </c>
      <c r="AD183" s="186" t="str">
        <f t="shared" si="34"/>
        <v/>
      </c>
    </row>
    <row r="184" spans="1:30" ht="24.95" customHeight="1" thickBot="1" x14ac:dyDescent="0.2">
      <c r="S184" s="262" t="s">
        <v>3544</v>
      </c>
      <c r="T184" s="264"/>
    </row>
    <row r="185" spans="1:30" ht="24.95" customHeight="1" thickTop="1" thickBot="1" x14ac:dyDescent="0.2">
      <c r="S185" s="265" t="s">
        <v>3545</v>
      </c>
      <c r="T185" s="268" t="str">
        <f>IF(T183="","",T183+T184)</f>
        <v/>
      </c>
    </row>
    <row r="186" spans="1:30" ht="24.95" customHeight="1" thickTop="1" x14ac:dyDescent="0.15"/>
  </sheetData>
  <sheetProtection algorithmName="SHA-512" hashValue="ycUvM/+moEOSUox3r+h2bx+VW/UK5ibuIxAUM2nvM2ldLZpHwJ61soQv8Tb21WAfpctXtIvLUzStSDT73c42Ng==" saltValue="nO1OHNT+2lLaEkQdlHfEYw==" spinCount="100000" sheet="1" objects="1" scenarios="1" autoFilter="0"/>
  <autoFilter ref="A4:AD18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147:Q147 M153:Q154 M6:Q63 M65:Q145 M149:Q151 M156:Q169 M171:Q180">
    <cfRule type="containsBlanks" dxfId="51" priority="10" stopIfTrue="1">
      <formula>LEN(TRIM(M6))=0</formula>
    </cfRule>
  </conditionalFormatting>
  <conditionalFormatting sqref="S153:S154 S149:S151 S147 S6:S63 S65:S145 S156:S169 S171:S180">
    <cfRule type="containsBlanks" dxfId="50" priority="3">
      <formula>LEN(TRIM(S6))=0</formula>
    </cfRule>
  </conditionalFormatting>
  <conditionalFormatting sqref="S183">
    <cfRule type="containsBlanks" dxfId="49" priority="2">
      <formula>LEN(TRIM(S183))=0</formula>
    </cfRule>
  </conditionalFormatting>
  <conditionalFormatting sqref="T184">
    <cfRule type="containsBlanks" dxfId="48" priority="1">
      <formula>LEN(TRIM(T184))=0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F89CB-1B56-4449-A9FB-02CA26F2F31B}">
  <sheetPr>
    <pageSetUpPr fitToPage="1"/>
  </sheetPr>
  <dimension ref="A1:AD91"/>
  <sheetViews>
    <sheetView showGridLines="0" zoomScale="85" zoomScaleNormal="85" zoomScaleSheetLayoutView="100" workbookViewId="0">
      <pane xSplit="11" ySplit="4" topLeftCell="N70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104</v>
      </c>
      <c r="D1" s="41" t="s">
        <v>1</v>
      </c>
      <c r="E1" s="42" t="s">
        <v>2968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2969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8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2534</v>
      </c>
      <c r="D6" s="135" t="s">
        <v>2176</v>
      </c>
      <c r="E6" s="133"/>
      <c r="F6" s="82" t="s">
        <v>24</v>
      </c>
      <c r="G6" s="82" t="s">
        <v>2970</v>
      </c>
      <c r="H6" s="84">
        <v>42</v>
      </c>
      <c r="I6" s="84">
        <v>3</v>
      </c>
      <c r="J6" s="84">
        <v>1</v>
      </c>
      <c r="K6" s="136">
        <f>+I6*J6</f>
        <v>3</v>
      </c>
      <c r="L6" s="133" t="s">
        <v>3514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2520</v>
      </c>
      <c r="Y6" s="85" t="str">
        <f>IFERROR(IF(Q6="","",ROUNDDOWN(Q6/1000*R6*U6*V6*W6,0)),"-")</f>
        <v/>
      </c>
      <c r="Z6" s="94">
        <f>IFERROR(IF(H6="","",ROUNDDOWN(X6*$V$2,0)),"-")</f>
        <v>70560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2969</v>
      </c>
      <c r="D7" s="135" t="s">
        <v>2176</v>
      </c>
      <c r="E7" s="133"/>
      <c r="F7" s="82" t="s">
        <v>36</v>
      </c>
      <c r="G7" s="82" t="s">
        <v>49</v>
      </c>
      <c r="H7" s="84">
        <v>42</v>
      </c>
      <c r="I7" s="84">
        <v>18</v>
      </c>
      <c r="J7" s="84">
        <v>2</v>
      </c>
      <c r="K7" s="136">
        <f t="shared" ref="K7:K75" si="3">+I7*J7</f>
        <v>36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18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30240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846720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si="2"/>
        <v/>
      </c>
    </row>
    <row r="8" spans="1:30" s="110" customFormat="1" ht="24.95" customHeight="1" x14ac:dyDescent="0.15">
      <c r="A8" s="133">
        <v>4</v>
      </c>
      <c r="B8" s="134"/>
      <c r="C8" s="202" t="s">
        <v>2914</v>
      </c>
      <c r="D8" s="135"/>
      <c r="E8" s="133"/>
      <c r="F8" s="82"/>
      <c r="G8" s="82"/>
      <c r="H8" s="84"/>
      <c r="I8" s="84"/>
      <c r="J8" s="84"/>
      <c r="K8" s="136"/>
      <c r="L8" s="133"/>
      <c r="M8" s="162"/>
      <c r="N8" s="162"/>
      <c r="O8" s="163"/>
      <c r="P8" s="164"/>
      <c r="Q8" s="165"/>
      <c r="R8" s="137"/>
      <c r="S8" s="170"/>
      <c r="T8" s="176" t="str">
        <f t="shared" si="5"/>
        <v/>
      </c>
      <c r="U8" s="94"/>
      <c r="V8" s="84"/>
      <c r="W8" s="85"/>
      <c r="X8" s="94" t="str">
        <f t="shared" si="6"/>
        <v/>
      </c>
      <c r="Y8" s="85" t="str">
        <f t="shared" si="7"/>
        <v/>
      </c>
      <c r="Z8" s="94" t="str">
        <f t="shared" si="8"/>
        <v/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2971</v>
      </c>
      <c r="D9" s="135" t="s">
        <v>2176</v>
      </c>
      <c r="E9" s="133"/>
      <c r="F9" s="82" t="s">
        <v>2973</v>
      </c>
      <c r="G9" s="82" t="s">
        <v>2974</v>
      </c>
      <c r="H9" s="84">
        <v>32</v>
      </c>
      <c r="I9" s="84">
        <v>2</v>
      </c>
      <c r="J9" s="84">
        <v>1</v>
      </c>
      <c r="K9" s="136">
        <f t="shared" si="3"/>
        <v>2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1280</v>
      </c>
      <c r="Y9" s="85" t="str">
        <f t="shared" si="7"/>
        <v/>
      </c>
      <c r="Z9" s="94">
        <f t="shared" si="8"/>
        <v>35840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2971</v>
      </c>
      <c r="D10" s="135" t="s">
        <v>2176</v>
      </c>
      <c r="E10" s="133"/>
      <c r="F10" s="82" t="s">
        <v>2662</v>
      </c>
      <c r="G10" s="82" t="s">
        <v>2975</v>
      </c>
      <c r="H10" s="84">
        <v>30</v>
      </c>
      <c r="I10" s="84">
        <v>4</v>
      </c>
      <c r="J10" s="84">
        <v>1</v>
      </c>
      <c r="K10" s="136">
        <f t="shared" si="3"/>
        <v>4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4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2400</v>
      </c>
      <c r="Y10" s="85" t="str">
        <f t="shared" si="7"/>
        <v/>
      </c>
      <c r="Z10" s="94">
        <f t="shared" si="8"/>
        <v>67200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2971</v>
      </c>
      <c r="D11" s="135" t="s">
        <v>2176</v>
      </c>
      <c r="E11" s="133"/>
      <c r="F11" s="82" t="s">
        <v>36</v>
      </c>
      <c r="G11" s="82" t="s">
        <v>49</v>
      </c>
      <c r="H11" s="84">
        <v>42</v>
      </c>
      <c r="I11" s="84">
        <v>1</v>
      </c>
      <c r="J11" s="84">
        <v>2</v>
      </c>
      <c r="K11" s="136">
        <f t="shared" si="3"/>
        <v>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1680</v>
      </c>
      <c r="Y11" s="85" t="str">
        <f t="shared" si="7"/>
        <v/>
      </c>
      <c r="Z11" s="94">
        <f t="shared" si="8"/>
        <v>47040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2971</v>
      </c>
      <c r="D12" s="135" t="s">
        <v>2176</v>
      </c>
      <c r="E12" s="133"/>
      <c r="F12" s="82" t="s">
        <v>24</v>
      </c>
      <c r="G12" s="82" t="s">
        <v>49</v>
      </c>
      <c r="H12" s="179">
        <v>42</v>
      </c>
      <c r="I12" s="84">
        <v>4</v>
      </c>
      <c r="J12" s="84">
        <v>1</v>
      </c>
      <c r="K12" s="136">
        <f t="shared" si="3"/>
        <v>4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3360</v>
      </c>
      <c r="Y12" s="85" t="str">
        <f t="shared" si="7"/>
        <v/>
      </c>
      <c r="Z12" s="94">
        <f t="shared" si="8"/>
        <v>94080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1982</v>
      </c>
      <c r="D13" s="135" t="s">
        <v>2176</v>
      </c>
      <c r="E13" s="133"/>
      <c r="F13" s="82" t="s">
        <v>24</v>
      </c>
      <c r="G13" s="82" t="s">
        <v>49</v>
      </c>
      <c r="H13" s="84">
        <v>42</v>
      </c>
      <c r="I13" s="84">
        <v>2</v>
      </c>
      <c r="J13" s="84">
        <v>1</v>
      </c>
      <c r="K13" s="136">
        <f t="shared" si="3"/>
        <v>2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1680</v>
      </c>
      <c r="Y13" s="85" t="str">
        <f t="shared" si="7"/>
        <v/>
      </c>
      <c r="Z13" s="94">
        <f t="shared" si="8"/>
        <v>47040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2972</v>
      </c>
      <c r="D14" s="135" t="s">
        <v>2176</v>
      </c>
      <c r="E14" s="133"/>
      <c r="F14" s="82" t="s">
        <v>24</v>
      </c>
      <c r="G14" s="82" t="s">
        <v>49</v>
      </c>
      <c r="H14" s="84">
        <v>42</v>
      </c>
      <c r="I14" s="84">
        <v>2</v>
      </c>
      <c r="J14" s="84">
        <v>1</v>
      </c>
      <c r="K14" s="136">
        <f t="shared" si="3"/>
        <v>2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2</v>
      </c>
      <c r="V14" s="84">
        <v>200</v>
      </c>
      <c r="W14" s="85">
        <v>10</v>
      </c>
      <c r="X14" s="94">
        <f t="shared" si="6"/>
        <v>336</v>
      </c>
      <c r="Y14" s="85" t="str">
        <f t="shared" si="7"/>
        <v/>
      </c>
      <c r="Z14" s="94">
        <f t="shared" si="8"/>
        <v>9408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1728</v>
      </c>
      <c r="D15" s="135" t="s">
        <v>2176</v>
      </c>
      <c r="E15" s="133"/>
      <c r="F15" s="82" t="s">
        <v>36</v>
      </c>
      <c r="G15" s="82" t="s">
        <v>2978</v>
      </c>
      <c r="H15" s="84">
        <v>42</v>
      </c>
      <c r="I15" s="84">
        <v>6</v>
      </c>
      <c r="J15" s="84">
        <v>2</v>
      </c>
      <c r="K15" s="136">
        <f t="shared" si="3"/>
        <v>12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6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10080</v>
      </c>
      <c r="Y15" s="85" t="str">
        <f t="shared" si="7"/>
        <v/>
      </c>
      <c r="Z15" s="94">
        <f t="shared" si="8"/>
        <v>282240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1727</v>
      </c>
      <c r="D16" s="135" t="s">
        <v>2176</v>
      </c>
      <c r="E16" s="133"/>
      <c r="F16" s="82" t="s">
        <v>36</v>
      </c>
      <c r="G16" s="82" t="s">
        <v>49</v>
      </c>
      <c r="H16" s="84">
        <v>42</v>
      </c>
      <c r="I16" s="84">
        <v>4</v>
      </c>
      <c r="J16" s="84">
        <v>2</v>
      </c>
      <c r="K16" s="136">
        <f t="shared" si="3"/>
        <v>8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4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6720</v>
      </c>
      <c r="Y16" s="85" t="str">
        <f t="shared" si="7"/>
        <v/>
      </c>
      <c r="Z16" s="94">
        <f t="shared" si="8"/>
        <v>188160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1727</v>
      </c>
      <c r="D17" s="135" t="s">
        <v>2176</v>
      </c>
      <c r="E17" s="133"/>
      <c r="F17" s="82" t="s">
        <v>2979</v>
      </c>
      <c r="G17" s="82" t="s">
        <v>2980</v>
      </c>
      <c r="H17" s="84">
        <v>14</v>
      </c>
      <c r="I17" s="84">
        <v>5</v>
      </c>
      <c r="J17" s="84">
        <v>2</v>
      </c>
      <c r="K17" s="136">
        <f t="shared" si="3"/>
        <v>10</v>
      </c>
      <c r="L17" s="133" t="s">
        <v>3519</v>
      </c>
      <c r="M17" s="162"/>
      <c r="N17" s="162"/>
      <c r="O17" s="163"/>
      <c r="P17" s="164"/>
      <c r="Q17" s="165"/>
      <c r="R17" s="137">
        <f t="shared" si="4"/>
        <v>5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2800</v>
      </c>
      <c r="Y17" s="85" t="str">
        <f t="shared" si="7"/>
        <v/>
      </c>
      <c r="Z17" s="94">
        <f t="shared" si="8"/>
        <v>78400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1727</v>
      </c>
      <c r="D18" s="135" t="s">
        <v>2176</v>
      </c>
      <c r="E18" s="133"/>
      <c r="F18" s="82" t="s">
        <v>2981</v>
      </c>
      <c r="G18" s="82" t="s">
        <v>2982</v>
      </c>
      <c r="H18" s="84">
        <v>60</v>
      </c>
      <c r="I18" s="84">
        <v>1</v>
      </c>
      <c r="J18" s="84">
        <v>3</v>
      </c>
      <c r="K18" s="136">
        <f t="shared" si="3"/>
        <v>3</v>
      </c>
      <c r="L18" s="133" t="s">
        <v>3519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3600</v>
      </c>
      <c r="Y18" s="85" t="str">
        <f t="shared" si="7"/>
        <v/>
      </c>
      <c r="Z18" s="94">
        <f t="shared" si="8"/>
        <v>100800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2190</v>
      </c>
      <c r="D19" s="135" t="s">
        <v>2176</v>
      </c>
      <c r="E19" s="133"/>
      <c r="F19" s="82" t="s">
        <v>24</v>
      </c>
      <c r="G19" s="82" t="s">
        <v>49</v>
      </c>
      <c r="H19" s="84">
        <v>42</v>
      </c>
      <c r="I19" s="84">
        <v>1</v>
      </c>
      <c r="J19" s="84">
        <v>1</v>
      </c>
      <c r="K19" s="136">
        <f t="shared" si="3"/>
        <v>1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840</v>
      </c>
      <c r="Y19" s="85" t="str">
        <f t="shared" si="7"/>
        <v/>
      </c>
      <c r="Z19" s="94">
        <f t="shared" si="8"/>
        <v>23520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2190</v>
      </c>
      <c r="D20" s="135" t="s">
        <v>2176</v>
      </c>
      <c r="E20" s="133"/>
      <c r="F20" s="82" t="s">
        <v>36</v>
      </c>
      <c r="G20" s="82" t="s">
        <v>49</v>
      </c>
      <c r="H20" s="84">
        <v>42</v>
      </c>
      <c r="I20" s="84">
        <v>1</v>
      </c>
      <c r="J20" s="84">
        <v>2</v>
      </c>
      <c r="K20" s="136">
        <f t="shared" si="3"/>
        <v>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1680</v>
      </c>
      <c r="Y20" s="85" t="str">
        <f t="shared" si="7"/>
        <v/>
      </c>
      <c r="Z20" s="94">
        <f t="shared" si="8"/>
        <v>47040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2196</v>
      </c>
      <c r="D21" s="135" t="s">
        <v>2176</v>
      </c>
      <c r="E21" s="133"/>
      <c r="F21" s="82" t="s">
        <v>2983</v>
      </c>
      <c r="G21" s="82" t="s">
        <v>2984</v>
      </c>
      <c r="H21" s="84">
        <v>14</v>
      </c>
      <c r="I21" s="84">
        <v>1</v>
      </c>
      <c r="J21" s="84">
        <v>1</v>
      </c>
      <c r="K21" s="136">
        <f t="shared" si="3"/>
        <v>1</v>
      </c>
      <c r="L21" s="133" t="s">
        <v>3519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280</v>
      </c>
      <c r="Y21" s="85" t="str">
        <f t="shared" si="7"/>
        <v/>
      </c>
      <c r="Z21" s="94">
        <f t="shared" si="8"/>
        <v>7840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2530</v>
      </c>
      <c r="D22" s="135" t="s">
        <v>2176</v>
      </c>
      <c r="E22" s="133"/>
      <c r="F22" s="82" t="s">
        <v>24</v>
      </c>
      <c r="G22" s="82" t="s">
        <v>49</v>
      </c>
      <c r="H22" s="84">
        <v>42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840</v>
      </c>
      <c r="Y22" s="85" t="str">
        <f t="shared" si="7"/>
        <v/>
      </c>
      <c r="Z22" s="94">
        <f t="shared" si="8"/>
        <v>23520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2530</v>
      </c>
      <c r="D23" s="135" t="s">
        <v>2176</v>
      </c>
      <c r="E23" s="133"/>
      <c r="F23" s="82" t="s">
        <v>113</v>
      </c>
      <c r="G23" s="82" t="s">
        <v>2985</v>
      </c>
      <c r="H23" s="84">
        <v>22</v>
      </c>
      <c r="I23" s="84">
        <v>1</v>
      </c>
      <c r="J23" s="84">
        <v>1</v>
      </c>
      <c r="K23" s="136">
        <f t="shared" si="3"/>
        <v>1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440</v>
      </c>
      <c r="Y23" s="85" t="str">
        <f t="shared" si="7"/>
        <v/>
      </c>
      <c r="Z23" s="94">
        <f t="shared" si="8"/>
        <v>12320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2196</v>
      </c>
      <c r="D24" s="135" t="s">
        <v>2176</v>
      </c>
      <c r="E24" s="133"/>
      <c r="F24" s="82" t="s">
        <v>24</v>
      </c>
      <c r="G24" s="82" t="s">
        <v>49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840</v>
      </c>
      <c r="Y24" s="85" t="str">
        <f t="shared" si="7"/>
        <v/>
      </c>
      <c r="Z24" s="94">
        <f t="shared" si="8"/>
        <v>23520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1705</v>
      </c>
      <c r="D25" s="135" t="s">
        <v>2176</v>
      </c>
      <c r="E25" s="133"/>
      <c r="F25" s="82" t="s">
        <v>52</v>
      </c>
      <c r="G25" s="82" t="s">
        <v>142</v>
      </c>
      <c r="H25" s="84">
        <v>42</v>
      </c>
      <c r="I25" s="84">
        <v>2</v>
      </c>
      <c r="J25" s="84">
        <v>3</v>
      </c>
      <c r="K25" s="136">
        <f t="shared" si="3"/>
        <v>6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5040</v>
      </c>
      <c r="Y25" s="85" t="str">
        <f t="shared" si="7"/>
        <v/>
      </c>
      <c r="Z25" s="94">
        <f t="shared" si="8"/>
        <v>141120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2976</v>
      </c>
      <c r="D26" s="135" t="s">
        <v>2176</v>
      </c>
      <c r="E26" s="133"/>
      <c r="F26" s="82" t="s">
        <v>36</v>
      </c>
      <c r="G26" s="82" t="s">
        <v>49</v>
      </c>
      <c r="H26" s="84">
        <v>42</v>
      </c>
      <c r="I26" s="84">
        <v>1</v>
      </c>
      <c r="J26" s="84">
        <v>2</v>
      </c>
      <c r="K26" s="136">
        <f t="shared" si="3"/>
        <v>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1680</v>
      </c>
      <c r="Y26" s="85" t="str">
        <f t="shared" si="7"/>
        <v/>
      </c>
      <c r="Z26" s="94">
        <f t="shared" si="8"/>
        <v>47040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303</v>
      </c>
      <c r="D27" s="135" t="s">
        <v>2176</v>
      </c>
      <c r="E27" s="133"/>
      <c r="F27" s="82" t="s">
        <v>24</v>
      </c>
      <c r="G27" s="82" t="s">
        <v>49</v>
      </c>
      <c r="H27" s="84">
        <v>42</v>
      </c>
      <c r="I27" s="84">
        <v>6</v>
      </c>
      <c r="J27" s="84">
        <v>1</v>
      </c>
      <c r="K27" s="136">
        <f t="shared" si="3"/>
        <v>6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6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5040</v>
      </c>
      <c r="Y27" s="85" t="str">
        <f t="shared" si="7"/>
        <v/>
      </c>
      <c r="Z27" s="94">
        <f t="shared" si="8"/>
        <v>141120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303</v>
      </c>
      <c r="D28" s="135" t="s">
        <v>2176</v>
      </c>
      <c r="E28" s="133"/>
      <c r="F28" s="82" t="s">
        <v>36</v>
      </c>
      <c r="G28" s="82" t="s">
        <v>49</v>
      </c>
      <c r="H28" s="84">
        <v>42</v>
      </c>
      <c r="I28" s="84">
        <v>3</v>
      </c>
      <c r="J28" s="84">
        <v>2</v>
      </c>
      <c r="K28" s="136">
        <f t="shared" si="3"/>
        <v>6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3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5040</v>
      </c>
      <c r="Y28" s="85" t="str">
        <f t="shared" si="7"/>
        <v/>
      </c>
      <c r="Z28" s="94">
        <f t="shared" si="8"/>
        <v>141120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303</v>
      </c>
      <c r="D29" s="135" t="s">
        <v>2176</v>
      </c>
      <c r="E29" s="133"/>
      <c r="F29" s="82" t="s">
        <v>24</v>
      </c>
      <c r="G29" s="82" t="s">
        <v>2338</v>
      </c>
      <c r="H29" s="84">
        <v>42</v>
      </c>
      <c r="I29" s="84">
        <v>3</v>
      </c>
      <c r="J29" s="84">
        <v>1</v>
      </c>
      <c r="K29" s="136">
        <f t="shared" si="3"/>
        <v>3</v>
      </c>
      <c r="L29" s="133" t="s">
        <v>3513</v>
      </c>
      <c r="M29" s="162"/>
      <c r="N29" s="162"/>
      <c r="O29" s="163"/>
      <c r="P29" s="164"/>
      <c r="Q29" s="165"/>
      <c r="R29" s="137">
        <f t="shared" si="4"/>
        <v>3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2520</v>
      </c>
      <c r="Y29" s="85" t="str">
        <f t="shared" si="7"/>
        <v/>
      </c>
      <c r="Z29" s="94">
        <f t="shared" si="8"/>
        <v>70560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508</v>
      </c>
      <c r="D30" s="135" t="s">
        <v>2176</v>
      </c>
      <c r="E30" s="133"/>
      <c r="F30" s="82" t="s">
        <v>24</v>
      </c>
      <c r="G30" s="82" t="s">
        <v>37</v>
      </c>
      <c r="H30" s="84">
        <v>42</v>
      </c>
      <c r="I30" s="84">
        <v>6</v>
      </c>
      <c r="J30" s="84">
        <v>1</v>
      </c>
      <c r="K30" s="136">
        <f t="shared" si="3"/>
        <v>6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6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5040</v>
      </c>
      <c r="Y30" s="85" t="str">
        <f t="shared" si="7"/>
        <v/>
      </c>
      <c r="Z30" s="94">
        <f t="shared" si="8"/>
        <v>141120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508</v>
      </c>
      <c r="D31" s="135" t="s">
        <v>2176</v>
      </c>
      <c r="E31" s="133"/>
      <c r="F31" s="82" t="s">
        <v>36</v>
      </c>
      <c r="G31" s="82" t="s">
        <v>49</v>
      </c>
      <c r="H31" s="84">
        <v>42</v>
      </c>
      <c r="I31" s="84">
        <v>3</v>
      </c>
      <c r="J31" s="84">
        <v>2</v>
      </c>
      <c r="K31" s="136">
        <f t="shared" si="3"/>
        <v>6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3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5040</v>
      </c>
      <c r="Y31" s="85" t="str">
        <f t="shared" si="7"/>
        <v/>
      </c>
      <c r="Z31" s="94">
        <f t="shared" si="8"/>
        <v>141120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508</v>
      </c>
      <c r="D32" s="135" t="s">
        <v>2176</v>
      </c>
      <c r="E32" s="133"/>
      <c r="F32" s="82" t="s">
        <v>24</v>
      </c>
      <c r="G32" s="82" t="s">
        <v>2338</v>
      </c>
      <c r="H32" s="84">
        <v>42</v>
      </c>
      <c r="I32" s="84">
        <v>3</v>
      </c>
      <c r="J32" s="84">
        <v>1</v>
      </c>
      <c r="K32" s="136">
        <f t="shared" si="3"/>
        <v>3</v>
      </c>
      <c r="L32" s="133" t="s">
        <v>3513</v>
      </c>
      <c r="M32" s="162"/>
      <c r="N32" s="162"/>
      <c r="O32" s="163"/>
      <c r="P32" s="164"/>
      <c r="Q32" s="165"/>
      <c r="R32" s="137">
        <f t="shared" si="4"/>
        <v>3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2520</v>
      </c>
      <c r="Y32" s="85" t="str">
        <f t="shared" si="7"/>
        <v/>
      </c>
      <c r="Z32" s="94">
        <f t="shared" si="8"/>
        <v>70560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306</v>
      </c>
      <c r="D33" s="135" t="s">
        <v>2176</v>
      </c>
      <c r="E33" s="133"/>
      <c r="F33" s="82" t="s">
        <v>24</v>
      </c>
      <c r="G33" s="82" t="s">
        <v>37</v>
      </c>
      <c r="H33" s="84">
        <v>42</v>
      </c>
      <c r="I33" s="84">
        <v>6</v>
      </c>
      <c r="J33" s="84">
        <v>1</v>
      </c>
      <c r="K33" s="136">
        <f t="shared" si="3"/>
        <v>6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6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5040</v>
      </c>
      <c r="Y33" s="85" t="str">
        <f t="shared" si="7"/>
        <v/>
      </c>
      <c r="Z33" s="94">
        <f t="shared" si="8"/>
        <v>141120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306</v>
      </c>
      <c r="D34" s="135" t="s">
        <v>2176</v>
      </c>
      <c r="E34" s="133"/>
      <c r="F34" s="82" t="s">
        <v>36</v>
      </c>
      <c r="G34" s="82" t="s">
        <v>49</v>
      </c>
      <c r="H34" s="84">
        <v>42</v>
      </c>
      <c r="I34" s="84">
        <v>3</v>
      </c>
      <c r="J34" s="84">
        <v>2</v>
      </c>
      <c r="K34" s="136">
        <f t="shared" si="3"/>
        <v>6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3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5040</v>
      </c>
      <c r="Y34" s="85" t="str">
        <f t="shared" si="7"/>
        <v/>
      </c>
      <c r="Z34" s="94">
        <f t="shared" si="8"/>
        <v>141120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306</v>
      </c>
      <c r="D35" s="135" t="s">
        <v>2176</v>
      </c>
      <c r="E35" s="133"/>
      <c r="F35" s="82" t="s">
        <v>24</v>
      </c>
      <c r="G35" s="82" t="s">
        <v>2338</v>
      </c>
      <c r="H35" s="84">
        <v>42</v>
      </c>
      <c r="I35" s="84">
        <v>3</v>
      </c>
      <c r="J35" s="84">
        <v>1</v>
      </c>
      <c r="K35" s="136">
        <f t="shared" si="3"/>
        <v>3</v>
      </c>
      <c r="L35" s="133" t="s">
        <v>3513</v>
      </c>
      <c r="M35" s="162"/>
      <c r="N35" s="162"/>
      <c r="O35" s="163"/>
      <c r="P35" s="164"/>
      <c r="Q35" s="165"/>
      <c r="R35" s="137">
        <f t="shared" si="4"/>
        <v>3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2520</v>
      </c>
      <c r="Y35" s="85" t="str">
        <f t="shared" si="7"/>
        <v/>
      </c>
      <c r="Z35" s="94">
        <f t="shared" si="8"/>
        <v>70560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2591</v>
      </c>
      <c r="D36" s="135" t="s">
        <v>2176</v>
      </c>
      <c r="E36" s="133"/>
      <c r="F36" s="82" t="s">
        <v>24</v>
      </c>
      <c r="G36" s="82" t="s">
        <v>37</v>
      </c>
      <c r="H36" s="84">
        <v>42</v>
      </c>
      <c r="I36" s="84">
        <v>6</v>
      </c>
      <c r="J36" s="84">
        <v>1</v>
      </c>
      <c r="K36" s="136">
        <f t="shared" si="3"/>
        <v>6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6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5040</v>
      </c>
      <c r="Y36" s="85" t="str">
        <f t="shared" si="7"/>
        <v/>
      </c>
      <c r="Z36" s="94">
        <f t="shared" si="8"/>
        <v>141120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2591</v>
      </c>
      <c r="D37" s="135" t="s">
        <v>2176</v>
      </c>
      <c r="E37" s="133"/>
      <c r="F37" s="82" t="s">
        <v>36</v>
      </c>
      <c r="G37" s="82" t="s">
        <v>49</v>
      </c>
      <c r="H37" s="84">
        <v>42</v>
      </c>
      <c r="I37" s="84">
        <v>3</v>
      </c>
      <c r="J37" s="84">
        <v>2</v>
      </c>
      <c r="K37" s="136">
        <f t="shared" si="3"/>
        <v>6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3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5040</v>
      </c>
      <c r="Y37" s="85" t="str">
        <f t="shared" si="7"/>
        <v/>
      </c>
      <c r="Z37" s="94">
        <f t="shared" si="8"/>
        <v>141120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2591</v>
      </c>
      <c r="D38" s="135" t="s">
        <v>2176</v>
      </c>
      <c r="E38" s="133"/>
      <c r="F38" s="82" t="s">
        <v>24</v>
      </c>
      <c r="G38" s="82" t="s">
        <v>2338</v>
      </c>
      <c r="H38" s="84">
        <v>42</v>
      </c>
      <c r="I38" s="84">
        <v>3</v>
      </c>
      <c r="J38" s="84">
        <v>1</v>
      </c>
      <c r="K38" s="136">
        <f t="shared" si="3"/>
        <v>3</v>
      </c>
      <c r="L38" s="133" t="s">
        <v>3513</v>
      </c>
      <c r="M38" s="162"/>
      <c r="N38" s="162"/>
      <c r="O38" s="163"/>
      <c r="P38" s="164"/>
      <c r="Q38" s="165"/>
      <c r="R38" s="137">
        <f t="shared" si="4"/>
        <v>3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2520</v>
      </c>
      <c r="Y38" s="85" t="str">
        <f t="shared" si="7"/>
        <v/>
      </c>
      <c r="Z38" s="94">
        <f t="shared" si="8"/>
        <v>70560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2198</v>
      </c>
      <c r="D39" s="135" t="s">
        <v>2176</v>
      </c>
      <c r="E39" s="133"/>
      <c r="F39" s="82" t="s">
        <v>36</v>
      </c>
      <c r="G39" s="82" t="s">
        <v>49</v>
      </c>
      <c r="H39" s="84">
        <v>42</v>
      </c>
      <c r="I39" s="84">
        <v>1</v>
      </c>
      <c r="J39" s="84">
        <v>2</v>
      </c>
      <c r="K39" s="136">
        <f t="shared" si="3"/>
        <v>2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1680</v>
      </c>
      <c r="Y39" s="85" t="str">
        <f t="shared" si="7"/>
        <v/>
      </c>
      <c r="Z39" s="94">
        <f t="shared" si="8"/>
        <v>47040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2198</v>
      </c>
      <c r="D40" s="135" t="s">
        <v>2176</v>
      </c>
      <c r="E40" s="133"/>
      <c r="F40" s="82" t="s">
        <v>24</v>
      </c>
      <c r="G40" s="82" t="s">
        <v>37</v>
      </c>
      <c r="H40" s="84">
        <v>42</v>
      </c>
      <c r="I40" s="84">
        <v>2</v>
      </c>
      <c r="J40" s="84">
        <v>1</v>
      </c>
      <c r="K40" s="136">
        <f t="shared" si="3"/>
        <v>2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1680</v>
      </c>
      <c r="Y40" s="85" t="str">
        <f t="shared" si="7"/>
        <v/>
      </c>
      <c r="Z40" s="94">
        <f t="shared" si="8"/>
        <v>47040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1738</v>
      </c>
      <c r="D41" s="135" t="s">
        <v>2176</v>
      </c>
      <c r="E41" s="133"/>
      <c r="F41" s="82" t="s">
        <v>36</v>
      </c>
      <c r="G41" s="82" t="s">
        <v>49</v>
      </c>
      <c r="H41" s="84">
        <v>42</v>
      </c>
      <c r="I41" s="84">
        <v>2</v>
      </c>
      <c r="J41" s="84">
        <v>2</v>
      </c>
      <c r="K41" s="136">
        <f t="shared" si="3"/>
        <v>4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2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3360</v>
      </c>
      <c r="Y41" s="85" t="str">
        <f t="shared" si="7"/>
        <v/>
      </c>
      <c r="Z41" s="94">
        <f t="shared" si="8"/>
        <v>94080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1738</v>
      </c>
      <c r="D42" s="135" t="s">
        <v>2176</v>
      </c>
      <c r="E42" s="133"/>
      <c r="F42" s="82" t="s">
        <v>24</v>
      </c>
      <c r="G42" s="82" t="s">
        <v>37</v>
      </c>
      <c r="H42" s="84">
        <v>42</v>
      </c>
      <c r="I42" s="84">
        <v>3</v>
      </c>
      <c r="J42" s="84">
        <v>1</v>
      </c>
      <c r="K42" s="136">
        <f t="shared" si="3"/>
        <v>3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3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2520</v>
      </c>
      <c r="Y42" s="85" t="str">
        <f t="shared" si="7"/>
        <v/>
      </c>
      <c r="Z42" s="94">
        <f t="shared" si="8"/>
        <v>70560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2977</v>
      </c>
      <c r="D43" s="135" t="s">
        <v>2176</v>
      </c>
      <c r="E43" s="133"/>
      <c r="F43" s="82" t="s">
        <v>36</v>
      </c>
      <c r="G43" s="82" t="s">
        <v>49</v>
      </c>
      <c r="H43" s="84">
        <v>42</v>
      </c>
      <c r="I43" s="84">
        <v>3</v>
      </c>
      <c r="J43" s="84">
        <v>2</v>
      </c>
      <c r="K43" s="136">
        <f t="shared" si="3"/>
        <v>6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3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5040</v>
      </c>
      <c r="Y43" s="85" t="str">
        <f t="shared" si="7"/>
        <v/>
      </c>
      <c r="Z43" s="94">
        <f t="shared" si="8"/>
        <v>141120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2977</v>
      </c>
      <c r="D44" s="135" t="s">
        <v>2176</v>
      </c>
      <c r="E44" s="133"/>
      <c r="F44" s="82" t="s">
        <v>24</v>
      </c>
      <c r="G44" s="82" t="s">
        <v>37</v>
      </c>
      <c r="H44" s="84">
        <v>42</v>
      </c>
      <c r="I44" s="84">
        <v>6</v>
      </c>
      <c r="J44" s="84">
        <v>1</v>
      </c>
      <c r="K44" s="136">
        <f t="shared" si="3"/>
        <v>6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6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5040</v>
      </c>
      <c r="Y44" s="85" t="str">
        <f t="shared" si="7"/>
        <v/>
      </c>
      <c r="Z44" s="94">
        <f t="shared" si="8"/>
        <v>141120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2977</v>
      </c>
      <c r="D45" s="135" t="s">
        <v>2176</v>
      </c>
      <c r="E45" s="133"/>
      <c r="F45" s="82" t="s">
        <v>24</v>
      </c>
      <c r="G45" s="82" t="s">
        <v>2338</v>
      </c>
      <c r="H45" s="84">
        <v>42</v>
      </c>
      <c r="I45" s="84">
        <v>3</v>
      </c>
      <c r="J45" s="84">
        <v>1</v>
      </c>
      <c r="K45" s="136">
        <f t="shared" si="3"/>
        <v>3</v>
      </c>
      <c r="L45" s="133" t="s">
        <v>3513</v>
      </c>
      <c r="M45" s="162"/>
      <c r="N45" s="162"/>
      <c r="O45" s="163"/>
      <c r="P45" s="164"/>
      <c r="Q45" s="165"/>
      <c r="R45" s="137">
        <f t="shared" si="4"/>
        <v>3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2520</v>
      </c>
      <c r="Y45" s="85" t="str">
        <f t="shared" si="7"/>
        <v/>
      </c>
      <c r="Z45" s="94">
        <f t="shared" si="8"/>
        <v>70560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2623</v>
      </c>
      <c r="D46" s="135" t="s">
        <v>2176</v>
      </c>
      <c r="E46" s="133"/>
      <c r="F46" s="82" t="s">
        <v>363</v>
      </c>
      <c r="G46" s="82" t="s">
        <v>2986</v>
      </c>
      <c r="H46" s="84">
        <v>34</v>
      </c>
      <c r="I46" s="84">
        <v>40</v>
      </c>
      <c r="J46" s="84">
        <v>2</v>
      </c>
      <c r="K46" s="136">
        <f t="shared" si="3"/>
        <v>80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40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54400</v>
      </c>
      <c r="Y46" s="85" t="str">
        <f t="shared" si="7"/>
        <v/>
      </c>
      <c r="Z46" s="94">
        <f t="shared" si="8"/>
        <v>1523200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2623</v>
      </c>
      <c r="D47" s="135" t="s">
        <v>2176</v>
      </c>
      <c r="E47" s="133"/>
      <c r="F47" s="82" t="s">
        <v>711</v>
      </c>
      <c r="G47" s="82" t="s">
        <v>1953</v>
      </c>
      <c r="H47" s="84">
        <v>34</v>
      </c>
      <c r="I47" s="84">
        <v>2</v>
      </c>
      <c r="J47" s="84">
        <v>1</v>
      </c>
      <c r="K47" s="136">
        <f t="shared" si="3"/>
        <v>2</v>
      </c>
      <c r="L47" s="133" t="s">
        <v>3513</v>
      </c>
      <c r="M47" s="162"/>
      <c r="N47" s="162"/>
      <c r="O47" s="163"/>
      <c r="P47" s="164"/>
      <c r="Q47" s="165"/>
      <c r="R47" s="137">
        <f t="shared" si="4"/>
        <v>2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1360</v>
      </c>
      <c r="Y47" s="85" t="str">
        <f t="shared" si="7"/>
        <v/>
      </c>
      <c r="Z47" s="94">
        <f t="shared" si="8"/>
        <v>38080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2710</v>
      </c>
      <c r="D48" s="135" t="s">
        <v>2176</v>
      </c>
      <c r="E48" s="133"/>
      <c r="F48" s="82" t="s">
        <v>113</v>
      </c>
      <c r="G48" s="82" t="s">
        <v>2281</v>
      </c>
      <c r="H48" s="84">
        <v>22</v>
      </c>
      <c r="I48" s="84">
        <v>1</v>
      </c>
      <c r="J48" s="84">
        <v>1</v>
      </c>
      <c r="K48" s="136">
        <f t="shared" si="3"/>
        <v>1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440</v>
      </c>
      <c r="Y48" s="85" t="str">
        <f t="shared" si="7"/>
        <v/>
      </c>
      <c r="Z48" s="94">
        <f t="shared" si="8"/>
        <v>12320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2380</v>
      </c>
      <c r="D49" s="135" t="s">
        <v>2176</v>
      </c>
      <c r="E49" s="133"/>
      <c r="F49" s="82" t="s">
        <v>2013</v>
      </c>
      <c r="G49" s="82" t="s">
        <v>2987</v>
      </c>
      <c r="H49" s="84">
        <v>32</v>
      </c>
      <c r="I49" s="84">
        <v>1</v>
      </c>
      <c r="J49" s="84">
        <v>1</v>
      </c>
      <c r="K49" s="136">
        <f t="shared" si="3"/>
        <v>1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1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640</v>
      </c>
      <c r="Y49" s="85" t="str">
        <f t="shared" si="7"/>
        <v/>
      </c>
      <c r="Z49" s="94">
        <f t="shared" si="8"/>
        <v>17920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1904</v>
      </c>
      <c r="D50" s="135" t="s">
        <v>2176</v>
      </c>
      <c r="E50" s="133"/>
      <c r="F50" s="82" t="s">
        <v>2988</v>
      </c>
      <c r="G50" s="82" t="s">
        <v>2989</v>
      </c>
      <c r="H50" s="84">
        <v>27</v>
      </c>
      <c r="I50" s="84">
        <v>2</v>
      </c>
      <c r="J50" s="84">
        <v>1</v>
      </c>
      <c r="K50" s="136">
        <f t="shared" si="3"/>
        <v>2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2</v>
      </c>
      <c r="V50" s="84">
        <v>200</v>
      </c>
      <c r="W50" s="85">
        <v>10</v>
      </c>
      <c r="X50" s="94">
        <f t="shared" si="6"/>
        <v>216</v>
      </c>
      <c r="Y50" s="85" t="str">
        <f t="shared" si="7"/>
        <v/>
      </c>
      <c r="Z50" s="94">
        <f t="shared" si="8"/>
        <v>6048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1904</v>
      </c>
      <c r="D51" s="135" t="s">
        <v>2176</v>
      </c>
      <c r="E51" s="133"/>
      <c r="F51" s="82" t="s">
        <v>2990</v>
      </c>
      <c r="G51" s="82" t="s">
        <v>2991</v>
      </c>
      <c r="H51" s="84">
        <v>27</v>
      </c>
      <c r="I51" s="84">
        <v>2</v>
      </c>
      <c r="J51" s="84">
        <v>2</v>
      </c>
      <c r="K51" s="136">
        <f t="shared" si="3"/>
        <v>4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2</v>
      </c>
      <c r="V51" s="84">
        <v>200</v>
      </c>
      <c r="W51" s="85">
        <v>10</v>
      </c>
      <c r="X51" s="94">
        <f t="shared" si="6"/>
        <v>432</v>
      </c>
      <c r="Y51" s="85" t="str">
        <f t="shared" si="7"/>
        <v/>
      </c>
      <c r="Z51" s="94">
        <f t="shared" si="8"/>
        <v>12096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1904</v>
      </c>
      <c r="D52" s="135" t="s">
        <v>2176</v>
      </c>
      <c r="E52" s="133"/>
      <c r="F52" s="82" t="s">
        <v>711</v>
      </c>
      <c r="G52" s="82" t="s">
        <v>2992</v>
      </c>
      <c r="H52" s="84">
        <v>34</v>
      </c>
      <c r="I52" s="84">
        <v>1</v>
      </c>
      <c r="J52" s="84">
        <v>1</v>
      </c>
      <c r="K52" s="136">
        <f t="shared" si="3"/>
        <v>1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2</v>
      </c>
      <c r="V52" s="84">
        <v>200</v>
      </c>
      <c r="W52" s="85">
        <v>10</v>
      </c>
      <c r="X52" s="94">
        <f t="shared" si="6"/>
        <v>136</v>
      </c>
      <c r="Y52" s="85" t="str">
        <f t="shared" si="7"/>
        <v/>
      </c>
      <c r="Z52" s="94">
        <f t="shared" si="8"/>
        <v>3808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2"/>
        <v/>
      </c>
    </row>
    <row r="53" spans="1:30" s="110" customFormat="1" ht="24.95" customHeight="1" x14ac:dyDescent="0.15">
      <c r="A53" s="133">
        <v>50</v>
      </c>
      <c r="B53" s="134">
        <v>1</v>
      </c>
      <c r="C53" s="134" t="s">
        <v>1903</v>
      </c>
      <c r="D53" s="135" t="s">
        <v>2176</v>
      </c>
      <c r="E53" s="133"/>
      <c r="F53" s="82" t="s">
        <v>2988</v>
      </c>
      <c r="G53" s="82" t="s">
        <v>2989</v>
      </c>
      <c r="H53" s="84">
        <v>27</v>
      </c>
      <c r="I53" s="84">
        <v>2</v>
      </c>
      <c r="J53" s="84">
        <v>1</v>
      </c>
      <c r="K53" s="136">
        <f t="shared" si="3"/>
        <v>2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2</v>
      </c>
      <c r="V53" s="84">
        <v>200</v>
      </c>
      <c r="W53" s="85">
        <v>10</v>
      </c>
      <c r="X53" s="94">
        <f t="shared" si="6"/>
        <v>216</v>
      </c>
      <c r="Y53" s="85" t="str">
        <f t="shared" si="7"/>
        <v/>
      </c>
      <c r="Z53" s="94">
        <f t="shared" si="8"/>
        <v>6048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2"/>
        <v/>
      </c>
    </row>
    <row r="54" spans="1:30" s="110" customFormat="1" ht="24.95" customHeight="1" x14ac:dyDescent="0.15">
      <c r="A54" s="133">
        <v>51</v>
      </c>
      <c r="B54" s="134">
        <v>1</v>
      </c>
      <c r="C54" s="134" t="s">
        <v>1903</v>
      </c>
      <c r="D54" s="135" t="s">
        <v>2176</v>
      </c>
      <c r="E54" s="133"/>
      <c r="F54" s="82" t="s">
        <v>2990</v>
      </c>
      <c r="G54" s="82" t="s">
        <v>2991</v>
      </c>
      <c r="H54" s="84">
        <v>27</v>
      </c>
      <c r="I54" s="84">
        <v>2</v>
      </c>
      <c r="J54" s="84">
        <v>2</v>
      </c>
      <c r="K54" s="136">
        <f t="shared" si="3"/>
        <v>4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2</v>
      </c>
      <c r="V54" s="84">
        <v>200</v>
      </c>
      <c r="W54" s="85">
        <v>10</v>
      </c>
      <c r="X54" s="94">
        <f t="shared" si="6"/>
        <v>432</v>
      </c>
      <c r="Y54" s="85" t="str">
        <f t="shared" si="7"/>
        <v/>
      </c>
      <c r="Z54" s="94">
        <f t="shared" si="8"/>
        <v>12096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2"/>
        <v/>
      </c>
    </row>
    <row r="55" spans="1:30" s="110" customFormat="1" ht="24.95" customHeight="1" x14ac:dyDescent="0.15">
      <c r="A55" s="133">
        <v>52</v>
      </c>
      <c r="B55" s="134">
        <v>1</v>
      </c>
      <c r="C55" s="134" t="s">
        <v>1903</v>
      </c>
      <c r="D55" s="135" t="s">
        <v>2176</v>
      </c>
      <c r="E55" s="133"/>
      <c r="F55" s="82" t="s">
        <v>711</v>
      </c>
      <c r="G55" s="82" t="s">
        <v>2992</v>
      </c>
      <c r="H55" s="84">
        <v>34</v>
      </c>
      <c r="I55" s="84">
        <v>1</v>
      </c>
      <c r="J55" s="84">
        <v>1</v>
      </c>
      <c r="K55" s="136">
        <f t="shared" si="3"/>
        <v>1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2</v>
      </c>
      <c r="V55" s="84">
        <v>200</v>
      </c>
      <c r="W55" s="85">
        <v>10</v>
      </c>
      <c r="X55" s="94">
        <f t="shared" si="6"/>
        <v>136</v>
      </c>
      <c r="Y55" s="85" t="str">
        <f t="shared" si="7"/>
        <v/>
      </c>
      <c r="Z55" s="94">
        <f t="shared" si="8"/>
        <v>3808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2"/>
        <v/>
      </c>
    </row>
    <row r="56" spans="1:30" s="110" customFormat="1" ht="24.95" customHeight="1" x14ac:dyDescent="0.15">
      <c r="A56" s="133">
        <v>54</v>
      </c>
      <c r="B56" s="134">
        <v>2</v>
      </c>
      <c r="C56" s="134" t="s">
        <v>2380</v>
      </c>
      <c r="D56" s="135" t="s">
        <v>2176</v>
      </c>
      <c r="E56" s="133"/>
      <c r="F56" s="82" t="s">
        <v>24</v>
      </c>
      <c r="G56" s="82" t="s">
        <v>49</v>
      </c>
      <c r="H56" s="84">
        <v>42</v>
      </c>
      <c r="I56" s="84">
        <v>1</v>
      </c>
      <c r="J56" s="84">
        <v>1</v>
      </c>
      <c r="K56" s="136">
        <f t="shared" si="3"/>
        <v>1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840</v>
      </c>
      <c r="Y56" s="85" t="str">
        <f t="shared" si="7"/>
        <v/>
      </c>
      <c r="Z56" s="94">
        <f t="shared" si="8"/>
        <v>23520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2"/>
        <v/>
      </c>
    </row>
    <row r="57" spans="1:30" s="110" customFormat="1" ht="24.95" customHeight="1" x14ac:dyDescent="0.15">
      <c r="A57" s="133">
        <v>55</v>
      </c>
      <c r="B57" s="134">
        <v>2</v>
      </c>
      <c r="C57" s="134" t="s">
        <v>1719</v>
      </c>
      <c r="D57" s="135" t="s">
        <v>2176</v>
      </c>
      <c r="E57" s="133"/>
      <c r="F57" s="82" t="s">
        <v>36</v>
      </c>
      <c r="G57" s="82" t="s">
        <v>49</v>
      </c>
      <c r="H57" s="84">
        <v>42</v>
      </c>
      <c r="I57" s="84">
        <v>12</v>
      </c>
      <c r="J57" s="84">
        <v>2</v>
      </c>
      <c r="K57" s="136">
        <f t="shared" si="3"/>
        <v>24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12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20160</v>
      </c>
      <c r="Y57" s="85" t="str">
        <f t="shared" si="7"/>
        <v/>
      </c>
      <c r="Z57" s="94">
        <f t="shared" si="8"/>
        <v>564480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2"/>
        <v/>
      </c>
    </row>
    <row r="58" spans="1:30" s="110" customFormat="1" ht="24.95" customHeight="1" x14ac:dyDescent="0.15">
      <c r="A58" s="133">
        <v>56</v>
      </c>
      <c r="B58" s="134">
        <v>2</v>
      </c>
      <c r="C58" s="134" t="s">
        <v>2519</v>
      </c>
      <c r="D58" s="135" t="s">
        <v>2176</v>
      </c>
      <c r="E58" s="133"/>
      <c r="F58" s="82" t="s">
        <v>24</v>
      </c>
      <c r="G58" s="82" t="s">
        <v>49</v>
      </c>
      <c r="H58" s="84">
        <v>42</v>
      </c>
      <c r="I58" s="84">
        <v>2</v>
      </c>
      <c r="J58" s="84">
        <v>1</v>
      </c>
      <c r="K58" s="136">
        <f t="shared" si="3"/>
        <v>2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1680</v>
      </c>
      <c r="Y58" s="85" t="str">
        <f t="shared" si="7"/>
        <v/>
      </c>
      <c r="Z58" s="94">
        <f t="shared" si="8"/>
        <v>47040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2"/>
        <v/>
      </c>
    </row>
    <row r="59" spans="1:30" s="110" customFormat="1" ht="24.95" customHeight="1" x14ac:dyDescent="0.15">
      <c r="A59" s="133">
        <v>57</v>
      </c>
      <c r="B59" s="134">
        <v>2</v>
      </c>
      <c r="C59" s="134" t="s">
        <v>2883</v>
      </c>
      <c r="D59" s="135" t="s">
        <v>2176</v>
      </c>
      <c r="E59" s="133"/>
      <c r="F59" s="82" t="s">
        <v>36</v>
      </c>
      <c r="G59" s="82" t="s">
        <v>49</v>
      </c>
      <c r="H59" s="84">
        <v>42</v>
      </c>
      <c r="I59" s="84">
        <v>2</v>
      </c>
      <c r="J59" s="84">
        <v>2</v>
      </c>
      <c r="K59" s="136">
        <f t="shared" si="3"/>
        <v>4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2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3360</v>
      </c>
      <c r="Y59" s="85" t="str">
        <f t="shared" si="7"/>
        <v/>
      </c>
      <c r="Z59" s="94">
        <f t="shared" si="8"/>
        <v>94080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2"/>
        <v/>
      </c>
    </row>
    <row r="60" spans="1:30" s="110" customFormat="1" ht="24.95" customHeight="1" x14ac:dyDescent="0.15">
      <c r="A60" s="133">
        <v>58</v>
      </c>
      <c r="B60" s="134">
        <v>2</v>
      </c>
      <c r="C60" s="134" t="s">
        <v>2375</v>
      </c>
      <c r="D60" s="135" t="s">
        <v>2176</v>
      </c>
      <c r="E60" s="133"/>
      <c r="F60" s="82" t="s">
        <v>2662</v>
      </c>
      <c r="G60" s="82" t="s">
        <v>2975</v>
      </c>
      <c r="H60" s="84">
        <v>30</v>
      </c>
      <c r="I60" s="84">
        <v>4</v>
      </c>
      <c r="J60" s="84">
        <v>1</v>
      </c>
      <c r="K60" s="136">
        <f t="shared" si="3"/>
        <v>4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4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2400</v>
      </c>
      <c r="Y60" s="85" t="str">
        <f t="shared" si="7"/>
        <v/>
      </c>
      <c r="Z60" s="94">
        <f t="shared" si="8"/>
        <v>67200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2"/>
        <v/>
      </c>
    </row>
    <row r="61" spans="1:30" s="110" customFormat="1" ht="24.95" customHeight="1" x14ac:dyDescent="0.15">
      <c r="A61" s="133">
        <v>59</v>
      </c>
      <c r="B61" s="134">
        <v>2</v>
      </c>
      <c r="C61" s="134" t="s">
        <v>2375</v>
      </c>
      <c r="D61" s="135" t="s">
        <v>2176</v>
      </c>
      <c r="E61" s="133"/>
      <c r="F61" s="82" t="s">
        <v>2998</v>
      </c>
      <c r="G61" s="82" t="s">
        <v>2999</v>
      </c>
      <c r="H61" s="84">
        <v>102</v>
      </c>
      <c r="I61" s="84">
        <v>2</v>
      </c>
      <c r="J61" s="84">
        <v>3</v>
      </c>
      <c r="K61" s="136">
        <f t="shared" si="3"/>
        <v>6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12240</v>
      </c>
      <c r="Y61" s="85" t="str">
        <f t="shared" si="7"/>
        <v/>
      </c>
      <c r="Z61" s="94">
        <f t="shared" si="8"/>
        <v>342720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2"/>
        <v/>
      </c>
    </row>
    <row r="62" spans="1:30" s="110" customFormat="1" ht="24.95" customHeight="1" x14ac:dyDescent="0.15">
      <c r="A62" s="133">
        <v>60</v>
      </c>
      <c r="B62" s="134">
        <v>2</v>
      </c>
      <c r="C62" s="134" t="s">
        <v>2678</v>
      </c>
      <c r="D62" s="135" t="s">
        <v>2176</v>
      </c>
      <c r="E62" s="133"/>
      <c r="F62" s="82" t="s">
        <v>36</v>
      </c>
      <c r="G62" s="82" t="s">
        <v>49</v>
      </c>
      <c r="H62" s="84">
        <v>42</v>
      </c>
      <c r="I62" s="84">
        <v>4</v>
      </c>
      <c r="J62" s="84">
        <v>2</v>
      </c>
      <c r="K62" s="136">
        <f t="shared" si="3"/>
        <v>8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4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6720</v>
      </c>
      <c r="Y62" s="85" t="str">
        <f t="shared" si="7"/>
        <v/>
      </c>
      <c r="Z62" s="94">
        <f t="shared" si="8"/>
        <v>188160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2"/>
        <v/>
      </c>
    </row>
    <row r="63" spans="1:30" s="110" customFormat="1" ht="24.95" customHeight="1" x14ac:dyDescent="0.15">
      <c r="A63" s="133">
        <v>61</v>
      </c>
      <c r="B63" s="134">
        <v>2</v>
      </c>
      <c r="C63" s="134" t="s">
        <v>2678</v>
      </c>
      <c r="D63" s="135" t="s">
        <v>2176</v>
      </c>
      <c r="E63" s="133"/>
      <c r="F63" s="82" t="s">
        <v>24</v>
      </c>
      <c r="G63" s="82" t="s">
        <v>2338</v>
      </c>
      <c r="H63" s="84">
        <v>42</v>
      </c>
      <c r="I63" s="84">
        <v>2</v>
      </c>
      <c r="J63" s="84">
        <v>1</v>
      </c>
      <c r="K63" s="136">
        <f t="shared" si="3"/>
        <v>2</v>
      </c>
      <c r="L63" s="133" t="s">
        <v>3513</v>
      </c>
      <c r="M63" s="162"/>
      <c r="N63" s="162"/>
      <c r="O63" s="163"/>
      <c r="P63" s="164"/>
      <c r="Q63" s="165"/>
      <c r="R63" s="137">
        <f t="shared" si="4"/>
        <v>2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1680</v>
      </c>
      <c r="Y63" s="85" t="str">
        <f t="shared" si="7"/>
        <v/>
      </c>
      <c r="Z63" s="94">
        <f t="shared" si="8"/>
        <v>47040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2"/>
        <v/>
      </c>
    </row>
    <row r="64" spans="1:30" s="110" customFormat="1" ht="24.95" customHeight="1" x14ac:dyDescent="0.15">
      <c r="A64" s="133">
        <v>62</v>
      </c>
      <c r="B64" s="134">
        <v>2</v>
      </c>
      <c r="C64" s="134" t="s">
        <v>2993</v>
      </c>
      <c r="D64" s="135" t="s">
        <v>2176</v>
      </c>
      <c r="E64" s="133"/>
      <c r="F64" s="82" t="s">
        <v>3000</v>
      </c>
      <c r="G64" s="82" t="s">
        <v>3001</v>
      </c>
      <c r="H64" s="84">
        <v>22</v>
      </c>
      <c r="I64" s="84">
        <v>1</v>
      </c>
      <c r="J64" s="84">
        <v>2</v>
      </c>
      <c r="K64" s="136">
        <f t="shared" si="3"/>
        <v>2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1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880</v>
      </c>
      <c r="Y64" s="85" t="str">
        <f t="shared" si="7"/>
        <v/>
      </c>
      <c r="Z64" s="94">
        <f t="shared" si="8"/>
        <v>24640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2"/>
        <v/>
      </c>
    </row>
    <row r="65" spans="1:30" s="110" customFormat="1" ht="24.95" customHeight="1" x14ac:dyDescent="0.15">
      <c r="A65" s="133">
        <v>63</v>
      </c>
      <c r="B65" s="134">
        <v>2</v>
      </c>
      <c r="C65" s="134" t="s">
        <v>2520</v>
      </c>
      <c r="D65" s="135" t="s">
        <v>2176</v>
      </c>
      <c r="E65" s="133"/>
      <c r="F65" s="82" t="s">
        <v>3000</v>
      </c>
      <c r="G65" s="82" t="s">
        <v>3001</v>
      </c>
      <c r="H65" s="84">
        <v>22</v>
      </c>
      <c r="I65" s="84">
        <v>1</v>
      </c>
      <c r="J65" s="84">
        <v>2</v>
      </c>
      <c r="K65" s="136">
        <f t="shared" si="3"/>
        <v>2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880</v>
      </c>
      <c r="Y65" s="85" t="str">
        <f t="shared" si="7"/>
        <v/>
      </c>
      <c r="Z65" s="94">
        <f t="shared" si="8"/>
        <v>24640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2"/>
        <v/>
      </c>
    </row>
    <row r="66" spans="1:30" s="110" customFormat="1" ht="24.95" customHeight="1" x14ac:dyDescent="0.15">
      <c r="A66" s="133">
        <v>64</v>
      </c>
      <c r="B66" s="134">
        <v>2</v>
      </c>
      <c r="C66" s="134" t="s">
        <v>2772</v>
      </c>
      <c r="D66" s="135" t="s">
        <v>2176</v>
      </c>
      <c r="E66" s="133"/>
      <c r="F66" s="82" t="s">
        <v>36</v>
      </c>
      <c r="G66" s="82" t="s">
        <v>49</v>
      </c>
      <c r="H66" s="84">
        <v>42</v>
      </c>
      <c r="I66" s="84">
        <v>6</v>
      </c>
      <c r="J66" s="84">
        <v>2</v>
      </c>
      <c r="K66" s="136">
        <f t="shared" si="3"/>
        <v>12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6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10080</v>
      </c>
      <c r="Y66" s="85" t="str">
        <f t="shared" si="7"/>
        <v/>
      </c>
      <c r="Z66" s="94">
        <f t="shared" si="8"/>
        <v>282240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2"/>
        <v/>
      </c>
    </row>
    <row r="67" spans="1:30" s="110" customFormat="1" ht="24.95" customHeight="1" x14ac:dyDescent="0.15">
      <c r="A67" s="133">
        <v>65</v>
      </c>
      <c r="B67" s="134">
        <v>2</v>
      </c>
      <c r="C67" s="134" t="s">
        <v>2772</v>
      </c>
      <c r="D67" s="135" t="s">
        <v>2176</v>
      </c>
      <c r="E67" s="133"/>
      <c r="F67" s="82" t="s">
        <v>24</v>
      </c>
      <c r="G67" s="82" t="s">
        <v>2338</v>
      </c>
      <c r="H67" s="84">
        <v>42</v>
      </c>
      <c r="I67" s="84">
        <v>2</v>
      </c>
      <c r="J67" s="84">
        <v>1</v>
      </c>
      <c r="K67" s="136">
        <f t="shared" si="3"/>
        <v>2</v>
      </c>
      <c r="L67" s="133" t="s">
        <v>3513</v>
      </c>
      <c r="M67" s="162"/>
      <c r="N67" s="162"/>
      <c r="O67" s="163"/>
      <c r="P67" s="164"/>
      <c r="Q67" s="165"/>
      <c r="R67" s="137">
        <f t="shared" si="4"/>
        <v>2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1680</v>
      </c>
      <c r="Y67" s="85" t="str">
        <f t="shared" si="7"/>
        <v/>
      </c>
      <c r="Z67" s="94">
        <f t="shared" si="8"/>
        <v>47040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2"/>
        <v/>
      </c>
    </row>
    <row r="68" spans="1:30" s="110" customFormat="1" ht="24.95" customHeight="1" x14ac:dyDescent="0.15">
      <c r="A68" s="133">
        <v>66</v>
      </c>
      <c r="B68" s="134">
        <v>2</v>
      </c>
      <c r="C68" s="134" t="s">
        <v>2994</v>
      </c>
      <c r="D68" s="135" t="s">
        <v>2176</v>
      </c>
      <c r="E68" s="133"/>
      <c r="F68" s="82" t="s">
        <v>24</v>
      </c>
      <c r="G68" s="82" t="s">
        <v>49</v>
      </c>
      <c r="H68" s="84">
        <v>42</v>
      </c>
      <c r="I68" s="84">
        <v>1</v>
      </c>
      <c r="J68" s="84">
        <v>1</v>
      </c>
      <c r="K68" s="136">
        <f t="shared" si="3"/>
        <v>1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840</v>
      </c>
      <c r="Y68" s="85" t="str">
        <f t="shared" si="7"/>
        <v/>
      </c>
      <c r="Z68" s="94">
        <f t="shared" si="8"/>
        <v>23520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2"/>
        <v/>
      </c>
    </row>
    <row r="69" spans="1:30" s="110" customFormat="1" ht="24.95" customHeight="1" x14ac:dyDescent="0.15">
      <c r="A69" s="133">
        <v>67</v>
      </c>
      <c r="B69" s="134">
        <v>2</v>
      </c>
      <c r="C69" s="134" t="s">
        <v>1992</v>
      </c>
      <c r="D69" s="135" t="s">
        <v>2176</v>
      </c>
      <c r="E69" s="133"/>
      <c r="F69" s="82" t="s">
        <v>36</v>
      </c>
      <c r="G69" s="82" t="s">
        <v>49</v>
      </c>
      <c r="H69" s="84">
        <v>42</v>
      </c>
      <c r="I69" s="84">
        <v>6</v>
      </c>
      <c r="J69" s="84">
        <v>2</v>
      </c>
      <c r="K69" s="136">
        <f t="shared" si="3"/>
        <v>12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6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10080</v>
      </c>
      <c r="Y69" s="85" t="str">
        <f t="shared" si="7"/>
        <v/>
      </c>
      <c r="Z69" s="94">
        <f t="shared" si="8"/>
        <v>282240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ref="AD69:AD85" si="12">IFERROR(IF(Q69="","",ROUNDDOWN(AB69*$AD$2,2)),"-")</f>
        <v/>
      </c>
    </row>
    <row r="70" spans="1:30" s="110" customFormat="1" ht="24.95" customHeight="1" x14ac:dyDescent="0.15">
      <c r="A70" s="133">
        <v>68</v>
      </c>
      <c r="B70" s="134">
        <v>2</v>
      </c>
      <c r="C70" s="134" t="s">
        <v>1992</v>
      </c>
      <c r="D70" s="135" t="s">
        <v>2176</v>
      </c>
      <c r="E70" s="133"/>
      <c r="F70" s="82" t="s">
        <v>24</v>
      </c>
      <c r="G70" s="82" t="s">
        <v>2338</v>
      </c>
      <c r="H70" s="84">
        <v>42</v>
      </c>
      <c r="I70" s="84">
        <v>2</v>
      </c>
      <c r="J70" s="84">
        <v>1</v>
      </c>
      <c r="K70" s="136">
        <f t="shared" si="3"/>
        <v>2</v>
      </c>
      <c r="L70" s="133" t="s">
        <v>3513</v>
      </c>
      <c r="M70" s="162"/>
      <c r="N70" s="162"/>
      <c r="O70" s="163"/>
      <c r="P70" s="164"/>
      <c r="Q70" s="165"/>
      <c r="R70" s="137">
        <f t="shared" si="4"/>
        <v>2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1680</v>
      </c>
      <c r="Y70" s="85" t="str">
        <f t="shared" si="7"/>
        <v/>
      </c>
      <c r="Z70" s="94">
        <f t="shared" si="8"/>
        <v>47040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69</v>
      </c>
      <c r="B71" s="134">
        <v>2</v>
      </c>
      <c r="C71" s="134" t="s">
        <v>2536</v>
      </c>
      <c r="D71" s="135" t="s">
        <v>2176</v>
      </c>
      <c r="E71" s="133"/>
      <c r="F71" s="82" t="s">
        <v>498</v>
      </c>
      <c r="G71" s="82" t="s">
        <v>3002</v>
      </c>
      <c r="H71" s="84">
        <v>42</v>
      </c>
      <c r="I71" s="84">
        <v>1</v>
      </c>
      <c r="J71" s="84">
        <v>2</v>
      </c>
      <c r="K71" s="136">
        <f t="shared" si="3"/>
        <v>2</v>
      </c>
      <c r="L71" s="133" t="s">
        <v>3514</v>
      </c>
      <c r="M71" s="162"/>
      <c r="N71" s="162"/>
      <c r="O71" s="163"/>
      <c r="P71" s="164"/>
      <c r="Q71" s="165"/>
      <c r="R71" s="137">
        <f t="shared" ref="R71:R85" si="13">+I71</f>
        <v>1</v>
      </c>
      <c r="S71" s="170"/>
      <c r="T71" s="176" t="str">
        <f t="shared" ref="T71:T85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85" si="15">IFERROR(IF(H71="","",ROUNDDOWN(H71/1000*K71*U71*V71*W71,0)),"-")</f>
        <v>1680</v>
      </c>
      <c r="Y71" s="85" t="str">
        <f t="shared" ref="Y71:Y85" si="16">IFERROR(IF(Q71="","",ROUNDDOWN(Q71/1000*R71*U71*V71*W71,0)),"-")</f>
        <v/>
      </c>
      <c r="Z71" s="94">
        <f t="shared" ref="Z71:Z85" si="17">IFERROR(IF(H71="","",ROUNDDOWN(X71*$V$2,0)),"-")</f>
        <v>47040</v>
      </c>
      <c r="AA71" s="85" t="str">
        <f t="shared" ref="AA71:AA84" si="18">IFERROR(IF(Q71="","",ROUNDDOWN(Y71*$V$2,0)),"-")</f>
        <v/>
      </c>
      <c r="AB71" s="94" t="str">
        <f t="shared" ref="AB71:AB85" si="19">IFERROR(IF(Q71="","",ROUNDDOWN(X71-Y71,0)),"-")</f>
        <v/>
      </c>
      <c r="AC71" s="95" t="str">
        <f t="shared" ref="AC71:AC85" si="20">IFERROR(IF(Q71="","",ROUNDDOWN(Z71-AA71,0)),"-")</f>
        <v/>
      </c>
      <c r="AD71" s="178" t="str">
        <f t="shared" si="12"/>
        <v/>
      </c>
    </row>
    <row r="72" spans="1:30" s="110" customFormat="1" ht="24.95" customHeight="1" x14ac:dyDescent="0.15">
      <c r="A72" s="133">
        <v>70</v>
      </c>
      <c r="B72" s="134">
        <v>2</v>
      </c>
      <c r="C72" s="134" t="s">
        <v>2995</v>
      </c>
      <c r="D72" s="135" t="s">
        <v>2176</v>
      </c>
      <c r="E72" s="133"/>
      <c r="F72" s="82" t="s">
        <v>24</v>
      </c>
      <c r="G72" s="82" t="s">
        <v>49</v>
      </c>
      <c r="H72" s="84">
        <v>42</v>
      </c>
      <c r="I72" s="84">
        <v>1</v>
      </c>
      <c r="J72" s="84">
        <v>1</v>
      </c>
      <c r="K72" s="136">
        <f t="shared" si="3"/>
        <v>1</v>
      </c>
      <c r="L72" s="133" t="s">
        <v>3514</v>
      </c>
      <c r="M72" s="162"/>
      <c r="N72" s="162"/>
      <c r="O72" s="163"/>
      <c r="P72" s="164"/>
      <c r="Q72" s="165"/>
      <c r="R72" s="137">
        <f t="shared" si="13"/>
        <v>1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840</v>
      </c>
      <c r="Y72" s="85" t="str">
        <f t="shared" si="16"/>
        <v/>
      </c>
      <c r="Z72" s="94">
        <f t="shared" si="17"/>
        <v>23520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12"/>
        <v/>
      </c>
    </row>
    <row r="73" spans="1:30" s="110" customFormat="1" ht="24.95" customHeight="1" x14ac:dyDescent="0.15">
      <c r="A73" s="133">
        <v>71</v>
      </c>
      <c r="B73" s="134">
        <v>2</v>
      </c>
      <c r="C73" s="134" t="s">
        <v>1758</v>
      </c>
      <c r="D73" s="135" t="s">
        <v>2176</v>
      </c>
      <c r="E73" s="133"/>
      <c r="F73" s="82" t="s">
        <v>498</v>
      </c>
      <c r="G73" s="82" t="s">
        <v>3002</v>
      </c>
      <c r="H73" s="84">
        <v>42</v>
      </c>
      <c r="I73" s="84">
        <v>1</v>
      </c>
      <c r="J73" s="84">
        <v>2</v>
      </c>
      <c r="K73" s="136">
        <f t="shared" si="3"/>
        <v>2</v>
      </c>
      <c r="L73" s="133" t="s">
        <v>3514</v>
      </c>
      <c r="M73" s="162"/>
      <c r="N73" s="162"/>
      <c r="O73" s="163"/>
      <c r="P73" s="164"/>
      <c r="Q73" s="165"/>
      <c r="R73" s="137">
        <f t="shared" si="13"/>
        <v>1</v>
      </c>
      <c r="S73" s="170"/>
      <c r="T73" s="176" t="str">
        <f t="shared" si="14"/>
        <v/>
      </c>
      <c r="U73" s="94">
        <v>10</v>
      </c>
      <c r="V73" s="84">
        <v>200</v>
      </c>
      <c r="W73" s="85">
        <v>10</v>
      </c>
      <c r="X73" s="94">
        <f t="shared" si="15"/>
        <v>1680</v>
      </c>
      <c r="Y73" s="85" t="str">
        <f t="shared" si="16"/>
        <v/>
      </c>
      <c r="Z73" s="94">
        <f t="shared" si="17"/>
        <v>47040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12"/>
        <v/>
      </c>
    </row>
    <row r="74" spans="1:30" s="110" customFormat="1" ht="24.95" customHeight="1" x14ac:dyDescent="0.15">
      <c r="A74" s="133">
        <v>72</v>
      </c>
      <c r="B74" s="134">
        <v>2</v>
      </c>
      <c r="C74" s="134" t="s">
        <v>1759</v>
      </c>
      <c r="D74" s="135" t="s">
        <v>2176</v>
      </c>
      <c r="E74" s="133"/>
      <c r="F74" s="82" t="s">
        <v>36</v>
      </c>
      <c r="G74" s="82" t="s">
        <v>49</v>
      </c>
      <c r="H74" s="84">
        <v>42</v>
      </c>
      <c r="I74" s="84">
        <v>6</v>
      </c>
      <c r="J74" s="84">
        <v>2</v>
      </c>
      <c r="K74" s="136">
        <f t="shared" si="3"/>
        <v>12</v>
      </c>
      <c r="L74" s="133" t="s">
        <v>3514</v>
      </c>
      <c r="M74" s="162"/>
      <c r="N74" s="162"/>
      <c r="O74" s="163"/>
      <c r="P74" s="164"/>
      <c r="Q74" s="165"/>
      <c r="R74" s="137">
        <f t="shared" si="13"/>
        <v>6</v>
      </c>
      <c r="S74" s="170"/>
      <c r="T74" s="176" t="str">
        <f t="shared" si="14"/>
        <v/>
      </c>
      <c r="U74" s="94">
        <v>10</v>
      </c>
      <c r="V74" s="84">
        <v>200</v>
      </c>
      <c r="W74" s="85">
        <v>10</v>
      </c>
      <c r="X74" s="94">
        <f t="shared" si="15"/>
        <v>10080</v>
      </c>
      <c r="Y74" s="85" t="str">
        <f t="shared" si="16"/>
        <v/>
      </c>
      <c r="Z74" s="94">
        <f t="shared" si="17"/>
        <v>282240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12"/>
        <v/>
      </c>
    </row>
    <row r="75" spans="1:30" s="110" customFormat="1" ht="24.95" customHeight="1" x14ac:dyDescent="0.15">
      <c r="A75" s="133">
        <v>73</v>
      </c>
      <c r="B75" s="134">
        <v>2</v>
      </c>
      <c r="C75" s="134" t="s">
        <v>2996</v>
      </c>
      <c r="D75" s="135" t="s">
        <v>2176</v>
      </c>
      <c r="E75" s="133"/>
      <c r="F75" s="82" t="s">
        <v>3003</v>
      </c>
      <c r="G75" s="82" t="s">
        <v>3004</v>
      </c>
      <c r="H75" s="84">
        <v>150</v>
      </c>
      <c r="I75" s="84">
        <v>4</v>
      </c>
      <c r="J75" s="84">
        <v>1</v>
      </c>
      <c r="K75" s="136">
        <f t="shared" si="3"/>
        <v>4</v>
      </c>
      <c r="L75" s="133" t="s">
        <v>3514</v>
      </c>
      <c r="M75" s="162"/>
      <c r="N75" s="162"/>
      <c r="O75" s="163"/>
      <c r="P75" s="164"/>
      <c r="Q75" s="165"/>
      <c r="R75" s="137">
        <f t="shared" si="13"/>
        <v>4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12000</v>
      </c>
      <c r="Y75" s="85" t="str">
        <f t="shared" si="16"/>
        <v/>
      </c>
      <c r="Z75" s="94">
        <f t="shared" si="17"/>
        <v>336000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12"/>
        <v/>
      </c>
    </row>
    <row r="76" spans="1:30" s="110" customFormat="1" ht="24.95" customHeight="1" x14ac:dyDescent="0.15">
      <c r="A76" s="133">
        <v>74</v>
      </c>
      <c r="B76" s="134" t="s">
        <v>1994</v>
      </c>
      <c r="C76" s="134" t="s">
        <v>2997</v>
      </c>
      <c r="D76" s="135" t="s">
        <v>2176</v>
      </c>
      <c r="E76" s="133"/>
      <c r="F76" s="82" t="s">
        <v>113</v>
      </c>
      <c r="G76" s="82" t="s">
        <v>1775</v>
      </c>
      <c r="H76" s="84">
        <v>22</v>
      </c>
      <c r="I76" s="84">
        <v>2</v>
      </c>
      <c r="J76" s="84">
        <v>1</v>
      </c>
      <c r="K76" s="136">
        <f t="shared" ref="K76:K85" si="21">+I76*J76</f>
        <v>2</v>
      </c>
      <c r="L76" s="133" t="s">
        <v>3514</v>
      </c>
      <c r="M76" s="162"/>
      <c r="N76" s="162"/>
      <c r="O76" s="163"/>
      <c r="P76" s="164"/>
      <c r="Q76" s="165"/>
      <c r="R76" s="137">
        <f t="shared" si="13"/>
        <v>2</v>
      </c>
      <c r="S76" s="170"/>
      <c r="T76" s="176" t="str">
        <f t="shared" si="14"/>
        <v/>
      </c>
      <c r="U76" s="94">
        <v>10</v>
      </c>
      <c r="V76" s="84">
        <v>200</v>
      </c>
      <c r="W76" s="85">
        <v>10</v>
      </c>
      <c r="X76" s="94">
        <f t="shared" si="15"/>
        <v>880</v>
      </c>
      <c r="Y76" s="85" t="str">
        <f t="shared" si="16"/>
        <v/>
      </c>
      <c r="Z76" s="94">
        <f t="shared" si="17"/>
        <v>24640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12"/>
        <v/>
      </c>
    </row>
    <row r="77" spans="1:30" s="110" customFormat="1" ht="24.95" customHeight="1" x14ac:dyDescent="0.15">
      <c r="A77" s="133">
        <v>75</v>
      </c>
      <c r="B77" s="134"/>
      <c r="C77" s="202" t="s">
        <v>3005</v>
      </c>
      <c r="D77" s="135"/>
      <c r="E77" s="133"/>
      <c r="F77" s="82"/>
      <c r="G77" s="82"/>
      <c r="H77" s="84"/>
      <c r="I77" s="84"/>
      <c r="J77" s="84"/>
      <c r="K77" s="136"/>
      <c r="L77" s="133"/>
      <c r="M77" s="162"/>
      <c r="N77" s="162"/>
      <c r="O77" s="163"/>
      <c r="P77" s="164"/>
      <c r="Q77" s="165"/>
      <c r="R77" s="137"/>
      <c r="S77" s="170"/>
      <c r="T77" s="176" t="str">
        <f t="shared" si="14"/>
        <v/>
      </c>
      <c r="U77" s="94"/>
      <c r="V77" s="84"/>
      <c r="W77" s="85"/>
      <c r="X77" s="94" t="str">
        <f t="shared" si="15"/>
        <v/>
      </c>
      <c r="Y77" s="85" t="str">
        <f t="shared" si="16"/>
        <v/>
      </c>
      <c r="Z77" s="94" t="str">
        <f t="shared" si="17"/>
        <v/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12"/>
        <v/>
      </c>
    </row>
    <row r="78" spans="1:30" s="110" customFormat="1" ht="24.95" customHeight="1" x14ac:dyDescent="0.15">
      <c r="A78" s="133">
        <v>76</v>
      </c>
      <c r="B78" s="134">
        <v>1</v>
      </c>
      <c r="C78" s="134" t="s">
        <v>1717</v>
      </c>
      <c r="D78" s="135" t="s">
        <v>2176</v>
      </c>
      <c r="E78" s="133"/>
      <c r="F78" s="82" t="s">
        <v>113</v>
      </c>
      <c r="G78" s="82" t="s">
        <v>2281</v>
      </c>
      <c r="H78" s="84">
        <v>22</v>
      </c>
      <c r="I78" s="84">
        <v>2</v>
      </c>
      <c r="J78" s="84">
        <v>1</v>
      </c>
      <c r="K78" s="136">
        <f t="shared" si="21"/>
        <v>2</v>
      </c>
      <c r="L78" s="133" t="s">
        <v>3514</v>
      </c>
      <c r="M78" s="162"/>
      <c r="N78" s="162"/>
      <c r="O78" s="163"/>
      <c r="P78" s="164"/>
      <c r="Q78" s="165"/>
      <c r="R78" s="137">
        <f t="shared" si="13"/>
        <v>2</v>
      </c>
      <c r="S78" s="170"/>
      <c r="T78" s="176" t="str">
        <f t="shared" si="14"/>
        <v/>
      </c>
      <c r="U78" s="94">
        <v>10</v>
      </c>
      <c r="V78" s="84">
        <v>200</v>
      </c>
      <c r="W78" s="85">
        <v>10</v>
      </c>
      <c r="X78" s="94">
        <f t="shared" si="15"/>
        <v>880</v>
      </c>
      <c r="Y78" s="85" t="str">
        <f t="shared" si="16"/>
        <v/>
      </c>
      <c r="Z78" s="94">
        <f t="shared" si="17"/>
        <v>24640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12"/>
        <v/>
      </c>
    </row>
    <row r="79" spans="1:30" s="110" customFormat="1" ht="24.95" customHeight="1" x14ac:dyDescent="0.15">
      <c r="A79" s="133">
        <v>77</v>
      </c>
      <c r="B79" s="134">
        <v>1</v>
      </c>
      <c r="C79" s="134" t="s">
        <v>1688</v>
      </c>
      <c r="D79" s="135" t="s">
        <v>2176</v>
      </c>
      <c r="E79" s="133"/>
      <c r="F79" s="82" t="s">
        <v>113</v>
      </c>
      <c r="G79" s="82" t="s">
        <v>1775</v>
      </c>
      <c r="H79" s="84">
        <v>22</v>
      </c>
      <c r="I79" s="84">
        <v>5</v>
      </c>
      <c r="J79" s="84">
        <v>1</v>
      </c>
      <c r="K79" s="136">
        <f t="shared" si="21"/>
        <v>5</v>
      </c>
      <c r="L79" s="133" t="s">
        <v>3514</v>
      </c>
      <c r="M79" s="162"/>
      <c r="N79" s="162"/>
      <c r="O79" s="163"/>
      <c r="P79" s="164"/>
      <c r="Q79" s="165"/>
      <c r="R79" s="137">
        <f t="shared" si="13"/>
        <v>5</v>
      </c>
      <c r="S79" s="170"/>
      <c r="T79" s="176" t="str">
        <f t="shared" si="14"/>
        <v/>
      </c>
      <c r="U79" s="94">
        <v>10</v>
      </c>
      <c r="V79" s="84">
        <v>200</v>
      </c>
      <c r="W79" s="85">
        <v>10</v>
      </c>
      <c r="X79" s="94">
        <f t="shared" si="15"/>
        <v>2200</v>
      </c>
      <c r="Y79" s="85" t="str">
        <f t="shared" si="16"/>
        <v/>
      </c>
      <c r="Z79" s="94">
        <f t="shared" si="17"/>
        <v>61600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12"/>
        <v/>
      </c>
    </row>
    <row r="80" spans="1:30" s="110" customFormat="1" ht="24.95" customHeight="1" x14ac:dyDescent="0.15">
      <c r="A80" s="133">
        <v>78</v>
      </c>
      <c r="B80" s="134">
        <v>1</v>
      </c>
      <c r="C80" s="134" t="s">
        <v>2688</v>
      </c>
      <c r="D80" s="135" t="s">
        <v>2176</v>
      </c>
      <c r="E80" s="133"/>
      <c r="F80" s="82" t="s">
        <v>363</v>
      </c>
      <c r="G80" s="82" t="s">
        <v>1162</v>
      </c>
      <c r="H80" s="84">
        <v>34</v>
      </c>
      <c r="I80" s="84">
        <v>1</v>
      </c>
      <c r="J80" s="84">
        <v>2</v>
      </c>
      <c r="K80" s="136">
        <f t="shared" si="21"/>
        <v>2</v>
      </c>
      <c r="L80" s="133" t="s">
        <v>3514</v>
      </c>
      <c r="M80" s="162"/>
      <c r="N80" s="162"/>
      <c r="O80" s="163"/>
      <c r="P80" s="164"/>
      <c r="Q80" s="165"/>
      <c r="R80" s="137">
        <f t="shared" si="13"/>
        <v>1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1360</v>
      </c>
      <c r="Y80" s="85" t="str">
        <f t="shared" si="16"/>
        <v/>
      </c>
      <c r="Z80" s="94">
        <f t="shared" si="17"/>
        <v>38080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12"/>
        <v/>
      </c>
    </row>
    <row r="81" spans="1:30" s="110" customFormat="1" ht="24.95" customHeight="1" x14ac:dyDescent="0.15">
      <c r="A81" s="133">
        <v>79</v>
      </c>
      <c r="B81" s="134">
        <v>1</v>
      </c>
      <c r="C81" s="134" t="s">
        <v>2688</v>
      </c>
      <c r="D81" s="135" t="s">
        <v>2176</v>
      </c>
      <c r="E81" s="133"/>
      <c r="F81" s="82" t="s">
        <v>363</v>
      </c>
      <c r="G81" s="82" t="s">
        <v>1162</v>
      </c>
      <c r="H81" s="84">
        <v>34</v>
      </c>
      <c r="I81" s="84">
        <v>2</v>
      </c>
      <c r="J81" s="84">
        <v>2</v>
      </c>
      <c r="K81" s="136">
        <f t="shared" si="21"/>
        <v>4</v>
      </c>
      <c r="L81" s="133" t="s">
        <v>3514</v>
      </c>
      <c r="M81" s="162"/>
      <c r="N81" s="162"/>
      <c r="O81" s="163"/>
      <c r="P81" s="164"/>
      <c r="Q81" s="165"/>
      <c r="R81" s="137">
        <f t="shared" si="13"/>
        <v>2</v>
      </c>
      <c r="S81" s="170"/>
      <c r="T81" s="176" t="str">
        <f t="shared" si="14"/>
        <v/>
      </c>
      <c r="U81" s="94">
        <v>10</v>
      </c>
      <c r="V81" s="84">
        <v>200</v>
      </c>
      <c r="W81" s="85">
        <v>10</v>
      </c>
      <c r="X81" s="94">
        <f t="shared" si="15"/>
        <v>2720</v>
      </c>
      <c r="Y81" s="85" t="str">
        <f t="shared" si="16"/>
        <v/>
      </c>
      <c r="Z81" s="94">
        <f t="shared" si="17"/>
        <v>76160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12"/>
        <v/>
      </c>
    </row>
    <row r="82" spans="1:30" s="110" customFormat="1" ht="24.95" customHeight="1" x14ac:dyDescent="0.15">
      <c r="A82" s="133">
        <v>80</v>
      </c>
      <c r="B82" s="134">
        <v>1</v>
      </c>
      <c r="C82" s="134" t="s">
        <v>3006</v>
      </c>
      <c r="D82" s="135" t="s">
        <v>2176</v>
      </c>
      <c r="E82" s="133"/>
      <c r="F82" s="82" t="s">
        <v>363</v>
      </c>
      <c r="G82" s="82" t="s">
        <v>1162</v>
      </c>
      <c r="H82" s="84">
        <v>34</v>
      </c>
      <c r="I82" s="84">
        <v>6</v>
      </c>
      <c r="J82" s="84">
        <v>2</v>
      </c>
      <c r="K82" s="136">
        <f t="shared" si="21"/>
        <v>12</v>
      </c>
      <c r="L82" s="133" t="s">
        <v>3514</v>
      </c>
      <c r="M82" s="162"/>
      <c r="N82" s="162"/>
      <c r="O82" s="163"/>
      <c r="P82" s="164"/>
      <c r="Q82" s="165"/>
      <c r="R82" s="137">
        <f t="shared" si="13"/>
        <v>6</v>
      </c>
      <c r="S82" s="170"/>
      <c r="T82" s="176" t="str">
        <f t="shared" si="14"/>
        <v/>
      </c>
      <c r="U82" s="94">
        <v>10</v>
      </c>
      <c r="V82" s="84">
        <v>200</v>
      </c>
      <c r="W82" s="85">
        <v>10</v>
      </c>
      <c r="X82" s="94">
        <f t="shared" si="15"/>
        <v>8160</v>
      </c>
      <c r="Y82" s="85" t="str">
        <f t="shared" si="16"/>
        <v/>
      </c>
      <c r="Z82" s="94">
        <f t="shared" si="17"/>
        <v>228480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12"/>
        <v/>
      </c>
    </row>
    <row r="83" spans="1:30" s="110" customFormat="1" ht="24.95" customHeight="1" x14ac:dyDescent="0.15">
      <c r="A83" s="133">
        <v>81</v>
      </c>
      <c r="B83" s="134">
        <v>1</v>
      </c>
      <c r="C83" s="134" t="s">
        <v>3006</v>
      </c>
      <c r="D83" s="135" t="s">
        <v>2176</v>
      </c>
      <c r="E83" s="133"/>
      <c r="F83" s="82" t="s">
        <v>363</v>
      </c>
      <c r="G83" s="82" t="s">
        <v>1162</v>
      </c>
      <c r="H83" s="84">
        <v>34</v>
      </c>
      <c r="I83" s="84">
        <v>12</v>
      </c>
      <c r="J83" s="84">
        <v>2</v>
      </c>
      <c r="K83" s="136">
        <f t="shared" si="21"/>
        <v>24</v>
      </c>
      <c r="L83" s="133" t="s">
        <v>3514</v>
      </c>
      <c r="M83" s="162"/>
      <c r="N83" s="162"/>
      <c r="O83" s="163"/>
      <c r="P83" s="164"/>
      <c r="Q83" s="165"/>
      <c r="R83" s="137">
        <f t="shared" si="13"/>
        <v>12</v>
      </c>
      <c r="S83" s="170"/>
      <c r="T83" s="176" t="str">
        <f t="shared" si="14"/>
        <v/>
      </c>
      <c r="U83" s="94">
        <v>10</v>
      </c>
      <c r="V83" s="84">
        <v>200</v>
      </c>
      <c r="W83" s="85">
        <v>10</v>
      </c>
      <c r="X83" s="94">
        <f t="shared" si="15"/>
        <v>16320</v>
      </c>
      <c r="Y83" s="85" t="str">
        <f t="shared" si="16"/>
        <v/>
      </c>
      <c r="Z83" s="94">
        <f t="shared" si="17"/>
        <v>456960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12"/>
        <v/>
      </c>
    </row>
    <row r="84" spans="1:30" s="110" customFormat="1" ht="24.95" customHeight="1" x14ac:dyDescent="0.15">
      <c r="A84" s="133">
        <v>82</v>
      </c>
      <c r="B84" s="134">
        <v>1</v>
      </c>
      <c r="C84" s="134" t="s">
        <v>1715</v>
      </c>
      <c r="D84" s="135" t="s">
        <v>2176</v>
      </c>
      <c r="E84" s="133"/>
      <c r="F84" s="82" t="s">
        <v>363</v>
      </c>
      <c r="G84" s="82" t="s">
        <v>1162</v>
      </c>
      <c r="H84" s="84">
        <v>34</v>
      </c>
      <c r="I84" s="84">
        <v>2</v>
      </c>
      <c r="J84" s="84">
        <v>2</v>
      </c>
      <c r="K84" s="136">
        <f t="shared" si="21"/>
        <v>4</v>
      </c>
      <c r="L84" s="133" t="s">
        <v>3514</v>
      </c>
      <c r="M84" s="162"/>
      <c r="N84" s="162"/>
      <c r="O84" s="163"/>
      <c r="P84" s="164"/>
      <c r="Q84" s="165"/>
      <c r="R84" s="137">
        <f t="shared" si="13"/>
        <v>2</v>
      </c>
      <c r="S84" s="170"/>
      <c r="T84" s="176" t="str">
        <f t="shared" si="14"/>
        <v/>
      </c>
      <c r="U84" s="94">
        <v>2</v>
      </c>
      <c r="V84" s="84">
        <v>200</v>
      </c>
      <c r="W84" s="85">
        <v>10</v>
      </c>
      <c r="X84" s="94">
        <f t="shared" si="15"/>
        <v>544</v>
      </c>
      <c r="Y84" s="85" t="str">
        <f t="shared" si="16"/>
        <v/>
      </c>
      <c r="Z84" s="94">
        <f t="shared" si="17"/>
        <v>15232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12"/>
        <v/>
      </c>
    </row>
    <row r="85" spans="1:30" s="110" customFormat="1" ht="24.95" customHeight="1" x14ac:dyDescent="0.15">
      <c r="A85" s="133">
        <v>83</v>
      </c>
      <c r="B85" s="134">
        <v>1</v>
      </c>
      <c r="C85" s="134" t="s">
        <v>1715</v>
      </c>
      <c r="D85" s="135" t="s">
        <v>2176</v>
      </c>
      <c r="E85" s="133"/>
      <c r="F85" s="82" t="s">
        <v>363</v>
      </c>
      <c r="G85" s="82" t="s">
        <v>1162</v>
      </c>
      <c r="H85" s="84">
        <v>34</v>
      </c>
      <c r="I85" s="84">
        <v>4</v>
      </c>
      <c r="J85" s="84">
        <v>2</v>
      </c>
      <c r="K85" s="136">
        <f t="shared" si="21"/>
        <v>8</v>
      </c>
      <c r="L85" s="133" t="s">
        <v>3514</v>
      </c>
      <c r="M85" s="162"/>
      <c r="N85" s="162"/>
      <c r="O85" s="163"/>
      <c r="P85" s="164"/>
      <c r="Q85" s="165"/>
      <c r="R85" s="137">
        <f t="shared" si="13"/>
        <v>4</v>
      </c>
      <c r="S85" s="170"/>
      <c r="T85" s="176" t="str">
        <f t="shared" si="14"/>
        <v/>
      </c>
      <c r="U85" s="94">
        <v>2</v>
      </c>
      <c r="V85" s="84">
        <v>200</v>
      </c>
      <c r="W85" s="85">
        <v>10</v>
      </c>
      <c r="X85" s="94">
        <f t="shared" si="15"/>
        <v>1088</v>
      </c>
      <c r="Y85" s="85" t="str">
        <f t="shared" si="16"/>
        <v/>
      </c>
      <c r="Z85" s="94">
        <f t="shared" si="17"/>
        <v>30464</v>
      </c>
      <c r="AA85" s="85" t="str">
        <f>IFERROR(IF(Q85="","",ROUNDDOWN(Y85*$V$2,0)),"-")</f>
        <v/>
      </c>
      <c r="AB85" s="94" t="str">
        <f t="shared" si="19"/>
        <v/>
      </c>
      <c r="AC85" s="95" t="str">
        <f t="shared" si="20"/>
        <v/>
      </c>
      <c r="AD85" s="178" t="str">
        <f t="shared" si="12"/>
        <v/>
      </c>
    </row>
    <row r="86" spans="1:30" s="110" customFormat="1" ht="24.95" customHeight="1" x14ac:dyDescent="0.15">
      <c r="A86" s="133"/>
      <c r="B86" s="134"/>
      <c r="C86" s="134"/>
      <c r="D86" s="135"/>
      <c r="E86" s="133"/>
      <c r="F86" s="82"/>
      <c r="G86" s="82"/>
      <c r="H86" s="84"/>
      <c r="I86" s="84"/>
      <c r="J86" s="84"/>
      <c r="K86" s="136"/>
      <c r="L86" s="133"/>
      <c r="M86" s="173"/>
      <c r="N86" s="173"/>
      <c r="O86" s="134"/>
      <c r="P86" s="174"/>
      <c r="Q86" s="175"/>
      <c r="R86" s="137"/>
      <c r="S86" s="176"/>
      <c r="T86" s="176"/>
      <c r="U86" s="94"/>
      <c r="V86" s="84"/>
      <c r="W86" s="85"/>
      <c r="X86" s="94"/>
      <c r="Y86" s="85"/>
      <c r="Z86" s="94"/>
      <c r="AA86" s="85"/>
      <c r="AB86" s="94"/>
      <c r="AC86" s="95"/>
      <c r="AD86" s="85"/>
    </row>
    <row r="87" spans="1:30" s="110" customFormat="1" ht="24.95" customHeight="1" thickBot="1" x14ac:dyDescent="0.2">
      <c r="A87" s="97"/>
      <c r="B87" s="98"/>
      <c r="C87" s="98"/>
      <c r="D87" s="99"/>
      <c r="E87" s="97"/>
      <c r="F87" s="100"/>
      <c r="G87" s="100"/>
      <c r="H87" s="102"/>
      <c r="I87" s="102"/>
      <c r="J87" s="102"/>
      <c r="K87" s="157"/>
      <c r="L87" s="97"/>
      <c r="M87" s="104"/>
      <c r="N87" s="104"/>
      <c r="O87" s="98"/>
      <c r="P87" s="105"/>
      <c r="Q87" s="106"/>
      <c r="R87" s="158"/>
      <c r="S87" s="108"/>
      <c r="T87" s="108"/>
      <c r="U87" s="94"/>
      <c r="V87" s="84"/>
      <c r="W87" s="85"/>
      <c r="X87" s="109"/>
      <c r="Y87" s="103"/>
      <c r="Z87" s="109"/>
      <c r="AA87" s="103"/>
      <c r="AB87" s="109"/>
      <c r="AC87" s="159"/>
      <c r="AD87" s="103"/>
    </row>
    <row r="88" spans="1:30" ht="24.95" customHeight="1" thickBot="1" x14ac:dyDescent="0.2">
      <c r="M88" s="46"/>
      <c r="N88" s="46"/>
      <c r="O88" s="46"/>
      <c r="P88" s="46"/>
      <c r="Q88" s="46"/>
      <c r="R88" s="111"/>
      <c r="S88" s="251" t="s">
        <v>40</v>
      </c>
      <c r="T88" s="181" t="str">
        <f>IF(SUBTOTAL(9,T5:T87)=0,"",SUBTOTAL(9,T5:T87))</f>
        <v/>
      </c>
      <c r="U88" s="203"/>
      <c r="V88" s="204"/>
      <c r="W88" s="205"/>
      <c r="X88" s="182">
        <f t="shared" ref="X88:AD88" si="22">IF(SUBTOTAL(9,X5:X87)=0,"",SUBTOTAL(9,X5:X87))</f>
        <v>344616</v>
      </c>
      <c r="Y88" s="184" t="str">
        <f t="shared" si="22"/>
        <v/>
      </c>
      <c r="Z88" s="182">
        <f t="shared" si="22"/>
        <v>9649248</v>
      </c>
      <c r="AA88" s="184" t="str">
        <f t="shared" si="22"/>
        <v/>
      </c>
      <c r="AB88" s="182" t="str">
        <f t="shared" si="22"/>
        <v/>
      </c>
      <c r="AC88" s="183" t="str">
        <f t="shared" si="22"/>
        <v/>
      </c>
      <c r="AD88" s="186" t="str">
        <f t="shared" si="22"/>
        <v/>
      </c>
    </row>
    <row r="89" spans="1:30" ht="24.95" customHeight="1" thickBot="1" x14ac:dyDescent="0.2">
      <c r="S89" s="262" t="s">
        <v>3544</v>
      </c>
      <c r="T89" s="264"/>
    </row>
    <row r="90" spans="1:30" ht="24.95" customHeight="1" thickTop="1" thickBot="1" x14ac:dyDescent="0.2">
      <c r="S90" s="265" t="s">
        <v>3545</v>
      </c>
      <c r="T90" s="268" t="str">
        <f>IF(T88="","",T88+T89)</f>
        <v/>
      </c>
    </row>
    <row r="91" spans="1:30" ht="24.95" customHeight="1" thickTop="1" x14ac:dyDescent="0.15"/>
  </sheetData>
  <sheetProtection algorithmName="SHA-512" hashValue="E4LhvczspbbdUabYHgiUKFddDccbQqKHXhmcJ0a5+9hP504xjKQFYxHxSeopYXm8wn5qy3oTopyKdxUxOp3tmg==" saltValue="toxh+1NmbhVT5XOtGVhitg==" spinCount="100000" sheet="1" objects="1" scenarios="1" autoFilter="0"/>
  <autoFilter ref="A4:AD8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7 M9:Q76 M78:Q85">
    <cfRule type="containsBlanks" dxfId="47" priority="10" stopIfTrue="1">
      <formula>LEN(TRIM(M6))=0</formula>
    </cfRule>
  </conditionalFormatting>
  <conditionalFormatting sqref="S6:S7 S9:S76 S78:S85">
    <cfRule type="containsBlanks" dxfId="46" priority="3">
      <formula>LEN(TRIM(S6))=0</formula>
    </cfRule>
  </conditionalFormatting>
  <conditionalFormatting sqref="S88">
    <cfRule type="containsBlanks" dxfId="45" priority="2">
      <formula>LEN(TRIM(S88))=0</formula>
    </cfRule>
  </conditionalFormatting>
  <conditionalFormatting sqref="T89">
    <cfRule type="containsBlanks" dxfId="44" priority="1">
      <formula>LEN(TRIM(T89))=0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FA8F-9516-43AC-871F-42257076A9C5}">
  <sheetPr>
    <pageSetUpPr fitToPage="1"/>
  </sheetPr>
  <dimension ref="A1:AD21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105</v>
      </c>
      <c r="D1" s="41" t="s">
        <v>1</v>
      </c>
      <c r="E1" s="42" t="s">
        <v>3007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1590</v>
      </c>
      <c r="D5" s="66">
        <v>2500</v>
      </c>
      <c r="E5" s="64" t="s">
        <v>734</v>
      </c>
      <c r="F5" s="67" t="s">
        <v>24</v>
      </c>
      <c r="G5" s="67" t="s">
        <v>49</v>
      </c>
      <c r="H5" s="74">
        <v>42</v>
      </c>
      <c r="I5" s="74">
        <v>4</v>
      </c>
      <c r="J5" s="74">
        <v>1</v>
      </c>
      <c r="K5" s="136">
        <f>+I5*J5</f>
        <v>4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94">
        <v>8</v>
      </c>
      <c r="V5" s="84">
        <v>310</v>
      </c>
      <c r="W5" s="85">
        <v>10</v>
      </c>
      <c r="X5" s="73">
        <f>IFERROR(IF(H5="","",ROUNDDOWN(H5/1000*K5*U5*V5*W5,0)),"-")</f>
        <v>4166</v>
      </c>
      <c r="Y5" s="75" t="str">
        <f>IFERROR(IF(Q5="","",ROUNDDOWN(Q5/1000*R5*U5*V5*W5,0)),"-")</f>
        <v/>
      </c>
      <c r="Z5" s="73">
        <f>IFERROR(IF(H5="","",ROUNDDOWN(X5*$V$2,0)),"-")</f>
        <v>116648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132</v>
      </c>
      <c r="D6" s="135">
        <v>2500</v>
      </c>
      <c r="E6" s="133" t="s">
        <v>734</v>
      </c>
      <c r="F6" s="82" t="s">
        <v>24</v>
      </c>
      <c r="G6" s="82" t="s">
        <v>49</v>
      </c>
      <c r="H6" s="84">
        <v>42</v>
      </c>
      <c r="I6" s="84">
        <v>3</v>
      </c>
      <c r="J6" s="84">
        <v>1</v>
      </c>
      <c r="K6" s="136">
        <f>+I6*J6</f>
        <v>3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8</v>
      </c>
      <c r="V6" s="84">
        <v>310</v>
      </c>
      <c r="W6" s="85">
        <v>10</v>
      </c>
      <c r="X6" s="94">
        <f>IFERROR(IF(H6="","",ROUNDDOWN(H6/1000*K6*U6*V6*W6,0)),"-")</f>
        <v>3124</v>
      </c>
      <c r="Y6" s="85" t="str">
        <f>IFERROR(IF(Q6="","",ROUNDDOWN(Q6/1000*R6*U6*V6*W6,0)),"-")</f>
        <v/>
      </c>
      <c r="Z6" s="94">
        <f>IFERROR(IF(H6="","",ROUNDDOWN(X6*$V$2,0)),"-")</f>
        <v>87472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220</v>
      </c>
      <c r="D7" s="135">
        <v>2500</v>
      </c>
      <c r="E7" s="133" t="s">
        <v>736</v>
      </c>
      <c r="F7" s="82" t="s">
        <v>113</v>
      </c>
      <c r="G7" s="82" t="s">
        <v>114</v>
      </c>
      <c r="H7" s="84">
        <v>22</v>
      </c>
      <c r="I7" s="84">
        <v>1</v>
      </c>
      <c r="J7" s="84">
        <v>1</v>
      </c>
      <c r="K7" s="136">
        <f t="shared" ref="K7:K15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15" si="4">+I7</f>
        <v>1</v>
      </c>
      <c r="S7" s="170"/>
      <c r="T7" s="176" t="str">
        <f t="shared" ref="T7:T15" si="5">IFERROR(IF(S7="","",R7*S7),"-")</f>
        <v/>
      </c>
      <c r="U7" s="94">
        <v>8</v>
      </c>
      <c r="V7" s="84">
        <v>310</v>
      </c>
      <c r="W7" s="85">
        <v>10</v>
      </c>
      <c r="X7" s="94">
        <f t="shared" ref="X7:X15" si="6">IFERROR(IF(H7="","",ROUNDDOWN(H7/1000*K7*U7*V7*W7,0)),"-")</f>
        <v>545</v>
      </c>
      <c r="Y7" s="85" t="str">
        <f t="shared" ref="Y7:Y15" si="7">IFERROR(IF(Q7="","",ROUNDDOWN(Q7/1000*R7*U7*V7*W7,0)),"-")</f>
        <v/>
      </c>
      <c r="Z7" s="94">
        <f t="shared" ref="Z7:Z15" si="8">IFERROR(IF(H7="","",ROUNDDOWN(X7*$V$2,0)),"-")</f>
        <v>15260</v>
      </c>
      <c r="AA7" s="85" t="str">
        <f t="shared" ref="AA7:AA15" si="9">IFERROR(IF(Q7="","",ROUNDDOWN(Y7*$V$2,0)),"-")</f>
        <v/>
      </c>
      <c r="AB7" s="94" t="str">
        <f t="shared" ref="AB7:AB15" si="10">IFERROR(IF(Q7="","",ROUNDDOWN(X7-Y7,0)),"-")</f>
        <v/>
      </c>
      <c r="AC7" s="95" t="str">
        <f t="shared" ref="AC7:AC15" si="11">IFERROR(IF(Q7="","",ROUNDDOWN(Z7-AA7,0)),"-")</f>
        <v/>
      </c>
      <c r="AD7" s="178" t="str">
        <f t="shared" ref="AD7:AD15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220</v>
      </c>
      <c r="D8" s="135">
        <v>2500</v>
      </c>
      <c r="E8" s="133" t="s">
        <v>739</v>
      </c>
      <c r="F8" s="82" t="s">
        <v>576</v>
      </c>
      <c r="G8" s="82" t="s">
        <v>75</v>
      </c>
      <c r="H8" s="84">
        <v>30</v>
      </c>
      <c r="I8" s="84">
        <v>1</v>
      </c>
      <c r="J8" s="84">
        <v>1</v>
      </c>
      <c r="K8" s="136">
        <f t="shared" si="3"/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8</v>
      </c>
      <c r="V8" s="84">
        <v>310</v>
      </c>
      <c r="W8" s="85">
        <v>10</v>
      </c>
      <c r="X8" s="94">
        <f t="shared" si="6"/>
        <v>744</v>
      </c>
      <c r="Y8" s="85" t="str">
        <f t="shared" si="7"/>
        <v/>
      </c>
      <c r="Z8" s="94">
        <f t="shared" si="8"/>
        <v>20832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221</v>
      </c>
      <c r="D9" s="135">
        <v>2500</v>
      </c>
      <c r="E9" s="133" t="s">
        <v>739</v>
      </c>
      <c r="F9" s="82" t="s">
        <v>576</v>
      </c>
      <c r="G9" s="82" t="s">
        <v>75</v>
      </c>
      <c r="H9" s="84">
        <v>30</v>
      </c>
      <c r="I9" s="84">
        <v>5</v>
      </c>
      <c r="J9" s="84">
        <v>1</v>
      </c>
      <c r="K9" s="136">
        <f t="shared" si="3"/>
        <v>5</v>
      </c>
      <c r="L9" s="133" t="s">
        <v>3511</v>
      </c>
      <c r="M9" s="162"/>
      <c r="N9" s="162"/>
      <c r="O9" s="163"/>
      <c r="P9" s="164"/>
      <c r="Q9" s="165"/>
      <c r="R9" s="137">
        <f t="shared" si="4"/>
        <v>5</v>
      </c>
      <c r="S9" s="170"/>
      <c r="T9" s="176" t="str">
        <f t="shared" si="5"/>
        <v/>
      </c>
      <c r="U9" s="94">
        <v>2</v>
      </c>
      <c r="V9" s="84">
        <v>310</v>
      </c>
      <c r="W9" s="85">
        <v>10</v>
      </c>
      <c r="X9" s="94">
        <f t="shared" si="6"/>
        <v>930</v>
      </c>
      <c r="Y9" s="85" t="str">
        <f t="shared" si="7"/>
        <v/>
      </c>
      <c r="Z9" s="94">
        <f t="shared" si="8"/>
        <v>26040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1403</v>
      </c>
      <c r="D10" s="135">
        <v>2500</v>
      </c>
      <c r="E10" s="133" t="s">
        <v>739</v>
      </c>
      <c r="F10" s="82" t="s">
        <v>576</v>
      </c>
      <c r="G10" s="82" t="s">
        <v>75</v>
      </c>
      <c r="H10" s="84">
        <v>30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310</v>
      </c>
      <c r="W10" s="85">
        <v>10</v>
      </c>
      <c r="X10" s="94">
        <f t="shared" si="6"/>
        <v>186</v>
      </c>
      <c r="Y10" s="85" t="str">
        <f t="shared" si="7"/>
        <v/>
      </c>
      <c r="Z10" s="94">
        <f t="shared" si="8"/>
        <v>5208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1403</v>
      </c>
      <c r="D11" s="135">
        <v>2500</v>
      </c>
      <c r="E11" s="133" t="s">
        <v>489</v>
      </c>
      <c r="F11" s="82" t="s">
        <v>1247</v>
      </c>
      <c r="G11" s="82" t="s">
        <v>1248</v>
      </c>
      <c r="H11" s="84">
        <v>15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310</v>
      </c>
      <c r="W11" s="85">
        <v>10</v>
      </c>
      <c r="X11" s="94">
        <f t="shared" si="6"/>
        <v>93</v>
      </c>
      <c r="Y11" s="85" t="str">
        <f t="shared" si="7"/>
        <v/>
      </c>
      <c r="Z11" s="94">
        <f t="shared" si="8"/>
        <v>2604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3008</v>
      </c>
      <c r="D12" s="135">
        <v>2500</v>
      </c>
      <c r="E12" s="133" t="s">
        <v>508</v>
      </c>
      <c r="F12" s="82" t="s">
        <v>3009</v>
      </c>
      <c r="G12" s="82" t="s">
        <v>75</v>
      </c>
      <c r="H12" s="179">
        <v>18</v>
      </c>
      <c r="I12" s="84">
        <v>2</v>
      </c>
      <c r="J12" s="84">
        <v>1</v>
      </c>
      <c r="K12" s="136">
        <f t="shared" si="3"/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892</v>
      </c>
      <c r="Y12" s="85" t="str">
        <f t="shared" si="7"/>
        <v/>
      </c>
      <c r="Z12" s="94">
        <f t="shared" si="8"/>
        <v>24976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215</v>
      </c>
      <c r="D13" s="135">
        <v>2500</v>
      </c>
      <c r="E13" s="133" t="s">
        <v>739</v>
      </c>
      <c r="F13" s="82" t="s">
        <v>576</v>
      </c>
      <c r="G13" s="82" t="s">
        <v>75</v>
      </c>
      <c r="H13" s="84">
        <v>30</v>
      </c>
      <c r="I13" s="84">
        <v>4</v>
      </c>
      <c r="J13" s="84">
        <v>1</v>
      </c>
      <c r="K13" s="136">
        <f t="shared" si="3"/>
        <v>4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4</v>
      </c>
      <c r="S13" s="170"/>
      <c r="T13" s="176" t="str">
        <f t="shared" si="5"/>
        <v/>
      </c>
      <c r="U13" s="94">
        <v>2</v>
      </c>
      <c r="V13" s="84">
        <v>310</v>
      </c>
      <c r="W13" s="85">
        <v>10</v>
      </c>
      <c r="X13" s="94">
        <f t="shared" si="6"/>
        <v>744</v>
      </c>
      <c r="Y13" s="85" t="str">
        <f t="shared" si="7"/>
        <v/>
      </c>
      <c r="Z13" s="94">
        <f t="shared" si="8"/>
        <v>20832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172</v>
      </c>
      <c r="D14" s="135">
        <v>2500</v>
      </c>
      <c r="E14" s="133" t="s">
        <v>734</v>
      </c>
      <c r="F14" s="82" t="s">
        <v>24</v>
      </c>
      <c r="G14" s="82" t="s">
        <v>49</v>
      </c>
      <c r="H14" s="84">
        <v>42</v>
      </c>
      <c r="I14" s="84">
        <v>2</v>
      </c>
      <c r="J14" s="84">
        <v>1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2</v>
      </c>
      <c r="V14" s="84">
        <v>310</v>
      </c>
      <c r="W14" s="85">
        <v>10</v>
      </c>
      <c r="X14" s="94">
        <f t="shared" si="6"/>
        <v>520</v>
      </c>
      <c r="Y14" s="85" t="str">
        <f t="shared" si="7"/>
        <v/>
      </c>
      <c r="Z14" s="94">
        <f t="shared" si="8"/>
        <v>14560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201</v>
      </c>
      <c r="D15" s="135">
        <v>2500</v>
      </c>
      <c r="E15" s="133" t="s">
        <v>506</v>
      </c>
      <c r="F15" s="82" t="s">
        <v>3010</v>
      </c>
      <c r="G15" s="82" t="s">
        <v>75</v>
      </c>
      <c r="H15" s="84">
        <v>18</v>
      </c>
      <c r="I15" s="84">
        <v>2</v>
      </c>
      <c r="J15" s="84">
        <v>1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8</v>
      </c>
      <c r="V15" s="84">
        <v>310</v>
      </c>
      <c r="W15" s="85">
        <v>10</v>
      </c>
      <c r="X15" s="94">
        <f t="shared" si="6"/>
        <v>892</v>
      </c>
      <c r="Y15" s="85" t="str">
        <f t="shared" si="7"/>
        <v/>
      </c>
      <c r="Z15" s="94">
        <f t="shared" si="8"/>
        <v>24976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/>
      <c r="B16" s="134"/>
      <c r="C16" s="134"/>
      <c r="D16" s="135"/>
      <c r="E16" s="133"/>
      <c r="F16" s="82"/>
      <c r="G16" s="82"/>
      <c r="H16" s="84"/>
      <c r="I16" s="84"/>
      <c r="J16" s="84"/>
      <c r="K16" s="136"/>
      <c r="L16" s="133"/>
      <c r="M16" s="173"/>
      <c r="N16" s="173"/>
      <c r="O16" s="134"/>
      <c r="P16" s="174"/>
      <c r="Q16" s="175"/>
      <c r="R16" s="137"/>
      <c r="S16" s="176"/>
      <c r="T16" s="176"/>
      <c r="U16" s="94"/>
      <c r="V16" s="84"/>
      <c r="W16" s="85"/>
      <c r="X16" s="94"/>
      <c r="Y16" s="85"/>
      <c r="Z16" s="94"/>
      <c r="AA16" s="85"/>
      <c r="AB16" s="94"/>
      <c r="AC16" s="95"/>
      <c r="AD16" s="85"/>
    </row>
    <row r="17" spans="1:30" s="110" customFormat="1" ht="24.95" customHeight="1" thickBot="1" x14ac:dyDescent="0.2">
      <c r="A17" s="97"/>
      <c r="B17" s="98"/>
      <c r="C17" s="98"/>
      <c r="D17" s="99"/>
      <c r="E17" s="97"/>
      <c r="F17" s="100"/>
      <c r="G17" s="100"/>
      <c r="H17" s="102"/>
      <c r="I17" s="102"/>
      <c r="J17" s="102"/>
      <c r="K17" s="157"/>
      <c r="L17" s="97"/>
      <c r="M17" s="104"/>
      <c r="N17" s="104"/>
      <c r="O17" s="98"/>
      <c r="P17" s="105"/>
      <c r="Q17" s="106"/>
      <c r="R17" s="158"/>
      <c r="S17" s="108"/>
      <c r="T17" s="108"/>
      <c r="U17" s="94"/>
      <c r="V17" s="84"/>
      <c r="W17" s="85"/>
      <c r="X17" s="109"/>
      <c r="Y17" s="103"/>
      <c r="Z17" s="109"/>
      <c r="AA17" s="103"/>
      <c r="AB17" s="109"/>
      <c r="AC17" s="159"/>
      <c r="AD17" s="103"/>
    </row>
    <row r="18" spans="1:30" ht="24.95" customHeight="1" thickBot="1" x14ac:dyDescent="0.2">
      <c r="M18" s="46"/>
      <c r="N18" s="46"/>
      <c r="O18" s="46"/>
      <c r="P18" s="46"/>
      <c r="Q18" s="46"/>
      <c r="R18" s="111"/>
      <c r="S18" s="251" t="s">
        <v>40</v>
      </c>
      <c r="T18" s="193" t="str">
        <f>IF(SUBTOTAL(9,T5:T17)=0,"",SUBTOTAL(9,T5:T17))</f>
        <v/>
      </c>
      <c r="U18" s="194"/>
      <c r="V18" s="195"/>
      <c r="W18" s="196"/>
      <c r="X18" s="197">
        <f t="shared" ref="X18:AD18" si="13">IF(SUBTOTAL(9,X5:X17)=0,"",SUBTOTAL(9,X5:X17))</f>
        <v>12836</v>
      </c>
      <c r="Y18" s="198" t="str">
        <f t="shared" si="13"/>
        <v/>
      </c>
      <c r="Z18" s="197">
        <f t="shared" si="13"/>
        <v>359408</v>
      </c>
      <c r="AA18" s="198" t="str">
        <f t="shared" si="13"/>
        <v/>
      </c>
      <c r="AB18" s="197" t="str">
        <f t="shared" si="13"/>
        <v/>
      </c>
      <c r="AC18" s="199" t="str">
        <f t="shared" si="13"/>
        <v/>
      </c>
      <c r="AD18" s="200" t="str">
        <f t="shared" si="13"/>
        <v/>
      </c>
    </row>
    <row r="19" spans="1:30" ht="24.95" customHeight="1" thickBot="1" x14ac:dyDescent="0.2">
      <c r="S19" s="262" t="s">
        <v>3544</v>
      </c>
      <c r="T19" s="264"/>
    </row>
    <row r="20" spans="1:30" ht="24.95" customHeight="1" thickTop="1" thickBot="1" x14ac:dyDescent="0.2">
      <c r="S20" s="265" t="s">
        <v>3545</v>
      </c>
      <c r="T20" s="268" t="str">
        <f>IF(T18="","",T18+T19)</f>
        <v/>
      </c>
    </row>
    <row r="21" spans="1:30" ht="24.95" customHeight="1" thickTop="1" x14ac:dyDescent="0.15"/>
  </sheetData>
  <sheetProtection algorithmName="SHA-512" hashValue="6GsdBF7Y5aASIcCWN5MpFre1RYH9B1Awc513+vuFSK8ew7Al6wfr6QYODfyC4558fxuds+LG2BV9Ag7EYjMIjQ==" saltValue="qADjdPUJaMcX9+isuU/Jbw==" spinCount="100000" sheet="1" objects="1" scenarios="1" autoFilter="0"/>
  <autoFilter ref="A4:AD1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5">
    <cfRule type="containsBlanks" dxfId="43" priority="7" stopIfTrue="1">
      <formula>LEN(TRIM(M5))=0</formula>
    </cfRule>
  </conditionalFormatting>
  <conditionalFormatting sqref="S5">
    <cfRule type="containsBlanks" dxfId="42" priority="4">
      <formula>LEN(TRIM(S5))=0</formula>
    </cfRule>
  </conditionalFormatting>
  <conditionalFormatting sqref="S6:S15">
    <cfRule type="containsBlanks" dxfId="41" priority="3">
      <formula>LEN(TRIM(S6))=0</formula>
    </cfRule>
  </conditionalFormatting>
  <conditionalFormatting sqref="S18">
    <cfRule type="containsBlanks" dxfId="40" priority="2">
      <formula>LEN(TRIM(S18))=0</formula>
    </cfRule>
  </conditionalFormatting>
  <conditionalFormatting sqref="T19">
    <cfRule type="containsBlanks" dxfId="39" priority="1">
      <formula>LEN(TRIM(T19))=0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F1BE5-107A-4F34-B07E-D8CF8F74C7F7}">
  <sheetPr>
    <pageSetUpPr fitToPage="1"/>
  </sheetPr>
  <dimension ref="A1:AD28"/>
  <sheetViews>
    <sheetView showGridLines="0" zoomScale="85" zoomScaleNormal="85" zoomScaleSheetLayoutView="100" workbookViewId="0">
      <pane xSplit="11" ySplit="4" topLeftCell="L7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106</v>
      </c>
      <c r="D1" s="41" t="s">
        <v>1</v>
      </c>
      <c r="E1" s="42" t="s">
        <v>3020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3011</v>
      </c>
      <c r="D5" s="66">
        <v>12000</v>
      </c>
      <c r="E5" s="64" t="s">
        <v>3498</v>
      </c>
      <c r="F5" s="67" t="s">
        <v>3499</v>
      </c>
      <c r="G5" s="67" t="s">
        <v>3500</v>
      </c>
      <c r="H5" s="74">
        <v>650</v>
      </c>
      <c r="I5" s="74">
        <v>30</v>
      </c>
      <c r="J5" s="74">
        <v>1</v>
      </c>
      <c r="K5" s="136">
        <f>+I5*J5</f>
        <v>30</v>
      </c>
      <c r="L5" s="64" t="s">
        <v>3512</v>
      </c>
      <c r="M5" s="162"/>
      <c r="N5" s="162"/>
      <c r="O5" s="163"/>
      <c r="P5" s="164"/>
      <c r="Q5" s="165"/>
      <c r="R5" s="137">
        <f>+I5</f>
        <v>30</v>
      </c>
      <c r="S5" s="5"/>
      <c r="T5" s="246" t="str">
        <f>IFERROR(IF(S5="","",R5*S5),"-")</f>
        <v/>
      </c>
      <c r="U5" s="94">
        <v>8</v>
      </c>
      <c r="V5" s="84">
        <v>310</v>
      </c>
      <c r="W5" s="85">
        <v>10</v>
      </c>
      <c r="X5" s="73">
        <f>IFERROR(IF(H5="","",ROUNDDOWN(H5/1000*K5*U5*V5*W5,0)),"-")</f>
        <v>483600</v>
      </c>
      <c r="Y5" s="75" t="str">
        <f>IFERROR(IF(Q5="","",ROUNDDOWN(Q5/1000*R5*U5*V5*W5,0)),"-")</f>
        <v/>
      </c>
      <c r="Z5" s="73">
        <f>IFERROR(IF(H5="","",ROUNDDOWN(X5*$V$2,0)),"-")</f>
        <v>13540800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3011</v>
      </c>
      <c r="D6" s="135">
        <v>2400</v>
      </c>
      <c r="E6" s="133" t="s">
        <v>988</v>
      </c>
      <c r="F6" s="82" t="s">
        <v>478</v>
      </c>
      <c r="G6" s="82" t="s">
        <v>479</v>
      </c>
      <c r="H6" s="84">
        <v>22</v>
      </c>
      <c r="I6" s="84">
        <v>6</v>
      </c>
      <c r="J6" s="84">
        <v>1</v>
      </c>
      <c r="K6" s="136">
        <f>+I6*J6</f>
        <v>6</v>
      </c>
      <c r="L6" s="133" t="s">
        <v>3511</v>
      </c>
      <c r="M6" s="162"/>
      <c r="N6" s="162"/>
      <c r="O6" s="163"/>
      <c r="P6" s="164"/>
      <c r="Q6" s="165"/>
      <c r="R6" s="137">
        <f>+I6</f>
        <v>6</v>
      </c>
      <c r="S6" s="170"/>
      <c r="T6" s="176" t="str">
        <f>IFERROR(IF(S6="","",R6*S6),"-")</f>
        <v/>
      </c>
      <c r="U6" s="94">
        <v>24</v>
      </c>
      <c r="V6" s="84">
        <v>365</v>
      </c>
      <c r="W6" s="85">
        <v>10</v>
      </c>
      <c r="X6" s="94">
        <f>IFERROR(IF(H6="","",ROUNDDOWN(H6/1000*K6*U6*V6*W6,0)),"-")</f>
        <v>11563</v>
      </c>
      <c r="Y6" s="85" t="str">
        <f>IFERROR(IF(Q6="","",ROUNDDOWN(Q6/1000*R6*U6*V6*W6,0)),"-")</f>
        <v/>
      </c>
      <c r="Z6" s="94">
        <f>IFERROR(IF(H6="","",ROUNDDOWN(X6*$V$2,0)),"-")</f>
        <v>323764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3011</v>
      </c>
      <c r="D7" s="135">
        <v>2400</v>
      </c>
      <c r="E7" s="133" t="s">
        <v>3013</v>
      </c>
      <c r="F7" s="82" t="s">
        <v>586</v>
      </c>
      <c r="G7" s="82" t="s">
        <v>75</v>
      </c>
      <c r="H7" s="84">
        <v>10</v>
      </c>
      <c r="I7" s="84">
        <v>4</v>
      </c>
      <c r="J7" s="84">
        <v>1</v>
      </c>
      <c r="K7" s="136">
        <f>+I7*J7</f>
        <v>4</v>
      </c>
      <c r="L7" s="133" t="s">
        <v>3511</v>
      </c>
      <c r="M7" s="162"/>
      <c r="N7" s="162"/>
      <c r="O7" s="163"/>
      <c r="P7" s="164"/>
      <c r="Q7" s="165"/>
      <c r="R7" s="137">
        <f t="shared" ref="R7:R22" si="3">+I7</f>
        <v>4</v>
      </c>
      <c r="S7" s="170"/>
      <c r="T7" s="176" t="str">
        <f t="shared" ref="T7:T22" si="4">IFERROR(IF(S7="","",R7*S7),"-")</f>
        <v/>
      </c>
      <c r="U7" s="94">
        <v>8</v>
      </c>
      <c r="V7" s="84">
        <v>365</v>
      </c>
      <c r="W7" s="85">
        <v>10</v>
      </c>
      <c r="X7" s="94">
        <f t="shared" ref="X7:X22" si="5">IFERROR(IF(H7="","",ROUNDDOWN(H7/1000*K7*U7*V7*W7,0)),"-")</f>
        <v>1168</v>
      </c>
      <c r="Y7" s="85" t="str">
        <f t="shared" ref="Y7:Y22" si="6">IFERROR(IF(Q7="","",ROUNDDOWN(Q7/1000*R7*U7*V7*W7,0)),"-")</f>
        <v/>
      </c>
      <c r="Z7" s="94">
        <f t="shared" ref="Z7:Z22" si="7">IFERROR(IF(H7="","",ROUNDDOWN(X7*$V$2,0)),"-")</f>
        <v>32704</v>
      </c>
      <c r="AA7" s="85" t="str">
        <f t="shared" ref="AA7:AA22" si="8">IFERROR(IF(Q7="","",ROUNDDOWN(Y7*$V$2,0)),"-")</f>
        <v/>
      </c>
      <c r="AB7" s="94" t="str">
        <f t="shared" ref="AB7:AB22" si="9">IFERROR(IF(Q7="","",ROUNDDOWN(X7-Y7,0)),"-")</f>
        <v/>
      </c>
      <c r="AC7" s="95" t="str">
        <f t="shared" ref="AC7:AC22" si="10">IFERROR(IF(Q7="","",ROUNDDOWN(Z7-AA7,0)),"-")</f>
        <v/>
      </c>
      <c r="AD7" s="178" t="str">
        <f t="shared" ref="AD7:AD22" si="11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221</v>
      </c>
      <c r="D8" s="135">
        <v>2700</v>
      </c>
      <c r="E8" s="133" t="s">
        <v>626</v>
      </c>
      <c r="F8" s="82" t="s">
        <v>113</v>
      </c>
      <c r="G8" s="82" t="s">
        <v>114</v>
      </c>
      <c r="H8" s="84">
        <v>22</v>
      </c>
      <c r="I8" s="84">
        <v>1</v>
      </c>
      <c r="J8" s="84">
        <v>1</v>
      </c>
      <c r="K8" s="136">
        <f t="shared" ref="K8:K22" si="12"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3"/>
        <v>1</v>
      </c>
      <c r="S8" s="170"/>
      <c r="T8" s="176" t="str">
        <f t="shared" si="4"/>
        <v/>
      </c>
      <c r="U8" s="94">
        <v>2</v>
      </c>
      <c r="V8" s="84">
        <v>310</v>
      </c>
      <c r="W8" s="85">
        <v>10</v>
      </c>
      <c r="X8" s="94">
        <f t="shared" si="5"/>
        <v>136</v>
      </c>
      <c r="Y8" s="85" t="str">
        <f t="shared" si="6"/>
        <v/>
      </c>
      <c r="Z8" s="94">
        <f t="shared" si="7"/>
        <v>3808</v>
      </c>
      <c r="AA8" s="85" t="str">
        <f t="shared" si="8"/>
        <v/>
      </c>
      <c r="AB8" s="94" t="str">
        <f t="shared" si="9"/>
        <v/>
      </c>
      <c r="AC8" s="95" t="str">
        <f t="shared" si="10"/>
        <v/>
      </c>
      <c r="AD8" s="178" t="str">
        <f t="shared" si="11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221</v>
      </c>
      <c r="D9" s="135">
        <v>2700</v>
      </c>
      <c r="E9" s="133" t="s">
        <v>365</v>
      </c>
      <c r="F9" s="82" t="s">
        <v>24</v>
      </c>
      <c r="G9" s="82" t="s">
        <v>49</v>
      </c>
      <c r="H9" s="84">
        <v>42</v>
      </c>
      <c r="I9" s="84">
        <v>1</v>
      </c>
      <c r="J9" s="84">
        <v>1</v>
      </c>
      <c r="K9" s="136">
        <f t="shared" si="12"/>
        <v>1</v>
      </c>
      <c r="L9" s="133" t="s">
        <v>3511</v>
      </c>
      <c r="M9" s="162"/>
      <c r="N9" s="162"/>
      <c r="O9" s="163"/>
      <c r="P9" s="164"/>
      <c r="Q9" s="165"/>
      <c r="R9" s="137">
        <f t="shared" si="3"/>
        <v>1</v>
      </c>
      <c r="S9" s="170"/>
      <c r="T9" s="176" t="str">
        <f t="shared" si="4"/>
        <v/>
      </c>
      <c r="U9" s="94">
        <v>2</v>
      </c>
      <c r="V9" s="84">
        <v>310</v>
      </c>
      <c r="W9" s="85">
        <v>10</v>
      </c>
      <c r="X9" s="94">
        <f t="shared" si="5"/>
        <v>260</v>
      </c>
      <c r="Y9" s="85" t="str">
        <f t="shared" si="6"/>
        <v/>
      </c>
      <c r="Z9" s="94">
        <f t="shared" si="7"/>
        <v>7280</v>
      </c>
      <c r="AA9" s="85" t="str">
        <f t="shared" si="8"/>
        <v/>
      </c>
      <c r="AB9" s="94" t="str">
        <f t="shared" si="9"/>
        <v/>
      </c>
      <c r="AC9" s="95" t="str">
        <f t="shared" si="10"/>
        <v/>
      </c>
      <c r="AD9" s="178" t="str">
        <f t="shared" si="11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221</v>
      </c>
      <c r="D10" s="135">
        <v>2700</v>
      </c>
      <c r="E10" s="133" t="s">
        <v>3014</v>
      </c>
      <c r="F10" s="82" t="s">
        <v>520</v>
      </c>
      <c r="G10" s="82" t="s">
        <v>75</v>
      </c>
      <c r="H10" s="84">
        <v>42</v>
      </c>
      <c r="I10" s="84">
        <v>1</v>
      </c>
      <c r="J10" s="84">
        <v>1</v>
      </c>
      <c r="K10" s="136">
        <f t="shared" si="12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3"/>
        <v>1</v>
      </c>
      <c r="S10" s="170"/>
      <c r="T10" s="176" t="str">
        <f t="shared" si="4"/>
        <v/>
      </c>
      <c r="U10" s="94">
        <v>2</v>
      </c>
      <c r="V10" s="84">
        <v>310</v>
      </c>
      <c r="W10" s="85">
        <v>10</v>
      </c>
      <c r="X10" s="94">
        <f t="shared" si="5"/>
        <v>260</v>
      </c>
      <c r="Y10" s="85" t="str">
        <f t="shared" si="6"/>
        <v/>
      </c>
      <c r="Z10" s="94">
        <f t="shared" si="7"/>
        <v>7280</v>
      </c>
      <c r="AA10" s="85" t="str">
        <f t="shared" si="8"/>
        <v/>
      </c>
      <c r="AB10" s="94" t="str">
        <f t="shared" si="9"/>
        <v/>
      </c>
      <c r="AC10" s="95" t="str">
        <f t="shared" si="10"/>
        <v/>
      </c>
      <c r="AD10" s="178" t="str">
        <f t="shared" si="11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215</v>
      </c>
      <c r="D11" s="135">
        <v>2700</v>
      </c>
      <c r="E11" s="133" t="s">
        <v>626</v>
      </c>
      <c r="F11" s="82" t="s">
        <v>113</v>
      </c>
      <c r="G11" s="82" t="s">
        <v>114</v>
      </c>
      <c r="H11" s="84">
        <v>22</v>
      </c>
      <c r="I11" s="84">
        <v>1</v>
      </c>
      <c r="J11" s="84">
        <v>1</v>
      </c>
      <c r="K11" s="136">
        <f t="shared" si="12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3"/>
        <v>1</v>
      </c>
      <c r="S11" s="170"/>
      <c r="T11" s="176" t="str">
        <f t="shared" si="4"/>
        <v/>
      </c>
      <c r="U11" s="94">
        <v>2</v>
      </c>
      <c r="V11" s="84">
        <v>310</v>
      </c>
      <c r="W11" s="85">
        <v>10</v>
      </c>
      <c r="X11" s="94">
        <f t="shared" si="5"/>
        <v>136</v>
      </c>
      <c r="Y11" s="85" t="str">
        <f t="shared" si="6"/>
        <v/>
      </c>
      <c r="Z11" s="94">
        <f t="shared" si="7"/>
        <v>3808</v>
      </c>
      <c r="AA11" s="85" t="str">
        <f t="shared" si="8"/>
        <v/>
      </c>
      <c r="AB11" s="94" t="str">
        <f t="shared" si="9"/>
        <v/>
      </c>
      <c r="AC11" s="95" t="str">
        <f t="shared" si="10"/>
        <v/>
      </c>
      <c r="AD11" s="178" t="str">
        <f t="shared" si="11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215</v>
      </c>
      <c r="D12" s="135">
        <v>2700</v>
      </c>
      <c r="E12" s="133" t="s">
        <v>365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12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3"/>
        <v>1</v>
      </c>
      <c r="S12" s="170"/>
      <c r="T12" s="176" t="str">
        <f t="shared" si="4"/>
        <v/>
      </c>
      <c r="U12" s="94">
        <v>2</v>
      </c>
      <c r="V12" s="84">
        <v>310</v>
      </c>
      <c r="W12" s="85">
        <v>10</v>
      </c>
      <c r="X12" s="94">
        <f t="shared" si="5"/>
        <v>260</v>
      </c>
      <c r="Y12" s="85" t="str">
        <f t="shared" si="6"/>
        <v/>
      </c>
      <c r="Z12" s="94">
        <f t="shared" si="7"/>
        <v>7280</v>
      </c>
      <c r="AA12" s="85" t="str">
        <f t="shared" si="8"/>
        <v/>
      </c>
      <c r="AB12" s="94" t="str">
        <f t="shared" si="9"/>
        <v/>
      </c>
      <c r="AC12" s="95" t="str">
        <f t="shared" si="10"/>
        <v/>
      </c>
      <c r="AD12" s="178" t="str">
        <f t="shared" si="11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215</v>
      </c>
      <c r="D13" s="135">
        <v>2700</v>
      </c>
      <c r="E13" s="133" t="s">
        <v>3014</v>
      </c>
      <c r="F13" s="82" t="s">
        <v>520</v>
      </c>
      <c r="G13" s="82" t="s">
        <v>75</v>
      </c>
      <c r="H13" s="179">
        <v>42</v>
      </c>
      <c r="I13" s="84">
        <v>1</v>
      </c>
      <c r="J13" s="84">
        <v>1</v>
      </c>
      <c r="K13" s="136">
        <f t="shared" si="12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3"/>
        <v>1</v>
      </c>
      <c r="S13" s="170"/>
      <c r="T13" s="176" t="str">
        <f t="shared" si="4"/>
        <v/>
      </c>
      <c r="U13" s="94">
        <v>2</v>
      </c>
      <c r="V13" s="84">
        <v>310</v>
      </c>
      <c r="W13" s="85">
        <v>10</v>
      </c>
      <c r="X13" s="94">
        <f t="shared" si="5"/>
        <v>260</v>
      </c>
      <c r="Y13" s="85" t="str">
        <f t="shared" si="6"/>
        <v/>
      </c>
      <c r="Z13" s="94">
        <f t="shared" si="7"/>
        <v>7280</v>
      </c>
      <c r="AA13" s="85" t="str">
        <f t="shared" si="8"/>
        <v/>
      </c>
      <c r="AB13" s="94" t="str">
        <f t="shared" si="9"/>
        <v/>
      </c>
      <c r="AC13" s="95" t="str">
        <f t="shared" si="10"/>
        <v/>
      </c>
      <c r="AD13" s="178" t="str">
        <f t="shared" si="11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3012</v>
      </c>
      <c r="D14" s="135">
        <v>2700</v>
      </c>
      <c r="E14" s="133" t="s">
        <v>365</v>
      </c>
      <c r="F14" s="82" t="s">
        <v>24</v>
      </c>
      <c r="G14" s="82" t="s">
        <v>49</v>
      </c>
      <c r="H14" s="84">
        <v>42</v>
      </c>
      <c r="I14" s="84">
        <v>8</v>
      </c>
      <c r="J14" s="84">
        <v>1</v>
      </c>
      <c r="K14" s="136">
        <f t="shared" si="12"/>
        <v>8</v>
      </c>
      <c r="L14" s="133" t="s">
        <v>3511</v>
      </c>
      <c r="M14" s="162"/>
      <c r="N14" s="162"/>
      <c r="O14" s="163"/>
      <c r="P14" s="164"/>
      <c r="Q14" s="165"/>
      <c r="R14" s="137">
        <f t="shared" si="3"/>
        <v>8</v>
      </c>
      <c r="S14" s="170"/>
      <c r="T14" s="176" t="str">
        <f t="shared" si="4"/>
        <v/>
      </c>
      <c r="U14" s="94">
        <v>8</v>
      </c>
      <c r="V14" s="84">
        <v>310</v>
      </c>
      <c r="W14" s="85">
        <v>10</v>
      </c>
      <c r="X14" s="94">
        <f t="shared" si="5"/>
        <v>8332</v>
      </c>
      <c r="Y14" s="85" t="str">
        <f t="shared" si="6"/>
        <v/>
      </c>
      <c r="Z14" s="94">
        <f t="shared" si="7"/>
        <v>233296</v>
      </c>
      <c r="AA14" s="85" t="str">
        <f t="shared" si="8"/>
        <v/>
      </c>
      <c r="AB14" s="94" t="str">
        <f t="shared" si="9"/>
        <v/>
      </c>
      <c r="AC14" s="95" t="str">
        <f t="shared" si="10"/>
        <v/>
      </c>
      <c r="AD14" s="178" t="str">
        <f t="shared" si="11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3012</v>
      </c>
      <c r="D15" s="135">
        <v>2700</v>
      </c>
      <c r="E15" s="133" t="s">
        <v>626</v>
      </c>
      <c r="F15" s="82" t="s">
        <v>113</v>
      </c>
      <c r="G15" s="82" t="s">
        <v>114</v>
      </c>
      <c r="H15" s="84">
        <v>22</v>
      </c>
      <c r="I15" s="84">
        <v>1</v>
      </c>
      <c r="J15" s="84">
        <v>1</v>
      </c>
      <c r="K15" s="136">
        <f t="shared" si="12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3"/>
        <v>1</v>
      </c>
      <c r="S15" s="170"/>
      <c r="T15" s="176" t="str">
        <f t="shared" si="4"/>
        <v/>
      </c>
      <c r="U15" s="94">
        <v>8</v>
      </c>
      <c r="V15" s="84">
        <v>310</v>
      </c>
      <c r="W15" s="85">
        <v>10</v>
      </c>
      <c r="X15" s="94">
        <f t="shared" si="5"/>
        <v>545</v>
      </c>
      <c r="Y15" s="85" t="str">
        <f t="shared" si="6"/>
        <v/>
      </c>
      <c r="Z15" s="94">
        <f t="shared" si="7"/>
        <v>15260</v>
      </c>
      <c r="AA15" s="85" t="str">
        <f t="shared" si="8"/>
        <v/>
      </c>
      <c r="AB15" s="94" t="str">
        <f t="shared" si="9"/>
        <v/>
      </c>
      <c r="AC15" s="95" t="str">
        <f t="shared" si="10"/>
        <v/>
      </c>
      <c r="AD15" s="178" t="str">
        <f t="shared" si="11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132</v>
      </c>
      <c r="D16" s="135">
        <v>2700</v>
      </c>
      <c r="E16" s="133" t="s">
        <v>365</v>
      </c>
      <c r="F16" s="82" t="s">
        <v>24</v>
      </c>
      <c r="G16" s="82" t="s">
        <v>49</v>
      </c>
      <c r="H16" s="84">
        <v>42</v>
      </c>
      <c r="I16" s="84">
        <v>1</v>
      </c>
      <c r="J16" s="84">
        <v>1</v>
      </c>
      <c r="K16" s="136">
        <f t="shared" si="12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3"/>
        <v>1</v>
      </c>
      <c r="S16" s="170"/>
      <c r="T16" s="176" t="str">
        <f t="shared" si="4"/>
        <v/>
      </c>
      <c r="U16" s="94">
        <v>8</v>
      </c>
      <c r="V16" s="84">
        <v>310</v>
      </c>
      <c r="W16" s="85">
        <v>10</v>
      </c>
      <c r="X16" s="94">
        <f t="shared" si="5"/>
        <v>1041</v>
      </c>
      <c r="Y16" s="85" t="str">
        <f t="shared" si="6"/>
        <v/>
      </c>
      <c r="Z16" s="94">
        <f t="shared" si="7"/>
        <v>29148</v>
      </c>
      <c r="AA16" s="85" t="str">
        <f t="shared" si="8"/>
        <v/>
      </c>
      <c r="AB16" s="94" t="str">
        <f t="shared" si="9"/>
        <v/>
      </c>
      <c r="AC16" s="95" t="str">
        <f t="shared" si="10"/>
        <v/>
      </c>
      <c r="AD16" s="178" t="str">
        <f t="shared" si="11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67</v>
      </c>
      <c r="D17" s="135">
        <v>2700</v>
      </c>
      <c r="E17" s="133" t="s">
        <v>3015</v>
      </c>
      <c r="F17" s="82" t="s">
        <v>3018</v>
      </c>
      <c r="G17" s="82" t="s">
        <v>801</v>
      </c>
      <c r="H17" s="84">
        <v>30</v>
      </c>
      <c r="I17" s="84">
        <v>2</v>
      </c>
      <c r="J17" s="84">
        <v>3</v>
      </c>
      <c r="K17" s="136">
        <f t="shared" si="12"/>
        <v>6</v>
      </c>
      <c r="L17" s="133" t="s">
        <v>3511</v>
      </c>
      <c r="M17" s="162"/>
      <c r="N17" s="162"/>
      <c r="O17" s="163"/>
      <c r="P17" s="164"/>
      <c r="Q17" s="165"/>
      <c r="R17" s="137">
        <f t="shared" si="3"/>
        <v>2</v>
      </c>
      <c r="S17" s="170"/>
      <c r="T17" s="176" t="str">
        <f t="shared" si="4"/>
        <v/>
      </c>
      <c r="U17" s="94">
        <v>8</v>
      </c>
      <c r="V17" s="84">
        <v>310</v>
      </c>
      <c r="W17" s="85">
        <v>10</v>
      </c>
      <c r="X17" s="94">
        <f t="shared" si="5"/>
        <v>4464</v>
      </c>
      <c r="Y17" s="85" t="str">
        <f t="shared" si="6"/>
        <v/>
      </c>
      <c r="Z17" s="94">
        <f t="shared" si="7"/>
        <v>124992</v>
      </c>
      <c r="AA17" s="85" t="str">
        <f t="shared" si="8"/>
        <v/>
      </c>
      <c r="AB17" s="94" t="str">
        <f t="shared" si="9"/>
        <v/>
      </c>
      <c r="AC17" s="95" t="str">
        <f t="shared" si="10"/>
        <v/>
      </c>
      <c r="AD17" s="178" t="str">
        <f t="shared" si="11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67</v>
      </c>
      <c r="D18" s="135">
        <v>2700</v>
      </c>
      <c r="E18" s="133" t="s">
        <v>3016</v>
      </c>
      <c r="F18" s="82" t="s">
        <v>44</v>
      </c>
      <c r="G18" s="82" t="s">
        <v>75</v>
      </c>
      <c r="H18" s="84">
        <v>40</v>
      </c>
      <c r="I18" s="84">
        <v>1</v>
      </c>
      <c r="J18" s="84">
        <v>1</v>
      </c>
      <c r="K18" s="136">
        <f t="shared" si="12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3"/>
        <v>1</v>
      </c>
      <c r="S18" s="170"/>
      <c r="T18" s="176" t="str">
        <f t="shared" si="4"/>
        <v/>
      </c>
      <c r="U18" s="94">
        <v>8</v>
      </c>
      <c r="V18" s="84">
        <v>310</v>
      </c>
      <c r="W18" s="85">
        <v>10</v>
      </c>
      <c r="X18" s="94">
        <f t="shared" si="5"/>
        <v>992</v>
      </c>
      <c r="Y18" s="85" t="str">
        <f t="shared" si="6"/>
        <v/>
      </c>
      <c r="Z18" s="94">
        <f t="shared" si="7"/>
        <v>27776</v>
      </c>
      <c r="AA18" s="85" t="str">
        <f t="shared" si="8"/>
        <v/>
      </c>
      <c r="AB18" s="94" t="str">
        <f t="shared" si="9"/>
        <v/>
      </c>
      <c r="AC18" s="95" t="str">
        <f t="shared" si="10"/>
        <v/>
      </c>
      <c r="AD18" s="178" t="str">
        <f t="shared" si="11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67</v>
      </c>
      <c r="D19" s="135">
        <v>2700</v>
      </c>
      <c r="E19" s="133" t="s">
        <v>988</v>
      </c>
      <c r="F19" s="82" t="s">
        <v>478</v>
      </c>
      <c r="G19" s="82" t="s">
        <v>479</v>
      </c>
      <c r="H19" s="84">
        <v>22</v>
      </c>
      <c r="I19" s="84">
        <v>1</v>
      </c>
      <c r="J19" s="84">
        <v>1</v>
      </c>
      <c r="K19" s="136">
        <f t="shared" si="12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3"/>
        <v>1</v>
      </c>
      <c r="S19" s="170"/>
      <c r="T19" s="176" t="str">
        <f t="shared" si="4"/>
        <v/>
      </c>
      <c r="U19" s="94">
        <v>24</v>
      </c>
      <c r="V19" s="84">
        <v>365</v>
      </c>
      <c r="W19" s="85">
        <v>10</v>
      </c>
      <c r="X19" s="94">
        <f t="shared" si="5"/>
        <v>1927</v>
      </c>
      <c r="Y19" s="85" t="str">
        <f t="shared" si="6"/>
        <v/>
      </c>
      <c r="Z19" s="94">
        <f t="shared" si="7"/>
        <v>53956</v>
      </c>
      <c r="AA19" s="85" t="str">
        <f t="shared" si="8"/>
        <v/>
      </c>
      <c r="AB19" s="94" t="str">
        <f t="shared" si="9"/>
        <v/>
      </c>
      <c r="AC19" s="95" t="str">
        <f t="shared" si="10"/>
        <v/>
      </c>
      <c r="AD19" s="178" t="str">
        <f t="shared" si="11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596</v>
      </c>
      <c r="D20" s="135">
        <v>3300</v>
      </c>
      <c r="E20" s="133" t="s">
        <v>376</v>
      </c>
      <c r="F20" s="82" t="s">
        <v>24</v>
      </c>
      <c r="G20" s="82" t="s">
        <v>37</v>
      </c>
      <c r="H20" s="84">
        <v>42</v>
      </c>
      <c r="I20" s="84">
        <v>1</v>
      </c>
      <c r="J20" s="84">
        <v>1</v>
      </c>
      <c r="K20" s="136">
        <f t="shared" si="12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3"/>
        <v>1</v>
      </c>
      <c r="S20" s="170"/>
      <c r="T20" s="176" t="str">
        <f t="shared" si="4"/>
        <v/>
      </c>
      <c r="U20" s="94">
        <v>2</v>
      </c>
      <c r="V20" s="84">
        <v>310</v>
      </c>
      <c r="W20" s="85">
        <v>10</v>
      </c>
      <c r="X20" s="94">
        <f t="shared" si="5"/>
        <v>260</v>
      </c>
      <c r="Y20" s="85" t="str">
        <f t="shared" si="6"/>
        <v/>
      </c>
      <c r="Z20" s="94">
        <f t="shared" si="7"/>
        <v>7280</v>
      </c>
      <c r="AA20" s="85" t="str">
        <f t="shared" si="8"/>
        <v/>
      </c>
      <c r="AB20" s="94" t="str">
        <f t="shared" si="9"/>
        <v/>
      </c>
      <c r="AC20" s="95" t="str">
        <f t="shared" si="10"/>
        <v/>
      </c>
      <c r="AD20" s="178" t="str">
        <f t="shared" si="11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545</v>
      </c>
      <c r="D21" s="135">
        <v>2700</v>
      </c>
      <c r="E21" s="133" t="s">
        <v>3017</v>
      </c>
      <c r="F21" s="82" t="s">
        <v>82</v>
      </c>
      <c r="G21" s="82" t="s">
        <v>69</v>
      </c>
      <c r="H21" s="84">
        <v>50</v>
      </c>
      <c r="I21" s="84">
        <v>2</v>
      </c>
      <c r="J21" s="84">
        <v>1</v>
      </c>
      <c r="K21" s="136">
        <f t="shared" si="12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3"/>
        <v>2</v>
      </c>
      <c r="S21" s="170"/>
      <c r="T21" s="176" t="str">
        <f t="shared" si="4"/>
        <v/>
      </c>
      <c r="U21" s="94">
        <v>8</v>
      </c>
      <c r="V21" s="84">
        <v>310</v>
      </c>
      <c r="W21" s="85">
        <v>10</v>
      </c>
      <c r="X21" s="94">
        <f t="shared" si="5"/>
        <v>2480</v>
      </c>
      <c r="Y21" s="85" t="str">
        <f t="shared" si="6"/>
        <v/>
      </c>
      <c r="Z21" s="94">
        <f t="shared" si="7"/>
        <v>69440</v>
      </c>
      <c r="AA21" s="85" t="str">
        <f t="shared" si="8"/>
        <v/>
      </c>
      <c r="AB21" s="94" t="str">
        <f t="shared" si="9"/>
        <v/>
      </c>
      <c r="AC21" s="95" t="str">
        <f t="shared" si="10"/>
        <v/>
      </c>
      <c r="AD21" s="178" t="str">
        <f t="shared" si="11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545</v>
      </c>
      <c r="D22" s="135">
        <v>2700</v>
      </c>
      <c r="E22" s="133" t="s">
        <v>3016</v>
      </c>
      <c r="F22" s="82" t="s">
        <v>44</v>
      </c>
      <c r="G22" s="82" t="s">
        <v>75</v>
      </c>
      <c r="H22" s="84">
        <v>40</v>
      </c>
      <c r="I22" s="84">
        <v>1</v>
      </c>
      <c r="J22" s="84">
        <v>1</v>
      </c>
      <c r="K22" s="136">
        <f t="shared" si="12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3"/>
        <v>1</v>
      </c>
      <c r="S22" s="170"/>
      <c r="T22" s="176" t="str">
        <f t="shared" si="4"/>
        <v/>
      </c>
      <c r="U22" s="94">
        <v>8</v>
      </c>
      <c r="V22" s="84">
        <v>310</v>
      </c>
      <c r="W22" s="85">
        <v>10</v>
      </c>
      <c r="X22" s="94">
        <f t="shared" si="5"/>
        <v>992</v>
      </c>
      <c r="Y22" s="85" t="str">
        <f t="shared" si="6"/>
        <v/>
      </c>
      <c r="Z22" s="94">
        <f t="shared" si="7"/>
        <v>27776</v>
      </c>
      <c r="AA22" s="85" t="str">
        <f t="shared" si="8"/>
        <v/>
      </c>
      <c r="AB22" s="94" t="str">
        <f t="shared" si="9"/>
        <v/>
      </c>
      <c r="AC22" s="95" t="str">
        <f t="shared" si="10"/>
        <v/>
      </c>
      <c r="AD22" s="178" t="str">
        <f t="shared" si="11"/>
        <v/>
      </c>
    </row>
    <row r="23" spans="1:30" s="110" customFormat="1" ht="24.95" customHeight="1" x14ac:dyDescent="0.15">
      <c r="A23" s="133"/>
      <c r="B23" s="134"/>
      <c r="C23" s="134"/>
      <c r="D23" s="135"/>
      <c r="E23" s="133"/>
      <c r="F23" s="82"/>
      <c r="G23" s="82"/>
      <c r="H23" s="84"/>
      <c r="I23" s="84"/>
      <c r="J23" s="84"/>
      <c r="K23" s="136"/>
      <c r="L23" s="133"/>
      <c r="M23" s="173"/>
      <c r="N23" s="173"/>
      <c r="O23" s="134"/>
      <c r="P23" s="174"/>
      <c r="Q23" s="175"/>
      <c r="R23" s="137"/>
      <c r="S23" s="176"/>
      <c r="T23" s="176"/>
      <c r="U23" s="94"/>
      <c r="V23" s="84"/>
      <c r="W23" s="85"/>
      <c r="X23" s="94"/>
      <c r="Y23" s="85"/>
      <c r="Z23" s="94"/>
      <c r="AA23" s="85"/>
      <c r="AB23" s="94"/>
      <c r="AC23" s="95"/>
      <c r="AD23" s="85"/>
    </row>
    <row r="24" spans="1:30" s="110" customFormat="1" ht="24.95" customHeight="1" thickBot="1" x14ac:dyDescent="0.2">
      <c r="A24" s="97"/>
      <c r="B24" s="98"/>
      <c r="C24" s="98"/>
      <c r="D24" s="99"/>
      <c r="E24" s="97"/>
      <c r="F24" s="100"/>
      <c r="G24" s="100"/>
      <c r="H24" s="102"/>
      <c r="I24" s="102"/>
      <c r="J24" s="102"/>
      <c r="K24" s="157"/>
      <c r="L24" s="97"/>
      <c r="M24" s="104"/>
      <c r="N24" s="104"/>
      <c r="O24" s="98"/>
      <c r="P24" s="105"/>
      <c r="Q24" s="106"/>
      <c r="R24" s="158"/>
      <c r="S24" s="108"/>
      <c r="T24" s="108"/>
      <c r="U24" s="94"/>
      <c r="V24" s="84"/>
      <c r="W24" s="85"/>
      <c r="X24" s="109"/>
      <c r="Y24" s="103"/>
      <c r="Z24" s="109"/>
      <c r="AA24" s="103"/>
      <c r="AB24" s="109"/>
      <c r="AC24" s="159"/>
      <c r="AD24" s="103"/>
    </row>
    <row r="25" spans="1:30" ht="24.95" customHeight="1" thickBot="1" x14ac:dyDescent="0.2">
      <c r="M25" s="46"/>
      <c r="N25" s="46"/>
      <c r="O25" s="46"/>
      <c r="P25" s="46"/>
      <c r="Q25" s="46"/>
      <c r="R25" s="111"/>
      <c r="S25" s="251" t="s">
        <v>40</v>
      </c>
      <c r="T25" s="181" t="str">
        <f>IF(SUBTOTAL(9,T5:T24)=0,"",SUBTOTAL(9,T5:T24))</f>
        <v/>
      </c>
      <c r="U25" s="190"/>
      <c r="V25" s="191"/>
      <c r="W25" s="192"/>
      <c r="X25" s="182">
        <f t="shared" ref="X25:AD25" si="13">IF(SUBTOTAL(9,X5:X24)=0,"",SUBTOTAL(9,X5:X24))</f>
        <v>518676</v>
      </c>
      <c r="Y25" s="184" t="str">
        <f t="shared" si="13"/>
        <v/>
      </c>
      <c r="Z25" s="182">
        <f t="shared" si="13"/>
        <v>14522928</v>
      </c>
      <c r="AA25" s="184" t="str">
        <f t="shared" si="13"/>
        <v/>
      </c>
      <c r="AB25" s="182" t="str">
        <f t="shared" si="13"/>
        <v/>
      </c>
      <c r="AC25" s="183" t="str">
        <f t="shared" si="13"/>
        <v/>
      </c>
      <c r="AD25" s="186" t="str">
        <f t="shared" si="13"/>
        <v/>
      </c>
    </row>
    <row r="26" spans="1:30" ht="24.95" customHeight="1" thickBot="1" x14ac:dyDescent="0.2">
      <c r="S26" s="262" t="s">
        <v>3544</v>
      </c>
      <c r="T26" s="264"/>
    </row>
    <row r="27" spans="1:30" ht="24.95" customHeight="1" thickTop="1" thickBot="1" x14ac:dyDescent="0.2">
      <c r="S27" s="265" t="s">
        <v>3545</v>
      </c>
      <c r="T27" s="268" t="str">
        <f>IF(T25="","",T25+T26)</f>
        <v/>
      </c>
    </row>
    <row r="28" spans="1:30" ht="24.95" customHeight="1" thickTop="1" x14ac:dyDescent="0.15"/>
  </sheetData>
  <sheetProtection algorithmName="SHA-512" hashValue="mdXSqLFwykogwzvYJexuzr9jIc3nWPS9kvc/f9Bn4VagA88FeEkFl4xqgmARu/VdGLv8rjnWUmQE42BwlGRtog==" saltValue="Mc/n0Pp1+WYCggKPu82Okg==" spinCount="100000" sheet="1" objects="1" scenarios="1" autoFilter="0"/>
  <autoFilter ref="A4:AD25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2">
    <cfRule type="containsBlanks" dxfId="38" priority="7" stopIfTrue="1">
      <formula>LEN(TRIM(M5))=0</formula>
    </cfRule>
  </conditionalFormatting>
  <conditionalFormatting sqref="S5">
    <cfRule type="containsBlanks" dxfId="37" priority="4">
      <formula>LEN(TRIM(S5))=0</formula>
    </cfRule>
  </conditionalFormatting>
  <conditionalFormatting sqref="S6:S22">
    <cfRule type="containsBlanks" dxfId="36" priority="3">
      <formula>LEN(TRIM(S6))=0</formula>
    </cfRule>
  </conditionalFormatting>
  <conditionalFormatting sqref="S25">
    <cfRule type="containsBlanks" dxfId="35" priority="2">
      <formula>LEN(TRIM(S25))=0</formula>
    </cfRule>
  </conditionalFormatting>
  <conditionalFormatting sqref="T26">
    <cfRule type="containsBlanks" dxfId="34" priority="1">
      <formula>LEN(TRIM(T26))=0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5DBE3-5B41-4D6A-AFE8-3FCA580BBBA7}">
  <sheetPr>
    <pageSetUpPr fitToPage="1"/>
  </sheetPr>
  <dimension ref="A1:AD2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I7" sqref="I7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107</v>
      </c>
      <c r="D1" s="41" t="s">
        <v>1</v>
      </c>
      <c r="E1" s="42" t="s">
        <v>3019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3501</v>
      </c>
      <c r="D5" s="66">
        <v>4300</v>
      </c>
      <c r="E5" s="64" t="s">
        <v>271</v>
      </c>
      <c r="F5" s="67" t="s">
        <v>3504</v>
      </c>
      <c r="G5" s="67" t="s">
        <v>3505</v>
      </c>
      <c r="H5" s="74">
        <v>400</v>
      </c>
      <c r="I5" s="74">
        <v>7</v>
      </c>
      <c r="J5" s="74">
        <v>1</v>
      </c>
      <c r="K5" s="136">
        <f>+I5*J5</f>
        <v>7</v>
      </c>
      <c r="L5" s="64" t="s">
        <v>3512</v>
      </c>
      <c r="M5" s="162"/>
      <c r="N5" s="162"/>
      <c r="O5" s="163"/>
      <c r="P5" s="164"/>
      <c r="Q5" s="165"/>
      <c r="R5" s="137">
        <f>+I5</f>
        <v>7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54880</v>
      </c>
      <c r="Y5" s="75" t="str">
        <f>IFERROR(IF(Q5="","",ROUNDDOWN(Q5/1000*R5*U5*V5*W5,0)),"-")</f>
        <v/>
      </c>
      <c r="Z5" s="73">
        <f>IFERROR(IF(H5="","",ROUNDDOWN(X5*$V$2,0)),"-")</f>
        <v>1536640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3501</v>
      </c>
      <c r="D6" s="135">
        <v>4300</v>
      </c>
      <c r="E6" s="133" t="s">
        <v>261</v>
      </c>
      <c r="F6" s="82" t="s">
        <v>3506</v>
      </c>
      <c r="G6" s="82" t="s">
        <v>3507</v>
      </c>
      <c r="H6" s="84">
        <v>650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12740</v>
      </c>
      <c r="Y6" s="85" t="str">
        <f>IFERROR(IF(Q6="","",ROUNDDOWN(Q6/1000*R6*U6*V6*W6,0)),"-")</f>
        <v/>
      </c>
      <c r="Z6" s="94">
        <f>IFERROR(IF(H6="","",ROUNDDOWN(X6*$V$2,0)),"-")</f>
        <v>356720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545</v>
      </c>
      <c r="D7" s="135">
        <v>2700</v>
      </c>
      <c r="E7" s="133" t="s">
        <v>256</v>
      </c>
      <c r="F7" s="82" t="s">
        <v>24</v>
      </c>
      <c r="G7" s="82" t="s">
        <v>49</v>
      </c>
      <c r="H7" s="84">
        <v>42</v>
      </c>
      <c r="I7" s="84">
        <v>1</v>
      </c>
      <c r="J7" s="84">
        <v>1</v>
      </c>
      <c r="K7" s="136">
        <f t="shared" ref="K7:K23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23" si="4">+I7</f>
        <v>1</v>
      </c>
      <c r="S7" s="170"/>
      <c r="T7" s="176" t="str">
        <f t="shared" ref="T7:T23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23" si="6">IFERROR(IF(H7="","",ROUNDDOWN(H7/1000*K7*U7*V7*W7,0)),"-")</f>
        <v>823</v>
      </c>
      <c r="Y7" s="85" t="str">
        <f t="shared" ref="Y7:Y23" si="7">IFERROR(IF(Q7="","",ROUNDDOWN(Q7/1000*R7*U7*V7*W7,0)),"-")</f>
        <v/>
      </c>
      <c r="Z7" s="94">
        <f t="shared" ref="Z7:Z23" si="8">IFERROR(IF(H7="","",ROUNDDOWN(X7*$V$2,0)),"-")</f>
        <v>23044</v>
      </c>
      <c r="AA7" s="85" t="str">
        <f t="shared" ref="AA7:AA23" si="9">IFERROR(IF(Q7="","",ROUNDDOWN(Y7*$V$2,0)),"-")</f>
        <v/>
      </c>
      <c r="AB7" s="94" t="str">
        <f t="shared" ref="AB7:AB23" si="10">IFERROR(IF(Q7="","",ROUNDDOWN(X7-Y7,0)),"-")</f>
        <v/>
      </c>
      <c r="AC7" s="95" t="str">
        <f t="shared" ref="AC7:AC23" si="11">IFERROR(IF(Q7="","",ROUNDDOWN(Z7-AA7,0)),"-")</f>
        <v/>
      </c>
      <c r="AD7" s="178" t="str">
        <f t="shared" ref="AD7:AD23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545</v>
      </c>
      <c r="D8" s="135">
        <v>2700</v>
      </c>
      <c r="E8" s="133" t="s">
        <v>268</v>
      </c>
      <c r="F8" s="82" t="s">
        <v>113</v>
      </c>
      <c r="G8" s="82" t="s">
        <v>114</v>
      </c>
      <c r="H8" s="84">
        <v>22</v>
      </c>
      <c r="I8" s="84">
        <v>1</v>
      </c>
      <c r="J8" s="84">
        <v>1</v>
      </c>
      <c r="K8" s="136">
        <f t="shared" si="3"/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431</v>
      </c>
      <c r="Y8" s="85" t="str">
        <f t="shared" si="7"/>
        <v/>
      </c>
      <c r="Z8" s="94">
        <f t="shared" si="8"/>
        <v>12068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189</v>
      </c>
      <c r="D9" s="135">
        <v>2400</v>
      </c>
      <c r="E9" s="133" t="s">
        <v>3502</v>
      </c>
      <c r="F9" s="82" t="s">
        <v>113</v>
      </c>
      <c r="G9" s="82" t="s">
        <v>3508</v>
      </c>
      <c r="H9" s="84">
        <v>22</v>
      </c>
      <c r="I9" s="84">
        <v>2</v>
      </c>
      <c r="J9" s="84">
        <v>1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862</v>
      </c>
      <c r="Y9" s="85" t="str">
        <f t="shared" si="7"/>
        <v/>
      </c>
      <c r="Z9" s="94">
        <f t="shared" si="8"/>
        <v>24136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609</v>
      </c>
      <c r="D10" s="135">
        <v>2400</v>
      </c>
      <c r="E10" s="133" t="s">
        <v>268</v>
      </c>
      <c r="F10" s="82" t="s">
        <v>113</v>
      </c>
      <c r="G10" s="82" t="s">
        <v>114</v>
      </c>
      <c r="H10" s="84">
        <v>22</v>
      </c>
      <c r="I10" s="84">
        <v>2</v>
      </c>
      <c r="J10" s="84">
        <v>1</v>
      </c>
      <c r="K10" s="136">
        <f t="shared" si="3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215</v>
      </c>
      <c r="Y10" s="85" t="str">
        <f t="shared" si="7"/>
        <v/>
      </c>
      <c r="Z10" s="94">
        <f t="shared" si="8"/>
        <v>6020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221</v>
      </c>
      <c r="D11" s="135">
        <v>2400</v>
      </c>
      <c r="E11" s="133" t="s">
        <v>256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205</v>
      </c>
      <c r="Y11" s="85" t="str">
        <f t="shared" si="7"/>
        <v/>
      </c>
      <c r="Z11" s="94">
        <f t="shared" si="8"/>
        <v>5740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67</v>
      </c>
      <c r="D12" s="135">
        <v>2700</v>
      </c>
      <c r="E12" s="133" t="s">
        <v>268</v>
      </c>
      <c r="F12" s="82" t="s">
        <v>113</v>
      </c>
      <c r="G12" s="82" t="s">
        <v>114</v>
      </c>
      <c r="H12" s="84">
        <v>22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431</v>
      </c>
      <c r="Y12" s="85" t="str">
        <f t="shared" si="7"/>
        <v/>
      </c>
      <c r="Z12" s="94">
        <f t="shared" si="8"/>
        <v>12068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215</v>
      </c>
      <c r="D13" s="135">
        <v>2400</v>
      </c>
      <c r="E13" s="133" t="s">
        <v>256</v>
      </c>
      <c r="F13" s="82" t="s">
        <v>24</v>
      </c>
      <c r="G13" s="82" t="s">
        <v>49</v>
      </c>
      <c r="H13" s="84">
        <v>42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245</v>
      </c>
      <c r="W13" s="85">
        <v>10</v>
      </c>
      <c r="X13" s="94">
        <f t="shared" si="6"/>
        <v>205</v>
      </c>
      <c r="Y13" s="85" t="str">
        <f t="shared" si="7"/>
        <v/>
      </c>
      <c r="Z13" s="94">
        <f t="shared" si="8"/>
        <v>5740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132</v>
      </c>
      <c r="D14" s="135">
        <v>2700</v>
      </c>
      <c r="E14" s="133" t="s">
        <v>782</v>
      </c>
      <c r="F14" s="82" t="s">
        <v>24</v>
      </c>
      <c r="G14" s="82" t="s">
        <v>74</v>
      </c>
      <c r="H14" s="179">
        <v>42</v>
      </c>
      <c r="I14" s="84">
        <v>1</v>
      </c>
      <c r="J14" s="84">
        <v>1</v>
      </c>
      <c r="K14" s="136">
        <f t="shared" si="3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823</v>
      </c>
      <c r="Y14" s="85" t="str">
        <f t="shared" si="7"/>
        <v/>
      </c>
      <c r="Z14" s="94">
        <f t="shared" si="8"/>
        <v>23044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559</v>
      </c>
      <c r="D15" s="135">
        <v>2700</v>
      </c>
      <c r="E15" s="133" t="s">
        <v>782</v>
      </c>
      <c r="F15" s="82" t="s">
        <v>24</v>
      </c>
      <c r="G15" s="82" t="s">
        <v>74</v>
      </c>
      <c r="H15" s="84">
        <v>42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823</v>
      </c>
      <c r="Y15" s="85" t="str">
        <f t="shared" si="7"/>
        <v/>
      </c>
      <c r="Z15" s="94">
        <f t="shared" si="8"/>
        <v>23044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2</v>
      </c>
      <c r="C16" s="134" t="s">
        <v>3501</v>
      </c>
      <c r="D16" s="135" t="s">
        <v>3510</v>
      </c>
      <c r="E16" s="133" t="s">
        <v>271</v>
      </c>
      <c r="F16" s="82" t="s">
        <v>3504</v>
      </c>
      <c r="G16" s="82" t="s">
        <v>3505</v>
      </c>
      <c r="H16" s="84">
        <v>400</v>
      </c>
      <c r="I16" s="84">
        <v>7</v>
      </c>
      <c r="J16" s="84">
        <v>1</v>
      </c>
      <c r="K16" s="136">
        <f t="shared" si="3"/>
        <v>7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7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54880</v>
      </c>
      <c r="Y16" s="85" t="str">
        <f t="shared" si="7"/>
        <v/>
      </c>
      <c r="Z16" s="94">
        <f t="shared" si="8"/>
        <v>1536640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2</v>
      </c>
      <c r="C17" s="134" t="s">
        <v>3501</v>
      </c>
      <c r="D17" s="135" t="s">
        <v>3509</v>
      </c>
      <c r="E17" s="133" t="s">
        <v>261</v>
      </c>
      <c r="F17" s="82" t="s">
        <v>3506</v>
      </c>
      <c r="G17" s="82" t="s">
        <v>3507</v>
      </c>
      <c r="H17" s="84">
        <v>650</v>
      </c>
      <c r="I17" s="84">
        <v>1</v>
      </c>
      <c r="J17" s="84">
        <v>1</v>
      </c>
      <c r="K17" s="136">
        <f t="shared" si="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12740</v>
      </c>
      <c r="Y17" s="85" t="str">
        <f t="shared" si="7"/>
        <v/>
      </c>
      <c r="Z17" s="94">
        <f t="shared" si="8"/>
        <v>356720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2</v>
      </c>
      <c r="C18" s="134" t="s">
        <v>3501</v>
      </c>
      <c r="D18" s="135" t="s">
        <v>3509</v>
      </c>
      <c r="E18" s="133" t="s">
        <v>3503</v>
      </c>
      <c r="F18" s="82" t="s">
        <v>36</v>
      </c>
      <c r="G18" s="82" t="s">
        <v>74</v>
      </c>
      <c r="H18" s="84">
        <v>42</v>
      </c>
      <c r="I18" s="84">
        <v>2</v>
      </c>
      <c r="J18" s="84">
        <v>2</v>
      </c>
      <c r="K18" s="136">
        <f t="shared" si="3"/>
        <v>4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3292</v>
      </c>
      <c r="Y18" s="85" t="str">
        <f t="shared" si="7"/>
        <v/>
      </c>
      <c r="Z18" s="94">
        <f t="shared" si="8"/>
        <v>92176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2</v>
      </c>
      <c r="C19" s="134" t="s">
        <v>609</v>
      </c>
      <c r="D19" s="135">
        <v>2400</v>
      </c>
      <c r="E19" s="133" t="s">
        <v>256</v>
      </c>
      <c r="F19" s="82" t="s">
        <v>24</v>
      </c>
      <c r="G19" s="82" t="s">
        <v>49</v>
      </c>
      <c r="H19" s="84">
        <v>42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</v>
      </c>
      <c r="V19" s="84">
        <v>245</v>
      </c>
      <c r="W19" s="85">
        <v>10</v>
      </c>
      <c r="X19" s="94">
        <f t="shared" si="6"/>
        <v>205</v>
      </c>
      <c r="Y19" s="85" t="str">
        <f t="shared" si="7"/>
        <v/>
      </c>
      <c r="Z19" s="94">
        <f t="shared" si="8"/>
        <v>5740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2</v>
      </c>
      <c r="C20" s="134" t="s">
        <v>609</v>
      </c>
      <c r="D20" s="135">
        <v>2400</v>
      </c>
      <c r="E20" s="133" t="s">
        <v>268</v>
      </c>
      <c r="F20" s="82" t="s">
        <v>113</v>
      </c>
      <c r="G20" s="82" t="s">
        <v>114</v>
      </c>
      <c r="H20" s="84">
        <v>22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2</v>
      </c>
      <c r="V20" s="84">
        <v>245</v>
      </c>
      <c r="W20" s="85">
        <v>10</v>
      </c>
      <c r="X20" s="94">
        <f t="shared" si="6"/>
        <v>107</v>
      </c>
      <c r="Y20" s="85" t="str">
        <f t="shared" si="7"/>
        <v/>
      </c>
      <c r="Z20" s="94">
        <f t="shared" si="8"/>
        <v>2996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2</v>
      </c>
      <c r="C21" s="134" t="s">
        <v>67</v>
      </c>
      <c r="D21" s="135">
        <v>2700</v>
      </c>
      <c r="E21" s="133" t="s">
        <v>268</v>
      </c>
      <c r="F21" s="82" t="s">
        <v>113</v>
      </c>
      <c r="G21" s="82" t="s">
        <v>114</v>
      </c>
      <c r="H21" s="84">
        <v>22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431</v>
      </c>
      <c r="Y21" s="85" t="str">
        <f t="shared" si="7"/>
        <v/>
      </c>
      <c r="Z21" s="94">
        <f t="shared" si="8"/>
        <v>12068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2</v>
      </c>
      <c r="C22" s="134" t="s">
        <v>172</v>
      </c>
      <c r="D22" s="135">
        <v>2400</v>
      </c>
      <c r="E22" s="133" t="s">
        <v>790</v>
      </c>
      <c r="F22" s="82" t="s">
        <v>113</v>
      </c>
      <c r="G22" s="82" t="s">
        <v>182</v>
      </c>
      <c r="H22" s="84">
        <v>22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2</v>
      </c>
      <c r="V22" s="84">
        <v>245</v>
      </c>
      <c r="W22" s="85">
        <v>10</v>
      </c>
      <c r="X22" s="94">
        <f t="shared" si="6"/>
        <v>107</v>
      </c>
      <c r="Y22" s="85" t="str">
        <f t="shared" si="7"/>
        <v/>
      </c>
      <c r="Z22" s="94">
        <f t="shared" si="8"/>
        <v>2996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2</v>
      </c>
      <c r="C23" s="134" t="s">
        <v>559</v>
      </c>
      <c r="D23" s="135">
        <v>2700</v>
      </c>
      <c r="E23" s="133" t="s">
        <v>790</v>
      </c>
      <c r="F23" s="82" t="s">
        <v>113</v>
      </c>
      <c r="G23" s="82" t="s">
        <v>182</v>
      </c>
      <c r="H23" s="84">
        <v>22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431</v>
      </c>
      <c r="Y23" s="85" t="str">
        <f t="shared" si="7"/>
        <v/>
      </c>
      <c r="Z23" s="94">
        <f t="shared" si="8"/>
        <v>12068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/>
      <c r="B24" s="134"/>
      <c r="C24" s="134"/>
      <c r="D24" s="135"/>
      <c r="E24" s="133"/>
      <c r="F24" s="82"/>
      <c r="G24" s="82"/>
      <c r="H24" s="84"/>
      <c r="I24" s="84"/>
      <c r="J24" s="84"/>
      <c r="K24" s="136"/>
      <c r="L24" s="133"/>
      <c r="M24" s="173"/>
      <c r="N24" s="173"/>
      <c r="O24" s="134"/>
      <c r="P24" s="174"/>
      <c r="Q24" s="175"/>
      <c r="R24" s="137"/>
      <c r="S24" s="176"/>
      <c r="T24" s="176"/>
      <c r="U24" s="94"/>
      <c r="V24" s="84"/>
      <c r="W24" s="85"/>
      <c r="X24" s="94"/>
      <c r="Y24" s="85"/>
      <c r="Z24" s="94"/>
      <c r="AA24" s="85"/>
      <c r="AB24" s="94"/>
      <c r="AC24" s="95"/>
      <c r="AD24" s="85"/>
    </row>
    <row r="25" spans="1:30" s="110" customFormat="1" ht="24.95" customHeight="1" thickBot="1" x14ac:dyDescent="0.2">
      <c r="A25" s="97"/>
      <c r="B25" s="98"/>
      <c r="C25" s="98"/>
      <c r="D25" s="99"/>
      <c r="E25" s="97"/>
      <c r="F25" s="100"/>
      <c r="G25" s="100"/>
      <c r="H25" s="102"/>
      <c r="I25" s="102"/>
      <c r="J25" s="102"/>
      <c r="K25" s="157"/>
      <c r="L25" s="97"/>
      <c r="M25" s="104"/>
      <c r="N25" s="104"/>
      <c r="O25" s="98"/>
      <c r="P25" s="105"/>
      <c r="Q25" s="106"/>
      <c r="R25" s="158"/>
      <c r="S25" s="108"/>
      <c r="T25" s="108"/>
      <c r="U25" s="94"/>
      <c r="V25" s="84"/>
      <c r="W25" s="85"/>
      <c r="X25" s="109"/>
      <c r="Y25" s="103"/>
      <c r="Z25" s="109"/>
      <c r="AA25" s="103"/>
      <c r="AB25" s="109"/>
      <c r="AC25" s="159"/>
      <c r="AD25" s="103"/>
    </row>
    <row r="26" spans="1:30" ht="24.95" customHeight="1" thickBot="1" x14ac:dyDescent="0.2">
      <c r="M26" s="46"/>
      <c r="N26" s="46"/>
      <c r="O26" s="46"/>
      <c r="P26" s="46"/>
      <c r="Q26" s="46"/>
      <c r="R26" s="111"/>
      <c r="S26" s="251" t="s">
        <v>40</v>
      </c>
      <c r="T26" s="181" t="str">
        <f>IF(SUBTOTAL(9,T5:T25)=0,"",SUBTOTAL(9,T5:T25))</f>
        <v/>
      </c>
      <c r="U26" s="190"/>
      <c r="V26" s="191"/>
      <c r="W26" s="192"/>
      <c r="X26" s="182">
        <f t="shared" ref="X26:AD26" si="13">IF(SUBTOTAL(9,X5:X25)=0,"",SUBTOTAL(9,X5:X25))</f>
        <v>144631</v>
      </c>
      <c r="Y26" s="184" t="str">
        <f t="shared" si="13"/>
        <v/>
      </c>
      <c r="Z26" s="182">
        <f t="shared" si="13"/>
        <v>4049668</v>
      </c>
      <c r="AA26" s="184" t="str">
        <f t="shared" si="13"/>
        <v/>
      </c>
      <c r="AB26" s="182" t="str">
        <f t="shared" si="13"/>
        <v/>
      </c>
      <c r="AC26" s="183" t="str">
        <f t="shared" si="13"/>
        <v/>
      </c>
      <c r="AD26" s="186" t="str">
        <f t="shared" si="13"/>
        <v/>
      </c>
    </row>
    <row r="27" spans="1:30" ht="24.95" customHeight="1" thickBot="1" x14ac:dyDescent="0.2">
      <c r="S27" s="262" t="s">
        <v>3544</v>
      </c>
      <c r="T27" s="264"/>
    </row>
    <row r="28" spans="1:30" ht="24.95" customHeight="1" thickTop="1" thickBot="1" x14ac:dyDescent="0.2">
      <c r="S28" s="265" t="s">
        <v>3545</v>
      </c>
      <c r="T28" s="268" t="str">
        <f>IF(T26="","",T26+T27)</f>
        <v/>
      </c>
    </row>
    <row r="29" spans="1:30" ht="24.95" customHeight="1" thickTop="1" x14ac:dyDescent="0.15"/>
  </sheetData>
  <sheetProtection algorithmName="SHA-512" hashValue="11mIe2MtTMc5yJx76jzPz/eA2bJ/eBKF2y9jFtSml03pn4NCw/BHBVcpCAwygw4SvNUZc2cBEL1BESBtRFmtnA==" saltValue="4DMPULH+BJFHnwywxZ0oPw==" spinCount="100000" sheet="1" objects="1" scenarios="1" autoFilter="0"/>
  <autoFilter ref="A4:AD2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3">
    <cfRule type="containsBlanks" dxfId="33" priority="6" stopIfTrue="1">
      <formula>LEN(TRIM(M5))=0</formula>
    </cfRule>
  </conditionalFormatting>
  <conditionalFormatting sqref="S5">
    <cfRule type="containsBlanks" dxfId="32" priority="3">
      <formula>LEN(TRIM(S5))=0</formula>
    </cfRule>
  </conditionalFormatting>
  <conditionalFormatting sqref="S26 S6:S23">
    <cfRule type="containsBlanks" dxfId="31" priority="2">
      <formula>LEN(TRIM(S6))=0</formula>
    </cfRule>
  </conditionalFormatting>
  <conditionalFormatting sqref="T27">
    <cfRule type="containsBlanks" dxfId="30" priority="1">
      <formula>LEN(TRIM(T27))=0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2A09C-F52D-4D66-A183-5827E6B64C97}">
  <sheetPr>
    <pageSetUpPr fitToPage="1"/>
  </sheetPr>
  <dimension ref="A1:AD22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</v>
      </c>
      <c r="D1" s="41" t="s">
        <v>1</v>
      </c>
      <c r="E1" s="187" t="s">
        <v>589</v>
      </c>
      <c r="F1" s="188"/>
      <c r="G1" s="189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578</v>
      </c>
      <c r="D5" s="66">
        <v>2500</v>
      </c>
      <c r="E5" s="64"/>
      <c r="F5" s="67" t="s">
        <v>36</v>
      </c>
      <c r="G5" s="67" t="s">
        <v>74</v>
      </c>
      <c r="H5" s="74">
        <v>42</v>
      </c>
      <c r="I5" s="74">
        <v>2</v>
      </c>
      <c r="J5" s="74">
        <v>2</v>
      </c>
      <c r="K5" s="136">
        <f>+I5*J5</f>
        <v>4</v>
      </c>
      <c r="L5" s="64" t="s">
        <v>3512</v>
      </c>
      <c r="M5" s="162"/>
      <c r="N5" s="162"/>
      <c r="O5" s="163"/>
      <c r="P5" s="164"/>
      <c r="Q5" s="165"/>
      <c r="R5" s="128">
        <f>+I5</f>
        <v>2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3292</v>
      </c>
      <c r="Y5" s="75" t="str">
        <f>IFERROR(IF(Q5="","",ROUNDDOWN(Q5/1000*R5*U5*V5*W5,0)),"-")</f>
        <v/>
      </c>
      <c r="Z5" s="73">
        <f>IFERROR(IF(H5="","",ROUNDDOWN(X5*$V$2,0)),"-")</f>
        <v>92176</v>
      </c>
      <c r="AA5" s="75" t="str">
        <f>IFERROR(IF(Q5="","",ROUNDDOWN(Y5*$V$2,0)),"-")</f>
        <v/>
      </c>
      <c r="AB5" s="73" t="str">
        <f t="shared" ref="AB5:AB16" si="0">IFERROR(IF(Q5="","",ROUNDDOWN(X5-Y5,0)),"-")</f>
        <v/>
      </c>
      <c r="AC5" s="76" t="str">
        <f t="shared" ref="AC5:AC16" si="1">IFERROR(IF(Q5="","",ROUNDDOWN(Z5-AA5,0)),"-")</f>
        <v/>
      </c>
      <c r="AD5" s="236" t="str">
        <f t="shared" ref="AD5:AD1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578</v>
      </c>
      <c r="D6" s="135">
        <v>2500</v>
      </c>
      <c r="E6" s="133"/>
      <c r="F6" s="82" t="s">
        <v>179</v>
      </c>
      <c r="G6" s="82" t="s">
        <v>75</v>
      </c>
      <c r="H6" s="84">
        <v>60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 t="shared" ref="R6:R16" si="3">+I6</f>
        <v>1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 t="shared" ref="X6:X16" si="4">IFERROR(IF(H6="","",ROUNDDOWN(H6/1000*K6*U6*V6*W6,0)),"-")</f>
        <v>1176</v>
      </c>
      <c r="Y6" s="85" t="str">
        <f t="shared" ref="Y6:Y16" si="5">IFERROR(IF(Q6="","",ROUNDDOWN(Q6/1000*R6*U6*V6*W6,0)),"-")</f>
        <v/>
      </c>
      <c r="Z6" s="94">
        <f t="shared" ref="Z6:Z16" si="6">IFERROR(IF(H6="","",ROUNDDOWN(X6*$V$2,0)),"-")</f>
        <v>32928</v>
      </c>
      <c r="AA6" s="85" t="str">
        <f t="shared" ref="AA6:AA16" si="7">IFERROR(IF(Q6="","",ROUNDDOWN(Y6*$V$2,0)),"-")</f>
        <v/>
      </c>
      <c r="AB6" s="94" t="str">
        <f t="shared" si="0"/>
        <v/>
      </c>
      <c r="AC6" s="95" t="str">
        <f t="shared" si="1"/>
        <v/>
      </c>
      <c r="AD6" s="237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579</v>
      </c>
      <c r="D7" s="135">
        <v>2500</v>
      </c>
      <c r="E7" s="133"/>
      <c r="F7" s="82" t="s">
        <v>36</v>
      </c>
      <c r="G7" s="82" t="s">
        <v>74</v>
      </c>
      <c r="H7" s="84">
        <v>42</v>
      </c>
      <c r="I7" s="84">
        <v>2</v>
      </c>
      <c r="J7" s="84">
        <v>2</v>
      </c>
      <c r="K7" s="136">
        <f t="shared" ref="K7:K16" si="8">+I7*J7</f>
        <v>4</v>
      </c>
      <c r="L7" s="133" t="s">
        <v>3511</v>
      </c>
      <c r="M7" s="162"/>
      <c r="N7" s="162"/>
      <c r="O7" s="163"/>
      <c r="P7" s="164"/>
      <c r="Q7" s="165"/>
      <c r="R7" s="137">
        <f t="shared" si="3"/>
        <v>2</v>
      </c>
      <c r="S7" s="170"/>
      <c r="T7" s="176" t="str">
        <f t="shared" ref="T7:T16" si="9">IFERROR(IF(S7="","",R7*S7),"-")</f>
        <v/>
      </c>
      <c r="U7" s="94">
        <v>8</v>
      </c>
      <c r="V7" s="84">
        <v>245</v>
      </c>
      <c r="W7" s="85">
        <v>10</v>
      </c>
      <c r="X7" s="94">
        <f t="shared" si="4"/>
        <v>3292</v>
      </c>
      <c r="Y7" s="85" t="str">
        <f t="shared" si="5"/>
        <v/>
      </c>
      <c r="Z7" s="94">
        <f t="shared" si="6"/>
        <v>92176</v>
      </c>
      <c r="AA7" s="85" t="str">
        <f t="shared" si="7"/>
        <v/>
      </c>
      <c r="AB7" s="94" t="str">
        <f t="shared" si="0"/>
        <v/>
      </c>
      <c r="AC7" s="95" t="str">
        <f t="shared" si="1"/>
        <v/>
      </c>
      <c r="AD7" s="237" t="str">
        <f t="shared" si="2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580</v>
      </c>
      <c r="D8" s="135">
        <v>2500</v>
      </c>
      <c r="E8" s="133"/>
      <c r="F8" s="82" t="s">
        <v>36</v>
      </c>
      <c r="G8" s="82" t="s">
        <v>74</v>
      </c>
      <c r="H8" s="84">
        <v>42</v>
      </c>
      <c r="I8" s="84">
        <v>2</v>
      </c>
      <c r="J8" s="84">
        <v>2</v>
      </c>
      <c r="K8" s="136">
        <f>+I8*J8</f>
        <v>4</v>
      </c>
      <c r="L8" s="133" t="s">
        <v>3511</v>
      </c>
      <c r="M8" s="162"/>
      <c r="N8" s="162"/>
      <c r="O8" s="163"/>
      <c r="P8" s="164"/>
      <c r="Q8" s="165"/>
      <c r="R8" s="137">
        <f t="shared" si="3"/>
        <v>2</v>
      </c>
      <c r="S8" s="170"/>
      <c r="T8" s="176" t="str">
        <f t="shared" si="9"/>
        <v/>
      </c>
      <c r="U8" s="94">
        <v>8</v>
      </c>
      <c r="V8" s="84">
        <v>245</v>
      </c>
      <c r="W8" s="85">
        <v>10</v>
      </c>
      <c r="X8" s="94">
        <f t="shared" si="4"/>
        <v>3292</v>
      </c>
      <c r="Y8" s="85"/>
      <c r="Z8" s="94">
        <f t="shared" si="6"/>
        <v>92176</v>
      </c>
      <c r="AA8" s="85" t="str">
        <f t="shared" si="7"/>
        <v/>
      </c>
      <c r="AB8" s="94" t="str">
        <f t="shared" si="0"/>
        <v/>
      </c>
      <c r="AC8" s="95" t="str">
        <f t="shared" si="1"/>
        <v/>
      </c>
      <c r="AD8" s="237" t="str">
        <f t="shared" si="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581</v>
      </c>
      <c r="D9" s="135">
        <v>2500</v>
      </c>
      <c r="E9" s="133"/>
      <c r="F9" s="82" t="s">
        <v>44</v>
      </c>
      <c r="G9" s="82" t="s">
        <v>584</v>
      </c>
      <c r="H9" s="84">
        <v>40</v>
      </c>
      <c r="I9" s="84">
        <v>4</v>
      </c>
      <c r="J9" s="84">
        <v>1</v>
      </c>
      <c r="K9" s="136">
        <f t="shared" si="8"/>
        <v>4</v>
      </c>
      <c r="L9" s="133" t="s">
        <v>3511</v>
      </c>
      <c r="M9" s="162"/>
      <c r="N9" s="162"/>
      <c r="O9" s="163"/>
      <c r="P9" s="164"/>
      <c r="Q9" s="165"/>
      <c r="R9" s="137">
        <f t="shared" si="3"/>
        <v>4</v>
      </c>
      <c r="S9" s="170"/>
      <c r="T9" s="176" t="str">
        <f t="shared" si="9"/>
        <v/>
      </c>
      <c r="U9" s="94">
        <v>8</v>
      </c>
      <c r="V9" s="84">
        <v>245</v>
      </c>
      <c r="W9" s="85">
        <v>10</v>
      </c>
      <c r="X9" s="94">
        <f t="shared" si="4"/>
        <v>3136</v>
      </c>
      <c r="Y9" s="85" t="str">
        <f t="shared" si="5"/>
        <v/>
      </c>
      <c r="Z9" s="94">
        <f t="shared" si="6"/>
        <v>87808</v>
      </c>
      <c r="AA9" s="85" t="str">
        <f t="shared" si="7"/>
        <v/>
      </c>
      <c r="AB9" s="94" t="str">
        <f t="shared" si="0"/>
        <v/>
      </c>
      <c r="AC9" s="95" t="str">
        <f t="shared" si="1"/>
        <v/>
      </c>
      <c r="AD9" s="237" t="str">
        <f t="shared" si="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582</v>
      </c>
      <c r="D10" s="135">
        <v>2500</v>
      </c>
      <c r="E10" s="133"/>
      <c r="F10" s="82" t="s">
        <v>24</v>
      </c>
      <c r="G10" s="82" t="s">
        <v>49</v>
      </c>
      <c r="H10" s="84">
        <v>42</v>
      </c>
      <c r="I10" s="84">
        <v>1</v>
      </c>
      <c r="J10" s="84">
        <v>1</v>
      </c>
      <c r="K10" s="136">
        <f t="shared" si="8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3"/>
        <v>1</v>
      </c>
      <c r="S10" s="170"/>
      <c r="T10" s="176" t="str">
        <f t="shared" si="9"/>
        <v/>
      </c>
      <c r="U10" s="94">
        <v>8</v>
      </c>
      <c r="V10" s="84">
        <v>245</v>
      </c>
      <c r="W10" s="85">
        <v>10</v>
      </c>
      <c r="X10" s="94">
        <f t="shared" si="4"/>
        <v>823</v>
      </c>
      <c r="Y10" s="85" t="str">
        <f t="shared" si="5"/>
        <v/>
      </c>
      <c r="Z10" s="94">
        <f t="shared" si="6"/>
        <v>23044</v>
      </c>
      <c r="AA10" s="85" t="str">
        <f t="shared" si="7"/>
        <v/>
      </c>
      <c r="AB10" s="94" t="str">
        <f t="shared" si="0"/>
        <v/>
      </c>
      <c r="AC10" s="95" t="str">
        <f t="shared" si="1"/>
        <v/>
      </c>
      <c r="AD10" s="237" t="str">
        <f t="shared" si="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582</v>
      </c>
      <c r="D11" s="135">
        <v>2500</v>
      </c>
      <c r="E11" s="133"/>
      <c r="F11" s="82" t="s">
        <v>113</v>
      </c>
      <c r="G11" s="82" t="s">
        <v>585</v>
      </c>
      <c r="H11" s="84">
        <v>22</v>
      </c>
      <c r="I11" s="84">
        <v>1</v>
      </c>
      <c r="J11" s="84">
        <v>1</v>
      </c>
      <c r="K11" s="136">
        <f t="shared" si="8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3"/>
        <v>1</v>
      </c>
      <c r="S11" s="170"/>
      <c r="T11" s="176" t="str">
        <f t="shared" si="9"/>
        <v/>
      </c>
      <c r="U11" s="94">
        <v>8</v>
      </c>
      <c r="V11" s="84">
        <v>245</v>
      </c>
      <c r="W11" s="85">
        <v>10</v>
      </c>
      <c r="X11" s="94">
        <f t="shared" si="4"/>
        <v>431</v>
      </c>
      <c r="Y11" s="85" t="str">
        <f t="shared" si="5"/>
        <v/>
      </c>
      <c r="Z11" s="94">
        <f t="shared" si="6"/>
        <v>12068</v>
      </c>
      <c r="AA11" s="85" t="str">
        <f t="shared" si="7"/>
        <v/>
      </c>
      <c r="AB11" s="94" t="str">
        <f t="shared" si="0"/>
        <v/>
      </c>
      <c r="AC11" s="95" t="str">
        <f t="shared" si="1"/>
        <v/>
      </c>
      <c r="AD11" s="237" t="str">
        <f t="shared" si="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215</v>
      </c>
      <c r="D12" s="135">
        <v>2500</v>
      </c>
      <c r="E12" s="133"/>
      <c r="F12" s="82" t="s">
        <v>113</v>
      </c>
      <c r="G12" s="82" t="s">
        <v>114</v>
      </c>
      <c r="H12" s="179">
        <v>22</v>
      </c>
      <c r="I12" s="84">
        <v>1</v>
      </c>
      <c r="J12" s="84">
        <v>1</v>
      </c>
      <c r="K12" s="136">
        <f t="shared" si="8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3"/>
        <v>1</v>
      </c>
      <c r="S12" s="170"/>
      <c r="T12" s="176" t="str">
        <f t="shared" si="9"/>
        <v/>
      </c>
      <c r="U12" s="94">
        <v>2</v>
      </c>
      <c r="V12" s="84">
        <v>245</v>
      </c>
      <c r="W12" s="85">
        <v>10</v>
      </c>
      <c r="X12" s="94">
        <f t="shared" si="4"/>
        <v>107</v>
      </c>
      <c r="Y12" s="85" t="str">
        <f t="shared" si="5"/>
        <v/>
      </c>
      <c r="Z12" s="94">
        <f t="shared" si="6"/>
        <v>2996</v>
      </c>
      <c r="AA12" s="85" t="str">
        <f t="shared" si="7"/>
        <v/>
      </c>
      <c r="AB12" s="94" t="str">
        <f t="shared" si="0"/>
        <v/>
      </c>
      <c r="AC12" s="95" t="str">
        <f t="shared" si="1"/>
        <v/>
      </c>
      <c r="AD12" s="237" t="str">
        <f t="shared" si="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221</v>
      </c>
      <c r="D13" s="135">
        <v>2500</v>
      </c>
      <c r="E13" s="133"/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8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3"/>
        <v>1</v>
      </c>
      <c r="S13" s="170"/>
      <c r="T13" s="176" t="str">
        <f t="shared" si="9"/>
        <v/>
      </c>
      <c r="U13" s="94">
        <v>2</v>
      </c>
      <c r="V13" s="84">
        <v>245</v>
      </c>
      <c r="W13" s="85">
        <v>10</v>
      </c>
      <c r="X13" s="94">
        <f t="shared" si="4"/>
        <v>107</v>
      </c>
      <c r="Y13" s="85" t="str">
        <f t="shared" si="5"/>
        <v/>
      </c>
      <c r="Z13" s="94">
        <f t="shared" si="6"/>
        <v>2996</v>
      </c>
      <c r="AA13" s="85" t="str">
        <f t="shared" si="7"/>
        <v/>
      </c>
      <c r="AB13" s="94" t="str">
        <f t="shared" si="0"/>
        <v/>
      </c>
      <c r="AC13" s="95" t="str">
        <f t="shared" si="1"/>
        <v/>
      </c>
      <c r="AD13" s="237" t="str">
        <f t="shared" si="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67</v>
      </c>
      <c r="D14" s="135">
        <v>2500</v>
      </c>
      <c r="E14" s="133"/>
      <c r="F14" s="82" t="s">
        <v>36</v>
      </c>
      <c r="G14" s="82" t="s">
        <v>74</v>
      </c>
      <c r="H14" s="84">
        <v>42</v>
      </c>
      <c r="I14" s="84">
        <v>3</v>
      </c>
      <c r="J14" s="84">
        <v>2</v>
      </c>
      <c r="K14" s="136">
        <f t="shared" si="8"/>
        <v>6</v>
      </c>
      <c r="L14" s="133" t="s">
        <v>3511</v>
      </c>
      <c r="M14" s="162"/>
      <c r="N14" s="162"/>
      <c r="O14" s="163"/>
      <c r="P14" s="164"/>
      <c r="Q14" s="165"/>
      <c r="R14" s="137">
        <f t="shared" si="3"/>
        <v>3</v>
      </c>
      <c r="S14" s="170"/>
      <c r="T14" s="176" t="str">
        <f t="shared" si="9"/>
        <v/>
      </c>
      <c r="U14" s="94">
        <v>8</v>
      </c>
      <c r="V14" s="84">
        <v>245</v>
      </c>
      <c r="W14" s="85">
        <v>10</v>
      </c>
      <c r="X14" s="94">
        <f t="shared" si="4"/>
        <v>4939</v>
      </c>
      <c r="Y14" s="85" t="str">
        <f t="shared" si="5"/>
        <v/>
      </c>
      <c r="Z14" s="94">
        <f t="shared" si="6"/>
        <v>138292</v>
      </c>
      <c r="AA14" s="85" t="str">
        <f t="shared" si="7"/>
        <v/>
      </c>
      <c r="AB14" s="94" t="str">
        <f t="shared" si="0"/>
        <v/>
      </c>
      <c r="AC14" s="95" t="str">
        <f t="shared" si="1"/>
        <v/>
      </c>
      <c r="AD14" s="237" t="str">
        <f t="shared" si="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583</v>
      </c>
      <c r="D15" s="135">
        <v>2500</v>
      </c>
      <c r="E15" s="133"/>
      <c r="F15" s="82" t="s">
        <v>36</v>
      </c>
      <c r="G15" s="82" t="s">
        <v>74</v>
      </c>
      <c r="H15" s="84">
        <v>42</v>
      </c>
      <c r="I15" s="84">
        <v>1</v>
      </c>
      <c r="J15" s="84">
        <v>2</v>
      </c>
      <c r="K15" s="136">
        <f t="shared" si="8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3"/>
        <v>1</v>
      </c>
      <c r="S15" s="170"/>
      <c r="T15" s="176" t="str">
        <f t="shared" si="9"/>
        <v/>
      </c>
      <c r="U15" s="94">
        <v>8</v>
      </c>
      <c r="V15" s="84">
        <v>245</v>
      </c>
      <c r="W15" s="85">
        <v>10</v>
      </c>
      <c r="X15" s="94">
        <f t="shared" si="4"/>
        <v>1646</v>
      </c>
      <c r="Y15" s="85" t="str">
        <f t="shared" si="5"/>
        <v/>
      </c>
      <c r="Z15" s="94">
        <f t="shared" si="6"/>
        <v>46088</v>
      </c>
      <c r="AA15" s="85" t="str">
        <f t="shared" si="7"/>
        <v/>
      </c>
      <c r="AB15" s="94" t="str">
        <f t="shared" si="0"/>
        <v/>
      </c>
      <c r="AC15" s="95" t="str">
        <f t="shared" si="1"/>
        <v/>
      </c>
      <c r="AD15" s="237" t="str">
        <f t="shared" si="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545</v>
      </c>
      <c r="D16" s="135">
        <v>2500</v>
      </c>
      <c r="E16" s="133"/>
      <c r="F16" s="82" t="s">
        <v>586</v>
      </c>
      <c r="G16" s="82" t="s">
        <v>75</v>
      </c>
      <c r="H16" s="84">
        <v>10</v>
      </c>
      <c r="I16" s="84">
        <v>1</v>
      </c>
      <c r="J16" s="84">
        <v>1</v>
      </c>
      <c r="K16" s="136">
        <f t="shared" si="8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3"/>
        <v>1</v>
      </c>
      <c r="S16" s="170"/>
      <c r="T16" s="176" t="str">
        <f t="shared" si="9"/>
        <v/>
      </c>
      <c r="U16" s="94">
        <v>8</v>
      </c>
      <c r="V16" s="84">
        <v>245</v>
      </c>
      <c r="W16" s="85">
        <v>10</v>
      </c>
      <c r="X16" s="94">
        <f t="shared" si="4"/>
        <v>196</v>
      </c>
      <c r="Y16" s="85" t="str">
        <f t="shared" si="5"/>
        <v/>
      </c>
      <c r="Z16" s="94">
        <f t="shared" si="6"/>
        <v>5488</v>
      </c>
      <c r="AA16" s="85" t="str">
        <f t="shared" si="7"/>
        <v/>
      </c>
      <c r="AB16" s="94" t="str">
        <f t="shared" si="0"/>
        <v/>
      </c>
      <c r="AC16" s="95" t="str">
        <f t="shared" si="1"/>
        <v/>
      </c>
      <c r="AD16" s="237" t="str">
        <f t="shared" si="2"/>
        <v/>
      </c>
    </row>
    <row r="17" spans="1:30" s="110" customFormat="1" ht="24.95" customHeight="1" x14ac:dyDescent="0.15">
      <c r="A17" s="133"/>
      <c r="B17" s="134"/>
      <c r="C17" s="134"/>
      <c r="D17" s="135"/>
      <c r="E17" s="133"/>
      <c r="F17" s="82"/>
      <c r="G17" s="82"/>
      <c r="H17" s="84"/>
      <c r="I17" s="84"/>
      <c r="J17" s="84"/>
      <c r="K17" s="136"/>
      <c r="L17" s="133"/>
      <c r="M17" s="173"/>
      <c r="N17" s="173"/>
      <c r="O17" s="134"/>
      <c r="P17" s="174"/>
      <c r="Q17" s="175"/>
      <c r="R17" s="137"/>
      <c r="S17" s="170"/>
      <c r="T17" s="176"/>
      <c r="U17" s="94"/>
      <c r="V17" s="84"/>
      <c r="W17" s="85"/>
      <c r="X17" s="94"/>
      <c r="Y17" s="85"/>
      <c r="Z17" s="94"/>
      <c r="AA17" s="85"/>
      <c r="AB17" s="94"/>
      <c r="AC17" s="95"/>
      <c r="AD17" s="96"/>
    </row>
    <row r="18" spans="1:30" s="110" customFormat="1" ht="24.95" customHeight="1" thickBot="1" x14ac:dyDescent="0.2">
      <c r="A18" s="97"/>
      <c r="B18" s="98"/>
      <c r="C18" s="98"/>
      <c r="D18" s="99"/>
      <c r="E18" s="97"/>
      <c r="F18" s="100"/>
      <c r="G18" s="100"/>
      <c r="H18" s="102"/>
      <c r="I18" s="102"/>
      <c r="J18" s="102"/>
      <c r="K18" s="157"/>
      <c r="L18" s="97"/>
      <c r="M18" s="104"/>
      <c r="N18" s="104"/>
      <c r="O18" s="98"/>
      <c r="P18" s="105"/>
      <c r="Q18" s="106"/>
      <c r="R18" s="158"/>
      <c r="S18" s="171"/>
      <c r="T18" s="108"/>
      <c r="U18" s="94"/>
      <c r="V18" s="84"/>
      <c r="W18" s="85"/>
      <c r="X18" s="109"/>
      <c r="Y18" s="103"/>
      <c r="Z18" s="109"/>
      <c r="AA18" s="103"/>
      <c r="AB18" s="109"/>
      <c r="AC18" s="159"/>
      <c r="AD18" s="242"/>
    </row>
    <row r="19" spans="1:30" ht="24.95" customHeight="1" thickBot="1" x14ac:dyDescent="0.2">
      <c r="M19" s="46"/>
      <c r="N19" s="46"/>
      <c r="O19" s="46"/>
      <c r="P19" s="46"/>
      <c r="Q19" s="46"/>
      <c r="R19" s="111"/>
      <c r="S19" s="250" t="s">
        <v>3524</v>
      </c>
      <c r="T19" s="210" t="str">
        <f>IF(SUBTOTAL(9,T5:T18)=0,"",SUBTOTAL(9,T5:T18))</f>
        <v/>
      </c>
      <c r="U19" s="113"/>
      <c r="V19" s="114"/>
      <c r="W19" s="115"/>
      <c r="X19" s="214">
        <f t="shared" ref="X19:AD19" si="10">IF(SUBTOTAL(9,X5:X18)=0,"",SUBTOTAL(9,X5:X18))</f>
        <v>22437</v>
      </c>
      <c r="Y19" s="215" t="str">
        <f t="shared" si="10"/>
        <v/>
      </c>
      <c r="Z19" s="214">
        <f t="shared" si="10"/>
        <v>628236</v>
      </c>
      <c r="AA19" s="215" t="str">
        <f t="shared" si="10"/>
        <v/>
      </c>
      <c r="AB19" s="214" t="str">
        <f t="shared" si="10"/>
        <v/>
      </c>
      <c r="AC19" s="235" t="str">
        <f t="shared" si="10"/>
        <v/>
      </c>
      <c r="AD19" s="233" t="str">
        <f t="shared" si="10"/>
        <v/>
      </c>
    </row>
    <row r="20" spans="1:30" ht="24.95" customHeight="1" thickBot="1" x14ac:dyDescent="0.2">
      <c r="S20" s="262" t="s">
        <v>3544</v>
      </c>
      <c r="T20" s="264"/>
    </row>
    <row r="21" spans="1:30" ht="24.95" customHeight="1" thickTop="1" thickBot="1" x14ac:dyDescent="0.2">
      <c r="S21" s="265" t="s">
        <v>3545</v>
      </c>
      <c r="T21" s="268" t="str">
        <f>IF(T19="","",T19+T20)</f>
        <v/>
      </c>
    </row>
    <row r="22" spans="1:30" ht="24.95" customHeight="1" thickTop="1" x14ac:dyDescent="0.15"/>
  </sheetData>
  <sheetProtection algorithmName="SHA-512" hashValue="nREpd5gXD8jjE3R+vKaYW4OtCsvrUlAIyivvzw9qSPRXu4MjXE5D7aavi/RqHUn1+RMkWZET2e9zu9+TfvUkJQ==" saltValue="hyLg1lO77HWFjVO8pUy6Tw==" spinCount="100000" sheet="1" objects="1" scenarios="1" autoFilter="0"/>
  <autoFilter ref="A4:AD1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6">
    <cfRule type="containsBlanks" dxfId="431" priority="5" stopIfTrue="1">
      <formula>LEN(TRIM(M5))=0</formula>
    </cfRule>
  </conditionalFormatting>
  <conditionalFormatting sqref="S5">
    <cfRule type="containsBlanks" dxfId="430" priority="3">
      <formula>LEN(TRIM(S5))=0</formula>
    </cfRule>
  </conditionalFormatting>
  <conditionalFormatting sqref="S19 S6:S16">
    <cfRule type="containsBlanks" dxfId="429" priority="2">
      <formula>LEN(TRIM(S6))=0</formula>
    </cfRule>
  </conditionalFormatting>
  <conditionalFormatting sqref="T20">
    <cfRule type="containsBlanks" dxfId="428" priority="1">
      <formula>LEN(TRIM(T20))=0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68DB4-BEAC-4E6C-AE17-CD62B3090456}">
  <sheetPr>
    <pageSetUpPr fitToPage="1"/>
  </sheetPr>
  <dimension ref="A1:AD41"/>
  <sheetViews>
    <sheetView showGridLines="0" zoomScale="85" zoomScaleNormal="85" zoomScaleSheetLayoutView="100" workbookViewId="0">
      <pane xSplit="11" ySplit="4" topLeftCell="N23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108</v>
      </c>
      <c r="D1" s="41" t="s">
        <v>1</v>
      </c>
      <c r="E1" s="42" t="s">
        <v>3031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3021</v>
      </c>
      <c r="D5" s="66" t="s">
        <v>3033</v>
      </c>
      <c r="E5" s="64" t="s">
        <v>736</v>
      </c>
      <c r="F5" s="67" t="s">
        <v>363</v>
      </c>
      <c r="G5" s="67" t="s">
        <v>3030</v>
      </c>
      <c r="H5" s="74">
        <v>34</v>
      </c>
      <c r="I5" s="74">
        <v>1</v>
      </c>
      <c r="J5" s="74">
        <v>2</v>
      </c>
      <c r="K5" s="136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94">
        <v>8</v>
      </c>
      <c r="V5" s="84">
        <v>310</v>
      </c>
      <c r="W5" s="85">
        <v>10</v>
      </c>
      <c r="X5" s="73">
        <f>IFERROR(IF(H5="","",ROUNDDOWN(H5/1000*K5*U5*V5*W5,0)),"-")</f>
        <v>1686</v>
      </c>
      <c r="Y5" s="75" t="str">
        <f>IFERROR(IF(Q5="","",ROUNDDOWN(Q5/1000*R5*U5*V5*W5,0)),"-")</f>
        <v/>
      </c>
      <c r="Z5" s="73">
        <f>IFERROR(IF(H5="","",ROUNDDOWN(X5*$V$2,0)),"-")</f>
        <v>47208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3021</v>
      </c>
      <c r="D6" s="135" t="s">
        <v>3033</v>
      </c>
      <c r="E6" s="133" t="s">
        <v>508</v>
      </c>
      <c r="F6" s="82" t="s">
        <v>483</v>
      </c>
      <c r="G6" s="82" t="s">
        <v>45</v>
      </c>
      <c r="H6" s="84" t="s">
        <v>46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 t="s">
        <v>213</v>
      </c>
      <c r="V6" s="84" t="s">
        <v>213</v>
      </c>
      <c r="W6" s="85" t="s">
        <v>213</v>
      </c>
      <c r="X6" s="94" t="str">
        <f>IFERROR(IF(H6="","",ROUNDDOWN(H6/1000*K6*U6*V6*W6,0)),"-")</f>
        <v>-</v>
      </c>
      <c r="Y6" s="85" t="str">
        <f>IFERROR(IF(Q6="","",ROUNDDOWN(Q6/1000*R6*U6*V6*W6,0)),"-")</f>
        <v/>
      </c>
      <c r="Z6" s="94" t="str">
        <f>IFERROR(IF(H6="","",ROUNDDOWN(X6*$V$2,0)),"-")</f>
        <v>-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3022</v>
      </c>
      <c r="D7" s="135" t="s">
        <v>3033</v>
      </c>
      <c r="E7" s="133" t="s">
        <v>506</v>
      </c>
      <c r="F7" s="82" t="s">
        <v>151</v>
      </c>
      <c r="G7" s="82" t="s">
        <v>346</v>
      </c>
      <c r="H7" s="84">
        <v>36</v>
      </c>
      <c r="I7" s="84">
        <v>9</v>
      </c>
      <c r="J7" s="84">
        <v>3</v>
      </c>
      <c r="K7" s="136">
        <f t="shared" ref="K7:K35" si="3">+I7*J7</f>
        <v>27</v>
      </c>
      <c r="L7" s="133" t="s">
        <v>3511</v>
      </c>
      <c r="M7" s="162"/>
      <c r="N7" s="162"/>
      <c r="O7" s="163"/>
      <c r="P7" s="164"/>
      <c r="Q7" s="165"/>
      <c r="R7" s="137">
        <f t="shared" ref="R7:R35" si="4">+I7</f>
        <v>9</v>
      </c>
      <c r="S7" s="170"/>
      <c r="T7" s="176" t="str">
        <f t="shared" ref="T7:T35" si="5">IFERROR(IF(S7="","",R7*S7),"-")</f>
        <v/>
      </c>
      <c r="U7" s="94">
        <v>8</v>
      </c>
      <c r="V7" s="84">
        <v>310</v>
      </c>
      <c r="W7" s="85">
        <v>10</v>
      </c>
      <c r="X7" s="94">
        <f t="shared" ref="X7:X35" si="6">IFERROR(IF(H7="","",ROUNDDOWN(H7/1000*K7*U7*V7*W7,0)),"-")</f>
        <v>24105</v>
      </c>
      <c r="Y7" s="85" t="str">
        <f t="shared" ref="Y7:Y35" si="7">IFERROR(IF(Q7="","",ROUNDDOWN(Q7/1000*R7*U7*V7*W7,0)),"-")</f>
        <v/>
      </c>
      <c r="Z7" s="94">
        <f t="shared" ref="Z7:Z35" si="8">IFERROR(IF(H7="","",ROUNDDOWN(X7*$V$2,0)),"-")</f>
        <v>674940</v>
      </c>
      <c r="AA7" s="85" t="str">
        <f t="shared" ref="AA7:AA35" si="9">IFERROR(IF(Q7="","",ROUNDDOWN(Y7*$V$2,0)),"-")</f>
        <v/>
      </c>
      <c r="AB7" s="94" t="str">
        <f t="shared" ref="AB7:AB35" si="10">IFERROR(IF(Q7="","",ROUNDDOWN(X7-Y7,0)),"-")</f>
        <v/>
      </c>
      <c r="AC7" s="95" t="str">
        <f t="shared" ref="AC7:AC35" si="11">IFERROR(IF(Q7="","",ROUNDDOWN(Z7-AA7,0)),"-")</f>
        <v/>
      </c>
      <c r="AD7" s="178" t="str">
        <f t="shared" ref="AD7:AD35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3022</v>
      </c>
      <c r="D8" s="135" t="s">
        <v>3033</v>
      </c>
      <c r="E8" s="133" t="s">
        <v>508</v>
      </c>
      <c r="F8" s="82" t="s">
        <v>483</v>
      </c>
      <c r="G8" s="82" t="s">
        <v>45</v>
      </c>
      <c r="H8" s="84" t="s">
        <v>46</v>
      </c>
      <c r="I8" s="84">
        <v>4</v>
      </c>
      <c r="J8" s="84">
        <v>1</v>
      </c>
      <c r="K8" s="136">
        <f t="shared" si="3"/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4</v>
      </c>
      <c r="S8" s="170"/>
      <c r="T8" s="176" t="str">
        <f t="shared" si="5"/>
        <v/>
      </c>
      <c r="U8" s="94" t="s">
        <v>213</v>
      </c>
      <c r="V8" s="84" t="s">
        <v>213</v>
      </c>
      <c r="W8" s="85" t="s">
        <v>213</v>
      </c>
      <c r="X8" s="94" t="str">
        <f t="shared" si="6"/>
        <v>-</v>
      </c>
      <c r="Y8" s="85" t="str">
        <f t="shared" si="7"/>
        <v/>
      </c>
      <c r="Z8" s="94" t="str">
        <f t="shared" si="8"/>
        <v>-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3023</v>
      </c>
      <c r="D9" s="135" t="s">
        <v>3033</v>
      </c>
      <c r="E9" s="133" t="s">
        <v>569</v>
      </c>
      <c r="F9" s="82" t="s">
        <v>711</v>
      </c>
      <c r="G9" s="82" t="s">
        <v>436</v>
      </c>
      <c r="H9" s="84">
        <v>34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24</v>
      </c>
      <c r="V9" s="84">
        <v>365</v>
      </c>
      <c r="W9" s="85">
        <v>10</v>
      </c>
      <c r="X9" s="94">
        <f t="shared" si="6"/>
        <v>2978</v>
      </c>
      <c r="Y9" s="85" t="str">
        <f t="shared" si="7"/>
        <v/>
      </c>
      <c r="Z9" s="94">
        <f t="shared" si="8"/>
        <v>83384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1526</v>
      </c>
      <c r="D10" s="135" t="s">
        <v>3033</v>
      </c>
      <c r="E10" s="133" t="s">
        <v>489</v>
      </c>
      <c r="F10" s="82" t="s">
        <v>356</v>
      </c>
      <c r="G10" s="82" t="s">
        <v>69</v>
      </c>
      <c r="H10" s="84">
        <v>27</v>
      </c>
      <c r="I10" s="84">
        <v>13</v>
      </c>
      <c r="J10" s="84">
        <v>1</v>
      </c>
      <c r="K10" s="136">
        <f t="shared" si="3"/>
        <v>13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13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8704</v>
      </c>
      <c r="Y10" s="85" t="str">
        <f t="shared" si="7"/>
        <v/>
      </c>
      <c r="Z10" s="94">
        <f t="shared" si="8"/>
        <v>243712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1526</v>
      </c>
      <c r="D11" s="135" t="s">
        <v>3033</v>
      </c>
      <c r="E11" s="133" t="s">
        <v>508</v>
      </c>
      <c r="F11" s="82" t="s">
        <v>483</v>
      </c>
      <c r="G11" s="82" t="s">
        <v>45</v>
      </c>
      <c r="H11" s="84" t="s">
        <v>46</v>
      </c>
      <c r="I11" s="84">
        <v>4</v>
      </c>
      <c r="J11" s="84">
        <v>1</v>
      </c>
      <c r="K11" s="136">
        <f t="shared" si="3"/>
        <v>4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4</v>
      </c>
      <c r="S11" s="170"/>
      <c r="T11" s="176" t="str">
        <f t="shared" si="5"/>
        <v/>
      </c>
      <c r="U11" s="94" t="s">
        <v>213</v>
      </c>
      <c r="V11" s="84" t="s">
        <v>213</v>
      </c>
      <c r="W11" s="85" t="s">
        <v>213</v>
      </c>
      <c r="X11" s="94" t="str">
        <f t="shared" si="6"/>
        <v>-</v>
      </c>
      <c r="Y11" s="85" t="str">
        <f t="shared" si="7"/>
        <v/>
      </c>
      <c r="Z11" s="94" t="str">
        <f t="shared" si="8"/>
        <v>-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697</v>
      </c>
      <c r="D12" s="135" t="s">
        <v>3033</v>
      </c>
      <c r="E12" s="133" t="s">
        <v>756</v>
      </c>
      <c r="F12" s="82" t="s">
        <v>414</v>
      </c>
      <c r="G12" s="82" t="s">
        <v>926</v>
      </c>
      <c r="H12" s="84">
        <v>18</v>
      </c>
      <c r="I12" s="84">
        <v>3</v>
      </c>
      <c r="J12" s="84">
        <v>1</v>
      </c>
      <c r="K12" s="136">
        <f t="shared" si="3"/>
        <v>3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3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1339</v>
      </c>
      <c r="Y12" s="85" t="str">
        <f t="shared" si="7"/>
        <v/>
      </c>
      <c r="Z12" s="94">
        <f t="shared" si="8"/>
        <v>37492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215</v>
      </c>
      <c r="D13" s="135" t="s">
        <v>3033</v>
      </c>
      <c r="E13" s="133" t="s">
        <v>739</v>
      </c>
      <c r="F13" s="82" t="s">
        <v>711</v>
      </c>
      <c r="G13" s="82" t="s">
        <v>712</v>
      </c>
      <c r="H13" s="84">
        <v>34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310</v>
      </c>
      <c r="W13" s="85">
        <v>10</v>
      </c>
      <c r="X13" s="94">
        <f t="shared" si="6"/>
        <v>210</v>
      </c>
      <c r="Y13" s="85" t="str">
        <f t="shared" si="7"/>
        <v/>
      </c>
      <c r="Z13" s="94">
        <f t="shared" si="8"/>
        <v>5880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3024</v>
      </c>
      <c r="D14" s="135" t="s">
        <v>3033</v>
      </c>
      <c r="E14" s="133" t="s">
        <v>739</v>
      </c>
      <c r="F14" s="82" t="s">
        <v>711</v>
      </c>
      <c r="G14" s="82" t="s">
        <v>712</v>
      </c>
      <c r="H14" s="179">
        <v>34</v>
      </c>
      <c r="I14" s="84">
        <v>1</v>
      </c>
      <c r="J14" s="84">
        <v>1</v>
      </c>
      <c r="K14" s="136">
        <f t="shared" si="3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2</v>
      </c>
      <c r="V14" s="84">
        <v>310</v>
      </c>
      <c r="W14" s="85">
        <v>10</v>
      </c>
      <c r="X14" s="94">
        <f t="shared" si="6"/>
        <v>210</v>
      </c>
      <c r="Y14" s="85" t="str">
        <f t="shared" si="7"/>
        <v/>
      </c>
      <c r="Z14" s="94">
        <f t="shared" si="8"/>
        <v>5880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220</v>
      </c>
      <c r="D15" s="135" t="s">
        <v>3033</v>
      </c>
      <c r="E15" s="133" t="s">
        <v>518</v>
      </c>
      <c r="F15" s="82" t="s">
        <v>173</v>
      </c>
      <c r="G15" s="82" t="s">
        <v>426</v>
      </c>
      <c r="H15" s="84">
        <v>22</v>
      </c>
      <c r="I15" s="84">
        <v>1</v>
      </c>
      <c r="J15" s="84">
        <v>2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310</v>
      </c>
      <c r="W15" s="85">
        <v>10</v>
      </c>
      <c r="X15" s="94">
        <f t="shared" si="6"/>
        <v>272</v>
      </c>
      <c r="Y15" s="85" t="str">
        <f t="shared" si="7"/>
        <v/>
      </c>
      <c r="Z15" s="94">
        <f t="shared" si="8"/>
        <v>7616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220</v>
      </c>
      <c r="D16" s="135" t="s">
        <v>3033</v>
      </c>
      <c r="E16" s="133" t="s">
        <v>572</v>
      </c>
      <c r="F16" s="82" t="s">
        <v>1247</v>
      </c>
      <c r="G16" s="82" t="s">
        <v>1248</v>
      </c>
      <c r="H16" s="84">
        <v>15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310</v>
      </c>
      <c r="W16" s="85">
        <v>10</v>
      </c>
      <c r="X16" s="94">
        <f t="shared" si="6"/>
        <v>93</v>
      </c>
      <c r="Y16" s="85" t="str">
        <f t="shared" si="7"/>
        <v/>
      </c>
      <c r="Z16" s="94">
        <f t="shared" si="8"/>
        <v>2604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3025</v>
      </c>
      <c r="D17" s="135" t="s">
        <v>3033</v>
      </c>
      <c r="E17" s="133" t="s">
        <v>518</v>
      </c>
      <c r="F17" s="82" t="s">
        <v>173</v>
      </c>
      <c r="G17" s="82" t="s">
        <v>426</v>
      </c>
      <c r="H17" s="84">
        <v>22</v>
      </c>
      <c r="I17" s="84">
        <v>1</v>
      </c>
      <c r="J17" s="84">
        <v>2</v>
      </c>
      <c r="K17" s="136">
        <f t="shared" si="3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2</v>
      </c>
      <c r="V17" s="84">
        <v>310</v>
      </c>
      <c r="W17" s="85">
        <v>10</v>
      </c>
      <c r="X17" s="94">
        <f t="shared" si="6"/>
        <v>272</v>
      </c>
      <c r="Y17" s="85" t="str">
        <f t="shared" si="7"/>
        <v/>
      </c>
      <c r="Z17" s="94">
        <f t="shared" si="8"/>
        <v>7616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3026</v>
      </c>
      <c r="D18" s="135" t="s">
        <v>3033</v>
      </c>
      <c r="E18" s="133" t="s">
        <v>487</v>
      </c>
      <c r="F18" s="82" t="s">
        <v>363</v>
      </c>
      <c r="G18" s="82" t="s">
        <v>639</v>
      </c>
      <c r="H18" s="84">
        <v>34</v>
      </c>
      <c r="I18" s="84">
        <v>6</v>
      </c>
      <c r="J18" s="84">
        <v>2</v>
      </c>
      <c r="K18" s="136">
        <f t="shared" si="3"/>
        <v>12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6</v>
      </c>
      <c r="S18" s="170"/>
      <c r="T18" s="176" t="str">
        <f t="shared" si="5"/>
        <v/>
      </c>
      <c r="U18" s="94">
        <v>8</v>
      </c>
      <c r="V18" s="84">
        <v>310</v>
      </c>
      <c r="W18" s="85">
        <v>10</v>
      </c>
      <c r="X18" s="94">
        <f t="shared" si="6"/>
        <v>10118</v>
      </c>
      <c r="Y18" s="85" t="str">
        <f t="shared" si="7"/>
        <v/>
      </c>
      <c r="Z18" s="94">
        <f t="shared" si="8"/>
        <v>283304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3026</v>
      </c>
      <c r="D19" s="135" t="s">
        <v>3033</v>
      </c>
      <c r="E19" s="133" t="s">
        <v>508</v>
      </c>
      <c r="F19" s="82" t="s">
        <v>483</v>
      </c>
      <c r="G19" s="82" t="s">
        <v>45</v>
      </c>
      <c r="H19" s="84" t="s">
        <v>46</v>
      </c>
      <c r="I19" s="84">
        <v>3</v>
      </c>
      <c r="J19" s="84">
        <v>1</v>
      </c>
      <c r="K19" s="136">
        <f t="shared" si="3"/>
        <v>3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3</v>
      </c>
      <c r="S19" s="170"/>
      <c r="T19" s="176" t="str">
        <f t="shared" si="5"/>
        <v/>
      </c>
      <c r="U19" s="94" t="s">
        <v>213</v>
      </c>
      <c r="V19" s="84" t="s">
        <v>213</v>
      </c>
      <c r="W19" s="85" t="s">
        <v>213</v>
      </c>
      <c r="X19" s="94" t="str">
        <f t="shared" si="6"/>
        <v>-</v>
      </c>
      <c r="Y19" s="85" t="str">
        <f t="shared" si="7"/>
        <v/>
      </c>
      <c r="Z19" s="94" t="str">
        <f t="shared" si="8"/>
        <v>-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2</v>
      </c>
      <c r="C20" s="134" t="s">
        <v>1530</v>
      </c>
      <c r="D20" s="135" t="s">
        <v>3034</v>
      </c>
      <c r="E20" s="133" t="s">
        <v>487</v>
      </c>
      <c r="F20" s="82" t="s">
        <v>363</v>
      </c>
      <c r="G20" s="82" t="s">
        <v>639</v>
      </c>
      <c r="H20" s="84">
        <v>34</v>
      </c>
      <c r="I20" s="84">
        <v>1</v>
      </c>
      <c r="J20" s="84">
        <v>2</v>
      </c>
      <c r="K20" s="136">
        <f t="shared" si="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2</v>
      </c>
      <c r="V20" s="84">
        <v>310</v>
      </c>
      <c r="W20" s="85">
        <v>10</v>
      </c>
      <c r="X20" s="94">
        <f t="shared" si="6"/>
        <v>421</v>
      </c>
      <c r="Y20" s="85" t="str">
        <f t="shared" si="7"/>
        <v/>
      </c>
      <c r="Z20" s="94">
        <f t="shared" si="8"/>
        <v>11788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2</v>
      </c>
      <c r="C21" s="134" t="s">
        <v>1513</v>
      </c>
      <c r="D21" s="135" t="s">
        <v>3034</v>
      </c>
      <c r="E21" s="133" t="s">
        <v>487</v>
      </c>
      <c r="F21" s="82" t="s">
        <v>363</v>
      </c>
      <c r="G21" s="82" t="s">
        <v>639</v>
      </c>
      <c r="H21" s="84">
        <v>34</v>
      </c>
      <c r="I21" s="84">
        <v>1</v>
      </c>
      <c r="J21" s="84">
        <v>2</v>
      </c>
      <c r="K21" s="136">
        <f t="shared" si="3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2</v>
      </c>
      <c r="V21" s="84">
        <v>310</v>
      </c>
      <c r="W21" s="85">
        <v>10</v>
      </c>
      <c r="X21" s="94">
        <f t="shared" si="6"/>
        <v>421</v>
      </c>
      <c r="Y21" s="85" t="str">
        <f t="shared" si="7"/>
        <v/>
      </c>
      <c r="Z21" s="94">
        <f t="shared" si="8"/>
        <v>11788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2</v>
      </c>
      <c r="C22" s="134" t="s">
        <v>1526</v>
      </c>
      <c r="D22" s="135" t="s">
        <v>3034</v>
      </c>
      <c r="E22" s="133" t="s">
        <v>1236</v>
      </c>
      <c r="F22" s="82" t="s">
        <v>414</v>
      </c>
      <c r="G22" s="82" t="s">
        <v>69</v>
      </c>
      <c r="H22" s="84">
        <v>18</v>
      </c>
      <c r="I22" s="84">
        <v>4</v>
      </c>
      <c r="J22" s="84">
        <v>1</v>
      </c>
      <c r="K22" s="136">
        <f t="shared" si="3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4</v>
      </c>
      <c r="S22" s="170"/>
      <c r="T22" s="176" t="str">
        <f t="shared" si="5"/>
        <v/>
      </c>
      <c r="U22" s="94">
        <v>8</v>
      </c>
      <c r="V22" s="84">
        <v>310</v>
      </c>
      <c r="W22" s="85">
        <v>10</v>
      </c>
      <c r="X22" s="94">
        <f t="shared" si="6"/>
        <v>1785</v>
      </c>
      <c r="Y22" s="85" t="str">
        <f t="shared" si="7"/>
        <v/>
      </c>
      <c r="Z22" s="94">
        <f t="shared" si="8"/>
        <v>49980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2</v>
      </c>
      <c r="C23" s="134" t="s">
        <v>1526</v>
      </c>
      <c r="D23" s="135" t="s">
        <v>3034</v>
      </c>
      <c r="E23" s="133" t="s">
        <v>508</v>
      </c>
      <c r="F23" s="82" t="s">
        <v>483</v>
      </c>
      <c r="G23" s="82" t="s">
        <v>45</v>
      </c>
      <c r="H23" s="84" t="s">
        <v>46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 t="s">
        <v>213</v>
      </c>
      <c r="V23" s="84" t="s">
        <v>213</v>
      </c>
      <c r="W23" s="85" t="s">
        <v>213</v>
      </c>
      <c r="X23" s="94" t="str">
        <f t="shared" si="6"/>
        <v>-</v>
      </c>
      <c r="Y23" s="85" t="str">
        <f t="shared" si="7"/>
        <v/>
      </c>
      <c r="Z23" s="94" t="str">
        <f t="shared" si="8"/>
        <v>-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2</v>
      </c>
      <c r="C24" s="134" t="s">
        <v>215</v>
      </c>
      <c r="D24" s="135" t="s">
        <v>3034</v>
      </c>
      <c r="E24" s="133" t="s">
        <v>739</v>
      </c>
      <c r="F24" s="82" t="s">
        <v>711</v>
      </c>
      <c r="G24" s="82" t="s">
        <v>712</v>
      </c>
      <c r="H24" s="84">
        <v>34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310</v>
      </c>
      <c r="W24" s="85">
        <v>10</v>
      </c>
      <c r="X24" s="94">
        <f t="shared" si="6"/>
        <v>210</v>
      </c>
      <c r="Y24" s="85" t="str">
        <f t="shared" si="7"/>
        <v/>
      </c>
      <c r="Z24" s="94">
        <f t="shared" si="8"/>
        <v>5880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2</v>
      </c>
      <c r="C25" s="134" t="s">
        <v>221</v>
      </c>
      <c r="D25" s="135" t="s">
        <v>3034</v>
      </c>
      <c r="E25" s="133" t="s">
        <v>739</v>
      </c>
      <c r="F25" s="82" t="s">
        <v>711</v>
      </c>
      <c r="G25" s="82" t="s">
        <v>712</v>
      </c>
      <c r="H25" s="84">
        <v>34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310</v>
      </c>
      <c r="W25" s="85">
        <v>10</v>
      </c>
      <c r="X25" s="94">
        <f t="shared" si="6"/>
        <v>210</v>
      </c>
      <c r="Y25" s="85" t="str">
        <f t="shared" si="7"/>
        <v/>
      </c>
      <c r="Z25" s="94">
        <f t="shared" si="8"/>
        <v>5880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2</v>
      </c>
      <c r="C26" s="134" t="s">
        <v>3027</v>
      </c>
      <c r="D26" s="135" t="s">
        <v>3034</v>
      </c>
      <c r="E26" s="133" t="s">
        <v>487</v>
      </c>
      <c r="F26" s="82" t="s">
        <v>363</v>
      </c>
      <c r="G26" s="82" t="s">
        <v>639</v>
      </c>
      <c r="H26" s="84">
        <v>34</v>
      </c>
      <c r="I26" s="84">
        <v>18</v>
      </c>
      <c r="J26" s="84">
        <v>2</v>
      </c>
      <c r="K26" s="136">
        <f t="shared" si="3"/>
        <v>36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18</v>
      </c>
      <c r="S26" s="170"/>
      <c r="T26" s="176" t="str">
        <f t="shared" si="5"/>
        <v/>
      </c>
      <c r="U26" s="94">
        <v>8</v>
      </c>
      <c r="V26" s="84">
        <v>310</v>
      </c>
      <c r="W26" s="85">
        <v>10</v>
      </c>
      <c r="X26" s="94">
        <f t="shared" si="6"/>
        <v>30355</v>
      </c>
      <c r="Y26" s="85" t="str">
        <f t="shared" si="7"/>
        <v/>
      </c>
      <c r="Z26" s="94">
        <f t="shared" si="8"/>
        <v>849940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3</v>
      </c>
      <c r="C27" s="134" t="s">
        <v>86</v>
      </c>
      <c r="D27" s="135" t="s">
        <v>3034</v>
      </c>
      <c r="E27" s="133" t="s">
        <v>487</v>
      </c>
      <c r="F27" s="82" t="s">
        <v>363</v>
      </c>
      <c r="G27" s="82" t="s">
        <v>639</v>
      </c>
      <c r="H27" s="84">
        <v>34</v>
      </c>
      <c r="I27" s="84">
        <v>1</v>
      </c>
      <c r="J27" s="84">
        <v>2</v>
      </c>
      <c r="K27" s="136">
        <f t="shared" si="3"/>
        <v>2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</v>
      </c>
      <c r="V27" s="84">
        <v>310</v>
      </c>
      <c r="W27" s="85">
        <v>10</v>
      </c>
      <c r="X27" s="94">
        <f t="shared" si="6"/>
        <v>421</v>
      </c>
      <c r="Y27" s="85" t="str">
        <f t="shared" si="7"/>
        <v/>
      </c>
      <c r="Z27" s="94">
        <f t="shared" si="8"/>
        <v>11788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3</v>
      </c>
      <c r="C28" s="134" t="s">
        <v>1557</v>
      </c>
      <c r="D28" s="135" t="s">
        <v>3034</v>
      </c>
      <c r="E28" s="133" t="s">
        <v>487</v>
      </c>
      <c r="F28" s="82" t="s">
        <v>363</v>
      </c>
      <c r="G28" s="82" t="s">
        <v>639</v>
      </c>
      <c r="H28" s="84">
        <v>34</v>
      </c>
      <c r="I28" s="84">
        <v>1</v>
      </c>
      <c r="J28" s="84">
        <v>2</v>
      </c>
      <c r="K28" s="136">
        <f t="shared" si="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</v>
      </c>
      <c r="V28" s="84">
        <v>310</v>
      </c>
      <c r="W28" s="85">
        <v>10</v>
      </c>
      <c r="X28" s="94">
        <f t="shared" si="6"/>
        <v>421</v>
      </c>
      <c r="Y28" s="85" t="str">
        <f t="shared" si="7"/>
        <v/>
      </c>
      <c r="Z28" s="94">
        <f t="shared" si="8"/>
        <v>11788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3</v>
      </c>
      <c r="C29" s="134" t="s">
        <v>1526</v>
      </c>
      <c r="D29" s="135" t="s">
        <v>3034</v>
      </c>
      <c r="E29" s="133" t="s">
        <v>489</v>
      </c>
      <c r="F29" s="82" t="s">
        <v>356</v>
      </c>
      <c r="G29" s="82" t="s">
        <v>69</v>
      </c>
      <c r="H29" s="84">
        <v>27</v>
      </c>
      <c r="I29" s="84">
        <v>5</v>
      </c>
      <c r="J29" s="84">
        <v>1</v>
      </c>
      <c r="K29" s="136">
        <f t="shared" si="3"/>
        <v>5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5</v>
      </c>
      <c r="S29" s="170"/>
      <c r="T29" s="176" t="str">
        <f t="shared" si="5"/>
        <v/>
      </c>
      <c r="U29" s="94">
        <v>8</v>
      </c>
      <c r="V29" s="84">
        <v>310</v>
      </c>
      <c r="W29" s="85">
        <v>10</v>
      </c>
      <c r="X29" s="94">
        <f t="shared" si="6"/>
        <v>3348</v>
      </c>
      <c r="Y29" s="85" t="str">
        <f t="shared" si="7"/>
        <v/>
      </c>
      <c r="Z29" s="94">
        <f t="shared" si="8"/>
        <v>93744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3</v>
      </c>
      <c r="C30" s="134" t="s">
        <v>1526</v>
      </c>
      <c r="D30" s="135" t="s">
        <v>3034</v>
      </c>
      <c r="E30" s="133" t="s">
        <v>508</v>
      </c>
      <c r="F30" s="82" t="s">
        <v>483</v>
      </c>
      <c r="G30" s="82" t="s">
        <v>45</v>
      </c>
      <c r="H30" s="84" t="s">
        <v>46</v>
      </c>
      <c r="I30" s="84">
        <v>2</v>
      </c>
      <c r="J30" s="84">
        <v>1</v>
      </c>
      <c r="K30" s="136">
        <f t="shared" si="3"/>
        <v>2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 t="s">
        <v>213</v>
      </c>
      <c r="V30" s="84" t="s">
        <v>213</v>
      </c>
      <c r="W30" s="85" t="s">
        <v>213</v>
      </c>
      <c r="X30" s="94" t="str">
        <f t="shared" si="6"/>
        <v>-</v>
      </c>
      <c r="Y30" s="85" t="str">
        <f t="shared" si="7"/>
        <v/>
      </c>
      <c r="Z30" s="94" t="str">
        <f t="shared" si="8"/>
        <v>-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3</v>
      </c>
      <c r="C31" s="134" t="s">
        <v>215</v>
      </c>
      <c r="D31" s="135" t="s">
        <v>3034</v>
      </c>
      <c r="E31" s="133" t="s">
        <v>739</v>
      </c>
      <c r="F31" s="82" t="s">
        <v>711</v>
      </c>
      <c r="G31" s="82" t="s">
        <v>712</v>
      </c>
      <c r="H31" s="84">
        <v>34</v>
      </c>
      <c r="I31" s="84">
        <v>1</v>
      </c>
      <c r="J31" s="84">
        <v>1</v>
      </c>
      <c r="K31" s="136">
        <f t="shared" si="3"/>
        <v>1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2</v>
      </c>
      <c r="V31" s="84">
        <v>310</v>
      </c>
      <c r="W31" s="85">
        <v>10</v>
      </c>
      <c r="X31" s="94">
        <f t="shared" si="6"/>
        <v>210</v>
      </c>
      <c r="Y31" s="85" t="str">
        <f t="shared" si="7"/>
        <v/>
      </c>
      <c r="Z31" s="94">
        <f t="shared" si="8"/>
        <v>5880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3</v>
      </c>
      <c r="C32" s="134" t="s">
        <v>221</v>
      </c>
      <c r="D32" s="135" t="s">
        <v>3034</v>
      </c>
      <c r="E32" s="133" t="s">
        <v>739</v>
      </c>
      <c r="F32" s="82" t="s">
        <v>711</v>
      </c>
      <c r="G32" s="82" t="s">
        <v>712</v>
      </c>
      <c r="H32" s="84">
        <v>34</v>
      </c>
      <c r="I32" s="84">
        <v>1</v>
      </c>
      <c r="J32" s="84">
        <v>1</v>
      </c>
      <c r="K32" s="136">
        <f t="shared" si="3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2</v>
      </c>
      <c r="V32" s="84">
        <v>310</v>
      </c>
      <c r="W32" s="85">
        <v>10</v>
      </c>
      <c r="X32" s="94">
        <f t="shared" si="6"/>
        <v>210</v>
      </c>
      <c r="Y32" s="85" t="str">
        <f t="shared" si="7"/>
        <v/>
      </c>
      <c r="Z32" s="94">
        <f t="shared" si="8"/>
        <v>5880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3</v>
      </c>
      <c r="C33" s="134" t="s">
        <v>195</v>
      </c>
      <c r="D33" s="135" t="s">
        <v>3034</v>
      </c>
      <c r="E33" s="133" t="s">
        <v>487</v>
      </c>
      <c r="F33" s="82" t="s">
        <v>363</v>
      </c>
      <c r="G33" s="82" t="s">
        <v>639</v>
      </c>
      <c r="H33" s="84">
        <v>34</v>
      </c>
      <c r="I33" s="84">
        <v>12</v>
      </c>
      <c r="J33" s="84">
        <v>2</v>
      </c>
      <c r="K33" s="136">
        <f t="shared" si="3"/>
        <v>24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12</v>
      </c>
      <c r="S33" s="170"/>
      <c r="T33" s="176" t="str">
        <f t="shared" si="5"/>
        <v/>
      </c>
      <c r="U33" s="94">
        <v>8</v>
      </c>
      <c r="V33" s="84">
        <v>310</v>
      </c>
      <c r="W33" s="85">
        <v>10</v>
      </c>
      <c r="X33" s="94">
        <f t="shared" si="6"/>
        <v>20236</v>
      </c>
      <c r="Y33" s="85" t="str">
        <f t="shared" si="7"/>
        <v/>
      </c>
      <c r="Z33" s="94">
        <f t="shared" si="8"/>
        <v>566608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3</v>
      </c>
      <c r="C34" s="134" t="s">
        <v>3028</v>
      </c>
      <c r="D34" s="135" t="s">
        <v>3034</v>
      </c>
      <c r="E34" s="133" t="s">
        <v>487</v>
      </c>
      <c r="F34" s="82" t="s">
        <v>363</v>
      </c>
      <c r="G34" s="82" t="s">
        <v>639</v>
      </c>
      <c r="H34" s="84">
        <v>34</v>
      </c>
      <c r="I34" s="84">
        <v>6</v>
      </c>
      <c r="J34" s="84">
        <v>2</v>
      </c>
      <c r="K34" s="136">
        <f t="shared" si="3"/>
        <v>12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6</v>
      </c>
      <c r="S34" s="170"/>
      <c r="T34" s="176" t="str">
        <f t="shared" si="5"/>
        <v/>
      </c>
      <c r="U34" s="94">
        <v>8</v>
      </c>
      <c r="V34" s="84">
        <v>310</v>
      </c>
      <c r="W34" s="85">
        <v>10</v>
      </c>
      <c r="X34" s="94">
        <f t="shared" si="6"/>
        <v>10118</v>
      </c>
      <c r="Y34" s="85" t="str">
        <f t="shared" si="7"/>
        <v/>
      </c>
      <c r="Z34" s="94">
        <f t="shared" si="8"/>
        <v>283304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 t="s">
        <v>1600</v>
      </c>
      <c r="C35" s="134" t="s">
        <v>3029</v>
      </c>
      <c r="D35" s="135" t="s">
        <v>3034</v>
      </c>
      <c r="E35" s="133" t="s">
        <v>569</v>
      </c>
      <c r="F35" s="82" t="s">
        <v>711</v>
      </c>
      <c r="G35" s="82" t="s">
        <v>436</v>
      </c>
      <c r="H35" s="84">
        <v>34</v>
      </c>
      <c r="I35" s="84">
        <v>2</v>
      </c>
      <c r="J35" s="84">
        <v>1</v>
      </c>
      <c r="K35" s="136">
        <f t="shared" si="3"/>
        <v>2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24</v>
      </c>
      <c r="V35" s="84">
        <v>365</v>
      </c>
      <c r="W35" s="85">
        <v>10</v>
      </c>
      <c r="X35" s="94">
        <f t="shared" si="6"/>
        <v>5956</v>
      </c>
      <c r="Y35" s="85" t="str">
        <f t="shared" si="7"/>
        <v/>
      </c>
      <c r="Z35" s="94">
        <f t="shared" si="8"/>
        <v>166768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/>
      <c r="B36" s="134"/>
      <c r="C36" s="134"/>
      <c r="D36" s="135"/>
      <c r="E36" s="133"/>
      <c r="F36" s="82"/>
      <c r="G36" s="82"/>
      <c r="H36" s="84"/>
      <c r="I36" s="84"/>
      <c r="J36" s="84"/>
      <c r="K36" s="136"/>
      <c r="L36" s="133"/>
      <c r="M36" s="173"/>
      <c r="N36" s="173"/>
      <c r="O36" s="134"/>
      <c r="P36" s="174"/>
      <c r="Q36" s="175"/>
      <c r="R36" s="137"/>
      <c r="S36" s="176"/>
      <c r="T36" s="176"/>
      <c r="U36" s="94"/>
      <c r="V36" s="84"/>
      <c r="W36" s="85"/>
      <c r="X36" s="94"/>
      <c r="Y36" s="85"/>
      <c r="Z36" s="94"/>
      <c r="AA36" s="85"/>
      <c r="AB36" s="94"/>
      <c r="AC36" s="95"/>
      <c r="AD36" s="85"/>
    </row>
    <row r="37" spans="1:30" s="110" customFormat="1" ht="24.95" customHeight="1" thickBot="1" x14ac:dyDescent="0.2">
      <c r="A37" s="97"/>
      <c r="B37" s="98"/>
      <c r="C37" s="98"/>
      <c r="D37" s="99"/>
      <c r="E37" s="97"/>
      <c r="F37" s="100"/>
      <c r="G37" s="100"/>
      <c r="H37" s="102"/>
      <c r="I37" s="102"/>
      <c r="J37" s="102"/>
      <c r="K37" s="157"/>
      <c r="L37" s="97"/>
      <c r="M37" s="104"/>
      <c r="N37" s="104"/>
      <c r="O37" s="98"/>
      <c r="P37" s="105"/>
      <c r="Q37" s="106"/>
      <c r="R37" s="158"/>
      <c r="S37" s="108"/>
      <c r="T37" s="108"/>
      <c r="U37" s="94"/>
      <c r="V37" s="84"/>
      <c r="W37" s="85"/>
      <c r="X37" s="109"/>
      <c r="Y37" s="103"/>
      <c r="Z37" s="109"/>
      <c r="AA37" s="103"/>
      <c r="AB37" s="109"/>
      <c r="AC37" s="159"/>
      <c r="AD37" s="103"/>
    </row>
    <row r="38" spans="1:30" ht="24.95" customHeight="1" thickBot="1" x14ac:dyDescent="0.2">
      <c r="M38" s="46"/>
      <c r="N38" s="46"/>
      <c r="O38" s="46"/>
      <c r="P38" s="46"/>
      <c r="Q38" s="46"/>
      <c r="R38" s="111"/>
      <c r="S38" s="251" t="s">
        <v>40</v>
      </c>
      <c r="T38" s="181" t="str">
        <f>IF(SUBTOTAL(9,T5:T37)=0,"",SUBTOTAL(9,T5:T37))</f>
        <v/>
      </c>
      <c r="U38" s="190"/>
      <c r="V38" s="191"/>
      <c r="W38" s="192"/>
      <c r="X38" s="182">
        <f t="shared" ref="X38:AD38" si="13">IF(SUBTOTAL(9,X5:X37)=0,"",SUBTOTAL(9,X5:X37))</f>
        <v>124309</v>
      </c>
      <c r="Y38" s="184" t="str">
        <f t="shared" si="13"/>
        <v/>
      </c>
      <c r="Z38" s="182">
        <f t="shared" si="13"/>
        <v>3480652</v>
      </c>
      <c r="AA38" s="184" t="str">
        <f t="shared" si="13"/>
        <v/>
      </c>
      <c r="AB38" s="182" t="str">
        <f t="shared" si="13"/>
        <v/>
      </c>
      <c r="AC38" s="183" t="str">
        <f t="shared" si="13"/>
        <v/>
      </c>
      <c r="AD38" s="186" t="str">
        <f t="shared" si="13"/>
        <v/>
      </c>
    </row>
    <row r="39" spans="1:30" ht="24.95" customHeight="1" thickBot="1" x14ac:dyDescent="0.2">
      <c r="S39" s="262" t="s">
        <v>3544</v>
      </c>
      <c r="T39" s="264"/>
    </row>
    <row r="40" spans="1:30" ht="24.95" customHeight="1" thickTop="1" thickBot="1" x14ac:dyDescent="0.2">
      <c r="S40" s="265" t="s">
        <v>3545</v>
      </c>
      <c r="T40" s="266" t="str">
        <f>IF(T38="","",T38+T39)</f>
        <v/>
      </c>
    </row>
    <row r="41" spans="1:30" ht="24.95" customHeight="1" thickTop="1" x14ac:dyDescent="0.15"/>
  </sheetData>
  <sheetProtection algorithmName="SHA-512" hashValue="HLPJbG0EXsOjbgprgjhSW9+D50q8epyffbzmkM8r66UJGcdbAjgO39fQFEXErpOgzJ/0KKKAG3BSLQvaoqVpgQ==" saltValue="GW+9iy5r6uMX0y2Rov/LEg==" spinCount="100000" sheet="1" objects="1" scenarios="1" autoFilter="0"/>
  <autoFilter ref="A4:AD3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5">
    <cfRule type="containsBlanks" dxfId="29" priority="7" stopIfTrue="1">
      <formula>LEN(TRIM(M5))=0</formula>
    </cfRule>
  </conditionalFormatting>
  <conditionalFormatting sqref="S5">
    <cfRule type="containsBlanks" dxfId="28" priority="4">
      <formula>LEN(TRIM(S5))=0</formula>
    </cfRule>
  </conditionalFormatting>
  <conditionalFormatting sqref="S6:S35">
    <cfRule type="containsBlanks" dxfId="27" priority="3">
      <formula>LEN(TRIM(S6))=0</formula>
    </cfRule>
  </conditionalFormatting>
  <conditionalFormatting sqref="S38">
    <cfRule type="containsBlanks" dxfId="26" priority="2">
      <formula>LEN(TRIM(S38))=0</formula>
    </cfRule>
  </conditionalFormatting>
  <conditionalFormatting sqref="T39">
    <cfRule type="containsBlanks" dxfId="25" priority="1">
      <formula>LEN(TRIM(T39))=0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9349B-CC36-4A60-A5EB-9F7D84417299}">
  <sheetPr>
    <pageSetUpPr fitToPage="1"/>
  </sheetPr>
  <dimension ref="A1:AD31"/>
  <sheetViews>
    <sheetView showGridLines="0" zoomScale="85" zoomScaleNormal="85" zoomScaleSheetLayoutView="100" workbookViewId="0">
      <pane xSplit="11" ySplit="4" topLeftCell="N23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109</v>
      </c>
      <c r="D1" s="41" t="s">
        <v>1</v>
      </c>
      <c r="E1" s="42" t="s">
        <v>3032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1120</v>
      </c>
      <c r="D5" s="66">
        <v>3300</v>
      </c>
      <c r="E5" s="64" t="s">
        <v>506</v>
      </c>
      <c r="F5" s="67" t="s">
        <v>24</v>
      </c>
      <c r="G5" s="67" t="s">
        <v>25</v>
      </c>
      <c r="H5" s="74">
        <v>42</v>
      </c>
      <c r="I5" s="74">
        <v>12</v>
      </c>
      <c r="J5" s="74">
        <v>1</v>
      </c>
      <c r="K5" s="136">
        <f>+I5*J5</f>
        <v>12</v>
      </c>
      <c r="L5" s="64" t="s">
        <v>3512</v>
      </c>
      <c r="M5" s="162"/>
      <c r="N5" s="162"/>
      <c r="O5" s="163"/>
      <c r="P5" s="164"/>
      <c r="Q5" s="165"/>
      <c r="R5" s="137">
        <f>+I5</f>
        <v>12</v>
      </c>
      <c r="S5" s="5"/>
      <c r="T5" s="246" t="str">
        <f>IFERROR(IF(S5="","",R5*S5),"-")</f>
        <v/>
      </c>
      <c r="U5" s="94">
        <v>10</v>
      </c>
      <c r="V5" s="84">
        <v>310</v>
      </c>
      <c r="W5" s="85">
        <v>10</v>
      </c>
      <c r="X5" s="73">
        <f>IFERROR(IF(H5="","",ROUNDDOWN(H5/1000*K5*U5*V5*W5,0)),"-")</f>
        <v>15624</v>
      </c>
      <c r="Y5" s="75" t="str">
        <f>IFERROR(IF(Q5="","",ROUNDDOWN(Q5/1000*R5*U5*V5*W5,0)),"-")</f>
        <v/>
      </c>
      <c r="Z5" s="73">
        <f>IFERROR(IF(H5="","",ROUNDDOWN(X5*$V$2,0)),"-")</f>
        <v>437472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1442</v>
      </c>
      <c r="D6" s="135">
        <v>2500</v>
      </c>
      <c r="E6" s="133" t="s">
        <v>508</v>
      </c>
      <c r="F6" s="82" t="s">
        <v>1353</v>
      </c>
      <c r="G6" s="82" t="s">
        <v>203</v>
      </c>
      <c r="H6" s="84">
        <v>60</v>
      </c>
      <c r="I6" s="84">
        <v>5</v>
      </c>
      <c r="J6" s="84">
        <v>1</v>
      </c>
      <c r="K6" s="136">
        <f>+I6*J6</f>
        <v>5</v>
      </c>
      <c r="L6" s="133" t="s">
        <v>3514</v>
      </c>
      <c r="M6" s="162"/>
      <c r="N6" s="162"/>
      <c r="O6" s="163"/>
      <c r="P6" s="164"/>
      <c r="Q6" s="165"/>
      <c r="R6" s="137">
        <f>+I6</f>
        <v>5</v>
      </c>
      <c r="S6" s="170"/>
      <c r="T6" s="176" t="str">
        <f>IFERROR(IF(S6="","",R6*S6),"-")</f>
        <v/>
      </c>
      <c r="U6" s="94">
        <v>2</v>
      </c>
      <c r="V6" s="84">
        <v>310</v>
      </c>
      <c r="W6" s="85">
        <v>10</v>
      </c>
      <c r="X6" s="94">
        <f>IFERROR(IF(H6="","",ROUNDDOWN(H6/1000*K6*U6*V6*W6,0)),"-")</f>
        <v>1860</v>
      </c>
      <c r="Y6" s="85" t="str">
        <f>IFERROR(IF(Q6="","",ROUNDDOWN(Q6/1000*R6*U6*V6*W6,0)),"-")</f>
        <v/>
      </c>
      <c r="Z6" s="94">
        <f>IFERROR(IF(H6="","",ROUNDDOWN(X6*$V$2,0)),"-")</f>
        <v>52080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1442</v>
      </c>
      <c r="D7" s="135">
        <v>2500</v>
      </c>
      <c r="E7" s="133" t="s">
        <v>533</v>
      </c>
      <c r="F7" s="82" t="s">
        <v>179</v>
      </c>
      <c r="G7" s="82" t="s">
        <v>75</v>
      </c>
      <c r="H7" s="84">
        <v>60</v>
      </c>
      <c r="I7" s="84">
        <v>2</v>
      </c>
      <c r="J7" s="84">
        <v>1</v>
      </c>
      <c r="K7" s="136">
        <f t="shared" ref="K7:K25" si="3">+I7*J7</f>
        <v>2</v>
      </c>
      <c r="L7" s="133" t="s">
        <v>3514</v>
      </c>
      <c r="M7" s="162"/>
      <c r="N7" s="162"/>
      <c r="O7" s="163"/>
      <c r="P7" s="164"/>
      <c r="Q7" s="165"/>
      <c r="R7" s="137">
        <f t="shared" ref="R7:R25" si="4">+I7</f>
        <v>2</v>
      </c>
      <c r="S7" s="170"/>
      <c r="T7" s="176" t="str">
        <f t="shared" ref="T7:T25" si="5">IFERROR(IF(S7="","",R7*S7),"-")</f>
        <v/>
      </c>
      <c r="U7" s="94">
        <v>2</v>
      </c>
      <c r="V7" s="84">
        <v>310</v>
      </c>
      <c r="W7" s="85">
        <v>10</v>
      </c>
      <c r="X7" s="94">
        <f t="shared" ref="X7:X25" si="6">IFERROR(IF(H7="","",ROUNDDOWN(H7/1000*K7*U7*V7*W7,0)),"-")</f>
        <v>744</v>
      </c>
      <c r="Y7" s="85" t="str">
        <f t="shared" ref="Y7:Y25" si="7">IFERROR(IF(Q7="","",ROUNDDOWN(Q7/1000*R7*U7*V7*W7,0)),"-")</f>
        <v/>
      </c>
      <c r="Z7" s="94">
        <f t="shared" ref="Z7:Z25" si="8">IFERROR(IF(H7="","",ROUNDDOWN(X7*$V$2,0)),"-")</f>
        <v>20832</v>
      </c>
      <c r="AA7" s="85" t="str">
        <f t="shared" ref="AA7:AA25" si="9">IFERROR(IF(Q7="","",ROUNDDOWN(Y7*$V$2,0)),"-")</f>
        <v/>
      </c>
      <c r="AB7" s="94" t="str">
        <f t="shared" ref="AB7:AB25" si="10">IFERROR(IF(Q7="","",ROUNDDOWN(X7-Y7,0)),"-")</f>
        <v/>
      </c>
      <c r="AC7" s="95" t="str">
        <f t="shared" ref="AC7:AC24" si="11">IFERROR(IF(Q7="","",ROUNDDOWN(Z7-AA7,0)),"-")</f>
        <v/>
      </c>
      <c r="AD7" s="178" t="str">
        <f t="shared" ref="AD7:AD24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1440</v>
      </c>
      <c r="D8" s="135">
        <v>2500</v>
      </c>
      <c r="E8" s="133" t="s">
        <v>508</v>
      </c>
      <c r="F8" s="82" t="s">
        <v>1353</v>
      </c>
      <c r="G8" s="82" t="s">
        <v>203</v>
      </c>
      <c r="H8" s="84">
        <v>60</v>
      </c>
      <c r="I8" s="84">
        <v>6</v>
      </c>
      <c r="J8" s="84">
        <v>1</v>
      </c>
      <c r="K8" s="136">
        <f t="shared" si="3"/>
        <v>6</v>
      </c>
      <c r="L8" s="133" t="s">
        <v>3514</v>
      </c>
      <c r="M8" s="162"/>
      <c r="N8" s="162"/>
      <c r="O8" s="163"/>
      <c r="P8" s="164"/>
      <c r="Q8" s="165"/>
      <c r="R8" s="137">
        <f t="shared" si="4"/>
        <v>6</v>
      </c>
      <c r="S8" s="170"/>
      <c r="T8" s="176" t="str">
        <f t="shared" si="5"/>
        <v/>
      </c>
      <c r="U8" s="94">
        <v>2</v>
      </c>
      <c r="V8" s="84">
        <v>310</v>
      </c>
      <c r="W8" s="85">
        <v>10</v>
      </c>
      <c r="X8" s="94">
        <f t="shared" si="6"/>
        <v>2232</v>
      </c>
      <c r="Y8" s="85" t="str">
        <f t="shared" si="7"/>
        <v/>
      </c>
      <c r="Z8" s="94">
        <f t="shared" si="8"/>
        <v>62496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1440</v>
      </c>
      <c r="D9" s="135">
        <v>2500</v>
      </c>
      <c r="E9" s="133" t="s">
        <v>533</v>
      </c>
      <c r="F9" s="82" t="s">
        <v>179</v>
      </c>
      <c r="G9" s="82" t="s">
        <v>75</v>
      </c>
      <c r="H9" s="84">
        <v>60</v>
      </c>
      <c r="I9" s="84">
        <v>2</v>
      </c>
      <c r="J9" s="84">
        <v>1</v>
      </c>
      <c r="K9" s="136">
        <f t="shared" si="3"/>
        <v>2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2</v>
      </c>
      <c r="V9" s="84">
        <v>310</v>
      </c>
      <c r="W9" s="85">
        <v>10</v>
      </c>
      <c r="X9" s="94">
        <f t="shared" si="6"/>
        <v>744</v>
      </c>
      <c r="Y9" s="85" t="str">
        <f t="shared" si="7"/>
        <v/>
      </c>
      <c r="Z9" s="94">
        <f t="shared" si="8"/>
        <v>20832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172</v>
      </c>
      <c r="D10" s="135">
        <v>2500</v>
      </c>
      <c r="E10" s="133" t="s">
        <v>734</v>
      </c>
      <c r="F10" s="82" t="s">
        <v>36</v>
      </c>
      <c r="G10" s="82" t="s">
        <v>142</v>
      </c>
      <c r="H10" s="84">
        <v>42</v>
      </c>
      <c r="I10" s="84">
        <v>2</v>
      </c>
      <c r="J10" s="84">
        <v>2</v>
      </c>
      <c r="K10" s="136">
        <f t="shared" si="3"/>
        <v>4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2</v>
      </c>
      <c r="V10" s="84">
        <v>310</v>
      </c>
      <c r="W10" s="85">
        <v>10</v>
      </c>
      <c r="X10" s="94">
        <f t="shared" si="6"/>
        <v>1041</v>
      </c>
      <c r="Y10" s="85" t="str">
        <f t="shared" si="7"/>
        <v/>
      </c>
      <c r="Z10" s="94">
        <f t="shared" si="8"/>
        <v>29148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500</v>
      </c>
      <c r="D11" s="135">
        <v>3600</v>
      </c>
      <c r="E11" s="133" t="s">
        <v>489</v>
      </c>
      <c r="F11" s="82" t="s">
        <v>24</v>
      </c>
      <c r="G11" s="82" t="s">
        <v>25</v>
      </c>
      <c r="H11" s="84">
        <v>42</v>
      </c>
      <c r="I11" s="84">
        <v>8</v>
      </c>
      <c r="J11" s="84">
        <v>1</v>
      </c>
      <c r="K11" s="136">
        <f t="shared" si="3"/>
        <v>8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8</v>
      </c>
      <c r="S11" s="170"/>
      <c r="T11" s="176" t="str">
        <f t="shared" si="5"/>
        <v/>
      </c>
      <c r="U11" s="94">
        <v>10</v>
      </c>
      <c r="V11" s="84">
        <v>310</v>
      </c>
      <c r="W11" s="85">
        <v>10</v>
      </c>
      <c r="X11" s="94">
        <f t="shared" si="6"/>
        <v>10416</v>
      </c>
      <c r="Y11" s="85" t="str">
        <f t="shared" si="7"/>
        <v/>
      </c>
      <c r="Z11" s="94">
        <f t="shared" si="8"/>
        <v>291648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172</v>
      </c>
      <c r="D12" s="135">
        <v>2500</v>
      </c>
      <c r="E12" s="133" t="s">
        <v>734</v>
      </c>
      <c r="F12" s="82" t="s">
        <v>36</v>
      </c>
      <c r="G12" s="82" t="s">
        <v>142</v>
      </c>
      <c r="H12" s="84">
        <v>42</v>
      </c>
      <c r="I12" s="84">
        <v>2</v>
      </c>
      <c r="J12" s="84">
        <v>2</v>
      </c>
      <c r="K12" s="136">
        <f t="shared" si="3"/>
        <v>4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2</v>
      </c>
      <c r="V12" s="84">
        <v>310</v>
      </c>
      <c r="W12" s="85">
        <v>10</v>
      </c>
      <c r="X12" s="94">
        <f t="shared" si="6"/>
        <v>1041</v>
      </c>
      <c r="Y12" s="85" t="str">
        <f t="shared" si="7"/>
        <v/>
      </c>
      <c r="Z12" s="94">
        <f t="shared" si="8"/>
        <v>29148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236</v>
      </c>
      <c r="D13" s="135" t="s">
        <v>3043</v>
      </c>
      <c r="E13" s="133" t="s">
        <v>739</v>
      </c>
      <c r="F13" s="82" t="s">
        <v>3035</v>
      </c>
      <c r="G13" s="82" t="s">
        <v>69</v>
      </c>
      <c r="H13" s="84">
        <v>150</v>
      </c>
      <c r="I13" s="84">
        <v>13</v>
      </c>
      <c r="J13" s="84">
        <v>1</v>
      </c>
      <c r="K13" s="136">
        <f t="shared" si="3"/>
        <v>13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13</v>
      </c>
      <c r="S13" s="170"/>
      <c r="T13" s="176" t="str">
        <f t="shared" si="5"/>
        <v/>
      </c>
      <c r="U13" s="94">
        <v>10</v>
      </c>
      <c r="V13" s="84">
        <v>310</v>
      </c>
      <c r="W13" s="85">
        <v>10</v>
      </c>
      <c r="X13" s="94">
        <f t="shared" si="6"/>
        <v>60450</v>
      </c>
      <c r="Y13" s="85" t="str">
        <f t="shared" si="7"/>
        <v/>
      </c>
      <c r="Z13" s="94">
        <f t="shared" si="8"/>
        <v>1692600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236</v>
      </c>
      <c r="D14" s="135" t="s">
        <v>3043</v>
      </c>
      <c r="E14" s="133" t="s">
        <v>489</v>
      </c>
      <c r="F14" s="82" t="s">
        <v>24</v>
      </c>
      <c r="G14" s="82" t="s">
        <v>25</v>
      </c>
      <c r="H14" s="179">
        <v>42</v>
      </c>
      <c r="I14" s="84">
        <v>12</v>
      </c>
      <c r="J14" s="84">
        <v>1</v>
      </c>
      <c r="K14" s="136">
        <f t="shared" si="3"/>
        <v>12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12</v>
      </c>
      <c r="S14" s="170"/>
      <c r="T14" s="176" t="str">
        <f t="shared" si="5"/>
        <v/>
      </c>
      <c r="U14" s="94">
        <v>10</v>
      </c>
      <c r="V14" s="84">
        <v>310</v>
      </c>
      <c r="W14" s="85">
        <v>10</v>
      </c>
      <c r="X14" s="94">
        <f t="shared" si="6"/>
        <v>15624</v>
      </c>
      <c r="Y14" s="85" t="str">
        <f t="shared" si="7"/>
        <v/>
      </c>
      <c r="Z14" s="94">
        <f t="shared" si="8"/>
        <v>437472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236</v>
      </c>
      <c r="D15" s="135" t="s">
        <v>3043</v>
      </c>
      <c r="E15" s="133" t="s">
        <v>508</v>
      </c>
      <c r="F15" s="82" t="s">
        <v>1353</v>
      </c>
      <c r="G15" s="82" t="s">
        <v>203</v>
      </c>
      <c r="H15" s="84">
        <v>60</v>
      </c>
      <c r="I15" s="84">
        <v>2</v>
      </c>
      <c r="J15" s="84">
        <v>1</v>
      </c>
      <c r="K15" s="136">
        <f t="shared" si="3"/>
        <v>2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10</v>
      </c>
      <c r="V15" s="84">
        <v>310</v>
      </c>
      <c r="W15" s="85">
        <v>10</v>
      </c>
      <c r="X15" s="94">
        <f t="shared" si="6"/>
        <v>3720</v>
      </c>
      <c r="Y15" s="85" t="str">
        <f t="shared" si="7"/>
        <v/>
      </c>
      <c r="Z15" s="94">
        <f t="shared" si="8"/>
        <v>104160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236</v>
      </c>
      <c r="D16" s="135" t="s">
        <v>3043</v>
      </c>
      <c r="E16" s="133" t="s">
        <v>569</v>
      </c>
      <c r="F16" s="82" t="s">
        <v>3041</v>
      </c>
      <c r="G16" s="82" t="s">
        <v>106</v>
      </c>
      <c r="H16" s="84">
        <v>27</v>
      </c>
      <c r="I16" s="84">
        <v>4</v>
      </c>
      <c r="J16" s="84">
        <v>2</v>
      </c>
      <c r="K16" s="136">
        <f t="shared" si="3"/>
        <v>8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4</v>
      </c>
      <c r="S16" s="170"/>
      <c r="T16" s="176" t="str">
        <f t="shared" si="5"/>
        <v/>
      </c>
      <c r="U16" s="94">
        <v>10</v>
      </c>
      <c r="V16" s="84">
        <v>310</v>
      </c>
      <c r="W16" s="85">
        <v>10</v>
      </c>
      <c r="X16" s="94">
        <f t="shared" si="6"/>
        <v>6696</v>
      </c>
      <c r="Y16" s="85" t="str">
        <f t="shared" si="7"/>
        <v/>
      </c>
      <c r="Z16" s="94">
        <f t="shared" si="8"/>
        <v>187488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236</v>
      </c>
      <c r="D17" s="135" t="s">
        <v>3043</v>
      </c>
      <c r="E17" s="133" t="s">
        <v>510</v>
      </c>
      <c r="F17" s="82" t="s">
        <v>478</v>
      </c>
      <c r="G17" s="82" t="s">
        <v>479</v>
      </c>
      <c r="H17" s="84">
        <v>22</v>
      </c>
      <c r="I17" s="84">
        <v>2</v>
      </c>
      <c r="J17" s="84">
        <v>1</v>
      </c>
      <c r="K17" s="136">
        <f t="shared" si="3"/>
        <v>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24</v>
      </c>
      <c r="V17" s="84">
        <v>365</v>
      </c>
      <c r="W17" s="85">
        <v>10</v>
      </c>
      <c r="X17" s="94">
        <f t="shared" si="6"/>
        <v>3854</v>
      </c>
      <c r="Y17" s="85" t="str">
        <f t="shared" si="7"/>
        <v/>
      </c>
      <c r="Z17" s="94">
        <f t="shared" si="8"/>
        <v>107912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236</v>
      </c>
      <c r="D18" s="135" t="s">
        <v>3043</v>
      </c>
      <c r="E18" s="133" t="s">
        <v>820</v>
      </c>
      <c r="F18" s="82" t="s">
        <v>481</v>
      </c>
      <c r="G18" s="82" t="s">
        <v>482</v>
      </c>
      <c r="H18" s="84">
        <v>10</v>
      </c>
      <c r="I18" s="84">
        <v>1</v>
      </c>
      <c r="J18" s="84">
        <v>1</v>
      </c>
      <c r="K18" s="136">
        <f t="shared" si="3"/>
        <v>1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24</v>
      </c>
      <c r="V18" s="84">
        <v>365</v>
      </c>
      <c r="W18" s="85">
        <v>10</v>
      </c>
      <c r="X18" s="94">
        <f t="shared" si="6"/>
        <v>876</v>
      </c>
      <c r="Y18" s="85" t="str">
        <f t="shared" si="7"/>
        <v/>
      </c>
      <c r="Z18" s="94">
        <f t="shared" si="8"/>
        <v>24528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67</v>
      </c>
      <c r="D19" s="135" t="s">
        <v>3044</v>
      </c>
      <c r="E19" s="133" t="s">
        <v>739</v>
      </c>
      <c r="F19" s="82" t="s">
        <v>3035</v>
      </c>
      <c r="G19" s="82" t="s">
        <v>69</v>
      </c>
      <c r="H19" s="84">
        <v>150</v>
      </c>
      <c r="I19" s="84">
        <v>12</v>
      </c>
      <c r="J19" s="84">
        <v>1</v>
      </c>
      <c r="K19" s="136">
        <f t="shared" si="3"/>
        <v>12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12</v>
      </c>
      <c r="S19" s="170"/>
      <c r="T19" s="176" t="str">
        <f t="shared" si="5"/>
        <v/>
      </c>
      <c r="U19" s="94">
        <v>10</v>
      </c>
      <c r="V19" s="84">
        <v>310</v>
      </c>
      <c r="W19" s="85">
        <v>10</v>
      </c>
      <c r="X19" s="94">
        <f t="shared" si="6"/>
        <v>55800</v>
      </c>
      <c r="Y19" s="85" t="str">
        <f t="shared" si="7"/>
        <v/>
      </c>
      <c r="Z19" s="94">
        <f t="shared" si="8"/>
        <v>1562400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67</v>
      </c>
      <c r="D20" s="135" t="s">
        <v>3043</v>
      </c>
      <c r="E20" s="133" t="s">
        <v>508</v>
      </c>
      <c r="F20" s="82" t="s">
        <v>1353</v>
      </c>
      <c r="G20" s="82" t="s">
        <v>203</v>
      </c>
      <c r="H20" s="84">
        <v>60</v>
      </c>
      <c r="I20" s="84">
        <v>3</v>
      </c>
      <c r="J20" s="84">
        <v>1</v>
      </c>
      <c r="K20" s="136">
        <f t="shared" si="3"/>
        <v>3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3</v>
      </c>
      <c r="S20" s="170"/>
      <c r="T20" s="176" t="str">
        <f t="shared" si="5"/>
        <v/>
      </c>
      <c r="U20" s="94">
        <v>10</v>
      </c>
      <c r="V20" s="84">
        <v>310</v>
      </c>
      <c r="W20" s="85">
        <v>10</v>
      </c>
      <c r="X20" s="94">
        <f t="shared" si="6"/>
        <v>5580</v>
      </c>
      <c r="Y20" s="85" t="str">
        <f t="shared" si="7"/>
        <v/>
      </c>
      <c r="Z20" s="94">
        <f t="shared" si="8"/>
        <v>156240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67</v>
      </c>
      <c r="D21" s="135" t="s">
        <v>3043</v>
      </c>
      <c r="E21" s="133" t="s">
        <v>515</v>
      </c>
      <c r="F21" s="82" t="s">
        <v>3036</v>
      </c>
      <c r="G21" s="82" t="s">
        <v>3037</v>
      </c>
      <c r="H21" s="84">
        <v>100</v>
      </c>
      <c r="I21" s="84">
        <v>36</v>
      </c>
      <c r="J21" s="84">
        <v>1</v>
      </c>
      <c r="K21" s="136">
        <f t="shared" si="3"/>
        <v>36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36</v>
      </c>
      <c r="S21" s="170"/>
      <c r="T21" s="176" t="str">
        <f t="shared" si="5"/>
        <v/>
      </c>
      <c r="U21" s="94">
        <v>10</v>
      </c>
      <c r="V21" s="84">
        <v>310</v>
      </c>
      <c r="W21" s="85">
        <v>10</v>
      </c>
      <c r="X21" s="94">
        <f t="shared" si="6"/>
        <v>111600</v>
      </c>
      <c r="Y21" s="85" t="str">
        <f t="shared" si="7"/>
        <v/>
      </c>
      <c r="Z21" s="94">
        <f t="shared" si="8"/>
        <v>3124800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67</v>
      </c>
      <c r="D22" s="135" t="s">
        <v>3043</v>
      </c>
      <c r="E22" s="133" t="s">
        <v>756</v>
      </c>
      <c r="F22" s="82" t="s">
        <v>3038</v>
      </c>
      <c r="G22" s="82" t="s">
        <v>3039</v>
      </c>
      <c r="H22" s="84">
        <v>85</v>
      </c>
      <c r="I22" s="84">
        <v>16</v>
      </c>
      <c r="J22" s="84">
        <v>1</v>
      </c>
      <c r="K22" s="136">
        <f t="shared" si="3"/>
        <v>16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16</v>
      </c>
      <c r="S22" s="170"/>
      <c r="T22" s="176" t="str">
        <f t="shared" si="5"/>
        <v/>
      </c>
      <c r="U22" s="94">
        <v>10</v>
      </c>
      <c r="V22" s="84">
        <v>310</v>
      </c>
      <c r="W22" s="85">
        <v>10</v>
      </c>
      <c r="X22" s="94">
        <f t="shared" si="6"/>
        <v>42160</v>
      </c>
      <c r="Y22" s="85" t="str">
        <f t="shared" si="7"/>
        <v/>
      </c>
      <c r="Z22" s="94">
        <f t="shared" si="8"/>
        <v>1180480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67</v>
      </c>
      <c r="D23" s="135" t="s">
        <v>3043</v>
      </c>
      <c r="E23" s="133" t="s">
        <v>569</v>
      </c>
      <c r="F23" s="82" t="s">
        <v>3041</v>
      </c>
      <c r="G23" s="82" t="s">
        <v>3042</v>
      </c>
      <c r="H23" s="84">
        <v>27</v>
      </c>
      <c r="I23" s="84">
        <v>14</v>
      </c>
      <c r="J23" s="84">
        <v>2</v>
      </c>
      <c r="K23" s="136">
        <f t="shared" si="3"/>
        <v>28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14</v>
      </c>
      <c r="S23" s="170"/>
      <c r="T23" s="176" t="str">
        <f t="shared" si="5"/>
        <v/>
      </c>
      <c r="U23" s="94">
        <v>10</v>
      </c>
      <c r="V23" s="84">
        <v>310</v>
      </c>
      <c r="W23" s="85">
        <v>10</v>
      </c>
      <c r="X23" s="94">
        <f t="shared" si="6"/>
        <v>23436</v>
      </c>
      <c r="Y23" s="85" t="str">
        <f t="shared" si="7"/>
        <v/>
      </c>
      <c r="Z23" s="94">
        <f t="shared" si="8"/>
        <v>656208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67</v>
      </c>
      <c r="D24" s="135" t="s">
        <v>3043</v>
      </c>
      <c r="E24" s="133" t="s">
        <v>510</v>
      </c>
      <c r="F24" s="82" t="s">
        <v>478</v>
      </c>
      <c r="G24" s="82" t="s">
        <v>479</v>
      </c>
      <c r="H24" s="84">
        <v>22</v>
      </c>
      <c r="I24" s="84">
        <v>3</v>
      </c>
      <c r="J24" s="84">
        <v>1</v>
      </c>
      <c r="K24" s="136">
        <f t="shared" si="3"/>
        <v>3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3</v>
      </c>
      <c r="S24" s="170"/>
      <c r="T24" s="176" t="str">
        <f t="shared" si="5"/>
        <v/>
      </c>
      <c r="U24" s="94">
        <v>24</v>
      </c>
      <c r="V24" s="84">
        <v>365</v>
      </c>
      <c r="W24" s="85">
        <v>10</v>
      </c>
      <c r="X24" s="94">
        <f t="shared" si="6"/>
        <v>5781</v>
      </c>
      <c r="Y24" s="85" t="str">
        <f t="shared" si="7"/>
        <v/>
      </c>
      <c r="Z24" s="94">
        <f t="shared" si="8"/>
        <v>161868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/>
      <c r="C25" s="134" t="s">
        <v>1269</v>
      </c>
      <c r="D25" s="135">
        <v>2200</v>
      </c>
      <c r="E25" s="133" t="s">
        <v>760</v>
      </c>
      <c r="F25" s="82" t="s">
        <v>3040</v>
      </c>
      <c r="G25" s="82" t="s">
        <v>3045</v>
      </c>
      <c r="H25" s="84">
        <v>18</v>
      </c>
      <c r="I25" s="84">
        <v>4</v>
      </c>
      <c r="J25" s="84">
        <v>1</v>
      </c>
      <c r="K25" s="136">
        <f t="shared" si="3"/>
        <v>4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4</v>
      </c>
      <c r="S25" s="170"/>
      <c r="T25" s="176" t="str">
        <f t="shared" si="5"/>
        <v/>
      </c>
      <c r="U25" s="94">
        <v>10</v>
      </c>
      <c r="V25" s="84">
        <v>310</v>
      </c>
      <c r="W25" s="85">
        <v>10</v>
      </c>
      <c r="X25" s="94">
        <f t="shared" si="6"/>
        <v>2232</v>
      </c>
      <c r="Y25" s="85" t="str">
        <f t="shared" si="7"/>
        <v/>
      </c>
      <c r="Z25" s="94">
        <f t="shared" si="8"/>
        <v>62496</v>
      </c>
      <c r="AA25" s="85" t="str">
        <f t="shared" si="9"/>
        <v/>
      </c>
      <c r="AB25" s="94" t="str">
        <f t="shared" si="10"/>
        <v/>
      </c>
      <c r="AC25" s="95" t="str">
        <f>IFERROR(IF(Q25="","",ROUNDDOWN(Z25-AA25,0)),"-")</f>
        <v/>
      </c>
      <c r="AD25" s="178" t="str">
        <f>IFERROR(IF(Q25="","",ROUNDDOWN(AB25*$AD$2,2)),"-")</f>
        <v/>
      </c>
    </row>
    <row r="26" spans="1:30" s="110" customFormat="1" ht="24.95" customHeight="1" x14ac:dyDescent="0.15">
      <c r="A26" s="133"/>
      <c r="B26" s="134"/>
      <c r="C26" s="134"/>
      <c r="D26" s="135"/>
      <c r="E26" s="133"/>
      <c r="F26" s="82"/>
      <c r="G26" s="82"/>
      <c r="H26" s="84"/>
      <c r="I26" s="84"/>
      <c r="J26" s="84"/>
      <c r="K26" s="136"/>
      <c r="L26" s="133"/>
      <c r="M26" s="173"/>
      <c r="N26" s="173"/>
      <c r="O26" s="134"/>
      <c r="P26" s="174"/>
      <c r="Q26" s="175"/>
      <c r="R26" s="137"/>
      <c r="S26" s="176"/>
      <c r="T26" s="176"/>
      <c r="U26" s="94"/>
      <c r="V26" s="84"/>
      <c r="W26" s="85"/>
      <c r="X26" s="94"/>
      <c r="Y26" s="85"/>
      <c r="Z26" s="94"/>
      <c r="AA26" s="85"/>
      <c r="AB26" s="94"/>
      <c r="AC26" s="95"/>
      <c r="AD26" s="178"/>
    </row>
    <row r="27" spans="1:30" s="110" customFormat="1" ht="24.95" customHeight="1" thickBot="1" x14ac:dyDescent="0.2">
      <c r="A27" s="97"/>
      <c r="B27" s="98"/>
      <c r="C27" s="98"/>
      <c r="D27" s="99"/>
      <c r="E27" s="97"/>
      <c r="F27" s="100"/>
      <c r="G27" s="100"/>
      <c r="H27" s="102"/>
      <c r="I27" s="102"/>
      <c r="J27" s="102"/>
      <c r="K27" s="157"/>
      <c r="L27" s="97"/>
      <c r="M27" s="104"/>
      <c r="N27" s="104"/>
      <c r="O27" s="98"/>
      <c r="P27" s="105"/>
      <c r="Q27" s="106"/>
      <c r="R27" s="158"/>
      <c r="S27" s="108"/>
      <c r="T27" s="108"/>
      <c r="U27" s="94"/>
      <c r="V27" s="84"/>
      <c r="W27" s="85"/>
      <c r="X27" s="109"/>
      <c r="Y27" s="103"/>
      <c r="Z27" s="109"/>
      <c r="AA27" s="103"/>
      <c r="AB27" s="109"/>
      <c r="AC27" s="159"/>
      <c r="AD27" s="180"/>
    </row>
    <row r="28" spans="1:30" ht="24.95" customHeight="1" thickBot="1" x14ac:dyDescent="0.2">
      <c r="M28" s="46"/>
      <c r="N28" s="46"/>
      <c r="O28" s="46"/>
      <c r="P28" s="46"/>
      <c r="Q28" s="46"/>
      <c r="R28" s="111"/>
      <c r="S28" s="251" t="s">
        <v>40</v>
      </c>
      <c r="T28" s="181" t="str">
        <f>IF(SUBTOTAL(9,T5:T27)=0,"",SUBTOTAL(9,T5:T27))</f>
        <v/>
      </c>
      <c r="U28" s="190"/>
      <c r="V28" s="191"/>
      <c r="W28" s="192"/>
      <c r="X28" s="182">
        <f t="shared" ref="X28:AD28" si="13">IF(SUBTOTAL(9,X5:X27)=0,"",SUBTOTAL(9,X5:X27))</f>
        <v>371511</v>
      </c>
      <c r="Y28" s="184" t="str">
        <f t="shared" si="13"/>
        <v/>
      </c>
      <c r="Z28" s="182">
        <f t="shared" si="13"/>
        <v>10402308</v>
      </c>
      <c r="AA28" s="184" t="str">
        <f t="shared" si="13"/>
        <v/>
      </c>
      <c r="AB28" s="182" t="str">
        <f t="shared" si="13"/>
        <v/>
      </c>
      <c r="AC28" s="183" t="str">
        <f t="shared" si="13"/>
        <v/>
      </c>
      <c r="AD28" s="186" t="str">
        <f t="shared" si="13"/>
        <v/>
      </c>
    </row>
    <row r="29" spans="1:30" ht="24.95" customHeight="1" thickBot="1" x14ac:dyDescent="0.2">
      <c r="S29" s="262" t="s">
        <v>3544</v>
      </c>
      <c r="T29" s="264"/>
    </row>
    <row r="30" spans="1:30" ht="24.95" customHeight="1" thickTop="1" thickBot="1" x14ac:dyDescent="0.2">
      <c r="S30" s="265" t="s">
        <v>3545</v>
      </c>
      <c r="T30" s="268" t="str">
        <f>IF(T28="","",T28+T29)</f>
        <v/>
      </c>
    </row>
    <row r="31" spans="1:30" ht="24.95" customHeight="1" thickTop="1" x14ac:dyDescent="0.15"/>
  </sheetData>
  <sheetProtection algorithmName="SHA-512" hashValue="Uxuk4UZmJPBK1MaTT02IJbiJlj19ykqFNN6kk6Zzb8nSp0pJZFxdLLfklPz8SS5XlZAZa7Jus+C3p34WeQYizw==" saltValue="1JErmvvmdVqQjioN3lK4pg==" spinCount="100000" sheet="1" objects="1" scenarios="1" autoFilter="0"/>
  <autoFilter ref="A4:AD2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5">
    <cfRule type="containsBlanks" dxfId="24" priority="7" stopIfTrue="1">
      <formula>LEN(TRIM(M5))=0</formula>
    </cfRule>
  </conditionalFormatting>
  <conditionalFormatting sqref="S5">
    <cfRule type="containsBlanks" dxfId="23" priority="4">
      <formula>LEN(TRIM(S5))=0</formula>
    </cfRule>
  </conditionalFormatting>
  <conditionalFormatting sqref="S6:S25">
    <cfRule type="containsBlanks" dxfId="22" priority="3">
      <formula>LEN(TRIM(S6))=0</formula>
    </cfRule>
  </conditionalFormatting>
  <conditionalFormatting sqref="S28">
    <cfRule type="containsBlanks" dxfId="21" priority="2">
      <formula>LEN(TRIM(S28))=0</formula>
    </cfRule>
  </conditionalFormatting>
  <conditionalFormatting sqref="T29">
    <cfRule type="containsBlanks" dxfId="20" priority="1">
      <formula>LEN(TRIM(T29))=0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485C6-5BB8-4977-96A7-AD74203033D0}">
  <sheetPr>
    <pageSetUpPr fitToPage="1"/>
  </sheetPr>
  <dimension ref="A1:AD32"/>
  <sheetViews>
    <sheetView showGridLines="0" zoomScale="85" zoomScaleNormal="85" zoomScaleSheetLayoutView="100" workbookViewId="0">
      <pane xSplit="11" ySplit="4" topLeftCell="N11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110</v>
      </c>
      <c r="D1" s="41" t="s">
        <v>1</v>
      </c>
      <c r="E1" s="42" t="s">
        <v>3047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 t="s">
        <v>209</v>
      </c>
      <c r="C5" s="65" t="s">
        <v>3029</v>
      </c>
      <c r="D5" s="66">
        <v>2600</v>
      </c>
      <c r="E5" s="64" t="s">
        <v>528</v>
      </c>
      <c r="F5" s="67" t="s">
        <v>363</v>
      </c>
      <c r="G5" s="67" t="s">
        <v>710</v>
      </c>
      <c r="H5" s="74">
        <v>34</v>
      </c>
      <c r="I5" s="74">
        <v>1</v>
      </c>
      <c r="J5" s="74">
        <v>2</v>
      </c>
      <c r="K5" s="136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1332</v>
      </c>
      <c r="Y5" s="75" t="str">
        <f>IFERROR(IF(Q5="","",ROUNDDOWN(Q5/1000*R5*U5*V5*W5,0)),"-")</f>
        <v/>
      </c>
      <c r="Z5" s="73">
        <f>IFERROR(IF(H5="","",ROUNDDOWN(X5*$V$2,0)),"-")</f>
        <v>37296</v>
      </c>
      <c r="AA5" s="75" t="str">
        <f>IFERROR(IF(Q5="","",ROUNDDOWN(Y5*$V$2,0)),"-")</f>
        <v/>
      </c>
      <c r="AB5" s="73" t="str">
        <f t="shared" ref="AB5" si="0">IFERROR(IF(Q5="","",ROUNDDOWN(X5-Y5,0)),"-")</f>
        <v/>
      </c>
      <c r="AC5" s="76" t="str">
        <f t="shared" ref="AC5" si="1">IFERROR(IF(Q5="","",ROUNDDOWN(Z5-AA5,0)),"-")</f>
        <v/>
      </c>
      <c r="AD5" s="177" t="str">
        <f t="shared" ref="AD5" si="2">IFERROR(IF(Q5="","",ROUNDDOWN(AB5*$AD$2,2)),"-")</f>
        <v/>
      </c>
    </row>
    <row r="6" spans="1:30" s="110" customFormat="1" ht="24.95" customHeight="1" x14ac:dyDescent="0.15">
      <c r="A6" s="133">
        <v>2</v>
      </c>
      <c r="B6" s="134" t="s">
        <v>209</v>
      </c>
      <c r="C6" s="134" t="s">
        <v>1512</v>
      </c>
      <c r="D6" s="135">
        <v>4300</v>
      </c>
      <c r="E6" s="133" t="s">
        <v>496</v>
      </c>
      <c r="F6" s="82" t="s">
        <v>363</v>
      </c>
      <c r="G6" s="82" t="s">
        <v>1009</v>
      </c>
      <c r="H6" s="84">
        <v>34</v>
      </c>
      <c r="I6" s="84">
        <v>20</v>
      </c>
      <c r="J6" s="84">
        <v>2</v>
      </c>
      <c r="K6" s="136">
        <f>+I6*J6</f>
        <v>40</v>
      </c>
      <c r="L6" s="133" t="s">
        <v>3511</v>
      </c>
      <c r="M6" s="162"/>
      <c r="N6" s="162"/>
      <c r="O6" s="163"/>
      <c r="P6" s="164"/>
      <c r="Q6" s="165"/>
      <c r="R6" s="137">
        <f>+I6</f>
        <v>20</v>
      </c>
      <c r="S6" s="170"/>
      <c r="T6" s="176" t="str">
        <f>IFERROR(IF(S6="","",R6*S6),"-")</f>
        <v/>
      </c>
      <c r="U6" s="94">
        <v>2</v>
      </c>
      <c r="V6" s="84">
        <v>245</v>
      </c>
      <c r="W6" s="85">
        <v>10</v>
      </c>
      <c r="X6" s="94">
        <f>IFERROR(IF(H6="","",ROUNDDOWN(H6/1000*K6*U6*V6*W6,0)),"-")</f>
        <v>6664</v>
      </c>
      <c r="Y6" s="85" t="str">
        <f>IFERROR(IF(Q6="","",ROUNDDOWN(Q6/1000*R6*U6*V6*W6,0)),"-")</f>
        <v/>
      </c>
      <c r="Z6" s="94">
        <f>IFERROR(IF(H6="","",ROUNDDOWN(X6*$V$2,0)),"-")</f>
        <v>186592</v>
      </c>
      <c r="AA6" s="85" t="str">
        <f>IFERROR(IF(Q6="","",ROUNDDOWN(Y6*$V$2,0)),"-")</f>
        <v/>
      </c>
      <c r="AB6" s="94" t="str">
        <f>IFERROR(IF(Q6="","",ROUNDDOWN(X6-Y6,0)),"-")</f>
        <v/>
      </c>
      <c r="AC6" s="95" t="str">
        <f>IFERROR(IF(Q6="","",ROUNDDOWN(Z6-AA6,0)),"-")</f>
        <v/>
      </c>
      <c r="AD6" s="178" t="str">
        <f>IFERROR(IF(Q6="","",ROUNDDOWN(AB6*$AD$2,2)),"-")</f>
        <v/>
      </c>
    </row>
    <row r="7" spans="1:30" s="110" customFormat="1" ht="24.95" customHeight="1" x14ac:dyDescent="0.15">
      <c r="A7" s="133">
        <v>3</v>
      </c>
      <c r="B7" s="134" t="s">
        <v>209</v>
      </c>
      <c r="C7" s="134" t="s">
        <v>1512</v>
      </c>
      <c r="D7" s="135">
        <v>4300</v>
      </c>
      <c r="E7" s="133" t="s">
        <v>567</v>
      </c>
      <c r="F7" s="82" t="s">
        <v>363</v>
      </c>
      <c r="G7" s="82" t="s">
        <v>3052</v>
      </c>
      <c r="H7" s="84">
        <v>34</v>
      </c>
      <c r="I7" s="84">
        <v>6</v>
      </c>
      <c r="J7" s="84">
        <v>2</v>
      </c>
      <c r="K7" s="136">
        <f t="shared" ref="K7:K26" si="3">+I7*J7</f>
        <v>12</v>
      </c>
      <c r="L7" s="133" t="s">
        <v>3511</v>
      </c>
      <c r="M7" s="162"/>
      <c r="N7" s="162"/>
      <c r="O7" s="163"/>
      <c r="P7" s="164"/>
      <c r="Q7" s="165"/>
      <c r="R7" s="137">
        <f t="shared" ref="R7:R26" si="4">+I7</f>
        <v>6</v>
      </c>
      <c r="S7" s="170"/>
      <c r="T7" s="176" t="str">
        <f t="shared" ref="T7:T26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26" si="6">IFERROR(IF(H7="","",ROUNDDOWN(H7/1000*K7*U7*V7*W7,0)),"-")</f>
        <v>1999</v>
      </c>
      <c r="Y7" s="85" t="str">
        <f t="shared" ref="Y7:Y26" si="7">IFERROR(IF(Q7="","",ROUNDDOWN(Q7/1000*R7*U7*V7*W7,0)),"-")</f>
        <v/>
      </c>
      <c r="Z7" s="94">
        <f t="shared" ref="Z7:Z26" si="8">IFERROR(IF(H7="","",ROUNDDOWN(X7*$V$2,0)),"-")</f>
        <v>55972</v>
      </c>
      <c r="AA7" s="85" t="str">
        <f t="shared" ref="AA7:AA26" si="9">IFERROR(IF(Q7="","",ROUNDDOWN(Y7*$V$2,0)),"-")</f>
        <v/>
      </c>
      <c r="AB7" s="94" t="str">
        <f t="shared" ref="AB7:AB26" si="10">IFERROR(IF(Q7="","",ROUNDDOWN(X7-Y7,0)),"-")</f>
        <v/>
      </c>
      <c r="AC7" s="95" t="str">
        <f t="shared" ref="AC7:AC25" si="11">IFERROR(IF(Q7="","",ROUNDDOWN(Z7-AA7,0)),"-")</f>
        <v/>
      </c>
      <c r="AD7" s="178" t="str">
        <f t="shared" ref="AD7:AD26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852</v>
      </c>
      <c r="D8" s="135">
        <v>4500</v>
      </c>
      <c r="E8" s="133" t="s">
        <v>496</v>
      </c>
      <c r="F8" s="82" t="s">
        <v>363</v>
      </c>
      <c r="G8" s="82" t="s">
        <v>1009</v>
      </c>
      <c r="H8" s="84">
        <v>34</v>
      </c>
      <c r="I8" s="84">
        <v>6</v>
      </c>
      <c r="J8" s="84">
        <v>2</v>
      </c>
      <c r="K8" s="136">
        <f t="shared" si="3"/>
        <v>12</v>
      </c>
      <c r="L8" s="133" t="s">
        <v>3511</v>
      </c>
      <c r="M8" s="162"/>
      <c r="N8" s="162"/>
      <c r="O8" s="163"/>
      <c r="P8" s="164"/>
      <c r="Q8" s="165"/>
      <c r="R8" s="137">
        <f t="shared" si="4"/>
        <v>6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7996</v>
      </c>
      <c r="Y8" s="85" t="str">
        <f t="shared" si="7"/>
        <v/>
      </c>
      <c r="Z8" s="94">
        <f t="shared" si="8"/>
        <v>223888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852</v>
      </c>
      <c r="D9" s="135">
        <v>4500</v>
      </c>
      <c r="E9" s="133" t="s">
        <v>567</v>
      </c>
      <c r="F9" s="82" t="s">
        <v>363</v>
      </c>
      <c r="G9" s="82" t="s">
        <v>3052</v>
      </c>
      <c r="H9" s="84">
        <v>34</v>
      </c>
      <c r="I9" s="84">
        <v>2</v>
      </c>
      <c r="J9" s="84">
        <v>2</v>
      </c>
      <c r="K9" s="136">
        <f t="shared" si="3"/>
        <v>4</v>
      </c>
      <c r="L9" s="133" t="s">
        <v>3511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2665</v>
      </c>
      <c r="Y9" s="85" t="str">
        <f t="shared" si="7"/>
        <v/>
      </c>
      <c r="Z9" s="94">
        <f t="shared" si="8"/>
        <v>74620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86</v>
      </c>
      <c r="D10" s="135">
        <v>8000</v>
      </c>
      <c r="E10" s="133" t="s">
        <v>496</v>
      </c>
      <c r="F10" s="82" t="s">
        <v>363</v>
      </c>
      <c r="G10" s="82" t="s">
        <v>1009</v>
      </c>
      <c r="H10" s="84">
        <v>34</v>
      </c>
      <c r="I10" s="84">
        <v>7</v>
      </c>
      <c r="J10" s="84">
        <v>2</v>
      </c>
      <c r="K10" s="136">
        <f t="shared" si="3"/>
        <v>14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7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2332</v>
      </c>
      <c r="Y10" s="85" t="str">
        <f t="shared" si="7"/>
        <v/>
      </c>
      <c r="Z10" s="94">
        <f t="shared" si="8"/>
        <v>65296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86</v>
      </c>
      <c r="D11" s="135">
        <v>8000</v>
      </c>
      <c r="E11" s="133" t="s">
        <v>567</v>
      </c>
      <c r="F11" s="82" t="s">
        <v>363</v>
      </c>
      <c r="G11" s="82" t="s">
        <v>3052</v>
      </c>
      <c r="H11" s="84">
        <v>34</v>
      </c>
      <c r="I11" s="84">
        <v>3</v>
      </c>
      <c r="J11" s="84">
        <v>2</v>
      </c>
      <c r="K11" s="136">
        <f t="shared" si="3"/>
        <v>6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3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999</v>
      </c>
      <c r="Y11" s="85" t="str">
        <f t="shared" si="7"/>
        <v/>
      </c>
      <c r="Z11" s="94">
        <f t="shared" si="8"/>
        <v>27972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1510</v>
      </c>
      <c r="D12" s="135">
        <v>4000</v>
      </c>
      <c r="E12" s="133" t="s">
        <v>530</v>
      </c>
      <c r="F12" s="82" t="s">
        <v>363</v>
      </c>
      <c r="G12" s="82" t="s">
        <v>1162</v>
      </c>
      <c r="H12" s="84">
        <v>34</v>
      </c>
      <c r="I12" s="84">
        <v>4</v>
      </c>
      <c r="J12" s="84">
        <v>2</v>
      </c>
      <c r="K12" s="136">
        <f t="shared" si="3"/>
        <v>8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2</v>
      </c>
      <c r="V12" s="84">
        <v>245</v>
      </c>
      <c r="W12" s="85">
        <v>10</v>
      </c>
      <c r="X12" s="94">
        <f t="shared" si="6"/>
        <v>1332</v>
      </c>
      <c r="Y12" s="85" t="str">
        <f t="shared" si="7"/>
        <v/>
      </c>
      <c r="Z12" s="94">
        <f t="shared" si="8"/>
        <v>37296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1510</v>
      </c>
      <c r="D13" s="135">
        <v>4000</v>
      </c>
      <c r="E13" s="133" t="s">
        <v>494</v>
      </c>
      <c r="F13" s="82" t="s">
        <v>363</v>
      </c>
      <c r="G13" s="82" t="s">
        <v>38</v>
      </c>
      <c r="H13" s="84">
        <v>34</v>
      </c>
      <c r="I13" s="84">
        <v>2</v>
      </c>
      <c r="J13" s="84">
        <v>2</v>
      </c>
      <c r="K13" s="136">
        <f t="shared" si="3"/>
        <v>4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2</v>
      </c>
      <c r="V13" s="84">
        <v>245</v>
      </c>
      <c r="W13" s="85">
        <v>10</v>
      </c>
      <c r="X13" s="94">
        <f t="shared" si="6"/>
        <v>666</v>
      </c>
      <c r="Y13" s="85" t="str">
        <f t="shared" si="7"/>
        <v/>
      </c>
      <c r="Z13" s="94">
        <f t="shared" si="8"/>
        <v>18648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3048</v>
      </c>
      <c r="D14" s="135">
        <v>2600</v>
      </c>
      <c r="E14" s="133" t="s">
        <v>949</v>
      </c>
      <c r="F14" s="82" t="s">
        <v>363</v>
      </c>
      <c r="G14" s="82" t="s">
        <v>3030</v>
      </c>
      <c r="H14" s="179">
        <v>34</v>
      </c>
      <c r="I14" s="84">
        <v>3</v>
      </c>
      <c r="J14" s="84">
        <v>2</v>
      </c>
      <c r="K14" s="136">
        <f t="shared" si="3"/>
        <v>6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3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3998</v>
      </c>
      <c r="Y14" s="85" t="str">
        <f t="shared" si="7"/>
        <v/>
      </c>
      <c r="Z14" s="94">
        <f t="shared" si="8"/>
        <v>111944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3048</v>
      </c>
      <c r="D15" s="135">
        <v>2600</v>
      </c>
      <c r="E15" s="133" t="s">
        <v>675</v>
      </c>
      <c r="F15" s="82" t="s">
        <v>363</v>
      </c>
      <c r="G15" s="82" t="s">
        <v>3053</v>
      </c>
      <c r="H15" s="84">
        <v>34</v>
      </c>
      <c r="I15" s="84">
        <v>1</v>
      </c>
      <c r="J15" s="84">
        <v>2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1332</v>
      </c>
      <c r="Y15" s="85" t="str">
        <f t="shared" si="7"/>
        <v/>
      </c>
      <c r="Z15" s="94">
        <f t="shared" si="8"/>
        <v>37296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3049</v>
      </c>
      <c r="D16" s="135">
        <v>2600</v>
      </c>
      <c r="E16" s="133" t="s">
        <v>487</v>
      </c>
      <c r="F16" s="82" t="s">
        <v>711</v>
      </c>
      <c r="G16" s="82" t="s">
        <v>1009</v>
      </c>
      <c r="H16" s="84">
        <v>34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666</v>
      </c>
      <c r="Y16" s="85" t="str">
        <f t="shared" si="7"/>
        <v/>
      </c>
      <c r="Z16" s="94">
        <f t="shared" si="8"/>
        <v>18648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214</v>
      </c>
      <c r="D17" s="135">
        <v>2600</v>
      </c>
      <c r="E17" s="133" t="s">
        <v>949</v>
      </c>
      <c r="F17" s="82" t="s">
        <v>363</v>
      </c>
      <c r="G17" s="82" t="s">
        <v>3030</v>
      </c>
      <c r="H17" s="84">
        <v>34</v>
      </c>
      <c r="I17" s="84">
        <v>8</v>
      </c>
      <c r="J17" s="84">
        <v>2</v>
      </c>
      <c r="K17" s="136">
        <f t="shared" si="3"/>
        <v>16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8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10662</v>
      </c>
      <c r="Y17" s="85" t="str">
        <f t="shared" si="7"/>
        <v/>
      </c>
      <c r="Z17" s="94">
        <f t="shared" si="8"/>
        <v>298536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214</v>
      </c>
      <c r="D18" s="135">
        <v>2600</v>
      </c>
      <c r="E18" s="133" t="s">
        <v>675</v>
      </c>
      <c r="F18" s="82" t="s">
        <v>363</v>
      </c>
      <c r="G18" s="82" t="s">
        <v>3053</v>
      </c>
      <c r="H18" s="84">
        <v>34</v>
      </c>
      <c r="I18" s="84">
        <v>2</v>
      </c>
      <c r="J18" s="84">
        <v>2</v>
      </c>
      <c r="K18" s="136">
        <f t="shared" si="3"/>
        <v>4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2665</v>
      </c>
      <c r="Y18" s="85" t="str">
        <f t="shared" si="7"/>
        <v/>
      </c>
      <c r="Z18" s="94">
        <f t="shared" si="8"/>
        <v>74620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132</v>
      </c>
      <c r="D19" s="135">
        <v>2600</v>
      </c>
      <c r="E19" s="133" t="s">
        <v>949</v>
      </c>
      <c r="F19" s="82" t="s">
        <v>363</v>
      </c>
      <c r="G19" s="82" t="s">
        <v>3030</v>
      </c>
      <c r="H19" s="84">
        <v>34</v>
      </c>
      <c r="I19" s="84">
        <v>6</v>
      </c>
      <c r="J19" s="84">
        <v>2</v>
      </c>
      <c r="K19" s="136">
        <f t="shared" si="3"/>
        <v>12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6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7996</v>
      </c>
      <c r="Y19" s="85" t="str">
        <f t="shared" si="7"/>
        <v/>
      </c>
      <c r="Z19" s="94">
        <f t="shared" si="8"/>
        <v>223888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132</v>
      </c>
      <c r="D20" s="135">
        <v>2600</v>
      </c>
      <c r="E20" s="133" t="s">
        <v>675</v>
      </c>
      <c r="F20" s="82" t="s">
        <v>363</v>
      </c>
      <c r="G20" s="82" t="s">
        <v>3053</v>
      </c>
      <c r="H20" s="84">
        <v>34</v>
      </c>
      <c r="I20" s="84">
        <v>2</v>
      </c>
      <c r="J20" s="84">
        <v>2</v>
      </c>
      <c r="K20" s="136">
        <f t="shared" si="3"/>
        <v>4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2665</v>
      </c>
      <c r="Y20" s="85" t="str">
        <f t="shared" si="7"/>
        <v/>
      </c>
      <c r="Z20" s="94">
        <f t="shared" si="8"/>
        <v>74620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3050</v>
      </c>
      <c r="D21" s="135">
        <v>2600</v>
      </c>
      <c r="E21" s="133" t="s">
        <v>209</v>
      </c>
      <c r="F21" s="82" t="s">
        <v>711</v>
      </c>
      <c r="G21" s="82" t="s">
        <v>712</v>
      </c>
      <c r="H21" s="84">
        <v>34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666</v>
      </c>
      <c r="Y21" s="85" t="str">
        <f t="shared" si="7"/>
        <v/>
      </c>
      <c r="Z21" s="94">
        <f t="shared" si="8"/>
        <v>18648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172</v>
      </c>
      <c r="D22" s="135">
        <v>2600</v>
      </c>
      <c r="E22" s="133" t="s">
        <v>487</v>
      </c>
      <c r="F22" s="82" t="s">
        <v>711</v>
      </c>
      <c r="G22" s="82" t="s">
        <v>1009</v>
      </c>
      <c r="H22" s="84">
        <v>34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2</v>
      </c>
      <c r="V22" s="84">
        <v>245</v>
      </c>
      <c r="W22" s="85">
        <v>10</v>
      </c>
      <c r="X22" s="94">
        <f t="shared" si="6"/>
        <v>166</v>
      </c>
      <c r="Y22" s="85" t="str">
        <f t="shared" si="7"/>
        <v/>
      </c>
      <c r="Z22" s="94">
        <f t="shared" si="8"/>
        <v>4648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3051</v>
      </c>
      <c r="D23" s="135">
        <v>2600</v>
      </c>
      <c r="E23" s="133" t="s">
        <v>1236</v>
      </c>
      <c r="F23" s="82" t="s">
        <v>711</v>
      </c>
      <c r="G23" s="82" t="s">
        <v>1008</v>
      </c>
      <c r="H23" s="84">
        <v>34</v>
      </c>
      <c r="I23" s="84">
        <v>4</v>
      </c>
      <c r="J23" s="84">
        <v>1</v>
      </c>
      <c r="K23" s="136">
        <f t="shared" si="3"/>
        <v>4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4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2665</v>
      </c>
      <c r="Y23" s="85" t="str">
        <f t="shared" si="7"/>
        <v/>
      </c>
      <c r="Z23" s="94">
        <f t="shared" si="8"/>
        <v>74620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3051</v>
      </c>
      <c r="D24" s="135">
        <v>2600</v>
      </c>
      <c r="E24" s="133" t="s">
        <v>676</v>
      </c>
      <c r="F24" s="82" t="s">
        <v>711</v>
      </c>
      <c r="G24" s="82" t="s">
        <v>1601</v>
      </c>
      <c r="H24" s="84">
        <v>34</v>
      </c>
      <c r="I24" s="84">
        <v>2</v>
      </c>
      <c r="J24" s="84">
        <v>1</v>
      </c>
      <c r="K24" s="136">
        <f t="shared" si="3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8</v>
      </c>
      <c r="V24" s="84">
        <v>245</v>
      </c>
      <c r="W24" s="85">
        <v>10</v>
      </c>
      <c r="X24" s="94">
        <f t="shared" si="6"/>
        <v>1332</v>
      </c>
      <c r="Y24" s="85" t="str">
        <f t="shared" si="7"/>
        <v/>
      </c>
      <c r="Z24" s="94">
        <f t="shared" si="8"/>
        <v>37296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3029</v>
      </c>
      <c r="D25" s="135">
        <v>2600</v>
      </c>
      <c r="E25" s="133" t="s">
        <v>948</v>
      </c>
      <c r="F25" s="82" t="s">
        <v>711</v>
      </c>
      <c r="G25" s="82" t="s">
        <v>436</v>
      </c>
      <c r="H25" s="84">
        <v>34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24</v>
      </c>
      <c r="V25" s="84">
        <v>365</v>
      </c>
      <c r="W25" s="85">
        <v>10</v>
      </c>
      <c r="X25" s="94">
        <f t="shared" si="6"/>
        <v>2978</v>
      </c>
      <c r="Y25" s="85" t="str">
        <f t="shared" si="7"/>
        <v/>
      </c>
      <c r="Z25" s="94">
        <f t="shared" si="8"/>
        <v>83384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237</v>
      </c>
      <c r="D26" s="135">
        <v>2600</v>
      </c>
      <c r="E26" s="133" t="s">
        <v>209</v>
      </c>
      <c r="F26" s="82" t="s">
        <v>711</v>
      </c>
      <c r="G26" s="82" t="s">
        <v>712</v>
      </c>
      <c r="H26" s="84">
        <v>34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666</v>
      </c>
      <c r="Y26" s="85" t="str">
        <f t="shared" si="7"/>
        <v/>
      </c>
      <c r="Z26" s="94">
        <f t="shared" si="8"/>
        <v>18648</v>
      </c>
      <c r="AA26" s="85" t="str">
        <f t="shared" si="9"/>
        <v/>
      </c>
      <c r="AB26" s="94" t="str">
        <f t="shared" si="10"/>
        <v/>
      </c>
      <c r="AC26" s="95" t="str">
        <f>IFERROR(IF(Q26="","",ROUNDDOWN(Z26-AA26,0)),"-")</f>
        <v/>
      </c>
      <c r="AD26" s="178" t="str">
        <f t="shared" si="12"/>
        <v/>
      </c>
    </row>
    <row r="27" spans="1:30" s="110" customFormat="1" ht="24.95" customHeight="1" x14ac:dyDescent="0.15">
      <c r="A27" s="133"/>
      <c r="B27" s="134"/>
      <c r="C27" s="134"/>
      <c r="D27" s="135"/>
      <c r="E27" s="133"/>
      <c r="F27" s="82"/>
      <c r="G27" s="82"/>
      <c r="H27" s="84"/>
      <c r="I27" s="84"/>
      <c r="J27" s="84"/>
      <c r="K27" s="136"/>
      <c r="L27" s="133"/>
      <c r="M27" s="173"/>
      <c r="N27" s="173"/>
      <c r="O27" s="134"/>
      <c r="P27" s="174"/>
      <c r="Q27" s="175"/>
      <c r="R27" s="137"/>
      <c r="S27" s="176"/>
      <c r="T27" s="176"/>
      <c r="U27" s="94"/>
      <c r="V27" s="84"/>
      <c r="W27" s="85"/>
      <c r="X27" s="94"/>
      <c r="Y27" s="85"/>
      <c r="Z27" s="94"/>
      <c r="AA27" s="85"/>
      <c r="AB27" s="94"/>
      <c r="AC27" s="95"/>
      <c r="AD27" s="178"/>
    </row>
    <row r="28" spans="1:30" s="110" customFormat="1" ht="24.95" customHeight="1" thickBot="1" x14ac:dyDescent="0.2">
      <c r="A28" s="97"/>
      <c r="B28" s="98"/>
      <c r="C28" s="98"/>
      <c r="D28" s="99"/>
      <c r="E28" s="97"/>
      <c r="F28" s="100"/>
      <c r="G28" s="100"/>
      <c r="H28" s="102"/>
      <c r="I28" s="102"/>
      <c r="J28" s="102"/>
      <c r="K28" s="157"/>
      <c r="L28" s="97"/>
      <c r="M28" s="104"/>
      <c r="N28" s="104"/>
      <c r="O28" s="98"/>
      <c r="P28" s="105"/>
      <c r="Q28" s="106"/>
      <c r="R28" s="158"/>
      <c r="S28" s="108"/>
      <c r="T28" s="108"/>
      <c r="U28" s="94"/>
      <c r="V28" s="84"/>
      <c r="W28" s="85"/>
      <c r="X28" s="109"/>
      <c r="Y28" s="103"/>
      <c r="Z28" s="109"/>
      <c r="AA28" s="103"/>
      <c r="AB28" s="109"/>
      <c r="AC28" s="159"/>
      <c r="AD28" s="180"/>
    </row>
    <row r="29" spans="1:30" ht="24.95" customHeight="1" thickBot="1" x14ac:dyDescent="0.2">
      <c r="M29" s="46"/>
      <c r="N29" s="46"/>
      <c r="O29" s="46"/>
      <c r="P29" s="46"/>
      <c r="Q29" s="46"/>
      <c r="R29" s="111"/>
      <c r="S29" s="251" t="s">
        <v>40</v>
      </c>
      <c r="T29" s="181" t="str">
        <f>IF(SUBTOTAL(9,T5:T28)=0,"",SUBTOTAL(9,T5:T28))</f>
        <v/>
      </c>
      <c r="U29" s="190"/>
      <c r="V29" s="191"/>
      <c r="W29" s="192"/>
      <c r="X29" s="182">
        <f t="shared" ref="X29:AD29" si="13">IF(SUBTOTAL(9,X5:X28)=0,"",SUBTOTAL(9,X5:X28))</f>
        <v>64442</v>
      </c>
      <c r="Y29" s="184" t="str">
        <f t="shared" si="13"/>
        <v/>
      </c>
      <c r="Z29" s="182">
        <f t="shared" si="13"/>
        <v>1804376</v>
      </c>
      <c r="AA29" s="184" t="str">
        <f t="shared" si="13"/>
        <v/>
      </c>
      <c r="AB29" s="182" t="str">
        <f t="shared" si="13"/>
        <v/>
      </c>
      <c r="AC29" s="183" t="str">
        <f t="shared" si="13"/>
        <v/>
      </c>
      <c r="AD29" s="186" t="str">
        <f t="shared" si="13"/>
        <v/>
      </c>
    </row>
    <row r="30" spans="1:30" ht="24.95" customHeight="1" thickBot="1" x14ac:dyDescent="0.2">
      <c r="S30" s="262" t="s">
        <v>3544</v>
      </c>
      <c r="T30" s="264"/>
    </row>
    <row r="31" spans="1:30" ht="24.95" customHeight="1" thickTop="1" thickBot="1" x14ac:dyDescent="0.2">
      <c r="S31" s="265" t="s">
        <v>3545</v>
      </c>
      <c r="T31" s="268" t="str">
        <f>IF(T29="","",T29+T30)</f>
        <v/>
      </c>
    </row>
    <row r="32" spans="1:30" ht="24.95" customHeight="1" thickTop="1" x14ac:dyDescent="0.15"/>
  </sheetData>
  <sheetProtection algorithmName="SHA-512" hashValue="5WdQePyi8b/lVQskAsQOHnx/8tR8Nxl5sl1R6T8L8prKorjYxBCShhQI6i5CXOI4O5xAXliYPx35e2NCnl5WuA==" saltValue="uYKRgjUSUBDSfjdJHC/Tfg==" spinCount="100000" sheet="1" objects="1" scenarios="1" autoFilter="0"/>
  <autoFilter ref="A4:AD2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6">
    <cfRule type="containsBlanks" dxfId="19" priority="7" stopIfTrue="1">
      <formula>LEN(TRIM(M5))=0</formula>
    </cfRule>
  </conditionalFormatting>
  <conditionalFormatting sqref="S5">
    <cfRule type="containsBlanks" dxfId="18" priority="4">
      <formula>LEN(TRIM(S5))=0</formula>
    </cfRule>
  </conditionalFormatting>
  <conditionalFormatting sqref="S6:S26">
    <cfRule type="containsBlanks" dxfId="17" priority="3">
      <formula>LEN(TRIM(S6))=0</formula>
    </cfRule>
  </conditionalFormatting>
  <conditionalFormatting sqref="S29">
    <cfRule type="containsBlanks" dxfId="16" priority="2">
      <formula>LEN(TRIM(S29))=0</formula>
    </cfRule>
  </conditionalFormatting>
  <conditionalFormatting sqref="T30">
    <cfRule type="containsBlanks" dxfId="15" priority="1">
      <formula>LEN(TRIM(T30))=0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F6957-270B-4179-A978-7C8D0D8E139D}">
  <sheetPr>
    <pageSetUpPr fitToPage="1"/>
  </sheetPr>
  <dimension ref="A1:AD18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110</v>
      </c>
      <c r="D1" s="41" t="s">
        <v>1</v>
      </c>
      <c r="E1" s="187" t="s">
        <v>3063</v>
      </c>
      <c r="F1" s="188"/>
      <c r="G1" s="189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3055</v>
      </c>
      <c r="D5" s="66">
        <v>3000</v>
      </c>
      <c r="E5" s="64" t="s">
        <v>735</v>
      </c>
      <c r="F5" s="67" t="s">
        <v>36</v>
      </c>
      <c r="G5" s="67" t="s">
        <v>142</v>
      </c>
      <c r="H5" s="74">
        <v>42</v>
      </c>
      <c r="I5" s="74">
        <v>4</v>
      </c>
      <c r="J5" s="74">
        <v>2</v>
      </c>
      <c r="K5" s="136">
        <f>+I5*J5</f>
        <v>8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6585</v>
      </c>
      <c r="Y5" s="75" t="str">
        <f>IFERROR(IF(Q5="","",ROUNDDOWN(Q5/1000*R5*U5*V5*W5,0)),"-")</f>
        <v/>
      </c>
      <c r="Z5" s="73">
        <f>IFERROR(IF(H5="","",ROUNDDOWN(X5*$V$2,0)),"-")</f>
        <v>184380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3056</v>
      </c>
      <c r="D6" s="135">
        <v>3000</v>
      </c>
      <c r="E6" s="133" t="s">
        <v>734</v>
      </c>
      <c r="F6" s="82" t="s">
        <v>36</v>
      </c>
      <c r="G6" s="82" t="s">
        <v>142</v>
      </c>
      <c r="H6" s="84">
        <v>42</v>
      </c>
      <c r="I6" s="84">
        <v>3</v>
      </c>
      <c r="J6" s="84">
        <v>2</v>
      </c>
      <c r="K6" s="136">
        <f>+I6*J6</f>
        <v>6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2</v>
      </c>
      <c r="V6" s="84">
        <v>245</v>
      </c>
      <c r="W6" s="85">
        <v>10</v>
      </c>
      <c r="X6" s="94">
        <f>IFERROR(IF(H6="","",ROUNDDOWN(H6/1000*K6*U6*V6*W6,0)),"-")</f>
        <v>1234</v>
      </c>
      <c r="Y6" s="85" t="str">
        <f>IFERROR(IF(Q6="","",ROUNDDOWN(Q6/1000*R6*U6*V6*W6,0)),"-")</f>
        <v/>
      </c>
      <c r="Z6" s="94">
        <f>IFERROR(IF(H6="","",ROUNDDOWN(X6*$V$2,0)),"-")</f>
        <v>34552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453</v>
      </c>
      <c r="D7" s="135">
        <v>3800</v>
      </c>
      <c r="E7" s="133" t="s">
        <v>734</v>
      </c>
      <c r="F7" s="82" t="s">
        <v>36</v>
      </c>
      <c r="G7" s="82" t="s">
        <v>142</v>
      </c>
      <c r="H7" s="84">
        <v>42</v>
      </c>
      <c r="I7" s="84">
        <v>1</v>
      </c>
      <c r="J7" s="84">
        <v>2</v>
      </c>
      <c r="K7" s="136">
        <f t="shared" ref="K7:K12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12" si="4">+I7</f>
        <v>1</v>
      </c>
      <c r="S7" s="170"/>
      <c r="T7" s="176" t="str">
        <f t="shared" ref="T7:T12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12" si="6">IFERROR(IF(H7="","",ROUNDDOWN(H7/1000*K7*U7*V7*W7,0)),"-")</f>
        <v>411</v>
      </c>
      <c r="Y7" s="85" t="str">
        <f t="shared" ref="Y7:Y12" si="7">IFERROR(IF(Q7="","",ROUNDDOWN(Q7/1000*R7*U7*V7*W7,0)),"-")</f>
        <v/>
      </c>
      <c r="Z7" s="94">
        <f t="shared" ref="Z7:Z12" si="8">IFERROR(IF(H7="","",ROUNDDOWN(X7*$V$2,0)),"-")</f>
        <v>11508</v>
      </c>
      <c r="AA7" s="85" t="str">
        <f t="shared" ref="AA7:AA12" si="9">IFERROR(IF(Q7="","",ROUNDDOWN(Y7*$V$2,0)),"-")</f>
        <v/>
      </c>
      <c r="AB7" s="94" t="str">
        <f t="shared" ref="AB7:AB12" si="10">IFERROR(IF(Q7="","",ROUNDDOWN(X7-Y7,0)),"-")</f>
        <v/>
      </c>
      <c r="AC7" s="95" t="str">
        <f t="shared" ref="AC7:AC12" si="11">IFERROR(IF(Q7="","",ROUNDDOWN(Z7-AA7,0)),"-")</f>
        <v/>
      </c>
      <c r="AD7" s="178" t="str">
        <f t="shared" ref="AD7:AD12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41</v>
      </c>
      <c r="D8" s="135">
        <v>3000</v>
      </c>
      <c r="E8" s="133" t="s">
        <v>734</v>
      </c>
      <c r="F8" s="82" t="s">
        <v>36</v>
      </c>
      <c r="G8" s="82" t="s">
        <v>142</v>
      </c>
      <c r="H8" s="84">
        <v>42</v>
      </c>
      <c r="I8" s="84">
        <v>2</v>
      </c>
      <c r="J8" s="84">
        <v>2</v>
      </c>
      <c r="K8" s="136">
        <f t="shared" si="3"/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2</v>
      </c>
      <c r="V8" s="84">
        <v>245</v>
      </c>
      <c r="W8" s="85">
        <v>10</v>
      </c>
      <c r="X8" s="94">
        <f t="shared" si="6"/>
        <v>823</v>
      </c>
      <c r="Y8" s="85" t="str">
        <f t="shared" si="7"/>
        <v/>
      </c>
      <c r="Z8" s="94">
        <f t="shared" si="8"/>
        <v>23044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3057</v>
      </c>
      <c r="D9" s="135">
        <v>3800</v>
      </c>
      <c r="E9" s="133" t="s">
        <v>3059</v>
      </c>
      <c r="F9" s="82" t="s">
        <v>24</v>
      </c>
      <c r="G9" s="82" t="s">
        <v>3060</v>
      </c>
      <c r="H9" s="84">
        <v>42</v>
      </c>
      <c r="I9" s="84">
        <v>8</v>
      </c>
      <c r="J9" s="84">
        <v>1</v>
      </c>
      <c r="K9" s="136">
        <f t="shared" si="3"/>
        <v>8</v>
      </c>
      <c r="L9" s="133" t="s">
        <v>3511</v>
      </c>
      <c r="M9" s="162"/>
      <c r="N9" s="162"/>
      <c r="O9" s="163"/>
      <c r="P9" s="164"/>
      <c r="Q9" s="165"/>
      <c r="R9" s="137">
        <f t="shared" si="4"/>
        <v>8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6585</v>
      </c>
      <c r="Y9" s="85" t="str">
        <f t="shared" si="7"/>
        <v/>
      </c>
      <c r="Z9" s="94">
        <f t="shared" si="8"/>
        <v>184380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3058</v>
      </c>
      <c r="D10" s="135">
        <v>3000</v>
      </c>
      <c r="E10" s="133" t="s">
        <v>740</v>
      </c>
      <c r="F10" s="82" t="s">
        <v>179</v>
      </c>
      <c r="G10" s="82" t="s">
        <v>203</v>
      </c>
      <c r="H10" s="84">
        <v>60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294</v>
      </c>
      <c r="Y10" s="85" t="str">
        <f t="shared" si="7"/>
        <v/>
      </c>
      <c r="Z10" s="94">
        <f t="shared" si="8"/>
        <v>8232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/>
      <c r="C11" s="134" t="s">
        <v>1269</v>
      </c>
      <c r="D11" s="135">
        <v>2200</v>
      </c>
      <c r="E11" s="133" t="s">
        <v>737</v>
      </c>
      <c r="F11" s="82" t="s">
        <v>208</v>
      </c>
      <c r="G11" s="82" t="s">
        <v>75</v>
      </c>
      <c r="H11" s="84">
        <v>22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8</v>
      </c>
      <c r="V11" s="84">
        <v>245</v>
      </c>
      <c r="W11" s="85">
        <v>10</v>
      </c>
      <c r="X11" s="94">
        <f t="shared" si="6"/>
        <v>862</v>
      </c>
      <c r="Y11" s="85" t="str">
        <f t="shared" si="7"/>
        <v/>
      </c>
      <c r="Z11" s="94">
        <f t="shared" si="8"/>
        <v>24136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/>
      <c r="C12" s="134" t="s">
        <v>1385</v>
      </c>
      <c r="D12" s="135">
        <v>4500</v>
      </c>
      <c r="E12" s="133" t="s">
        <v>490</v>
      </c>
      <c r="F12" s="82" t="s">
        <v>3061</v>
      </c>
      <c r="G12" s="82" t="s">
        <v>3062</v>
      </c>
      <c r="H12" s="84">
        <v>300</v>
      </c>
      <c r="I12" s="84">
        <v>3</v>
      </c>
      <c r="J12" s="84">
        <v>1</v>
      </c>
      <c r="K12" s="136">
        <f t="shared" si="3"/>
        <v>3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3</v>
      </c>
      <c r="S12" s="170"/>
      <c r="T12" s="176" t="str">
        <f t="shared" si="5"/>
        <v/>
      </c>
      <c r="U12" s="94">
        <v>10</v>
      </c>
      <c r="V12" s="84">
        <v>365</v>
      </c>
      <c r="W12" s="85">
        <v>10</v>
      </c>
      <c r="X12" s="94">
        <f t="shared" si="6"/>
        <v>32850</v>
      </c>
      <c r="Y12" s="85" t="str">
        <f t="shared" si="7"/>
        <v/>
      </c>
      <c r="Z12" s="94">
        <f t="shared" si="8"/>
        <v>919800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/>
      <c r="B13" s="134"/>
      <c r="C13" s="134"/>
      <c r="D13" s="135"/>
      <c r="E13" s="133"/>
      <c r="F13" s="82"/>
      <c r="G13" s="82"/>
      <c r="H13" s="84"/>
      <c r="I13" s="84"/>
      <c r="J13" s="84"/>
      <c r="K13" s="136"/>
      <c r="L13" s="133"/>
      <c r="M13" s="173"/>
      <c r="N13" s="173"/>
      <c r="O13" s="134"/>
      <c r="P13" s="174"/>
      <c r="Q13" s="175"/>
      <c r="R13" s="137"/>
      <c r="S13" s="176"/>
      <c r="T13" s="176"/>
      <c r="U13" s="94"/>
      <c r="V13" s="84"/>
      <c r="W13" s="85"/>
      <c r="X13" s="94"/>
      <c r="Y13" s="85"/>
      <c r="Z13" s="94"/>
      <c r="AA13" s="85"/>
      <c r="AB13" s="94"/>
      <c r="AC13" s="95"/>
      <c r="AD13" s="178"/>
    </row>
    <row r="14" spans="1:30" s="110" customFormat="1" ht="24.95" customHeight="1" thickBot="1" x14ac:dyDescent="0.2">
      <c r="A14" s="97"/>
      <c r="B14" s="98"/>
      <c r="C14" s="98"/>
      <c r="D14" s="99"/>
      <c r="E14" s="97"/>
      <c r="F14" s="100"/>
      <c r="G14" s="100"/>
      <c r="H14" s="102"/>
      <c r="I14" s="102"/>
      <c r="J14" s="102"/>
      <c r="K14" s="157"/>
      <c r="L14" s="97"/>
      <c r="M14" s="104"/>
      <c r="N14" s="104"/>
      <c r="O14" s="98"/>
      <c r="P14" s="105"/>
      <c r="Q14" s="106"/>
      <c r="R14" s="158"/>
      <c r="S14" s="108"/>
      <c r="T14" s="108"/>
      <c r="U14" s="94"/>
      <c r="V14" s="84"/>
      <c r="W14" s="85"/>
      <c r="X14" s="109"/>
      <c r="Y14" s="103"/>
      <c r="Z14" s="109"/>
      <c r="AA14" s="103"/>
      <c r="AB14" s="109"/>
      <c r="AC14" s="159"/>
      <c r="AD14" s="180"/>
    </row>
    <row r="15" spans="1:30" ht="24.95" customHeight="1" thickBot="1" x14ac:dyDescent="0.2">
      <c r="M15" s="46"/>
      <c r="N15" s="46"/>
      <c r="O15" s="46"/>
      <c r="P15" s="46"/>
      <c r="Q15" s="46"/>
      <c r="R15" s="111"/>
      <c r="S15" s="251" t="s">
        <v>40</v>
      </c>
      <c r="T15" s="181" t="str">
        <f>IF(SUBTOTAL(9,T5:T14)=0,"",SUBTOTAL(9,T5:T14))</f>
        <v/>
      </c>
      <c r="U15" s="190"/>
      <c r="V15" s="191"/>
      <c r="W15" s="192"/>
      <c r="X15" s="182">
        <f t="shared" ref="X15:AD15" si="13">IF(SUBTOTAL(9,X5:X14)=0,"",SUBTOTAL(9,X5:X14))</f>
        <v>49644</v>
      </c>
      <c r="Y15" s="184" t="str">
        <f t="shared" si="13"/>
        <v/>
      </c>
      <c r="Z15" s="182">
        <f t="shared" si="13"/>
        <v>1390032</v>
      </c>
      <c r="AA15" s="184" t="str">
        <f t="shared" si="13"/>
        <v/>
      </c>
      <c r="AB15" s="182" t="str">
        <f t="shared" si="13"/>
        <v/>
      </c>
      <c r="AC15" s="183" t="str">
        <f t="shared" si="13"/>
        <v/>
      </c>
      <c r="AD15" s="186" t="str">
        <f t="shared" si="13"/>
        <v/>
      </c>
    </row>
    <row r="16" spans="1:30" ht="24.95" customHeight="1" thickBot="1" x14ac:dyDescent="0.2">
      <c r="S16" s="262" t="s">
        <v>3544</v>
      </c>
      <c r="T16" s="264"/>
    </row>
    <row r="17" spans="19:20" ht="24.95" customHeight="1" thickTop="1" thickBot="1" x14ac:dyDescent="0.2">
      <c r="S17" s="265" t="s">
        <v>3545</v>
      </c>
      <c r="T17" s="267" t="str">
        <f>IF(T15="","",T15+T16)</f>
        <v/>
      </c>
    </row>
    <row r="18" spans="19:20" ht="24.95" customHeight="1" thickTop="1" x14ac:dyDescent="0.15"/>
  </sheetData>
  <sheetProtection algorithmName="SHA-512" hashValue="NGUfdJCKcph6qumSUBOB52tEa3eIqPoYpr5d7PeTZW0BSmXFlDEb5LRpOk7oGU0Fm+NQmGx95kZV2QGieRsZFg==" saltValue="iS7pG0iafp8vFhPwSzBdHg==" spinCount="100000" sheet="1" objects="1" scenarios="1"/>
  <autoFilter ref="A4:AD15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2">
    <cfRule type="containsBlanks" dxfId="14" priority="7" stopIfTrue="1">
      <formula>LEN(TRIM(M5))=0</formula>
    </cfRule>
  </conditionalFormatting>
  <conditionalFormatting sqref="S5">
    <cfRule type="containsBlanks" dxfId="13" priority="4">
      <formula>LEN(TRIM(S5))=0</formula>
    </cfRule>
  </conditionalFormatting>
  <conditionalFormatting sqref="S6:S12">
    <cfRule type="containsBlanks" dxfId="12" priority="3">
      <formula>LEN(TRIM(S6))=0</formula>
    </cfRule>
  </conditionalFormatting>
  <conditionalFormatting sqref="S15">
    <cfRule type="containsBlanks" dxfId="11" priority="2">
      <formula>LEN(TRIM(S15))=0</formula>
    </cfRule>
  </conditionalFormatting>
  <conditionalFormatting sqref="T16">
    <cfRule type="containsBlanks" dxfId="10" priority="1">
      <formula>LEN(TRIM(T16))=0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BA684-16DE-4C5F-96D1-13820FC0ED6E}">
  <sheetPr>
    <pageSetUpPr fitToPage="1"/>
  </sheetPr>
  <dimension ref="A1:AD18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110</v>
      </c>
      <c r="D1" s="41" t="s">
        <v>1</v>
      </c>
      <c r="E1" s="187" t="s">
        <v>3054</v>
      </c>
      <c r="F1" s="188"/>
      <c r="G1" s="189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3055</v>
      </c>
      <c r="D5" s="66">
        <v>3000</v>
      </c>
      <c r="E5" s="64" t="s">
        <v>735</v>
      </c>
      <c r="F5" s="67" t="s">
        <v>36</v>
      </c>
      <c r="G5" s="67" t="s">
        <v>142</v>
      </c>
      <c r="H5" s="74">
        <v>42</v>
      </c>
      <c r="I5" s="74">
        <v>4</v>
      </c>
      <c r="J5" s="74">
        <v>2</v>
      </c>
      <c r="K5" s="136">
        <f>+I5*J5</f>
        <v>8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6585</v>
      </c>
      <c r="Y5" s="75" t="str">
        <f>IFERROR(IF(Q5="","",ROUNDDOWN(Q5/1000*R5*U5*V5*W5,0)),"-")</f>
        <v/>
      </c>
      <c r="Z5" s="73">
        <f>IFERROR(IF(H5="","",ROUNDDOWN(X5*$V$2,0)),"-")</f>
        <v>184380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3056</v>
      </c>
      <c r="D6" s="135">
        <v>3000</v>
      </c>
      <c r="E6" s="133" t="s">
        <v>734</v>
      </c>
      <c r="F6" s="82" t="s">
        <v>36</v>
      </c>
      <c r="G6" s="82" t="s">
        <v>142</v>
      </c>
      <c r="H6" s="84">
        <v>42</v>
      </c>
      <c r="I6" s="84">
        <v>3</v>
      </c>
      <c r="J6" s="84">
        <v>2</v>
      </c>
      <c r="K6" s="136">
        <f>+I6*J6</f>
        <v>6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2</v>
      </c>
      <c r="V6" s="84">
        <v>245</v>
      </c>
      <c r="W6" s="85">
        <v>10</v>
      </c>
      <c r="X6" s="94">
        <f>IFERROR(IF(H6="","",ROUNDDOWN(H6/1000*K6*U6*V6*W6,0)),"-")</f>
        <v>1234</v>
      </c>
      <c r="Y6" s="85" t="str">
        <f>IFERROR(IF(Q6="","",ROUNDDOWN(Q6/1000*R6*U6*V6*W6,0)),"-")</f>
        <v/>
      </c>
      <c r="Z6" s="94">
        <f>IFERROR(IF(H6="","",ROUNDDOWN(X6*$V$2,0)),"-")</f>
        <v>34552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453</v>
      </c>
      <c r="D7" s="135">
        <v>3800</v>
      </c>
      <c r="E7" s="133" t="s">
        <v>734</v>
      </c>
      <c r="F7" s="82" t="s">
        <v>36</v>
      </c>
      <c r="G7" s="82" t="s">
        <v>142</v>
      </c>
      <c r="H7" s="84">
        <v>42</v>
      </c>
      <c r="I7" s="84">
        <v>1</v>
      </c>
      <c r="J7" s="84">
        <v>2</v>
      </c>
      <c r="K7" s="136">
        <f t="shared" ref="K7:K12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12" si="4">+I7</f>
        <v>1</v>
      </c>
      <c r="S7" s="170"/>
      <c r="T7" s="176" t="str">
        <f t="shared" ref="T7:T12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12" si="6">IFERROR(IF(H7="","",ROUNDDOWN(H7/1000*K7*U7*V7*W7,0)),"-")</f>
        <v>411</v>
      </c>
      <c r="Y7" s="85" t="str">
        <f t="shared" ref="Y7:Y12" si="7">IFERROR(IF(Q7="","",ROUNDDOWN(Q7/1000*R7*U7*V7*W7,0)),"-")</f>
        <v/>
      </c>
      <c r="Z7" s="94">
        <f t="shared" ref="Z7:Z12" si="8">IFERROR(IF(H7="","",ROUNDDOWN(X7*$V$2,0)),"-")</f>
        <v>11508</v>
      </c>
      <c r="AA7" s="85" t="str">
        <f t="shared" ref="AA7:AA12" si="9">IFERROR(IF(Q7="","",ROUNDDOWN(Y7*$V$2,0)),"-")</f>
        <v/>
      </c>
      <c r="AB7" s="94" t="str">
        <f t="shared" ref="AB7:AB12" si="10">IFERROR(IF(Q7="","",ROUNDDOWN(X7-Y7,0)),"-")</f>
        <v/>
      </c>
      <c r="AC7" s="95" t="str">
        <f t="shared" ref="AC7:AC12" si="11">IFERROR(IF(Q7="","",ROUNDDOWN(Z7-AA7,0)),"-")</f>
        <v/>
      </c>
      <c r="AD7" s="178" t="str">
        <f t="shared" ref="AD7:AD12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41</v>
      </c>
      <c r="D8" s="135">
        <v>3000</v>
      </c>
      <c r="E8" s="133" t="s">
        <v>734</v>
      </c>
      <c r="F8" s="82" t="s">
        <v>36</v>
      </c>
      <c r="G8" s="82" t="s">
        <v>142</v>
      </c>
      <c r="H8" s="84">
        <v>42</v>
      </c>
      <c r="I8" s="84">
        <v>2</v>
      </c>
      <c r="J8" s="84">
        <v>2</v>
      </c>
      <c r="K8" s="136">
        <f t="shared" si="3"/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2</v>
      </c>
      <c r="V8" s="84">
        <v>245</v>
      </c>
      <c r="W8" s="85">
        <v>10</v>
      </c>
      <c r="X8" s="94">
        <f t="shared" si="6"/>
        <v>823</v>
      </c>
      <c r="Y8" s="85" t="str">
        <f t="shared" si="7"/>
        <v/>
      </c>
      <c r="Z8" s="94">
        <f t="shared" si="8"/>
        <v>23044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3057</v>
      </c>
      <c r="D9" s="135">
        <v>3800</v>
      </c>
      <c r="E9" s="133" t="s">
        <v>3059</v>
      </c>
      <c r="F9" s="82" t="s">
        <v>24</v>
      </c>
      <c r="G9" s="82" t="s">
        <v>3060</v>
      </c>
      <c r="H9" s="84">
        <v>42</v>
      </c>
      <c r="I9" s="84">
        <v>8</v>
      </c>
      <c r="J9" s="84">
        <v>1</v>
      </c>
      <c r="K9" s="136">
        <f t="shared" si="3"/>
        <v>8</v>
      </c>
      <c r="L9" s="133" t="s">
        <v>3511</v>
      </c>
      <c r="M9" s="162"/>
      <c r="N9" s="162"/>
      <c r="O9" s="163"/>
      <c r="P9" s="164"/>
      <c r="Q9" s="165"/>
      <c r="R9" s="137">
        <f t="shared" si="4"/>
        <v>8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6585</v>
      </c>
      <c r="Y9" s="85" t="str">
        <f t="shared" si="7"/>
        <v/>
      </c>
      <c r="Z9" s="94">
        <f t="shared" si="8"/>
        <v>184380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3058</v>
      </c>
      <c r="D10" s="135">
        <v>3000</v>
      </c>
      <c r="E10" s="133" t="s">
        <v>740</v>
      </c>
      <c r="F10" s="82" t="s">
        <v>179</v>
      </c>
      <c r="G10" s="82" t="s">
        <v>203</v>
      </c>
      <c r="H10" s="84">
        <v>60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294</v>
      </c>
      <c r="Y10" s="85" t="str">
        <f t="shared" si="7"/>
        <v/>
      </c>
      <c r="Z10" s="94">
        <f t="shared" si="8"/>
        <v>8232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/>
      <c r="C11" s="134" t="s">
        <v>1269</v>
      </c>
      <c r="D11" s="135">
        <v>2200</v>
      </c>
      <c r="E11" s="133" t="s">
        <v>737</v>
      </c>
      <c r="F11" s="82" t="s">
        <v>208</v>
      </c>
      <c r="G11" s="82" t="s">
        <v>75</v>
      </c>
      <c r="H11" s="84">
        <v>22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8</v>
      </c>
      <c r="V11" s="84">
        <v>245</v>
      </c>
      <c r="W11" s="85">
        <v>10</v>
      </c>
      <c r="X11" s="94">
        <f t="shared" si="6"/>
        <v>862</v>
      </c>
      <c r="Y11" s="85" t="str">
        <f t="shared" si="7"/>
        <v/>
      </c>
      <c r="Z11" s="94">
        <f t="shared" si="8"/>
        <v>24136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/>
      <c r="C12" s="134" t="s">
        <v>1385</v>
      </c>
      <c r="D12" s="135">
        <v>4500</v>
      </c>
      <c r="E12" s="133" t="s">
        <v>490</v>
      </c>
      <c r="F12" s="82" t="s">
        <v>3061</v>
      </c>
      <c r="G12" s="82" t="s">
        <v>3062</v>
      </c>
      <c r="H12" s="84">
        <v>300</v>
      </c>
      <c r="I12" s="84">
        <v>3</v>
      </c>
      <c r="J12" s="84">
        <v>1</v>
      </c>
      <c r="K12" s="136">
        <f t="shared" si="3"/>
        <v>3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3</v>
      </c>
      <c r="S12" s="170"/>
      <c r="T12" s="176" t="str">
        <f t="shared" si="5"/>
        <v/>
      </c>
      <c r="U12" s="94">
        <v>10</v>
      </c>
      <c r="V12" s="84">
        <v>365</v>
      </c>
      <c r="W12" s="85">
        <v>10</v>
      </c>
      <c r="X12" s="94">
        <f t="shared" si="6"/>
        <v>32850</v>
      </c>
      <c r="Y12" s="85" t="str">
        <f t="shared" si="7"/>
        <v/>
      </c>
      <c r="Z12" s="94">
        <f t="shared" si="8"/>
        <v>919800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/>
      <c r="B13" s="134"/>
      <c r="C13" s="134"/>
      <c r="D13" s="135"/>
      <c r="E13" s="133"/>
      <c r="F13" s="82"/>
      <c r="G13" s="82"/>
      <c r="H13" s="179"/>
      <c r="I13" s="84"/>
      <c r="J13" s="84"/>
      <c r="K13" s="136"/>
      <c r="L13" s="133"/>
      <c r="M13" s="173"/>
      <c r="N13" s="173"/>
      <c r="O13" s="134"/>
      <c r="P13" s="174"/>
      <c r="Q13" s="175"/>
      <c r="R13" s="137"/>
      <c r="S13" s="176"/>
      <c r="T13" s="176"/>
      <c r="U13" s="94"/>
      <c r="V13" s="84"/>
      <c r="W13" s="85"/>
      <c r="X13" s="94"/>
      <c r="Y13" s="85"/>
      <c r="Z13" s="94"/>
      <c r="AA13" s="85"/>
      <c r="AB13" s="94"/>
      <c r="AC13" s="95"/>
      <c r="AD13" s="178"/>
    </row>
    <row r="14" spans="1:30" s="110" customFormat="1" ht="24.95" customHeight="1" thickBot="1" x14ac:dyDescent="0.2">
      <c r="A14" s="97"/>
      <c r="B14" s="98"/>
      <c r="C14" s="98"/>
      <c r="D14" s="99"/>
      <c r="E14" s="97"/>
      <c r="F14" s="100"/>
      <c r="G14" s="100"/>
      <c r="H14" s="102"/>
      <c r="I14" s="102"/>
      <c r="J14" s="102"/>
      <c r="K14" s="157"/>
      <c r="L14" s="97"/>
      <c r="M14" s="104"/>
      <c r="N14" s="104"/>
      <c r="O14" s="98"/>
      <c r="P14" s="105"/>
      <c r="Q14" s="106"/>
      <c r="R14" s="158"/>
      <c r="S14" s="108"/>
      <c r="T14" s="108"/>
      <c r="U14" s="94"/>
      <c r="V14" s="84"/>
      <c r="W14" s="85"/>
      <c r="X14" s="109"/>
      <c r="Y14" s="103"/>
      <c r="Z14" s="109"/>
      <c r="AA14" s="103"/>
      <c r="AB14" s="109"/>
      <c r="AC14" s="159"/>
      <c r="AD14" s="180"/>
    </row>
    <row r="15" spans="1:30" ht="24.95" customHeight="1" thickBot="1" x14ac:dyDescent="0.2">
      <c r="M15" s="46"/>
      <c r="N15" s="46"/>
      <c r="O15" s="46"/>
      <c r="P15" s="46"/>
      <c r="Q15" s="46"/>
      <c r="R15" s="111"/>
      <c r="S15" s="251" t="s">
        <v>40</v>
      </c>
      <c r="T15" s="181" t="str">
        <f>IF(SUBTOTAL(9,T5:T14)=0,"",SUBTOTAL(9,T5:T14))</f>
        <v/>
      </c>
      <c r="U15" s="190"/>
      <c r="V15" s="191"/>
      <c r="W15" s="192"/>
      <c r="X15" s="182">
        <f t="shared" ref="X15:AD15" si="13">IF(SUBTOTAL(9,X5:X14)=0,"",SUBTOTAL(9,X5:X14))</f>
        <v>49644</v>
      </c>
      <c r="Y15" s="184" t="str">
        <f t="shared" si="13"/>
        <v/>
      </c>
      <c r="Z15" s="182">
        <f t="shared" si="13"/>
        <v>1390032</v>
      </c>
      <c r="AA15" s="184" t="str">
        <f t="shared" si="13"/>
        <v/>
      </c>
      <c r="AB15" s="182" t="str">
        <f t="shared" si="13"/>
        <v/>
      </c>
      <c r="AC15" s="183" t="str">
        <f t="shared" si="13"/>
        <v/>
      </c>
      <c r="AD15" s="186" t="str">
        <f t="shared" si="13"/>
        <v/>
      </c>
    </row>
    <row r="16" spans="1:30" ht="24.95" customHeight="1" thickBot="1" x14ac:dyDescent="0.2">
      <c r="S16" s="262" t="s">
        <v>3544</v>
      </c>
      <c r="T16" s="264"/>
    </row>
    <row r="17" spans="19:20" ht="24.95" customHeight="1" thickTop="1" thickBot="1" x14ac:dyDescent="0.2">
      <c r="S17" s="265" t="s">
        <v>3545</v>
      </c>
      <c r="T17" s="268" t="str">
        <f>IF(T15="","",T15+T16)</f>
        <v/>
      </c>
    </row>
    <row r="18" spans="19:20" ht="24.95" customHeight="1" thickTop="1" x14ac:dyDescent="0.15"/>
  </sheetData>
  <sheetProtection algorithmName="SHA-512" hashValue="egsm9Cck3RuRkiKFnlhbzoOkWRjBkHOKRn8pSPrVgfPu6qG5sBbkLKf8/rX+rR42BZ/VOMF4SXmvrS7BaHyduQ==" saltValue="ZAKrSiQmFCg/nKEB3oNYbw==" spinCount="100000" sheet="1" objects="1" scenarios="1" autoFilter="0"/>
  <autoFilter ref="A4:AD15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2">
    <cfRule type="containsBlanks" dxfId="9" priority="7" stopIfTrue="1">
      <formula>LEN(TRIM(M5))=0</formula>
    </cfRule>
  </conditionalFormatting>
  <conditionalFormatting sqref="S5">
    <cfRule type="containsBlanks" dxfId="8" priority="4">
      <formula>LEN(TRIM(S5))=0</formula>
    </cfRule>
  </conditionalFormatting>
  <conditionalFormatting sqref="S6:S12">
    <cfRule type="containsBlanks" dxfId="7" priority="3">
      <formula>LEN(TRIM(S6))=0</formula>
    </cfRule>
  </conditionalFormatting>
  <conditionalFormatting sqref="S15">
    <cfRule type="containsBlanks" dxfId="6" priority="2">
      <formula>LEN(TRIM(S15))=0</formula>
    </cfRule>
  </conditionalFormatting>
  <conditionalFormatting sqref="T16">
    <cfRule type="containsBlanks" dxfId="5" priority="1">
      <formula>LEN(TRIM(T16))=0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8FE8-985A-4026-86DD-0CCF5D9394EE}">
  <sheetPr>
    <pageSetUpPr fitToPage="1"/>
  </sheetPr>
  <dimension ref="A1:AD123"/>
  <sheetViews>
    <sheetView showGridLines="0" zoomScale="85" zoomScaleNormal="85" zoomScaleSheetLayoutView="100" workbookViewId="0">
      <pane xSplit="11" ySplit="4" topLeftCell="N104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113</v>
      </c>
      <c r="D1" s="41" t="s">
        <v>1</v>
      </c>
      <c r="E1" s="42" t="s">
        <v>3243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65" t="s">
        <v>3064</v>
      </c>
      <c r="D5" s="66"/>
      <c r="E5" s="64"/>
      <c r="F5" s="67" t="s">
        <v>3099</v>
      </c>
      <c r="G5" s="172" t="s">
        <v>3132</v>
      </c>
      <c r="H5" s="74">
        <v>200</v>
      </c>
      <c r="I5" s="74">
        <v>9</v>
      </c>
      <c r="J5" s="74">
        <v>1</v>
      </c>
      <c r="K5" s="136">
        <f>+I5*J5</f>
        <v>9</v>
      </c>
      <c r="L5" s="133" t="s">
        <v>3512</v>
      </c>
      <c r="M5" s="162"/>
      <c r="N5" s="162"/>
      <c r="O5" s="163"/>
      <c r="P5" s="164"/>
      <c r="Q5" s="165"/>
      <c r="R5" s="137">
        <f>+I5</f>
        <v>9</v>
      </c>
      <c r="S5" s="5"/>
      <c r="T5" s="246" t="str">
        <f>IFERROR(IF(S5="","",R5*S5),"-")</f>
        <v/>
      </c>
      <c r="U5" s="94">
        <v>10</v>
      </c>
      <c r="V5" s="84">
        <v>365</v>
      </c>
      <c r="W5" s="85">
        <v>10</v>
      </c>
      <c r="X5" s="73">
        <f>IFERROR(IF(H5="","",ROUNDDOWN(H5/1000*K5*U5*V5*W5,0)),"-")</f>
        <v>65700</v>
      </c>
      <c r="Y5" s="75" t="str">
        <f>IFERROR(IF(Q5="","",ROUNDDOWN(Q5/1000*R5*U5*V5*W5,0)),"-")</f>
        <v/>
      </c>
      <c r="Z5" s="73">
        <f>IFERROR(IF(H5="","",ROUNDDOWN(X5*$V$2,0)),"-")</f>
        <v>1839600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/>
      <c r="C6" s="134" t="s">
        <v>3065</v>
      </c>
      <c r="D6" s="135"/>
      <c r="E6" s="133"/>
      <c r="F6" s="82" t="s">
        <v>3100</v>
      </c>
      <c r="G6" s="173" t="s">
        <v>3133</v>
      </c>
      <c r="H6" s="84">
        <v>18</v>
      </c>
      <c r="I6" s="84">
        <v>6</v>
      </c>
      <c r="J6" s="84">
        <v>1</v>
      </c>
      <c r="K6" s="136">
        <f>+I6*J6</f>
        <v>6</v>
      </c>
      <c r="L6" s="133" t="s">
        <v>3517</v>
      </c>
      <c r="M6" s="162"/>
      <c r="N6" s="162"/>
      <c r="O6" s="163"/>
      <c r="P6" s="164"/>
      <c r="Q6" s="165"/>
      <c r="R6" s="137">
        <f>+I6</f>
        <v>6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3942</v>
      </c>
      <c r="Y6" s="85" t="str">
        <f>IFERROR(IF(Q6="","",ROUNDDOWN(Q6/1000*R6*U6*V6*W6,0)),"-")</f>
        <v/>
      </c>
      <c r="Z6" s="94">
        <f>IFERROR(IF(H6="","",ROUNDDOWN(X6*$V$2,0)),"-")</f>
        <v>110376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3066</v>
      </c>
      <c r="D7" s="135">
        <v>4000</v>
      </c>
      <c r="E7" s="133"/>
      <c r="F7" s="82" t="s">
        <v>3101</v>
      </c>
      <c r="G7" s="173" t="s">
        <v>3134</v>
      </c>
      <c r="H7" s="84">
        <v>27</v>
      </c>
      <c r="I7" s="84">
        <v>17</v>
      </c>
      <c r="J7" s="84">
        <v>1</v>
      </c>
      <c r="K7" s="136">
        <f t="shared" ref="K7:K117" si="3">+I7*J7</f>
        <v>17</v>
      </c>
      <c r="L7" s="133" t="s">
        <v>3512</v>
      </c>
      <c r="M7" s="162"/>
      <c r="N7" s="162"/>
      <c r="O7" s="163"/>
      <c r="P7" s="164"/>
      <c r="Q7" s="165"/>
      <c r="R7" s="137">
        <f t="shared" ref="R7:R70" si="4">+I7</f>
        <v>17</v>
      </c>
      <c r="S7" s="170"/>
      <c r="T7" s="176" t="str">
        <f t="shared" ref="T7:T70" si="5">IFERROR(IF(S7="","",R7*S7),"-")</f>
        <v/>
      </c>
      <c r="U7" s="94">
        <v>8</v>
      </c>
      <c r="V7" s="84">
        <v>310</v>
      </c>
      <c r="W7" s="85">
        <v>10</v>
      </c>
      <c r="X7" s="94">
        <f t="shared" ref="X7:X70" si="6">IFERROR(IF(H7="","",ROUNDDOWN(H7/1000*K7*U7*V7*W7,0)),"-")</f>
        <v>11383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318724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3067</v>
      </c>
      <c r="D8" s="135">
        <v>3000</v>
      </c>
      <c r="E8" s="133"/>
      <c r="F8" s="82" t="s">
        <v>3101</v>
      </c>
      <c r="G8" s="173" t="s">
        <v>3134</v>
      </c>
      <c r="H8" s="84">
        <v>27</v>
      </c>
      <c r="I8" s="84">
        <v>20</v>
      </c>
      <c r="J8" s="84">
        <v>1</v>
      </c>
      <c r="K8" s="136">
        <f t="shared" si="3"/>
        <v>20</v>
      </c>
      <c r="L8" s="133" t="s">
        <v>3512</v>
      </c>
      <c r="M8" s="162"/>
      <c r="N8" s="162"/>
      <c r="O8" s="163"/>
      <c r="P8" s="164"/>
      <c r="Q8" s="165"/>
      <c r="R8" s="137">
        <f t="shared" si="4"/>
        <v>20</v>
      </c>
      <c r="S8" s="170"/>
      <c r="T8" s="176" t="str">
        <f t="shared" si="5"/>
        <v/>
      </c>
      <c r="U8" s="94">
        <v>8</v>
      </c>
      <c r="V8" s="84">
        <v>310</v>
      </c>
      <c r="W8" s="85">
        <v>10</v>
      </c>
      <c r="X8" s="94">
        <f t="shared" si="6"/>
        <v>13392</v>
      </c>
      <c r="Y8" s="85" t="str">
        <f t="shared" si="7"/>
        <v/>
      </c>
      <c r="Z8" s="94">
        <f t="shared" si="8"/>
        <v>374976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342</v>
      </c>
      <c r="D9" s="135">
        <v>2500</v>
      </c>
      <c r="E9" s="133"/>
      <c r="F9" s="82" t="s">
        <v>927</v>
      </c>
      <c r="G9" s="173" t="s">
        <v>3134</v>
      </c>
      <c r="H9" s="84">
        <v>7</v>
      </c>
      <c r="I9" s="84">
        <v>12</v>
      </c>
      <c r="J9" s="84">
        <v>1</v>
      </c>
      <c r="K9" s="136">
        <f t="shared" si="3"/>
        <v>12</v>
      </c>
      <c r="L9" s="133" t="s">
        <v>3512</v>
      </c>
      <c r="M9" s="162"/>
      <c r="N9" s="162"/>
      <c r="O9" s="163"/>
      <c r="P9" s="164"/>
      <c r="Q9" s="165"/>
      <c r="R9" s="137">
        <f t="shared" si="4"/>
        <v>12</v>
      </c>
      <c r="S9" s="170"/>
      <c r="T9" s="176" t="str">
        <f t="shared" si="5"/>
        <v/>
      </c>
      <c r="U9" s="94">
        <v>8</v>
      </c>
      <c r="V9" s="84">
        <v>310</v>
      </c>
      <c r="W9" s="85">
        <v>10</v>
      </c>
      <c r="X9" s="94">
        <f t="shared" si="6"/>
        <v>2083</v>
      </c>
      <c r="Y9" s="85" t="str">
        <f t="shared" si="7"/>
        <v/>
      </c>
      <c r="Z9" s="94">
        <f t="shared" si="8"/>
        <v>58324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342</v>
      </c>
      <c r="D10" s="135">
        <v>2500</v>
      </c>
      <c r="E10" s="133"/>
      <c r="F10" s="82" t="s">
        <v>3102</v>
      </c>
      <c r="G10" s="173" t="s">
        <v>3135</v>
      </c>
      <c r="H10" s="84" t="s">
        <v>213</v>
      </c>
      <c r="I10" s="84">
        <v>1</v>
      </c>
      <c r="J10" s="84">
        <v>1</v>
      </c>
      <c r="K10" s="136">
        <f t="shared" si="3"/>
        <v>1</v>
      </c>
      <c r="L10" s="133" t="s">
        <v>3512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 t="s">
        <v>213</v>
      </c>
      <c r="V10" s="84" t="s">
        <v>213</v>
      </c>
      <c r="W10" s="85" t="s">
        <v>213</v>
      </c>
      <c r="X10" s="94" t="str">
        <f t="shared" si="6"/>
        <v>-</v>
      </c>
      <c r="Y10" s="85" t="str">
        <f t="shared" si="7"/>
        <v/>
      </c>
      <c r="Z10" s="94" t="str">
        <f t="shared" si="8"/>
        <v>-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722</v>
      </c>
      <c r="D11" s="135">
        <v>2500</v>
      </c>
      <c r="E11" s="133"/>
      <c r="F11" s="82" t="s">
        <v>927</v>
      </c>
      <c r="G11" s="173" t="s">
        <v>3134</v>
      </c>
      <c r="H11" s="84">
        <v>7</v>
      </c>
      <c r="I11" s="84">
        <v>46</v>
      </c>
      <c r="J11" s="84">
        <v>1</v>
      </c>
      <c r="K11" s="136">
        <f t="shared" si="3"/>
        <v>46</v>
      </c>
      <c r="L11" s="133" t="s">
        <v>3512</v>
      </c>
      <c r="M11" s="162"/>
      <c r="N11" s="162"/>
      <c r="O11" s="163"/>
      <c r="P11" s="164"/>
      <c r="Q11" s="165"/>
      <c r="R11" s="137">
        <f t="shared" si="4"/>
        <v>46</v>
      </c>
      <c r="S11" s="170"/>
      <c r="T11" s="176" t="str">
        <f t="shared" si="5"/>
        <v/>
      </c>
      <c r="U11" s="94">
        <v>8</v>
      </c>
      <c r="V11" s="84">
        <v>310</v>
      </c>
      <c r="W11" s="85">
        <v>10</v>
      </c>
      <c r="X11" s="94">
        <f t="shared" si="6"/>
        <v>7985</v>
      </c>
      <c r="Y11" s="85" t="str">
        <f t="shared" si="7"/>
        <v/>
      </c>
      <c r="Z11" s="94">
        <f t="shared" si="8"/>
        <v>223580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722</v>
      </c>
      <c r="D12" s="135">
        <v>2500</v>
      </c>
      <c r="E12" s="133"/>
      <c r="F12" s="82" t="s">
        <v>3103</v>
      </c>
      <c r="G12" s="173" t="s">
        <v>3136</v>
      </c>
      <c r="H12" s="84">
        <v>50</v>
      </c>
      <c r="I12" s="84">
        <v>3</v>
      </c>
      <c r="J12" s="84">
        <v>1</v>
      </c>
      <c r="K12" s="136">
        <f t="shared" si="3"/>
        <v>3</v>
      </c>
      <c r="L12" s="133" t="s">
        <v>3512</v>
      </c>
      <c r="M12" s="162"/>
      <c r="N12" s="162"/>
      <c r="O12" s="163"/>
      <c r="P12" s="164"/>
      <c r="Q12" s="165"/>
      <c r="R12" s="137">
        <f t="shared" si="4"/>
        <v>3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3720</v>
      </c>
      <c r="Y12" s="85" t="str">
        <f t="shared" si="7"/>
        <v/>
      </c>
      <c r="Z12" s="94">
        <f t="shared" si="8"/>
        <v>104160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722</v>
      </c>
      <c r="D13" s="135">
        <v>2500</v>
      </c>
      <c r="E13" s="133"/>
      <c r="F13" s="82" t="s">
        <v>3104</v>
      </c>
      <c r="G13" s="173" t="s">
        <v>3137</v>
      </c>
      <c r="H13" s="84">
        <v>60</v>
      </c>
      <c r="I13" s="84">
        <v>6</v>
      </c>
      <c r="J13" s="84">
        <v>1</v>
      </c>
      <c r="K13" s="136">
        <f t="shared" si="3"/>
        <v>6</v>
      </c>
      <c r="L13" s="133" t="s">
        <v>3517</v>
      </c>
      <c r="M13" s="162"/>
      <c r="N13" s="162"/>
      <c r="O13" s="163"/>
      <c r="P13" s="164"/>
      <c r="Q13" s="165"/>
      <c r="R13" s="137">
        <f t="shared" si="4"/>
        <v>6</v>
      </c>
      <c r="S13" s="170"/>
      <c r="T13" s="176" t="str">
        <f t="shared" si="5"/>
        <v/>
      </c>
      <c r="U13" s="94">
        <v>8</v>
      </c>
      <c r="V13" s="84">
        <v>310</v>
      </c>
      <c r="W13" s="85">
        <v>10</v>
      </c>
      <c r="X13" s="94">
        <f t="shared" si="6"/>
        <v>8928</v>
      </c>
      <c r="Y13" s="85" t="str">
        <f t="shared" si="7"/>
        <v/>
      </c>
      <c r="Z13" s="94">
        <f t="shared" si="8"/>
        <v>249984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722</v>
      </c>
      <c r="D14" s="135">
        <v>2500</v>
      </c>
      <c r="E14" s="133"/>
      <c r="F14" s="82" t="s">
        <v>1783</v>
      </c>
      <c r="G14" s="173" t="s">
        <v>3138</v>
      </c>
      <c r="H14" s="179">
        <v>20</v>
      </c>
      <c r="I14" s="84">
        <v>6</v>
      </c>
      <c r="J14" s="84">
        <v>1</v>
      </c>
      <c r="K14" s="136">
        <f t="shared" si="3"/>
        <v>6</v>
      </c>
      <c r="L14" s="133" t="s">
        <v>3512</v>
      </c>
      <c r="M14" s="162"/>
      <c r="N14" s="162"/>
      <c r="O14" s="163"/>
      <c r="P14" s="164"/>
      <c r="Q14" s="165"/>
      <c r="R14" s="137">
        <f t="shared" si="4"/>
        <v>6</v>
      </c>
      <c r="S14" s="170"/>
      <c r="T14" s="176" t="str">
        <f t="shared" si="5"/>
        <v/>
      </c>
      <c r="U14" s="94">
        <v>8</v>
      </c>
      <c r="V14" s="84">
        <v>310</v>
      </c>
      <c r="W14" s="85">
        <v>10</v>
      </c>
      <c r="X14" s="94">
        <f t="shared" si="6"/>
        <v>2976</v>
      </c>
      <c r="Y14" s="85" t="str">
        <f t="shared" si="7"/>
        <v/>
      </c>
      <c r="Z14" s="94">
        <f t="shared" si="8"/>
        <v>83328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722</v>
      </c>
      <c r="D15" s="135">
        <v>2500</v>
      </c>
      <c r="E15" s="133"/>
      <c r="F15" s="82" t="s">
        <v>520</v>
      </c>
      <c r="G15" s="173" t="s">
        <v>3138</v>
      </c>
      <c r="H15" s="84">
        <v>40</v>
      </c>
      <c r="I15" s="84">
        <v>20</v>
      </c>
      <c r="J15" s="84">
        <v>1</v>
      </c>
      <c r="K15" s="136">
        <f t="shared" si="3"/>
        <v>20</v>
      </c>
      <c r="L15" s="133" t="s">
        <v>3512</v>
      </c>
      <c r="M15" s="162"/>
      <c r="N15" s="162"/>
      <c r="O15" s="163"/>
      <c r="P15" s="164"/>
      <c r="Q15" s="165"/>
      <c r="R15" s="137">
        <f t="shared" si="4"/>
        <v>20</v>
      </c>
      <c r="S15" s="170"/>
      <c r="T15" s="176" t="str">
        <f t="shared" si="5"/>
        <v/>
      </c>
      <c r="U15" s="94">
        <v>8</v>
      </c>
      <c r="V15" s="84">
        <v>310</v>
      </c>
      <c r="W15" s="85">
        <v>10</v>
      </c>
      <c r="X15" s="94">
        <f t="shared" si="6"/>
        <v>19840</v>
      </c>
      <c r="Y15" s="85" t="str">
        <f t="shared" si="7"/>
        <v/>
      </c>
      <c r="Z15" s="94">
        <f t="shared" si="8"/>
        <v>555520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722</v>
      </c>
      <c r="D16" s="135">
        <v>2500</v>
      </c>
      <c r="E16" s="133"/>
      <c r="F16" s="82" t="s">
        <v>3102</v>
      </c>
      <c r="G16" s="173" t="s">
        <v>3135</v>
      </c>
      <c r="H16" s="84" t="s">
        <v>213</v>
      </c>
      <c r="I16" s="84">
        <v>5</v>
      </c>
      <c r="J16" s="84">
        <v>1</v>
      </c>
      <c r="K16" s="136">
        <f t="shared" si="3"/>
        <v>5</v>
      </c>
      <c r="L16" s="133" t="s">
        <v>3512</v>
      </c>
      <c r="M16" s="162"/>
      <c r="N16" s="162"/>
      <c r="O16" s="163"/>
      <c r="P16" s="164"/>
      <c r="Q16" s="165"/>
      <c r="R16" s="137">
        <f t="shared" si="4"/>
        <v>5</v>
      </c>
      <c r="S16" s="170"/>
      <c r="T16" s="176" t="str">
        <f t="shared" si="5"/>
        <v/>
      </c>
      <c r="U16" s="94" t="s">
        <v>213</v>
      </c>
      <c r="V16" s="84" t="s">
        <v>213</v>
      </c>
      <c r="W16" s="85" t="s">
        <v>213</v>
      </c>
      <c r="X16" s="94" t="str">
        <f t="shared" si="6"/>
        <v>-</v>
      </c>
      <c r="Y16" s="85" t="str">
        <f t="shared" si="7"/>
        <v/>
      </c>
      <c r="Z16" s="94" t="str">
        <f t="shared" si="8"/>
        <v>-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722</v>
      </c>
      <c r="D17" s="135">
        <v>2500</v>
      </c>
      <c r="E17" s="133"/>
      <c r="F17" s="82" t="s">
        <v>927</v>
      </c>
      <c r="G17" s="173" t="s">
        <v>3139</v>
      </c>
      <c r="H17" s="84">
        <v>15</v>
      </c>
      <c r="I17" s="84">
        <v>1</v>
      </c>
      <c r="J17" s="84">
        <v>1</v>
      </c>
      <c r="K17" s="136">
        <f t="shared" si="3"/>
        <v>1</v>
      </c>
      <c r="L17" s="133" t="s">
        <v>3512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24</v>
      </c>
      <c r="V17" s="84">
        <v>365</v>
      </c>
      <c r="W17" s="85">
        <v>10</v>
      </c>
      <c r="X17" s="94">
        <f t="shared" si="6"/>
        <v>1314</v>
      </c>
      <c r="Y17" s="85" t="str">
        <f t="shared" si="7"/>
        <v/>
      </c>
      <c r="Z17" s="94">
        <f t="shared" si="8"/>
        <v>36792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722</v>
      </c>
      <c r="D18" s="135">
        <v>2500</v>
      </c>
      <c r="E18" s="133"/>
      <c r="F18" s="82" t="s">
        <v>927</v>
      </c>
      <c r="G18" s="173" t="s">
        <v>3140</v>
      </c>
      <c r="H18" s="84">
        <v>15</v>
      </c>
      <c r="I18" s="84">
        <v>1</v>
      </c>
      <c r="J18" s="84">
        <v>1</v>
      </c>
      <c r="K18" s="136">
        <f t="shared" si="3"/>
        <v>1</v>
      </c>
      <c r="L18" s="133" t="s">
        <v>3512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24</v>
      </c>
      <c r="V18" s="84">
        <v>365</v>
      </c>
      <c r="W18" s="85">
        <v>10</v>
      </c>
      <c r="X18" s="94">
        <f t="shared" si="6"/>
        <v>1314</v>
      </c>
      <c r="Y18" s="85" t="str">
        <f t="shared" si="7"/>
        <v/>
      </c>
      <c r="Z18" s="94">
        <f t="shared" si="8"/>
        <v>36792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3068</v>
      </c>
      <c r="D19" s="135">
        <v>2500</v>
      </c>
      <c r="E19" s="133"/>
      <c r="F19" s="82" t="s">
        <v>927</v>
      </c>
      <c r="G19" s="173" t="s">
        <v>3134</v>
      </c>
      <c r="H19" s="84">
        <v>7</v>
      </c>
      <c r="I19" s="84">
        <v>6</v>
      </c>
      <c r="J19" s="84">
        <v>1</v>
      </c>
      <c r="K19" s="136">
        <f t="shared" si="3"/>
        <v>6</v>
      </c>
      <c r="L19" s="133" t="s">
        <v>3512</v>
      </c>
      <c r="M19" s="162"/>
      <c r="N19" s="162"/>
      <c r="O19" s="163"/>
      <c r="P19" s="164"/>
      <c r="Q19" s="165"/>
      <c r="R19" s="137">
        <f t="shared" si="4"/>
        <v>6</v>
      </c>
      <c r="S19" s="170"/>
      <c r="T19" s="176" t="str">
        <f t="shared" si="5"/>
        <v/>
      </c>
      <c r="U19" s="94">
        <v>8</v>
      </c>
      <c r="V19" s="84">
        <v>310</v>
      </c>
      <c r="W19" s="85">
        <v>10</v>
      </c>
      <c r="X19" s="94">
        <f t="shared" si="6"/>
        <v>1041</v>
      </c>
      <c r="Y19" s="85" t="str">
        <f t="shared" si="7"/>
        <v/>
      </c>
      <c r="Z19" s="94">
        <f t="shared" si="8"/>
        <v>29148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3068</v>
      </c>
      <c r="D20" s="135">
        <v>2500</v>
      </c>
      <c r="E20" s="133"/>
      <c r="F20" s="82" t="s">
        <v>208</v>
      </c>
      <c r="G20" s="173" t="s">
        <v>3141</v>
      </c>
      <c r="H20" s="84">
        <v>20</v>
      </c>
      <c r="I20" s="84">
        <v>1</v>
      </c>
      <c r="J20" s="84">
        <v>1</v>
      </c>
      <c r="K20" s="136">
        <f t="shared" si="3"/>
        <v>1</v>
      </c>
      <c r="L20" s="133" t="s">
        <v>3512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8</v>
      </c>
      <c r="V20" s="84">
        <v>310</v>
      </c>
      <c r="W20" s="85">
        <v>10</v>
      </c>
      <c r="X20" s="94">
        <f t="shared" si="6"/>
        <v>496</v>
      </c>
      <c r="Y20" s="85" t="str">
        <f t="shared" si="7"/>
        <v/>
      </c>
      <c r="Z20" s="94">
        <f t="shared" si="8"/>
        <v>13888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3068</v>
      </c>
      <c r="D21" s="135">
        <v>2500</v>
      </c>
      <c r="E21" s="133"/>
      <c r="F21" s="82" t="s">
        <v>3102</v>
      </c>
      <c r="G21" s="173" t="s">
        <v>3135</v>
      </c>
      <c r="H21" s="84" t="s">
        <v>213</v>
      </c>
      <c r="I21" s="84">
        <v>1</v>
      </c>
      <c r="J21" s="84">
        <v>1</v>
      </c>
      <c r="K21" s="136">
        <f t="shared" si="3"/>
        <v>1</v>
      </c>
      <c r="L21" s="133" t="s">
        <v>3512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 t="s">
        <v>213</v>
      </c>
      <c r="V21" s="84" t="s">
        <v>213</v>
      </c>
      <c r="W21" s="85" t="s">
        <v>213</v>
      </c>
      <c r="X21" s="94" t="str">
        <f t="shared" si="6"/>
        <v>-</v>
      </c>
      <c r="Y21" s="85" t="str">
        <f t="shared" si="7"/>
        <v/>
      </c>
      <c r="Z21" s="94" t="str">
        <f t="shared" si="8"/>
        <v>-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3069</v>
      </c>
      <c r="D22" s="135">
        <v>2500</v>
      </c>
      <c r="E22" s="133"/>
      <c r="F22" s="82" t="s">
        <v>3105</v>
      </c>
      <c r="G22" s="173" t="s">
        <v>3142</v>
      </c>
      <c r="H22" s="84">
        <v>45</v>
      </c>
      <c r="I22" s="84">
        <v>1</v>
      </c>
      <c r="J22" s="84">
        <v>1</v>
      </c>
      <c r="K22" s="136">
        <f t="shared" si="3"/>
        <v>1</v>
      </c>
      <c r="L22" s="133" t="s">
        <v>3512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8</v>
      </c>
      <c r="V22" s="84">
        <v>310</v>
      </c>
      <c r="W22" s="85">
        <v>10</v>
      </c>
      <c r="X22" s="94">
        <f t="shared" si="6"/>
        <v>1116</v>
      </c>
      <c r="Y22" s="85" t="str">
        <f t="shared" si="7"/>
        <v/>
      </c>
      <c r="Z22" s="94">
        <f t="shared" si="8"/>
        <v>31248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3070</v>
      </c>
      <c r="D23" s="135">
        <v>2500</v>
      </c>
      <c r="E23" s="133"/>
      <c r="F23" s="82" t="s">
        <v>3103</v>
      </c>
      <c r="G23" s="173" t="s">
        <v>3136</v>
      </c>
      <c r="H23" s="84">
        <v>50</v>
      </c>
      <c r="I23" s="84">
        <v>2</v>
      </c>
      <c r="J23" s="84">
        <v>1</v>
      </c>
      <c r="K23" s="136">
        <f t="shared" si="3"/>
        <v>2</v>
      </c>
      <c r="L23" s="133" t="s">
        <v>3512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8</v>
      </c>
      <c r="V23" s="84">
        <v>310</v>
      </c>
      <c r="W23" s="85">
        <v>10</v>
      </c>
      <c r="X23" s="94">
        <f t="shared" si="6"/>
        <v>2480</v>
      </c>
      <c r="Y23" s="85" t="str">
        <f t="shared" si="7"/>
        <v/>
      </c>
      <c r="Z23" s="94">
        <f t="shared" si="8"/>
        <v>69440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3070</v>
      </c>
      <c r="D24" s="135">
        <v>2500</v>
      </c>
      <c r="E24" s="133"/>
      <c r="F24" s="82" t="s">
        <v>3102</v>
      </c>
      <c r="G24" s="173" t="s">
        <v>3135</v>
      </c>
      <c r="H24" s="84" t="s">
        <v>213</v>
      </c>
      <c r="I24" s="84">
        <v>1</v>
      </c>
      <c r="J24" s="84">
        <v>1</v>
      </c>
      <c r="K24" s="136">
        <f t="shared" si="3"/>
        <v>1</v>
      </c>
      <c r="L24" s="133" t="s">
        <v>3512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 t="s">
        <v>213</v>
      </c>
      <c r="V24" s="84" t="s">
        <v>213</v>
      </c>
      <c r="W24" s="85" t="s">
        <v>213</v>
      </c>
      <c r="X24" s="94" t="str">
        <f t="shared" si="6"/>
        <v>-</v>
      </c>
      <c r="Y24" s="85" t="str">
        <f t="shared" si="7"/>
        <v/>
      </c>
      <c r="Z24" s="94" t="str">
        <f t="shared" si="8"/>
        <v>-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3071</v>
      </c>
      <c r="D25" s="135">
        <v>3200</v>
      </c>
      <c r="E25" s="133"/>
      <c r="F25" s="82" t="s">
        <v>927</v>
      </c>
      <c r="G25" s="173" t="s">
        <v>3134</v>
      </c>
      <c r="H25" s="84">
        <v>7</v>
      </c>
      <c r="I25" s="84">
        <v>5</v>
      </c>
      <c r="J25" s="84">
        <v>1</v>
      </c>
      <c r="K25" s="136">
        <f t="shared" si="3"/>
        <v>5</v>
      </c>
      <c r="L25" s="133" t="s">
        <v>3512</v>
      </c>
      <c r="M25" s="162"/>
      <c r="N25" s="162"/>
      <c r="O25" s="163"/>
      <c r="P25" s="164"/>
      <c r="Q25" s="165"/>
      <c r="R25" s="137">
        <f t="shared" si="4"/>
        <v>5</v>
      </c>
      <c r="S25" s="170"/>
      <c r="T25" s="176" t="str">
        <f t="shared" si="5"/>
        <v/>
      </c>
      <c r="U25" s="94">
        <v>8</v>
      </c>
      <c r="V25" s="84">
        <v>310</v>
      </c>
      <c r="W25" s="85">
        <v>10</v>
      </c>
      <c r="X25" s="94">
        <f t="shared" si="6"/>
        <v>868</v>
      </c>
      <c r="Y25" s="85" t="str">
        <f t="shared" si="7"/>
        <v/>
      </c>
      <c r="Z25" s="94">
        <f t="shared" si="8"/>
        <v>24304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3071</v>
      </c>
      <c r="D26" s="135">
        <v>3200</v>
      </c>
      <c r="E26" s="133"/>
      <c r="F26" s="82" t="s">
        <v>3103</v>
      </c>
      <c r="G26" s="173" t="s">
        <v>3136</v>
      </c>
      <c r="H26" s="84">
        <v>50</v>
      </c>
      <c r="I26" s="84">
        <v>6</v>
      </c>
      <c r="J26" s="84">
        <v>1</v>
      </c>
      <c r="K26" s="136">
        <f t="shared" si="3"/>
        <v>6</v>
      </c>
      <c r="L26" s="133" t="s">
        <v>3512</v>
      </c>
      <c r="M26" s="162"/>
      <c r="N26" s="162"/>
      <c r="O26" s="163"/>
      <c r="P26" s="164"/>
      <c r="Q26" s="165"/>
      <c r="R26" s="137">
        <f t="shared" si="4"/>
        <v>6</v>
      </c>
      <c r="S26" s="170"/>
      <c r="T26" s="176" t="str">
        <f t="shared" si="5"/>
        <v/>
      </c>
      <c r="U26" s="94">
        <v>8</v>
      </c>
      <c r="V26" s="84">
        <v>310</v>
      </c>
      <c r="W26" s="85">
        <v>10</v>
      </c>
      <c r="X26" s="94">
        <f t="shared" si="6"/>
        <v>7440</v>
      </c>
      <c r="Y26" s="85" t="str">
        <f t="shared" si="7"/>
        <v/>
      </c>
      <c r="Z26" s="94">
        <f t="shared" si="8"/>
        <v>208320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3071</v>
      </c>
      <c r="D27" s="135">
        <v>3200</v>
      </c>
      <c r="E27" s="133"/>
      <c r="F27" s="82" t="s">
        <v>3106</v>
      </c>
      <c r="G27" s="173" t="s">
        <v>3143</v>
      </c>
      <c r="H27" s="84">
        <v>36</v>
      </c>
      <c r="I27" s="84">
        <v>30</v>
      </c>
      <c r="J27" s="84">
        <v>1</v>
      </c>
      <c r="K27" s="136">
        <f t="shared" si="3"/>
        <v>30</v>
      </c>
      <c r="L27" s="133" t="s">
        <v>3512</v>
      </c>
      <c r="M27" s="162"/>
      <c r="N27" s="162"/>
      <c r="O27" s="163"/>
      <c r="P27" s="164"/>
      <c r="Q27" s="165"/>
      <c r="R27" s="137">
        <f t="shared" si="4"/>
        <v>30</v>
      </c>
      <c r="S27" s="170"/>
      <c r="T27" s="176" t="str">
        <f t="shared" si="5"/>
        <v/>
      </c>
      <c r="U27" s="94">
        <v>8</v>
      </c>
      <c r="V27" s="84">
        <v>310</v>
      </c>
      <c r="W27" s="85">
        <v>10</v>
      </c>
      <c r="X27" s="94">
        <f t="shared" si="6"/>
        <v>26784</v>
      </c>
      <c r="Y27" s="85" t="str">
        <f t="shared" si="7"/>
        <v/>
      </c>
      <c r="Z27" s="94">
        <f t="shared" si="8"/>
        <v>749952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3071</v>
      </c>
      <c r="D28" s="135">
        <v>3200</v>
      </c>
      <c r="E28" s="133"/>
      <c r="F28" s="82" t="s">
        <v>3102</v>
      </c>
      <c r="G28" s="173" t="s">
        <v>3135</v>
      </c>
      <c r="H28" s="84" t="s">
        <v>213</v>
      </c>
      <c r="I28" s="84">
        <v>1</v>
      </c>
      <c r="J28" s="84">
        <v>1</v>
      </c>
      <c r="K28" s="136">
        <f t="shared" si="3"/>
        <v>1</v>
      </c>
      <c r="L28" s="133" t="s">
        <v>3512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 t="s">
        <v>213</v>
      </c>
      <c r="V28" s="84" t="s">
        <v>213</v>
      </c>
      <c r="W28" s="85" t="s">
        <v>213</v>
      </c>
      <c r="X28" s="94" t="str">
        <f t="shared" si="6"/>
        <v>-</v>
      </c>
      <c r="Y28" s="85" t="str">
        <f t="shared" si="7"/>
        <v/>
      </c>
      <c r="Z28" s="94" t="str">
        <f t="shared" si="8"/>
        <v>-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3071</v>
      </c>
      <c r="D29" s="135">
        <v>3200</v>
      </c>
      <c r="E29" s="133"/>
      <c r="F29" s="82" t="s">
        <v>927</v>
      </c>
      <c r="G29" s="173" t="s">
        <v>3144</v>
      </c>
      <c r="H29" s="84">
        <v>15</v>
      </c>
      <c r="I29" s="84">
        <v>1</v>
      </c>
      <c r="J29" s="84">
        <v>1</v>
      </c>
      <c r="K29" s="136">
        <f t="shared" si="3"/>
        <v>1</v>
      </c>
      <c r="L29" s="133" t="s">
        <v>3512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24</v>
      </c>
      <c r="V29" s="84">
        <v>365</v>
      </c>
      <c r="W29" s="85">
        <v>10</v>
      </c>
      <c r="X29" s="94">
        <f t="shared" si="6"/>
        <v>1314</v>
      </c>
      <c r="Y29" s="85" t="str">
        <f t="shared" si="7"/>
        <v/>
      </c>
      <c r="Z29" s="94">
        <f t="shared" si="8"/>
        <v>36792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3072</v>
      </c>
      <c r="D30" s="135">
        <v>3700</v>
      </c>
      <c r="E30" s="133"/>
      <c r="F30" s="82" t="s">
        <v>3107</v>
      </c>
      <c r="G30" s="173" t="s">
        <v>3145</v>
      </c>
      <c r="H30" s="84">
        <v>250</v>
      </c>
      <c r="I30" s="84">
        <v>3</v>
      </c>
      <c r="J30" s="84">
        <v>1</v>
      </c>
      <c r="K30" s="136">
        <f t="shared" si="3"/>
        <v>3</v>
      </c>
      <c r="L30" s="133" t="s">
        <v>3512</v>
      </c>
      <c r="M30" s="162"/>
      <c r="N30" s="162"/>
      <c r="O30" s="163"/>
      <c r="P30" s="164"/>
      <c r="Q30" s="165"/>
      <c r="R30" s="137">
        <f t="shared" si="4"/>
        <v>3</v>
      </c>
      <c r="S30" s="170"/>
      <c r="T30" s="176" t="str">
        <f t="shared" si="5"/>
        <v/>
      </c>
      <c r="U30" s="94">
        <v>8</v>
      </c>
      <c r="V30" s="84">
        <v>310</v>
      </c>
      <c r="W30" s="85">
        <v>10</v>
      </c>
      <c r="X30" s="94">
        <f t="shared" si="6"/>
        <v>18600</v>
      </c>
      <c r="Y30" s="85" t="str">
        <f t="shared" si="7"/>
        <v/>
      </c>
      <c r="Z30" s="94">
        <f t="shared" si="8"/>
        <v>520800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3072</v>
      </c>
      <c r="D31" s="135">
        <v>3700</v>
      </c>
      <c r="E31" s="133"/>
      <c r="F31" s="82" t="s">
        <v>3108</v>
      </c>
      <c r="G31" s="173" t="s">
        <v>3146</v>
      </c>
      <c r="H31" s="84">
        <v>40</v>
      </c>
      <c r="I31" s="84">
        <v>32</v>
      </c>
      <c r="J31" s="84">
        <v>1</v>
      </c>
      <c r="K31" s="136">
        <f t="shared" si="3"/>
        <v>32</v>
      </c>
      <c r="L31" s="133" t="s">
        <v>3512</v>
      </c>
      <c r="M31" s="162"/>
      <c r="N31" s="162"/>
      <c r="O31" s="163"/>
      <c r="P31" s="164"/>
      <c r="Q31" s="165"/>
      <c r="R31" s="137">
        <f t="shared" si="4"/>
        <v>32</v>
      </c>
      <c r="S31" s="170"/>
      <c r="T31" s="176" t="str">
        <f t="shared" si="5"/>
        <v/>
      </c>
      <c r="U31" s="94">
        <v>8</v>
      </c>
      <c r="V31" s="84">
        <v>310</v>
      </c>
      <c r="W31" s="85">
        <v>10</v>
      </c>
      <c r="X31" s="94">
        <f t="shared" si="6"/>
        <v>31744</v>
      </c>
      <c r="Y31" s="85" t="str">
        <f t="shared" si="7"/>
        <v/>
      </c>
      <c r="Z31" s="94">
        <f t="shared" si="8"/>
        <v>888832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3072</v>
      </c>
      <c r="D32" s="135">
        <v>3700</v>
      </c>
      <c r="E32" s="133"/>
      <c r="F32" s="82" t="s">
        <v>3109</v>
      </c>
      <c r="G32" s="173" t="s">
        <v>3147</v>
      </c>
      <c r="H32" s="84">
        <v>60</v>
      </c>
      <c r="I32" s="84">
        <v>36</v>
      </c>
      <c r="J32" s="84">
        <v>1</v>
      </c>
      <c r="K32" s="136">
        <f t="shared" si="3"/>
        <v>36</v>
      </c>
      <c r="L32" s="133" t="s">
        <v>3512</v>
      </c>
      <c r="M32" s="162"/>
      <c r="N32" s="162"/>
      <c r="O32" s="163"/>
      <c r="P32" s="164"/>
      <c r="Q32" s="165"/>
      <c r="R32" s="137">
        <f t="shared" si="4"/>
        <v>36</v>
      </c>
      <c r="S32" s="170"/>
      <c r="T32" s="176" t="str">
        <f t="shared" si="5"/>
        <v/>
      </c>
      <c r="U32" s="94">
        <v>8</v>
      </c>
      <c r="V32" s="84">
        <v>310</v>
      </c>
      <c r="W32" s="85">
        <v>10</v>
      </c>
      <c r="X32" s="94">
        <f t="shared" si="6"/>
        <v>53568</v>
      </c>
      <c r="Y32" s="85" t="str">
        <f t="shared" si="7"/>
        <v/>
      </c>
      <c r="Z32" s="94">
        <f t="shared" si="8"/>
        <v>1499904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3072</v>
      </c>
      <c r="D33" s="135">
        <v>3700</v>
      </c>
      <c r="E33" s="133"/>
      <c r="F33" s="82" t="s">
        <v>3110</v>
      </c>
      <c r="G33" s="173" t="s">
        <v>3148</v>
      </c>
      <c r="H33" s="84">
        <v>55</v>
      </c>
      <c r="I33" s="84">
        <v>32</v>
      </c>
      <c r="J33" s="84">
        <v>1</v>
      </c>
      <c r="K33" s="136">
        <f t="shared" si="3"/>
        <v>32</v>
      </c>
      <c r="L33" s="133" t="s">
        <v>3512</v>
      </c>
      <c r="M33" s="162"/>
      <c r="N33" s="162"/>
      <c r="O33" s="163"/>
      <c r="P33" s="164"/>
      <c r="Q33" s="165"/>
      <c r="R33" s="137">
        <f t="shared" si="4"/>
        <v>32</v>
      </c>
      <c r="S33" s="170"/>
      <c r="T33" s="176" t="str">
        <f t="shared" si="5"/>
        <v/>
      </c>
      <c r="U33" s="94">
        <v>8</v>
      </c>
      <c r="V33" s="84">
        <v>310</v>
      </c>
      <c r="W33" s="85">
        <v>10</v>
      </c>
      <c r="X33" s="94">
        <f t="shared" si="6"/>
        <v>43648</v>
      </c>
      <c r="Y33" s="85" t="str">
        <f t="shared" si="7"/>
        <v/>
      </c>
      <c r="Z33" s="94">
        <f t="shared" si="8"/>
        <v>1222144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3072</v>
      </c>
      <c r="D34" s="135">
        <v>3700</v>
      </c>
      <c r="E34" s="133"/>
      <c r="F34" s="82" t="s">
        <v>3110</v>
      </c>
      <c r="G34" s="173" t="s">
        <v>3149</v>
      </c>
      <c r="H34" s="84">
        <v>55</v>
      </c>
      <c r="I34" s="84">
        <v>40</v>
      </c>
      <c r="J34" s="84">
        <v>1</v>
      </c>
      <c r="K34" s="136">
        <f t="shared" si="3"/>
        <v>40</v>
      </c>
      <c r="L34" s="133" t="s">
        <v>3512</v>
      </c>
      <c r="M34" s="162"/>
      <c r="N34" s="162"/>
      <c r="O34" s="163"/>
      <c r="P34" s="164"/>
      <c r="Q34" s="165"/>
      <c r="R34" s="137">
        <f t="shared" si="4"/>
        <v>40</v>
      </c>
      <c r="S34" s="170"/>
      <c r="T34" s="176" t="str">
        <f t="shared" si="5"/>
        <v/>
      </c>
      <c r="U34" s="94">
        <v>8</v>
      </c>
      <c r="V34" s="84">
        <v>310</v>
      </c>
      <c r="W34" s="85">
        <v>10</v>
      </c>
      <c r="X34" s="94">
        <f t="shared" si="6"/>
        <v>54560</v>
      </c>
      <c r="Y34" s="85" t="str">
        <f t="shared" si="7"/>
        <v/>
      </c>
      <c r="Z34" s="94">
        <f t="shared" si="8"/>
        <v>1527680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3072</v>
      </c>
      <c r="D35" s="135">
        <v>3700</v>
      </c>
      <c r="E35" s="133"/>
      <c r="F35" s="82" t="s">
        <v>3102</v>
      </c>
      <c r="G35" s="173" t="s">
        <v>3150</v>
      </c>
      <c r="H35" s="84" t="s">
        <v>213</v>
      </c>
      <c r="I35" s="84">
        <v>2</v>
      </c>
      <c r="J35" s="84">
        <v>1</v>
      </c>
      <c r="K35" s="136">
        <f t="shared" si="3"/>
        <v>2</v>
      </c>
      <c r="L35" s="133" t="s">
        <v>3512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 t="s">
        <v>213</v>
      </c>
      <c r="V35" s="84" t="s">
        <v>213</v>
      </c>
      <c r="W35" s="85" t="s">
        <v>213</v>
      </c>
      <c r="X35" s="94" t="str">
        <f t="shared" si="6"/>
        <v>-</v>
      </c>
      <c r="Y35" s="85" t="str">
        <f t="shared" si="7"/>
        <v/>
      </c>
      <c r="Z35" s="94" t="str">
        <f t="shared" si="8"/>
        <v>-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3072</v>
      </c>
      <c r="D36" s="135">
        <v>3700</v>
      </c>
      <c r="E36" s="133"/>
      <c r="F36" s="82" t="s">
        <v>927</v>
      </c>
      <c r="G36" s="173" t="s">
        <v>3151</v>
      </c>
      <c r="H36" s="84">
        <v>15</v>
      </c>
      <c r="I36" s="84">
        <v>1</v>
      </c>
      <c r="J36" s="84">
        <v>1</v>
      </c>
      <c r="K36" s="136">
        <f t="shared" si="3"/>
        <v>1</v>
      </c>
      <c r="L36" s="133" t="s">
        <v>3512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24</v>
      </c>
      <c r="V36" s="84">
        <v>365</v>
      </c>
      <c r="W36" s="85">
        <v>10</v>
      </c>
      <c r="X36" s="94">
        <f t="shared" si="6"/>
        <v>1314</v>
      </c>
      <c r="Y36" s="85" t="str">
        <f t="shared" si="7"/>
        <v/>
      </c>
      <c r="Z36" s="94">
        <f t="shared" si="8"/>
        <v>36792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3072</v>
      </c>
      <c r="D37" s="135">
        <v>3700</v>
      </c>
      <c r="E37" s="133"/>
      <c r="F37" s="82" t="s">
        <v>927</v>
      </c>
      <c r="G37" s="173" t="s">
        <v>3152</v>
      </c>
      <c r="H37" s="84">
        <v>15</v>
      </c>
      <c r="I37" s="84">
        <v>2</v>
      </c>
      <c r="J37" s="84">
        <v>1</v>
      </c>
      <c r="K37" s="136">
        <f t="shared" si="3"/>
        <v>2</v>
      </c>
      <c r="L37" s="133" t="s">
        <v>3512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24</v>
      </c>
      <c r="V37" s="84">
        <v>365</v>
      </c>
      <c r="W37" s="85">
        <v>10</v>
      </c>
      <c r="X37" s="94">
        <f t="shared" si="6"/>
        <v>2628</v>
      </c>
      <c r="Y37" s="85" t="str">
        <f t="shared" si="7"/>
        <v/>
      </c>
      <c r="Z37" s="94">
        <f t="shared" si="8"/>
        <v>73584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3073</v>
      </c>
      <c r="D38" s="135">
        <v>3000</v>
      </c>
      <c r="E38" s="133"/>
      <c r="F38" s="82" t="s">
        <v>927</v>
      </c>
      <c r="G38" s="173" t="s">
        <v>3134</v>
      </c>
      <c r="H38" s="84">
        <v>7</v>
      </c>
      <c r="I38" s="84">
        <v>4</v>
      </c>
      <c r="J38" s="84">
        <v>1</v>
      </c>
      <c r="K38" s="136">
        <f t="shared" si="3"/>
        <v>4</v>
      </c>
      <c r="L38" s="133" t="s">
        <v>3512</v>
      </c>
      <c r="M38" s="162"/>
      <c r="N38" s="162"/>
      <c r="O38" s="163"/>
      <c r="P38" s="164"/>
      <c r="Q38" s="165"/>
      <c r="R38" s="137">
        <f t="shared" si="4"/>
        <v>4</v>
      </c>
      <c r="S38" s="170"/>
      <c r="T38" s="176" t="str">
        <f t="shared" si="5"/>
        <v/>
      </c>
      <c r="U38" s="94">
        <v>8</v>
      </c>
      <c r="V38" s="84">
        <v>310</v>
      </c>
      <c r="W38" s="85">
        <v>10</v>
      </c>
      <c r="X38" s="94">
        <f t="shared" si="6"/>
        <v>694</v>
      </c>
      <c r="Y38" s="85" t="str">
        <f t="shared" si="7"/>
        <v/>
      </c>
      <c r="Z38" s="94">
        <f t="shared" si="8"/>
        <v>19432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3073</v>
      </c>
      <c r="D39" s="135">
        <v>3000</v>
      </c>
      <c r="E39" s="133"/>
      <c r="F39" s="82" t="s">
        <v>3103</v>
      </c>
      <c r="G39" s="173" t="s">
        <v>3136</v>
      </c>
      <c r="H39" s="84">
        <v>50</v>
      </c>
      <c r="I39" s="84">
        <v>3</v>
      </c>
      <c r="J39" s="84">
        <v>1</v>
      </c>
      <c r="K39" s="136">
        <f t="shared" si="3"/>
        <v>3</v>
      </c>
      <c r="L39" s="133" t="s">
        <v>3512</v>
      </c>
      <c r="M39" s="162"/>
      <c r="N39" s="162"/>
      <c r="O39" s="163"/>
      <c r="P39" s="164"/>
      <c r="Q39" s="165"/>
      <c r="R39" s="137">
        <f t="shared" si="4"/>
        <v>3</v>
      </c>
      <c r="S39" s="170"/>
      <c r="T39" s="176" t="str">
        <f t="shared" si="5"/>
        <v/>
      </c>
      <c r="U39" s="94">
        <v>8</v>
      </c>
      <c r="V39" s="84">
        <v>310</v>
      </c>
      <c r="W39" s="85">
        <v>10</v>
      </c>
      <c r="X39" s="94">
        <f t="shared" si="6"/>
        <v>3720</v>
      </c>
      <c r="Y39" s="85" t="str">
        <f t="shared" si="7"/>
        <v/>
      </c>
      <c r="Z39" s="94">
        <f t="shared" si="8"/>
        <v>104160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3073</v>
      </c>
      <c r="D40" s="135">
        <v>3000</v>
      </c>
      <c r="E40" s="133"/>
      <c r="F40" s="82" t="s">
        <v>3111</v>
      </c>
      <c r="G40" s="173" t="s">
        <v>3153</v>
      </c>
      <c r="H40" s="84">
        <v>7</v>
      </c>
      <c r="I40" s="84">
        <v>2</v>
      </c>
      <c r="J40" s="84">
        <v>1</v>
      </c>
      <c r="K40" s="136">
        <f t="shared" si="3"/>
        <v>2</v>
      </c>
      <c r="L40" s="133" t="s">
        <v>3512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8</v>
      </c>
      <c r="V40" s="84">
        <v>310</v>
      </c>
      <c r="W40" s="85">
        <v>10</v>
      </c>
      <c r="X40" s="94">
        <f t="shared" si="6"/>
        <v>347</v>
      </c>
      <c r="Y40" s="85" t="str">
        <f t="shared" si="7"/>
        <v/>
      </c>
      <c r="Z40" s="94">
        <f t="shared" si="8"/>
        <v>9716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3073</v>
      </c>
      <c r="D41" s="135">
        <v>3000</v>
      </c>
      <c r="E41" s="133"/>
      <c r="F41" s="82" t="s">
        <v>3102</v>
      </c>
      <c r="G41" s="173" t="s">
        <v>3135</v>
      </c>
      <c r="H41" s="84" t="s">
        <v>213</v>
      </c>
      <c r="I41" s="84">
        <v>1</v>
      </c>
      <c r="J41" s="84">
        <v>1</v>
      </c>
      <c r="K41" s="136">
        <f t="shared" si="3"/>
        <v>1</v>
      </c>
      <c r="L41" s="133" t="s">
        <v>3512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 t="s">
        <v>213</v>
      </c>
      <c r="V41" s="84" t="s">
        <v>213</v>
      </c>
      <c r="W41" s="85" t="s">
        <v>213</v>
      </c>
      <c r="X41" s="94" t="str">
        <f t="shared" si="6"/>
        <v>-</v>
      </c>
      <c r="Y41" s="85" t="str">
        <f t="shared" si="7"/>
        <v/>
      </c>
      <c r="Z41" s="94" t="str">
        <f t="shared" si="8"/>
        <v>-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3074</v>
      </c>
      <c r="D42" s="135">
        <v>3000</v>
      </c>
      <c r="E42" s="133"/>
      <c r="F42" s="82" t="s">
        <v>3112</v>
      </c>
      <c r="G42" s="173" t="s">
        <v>3146</v>
      </c>
      <c r="H42" s="84">
        <v>40</v>
      </c>
      <c r="I42" s="84">
        <v>60</v>
      </c>
      <c r="J42" s="84">
        <v>1</v>
      </c>
      <c r="K42" s="136">
        <f t="shared" si="3"/>
        <v>60</v>
      </c>
      <c r="L42" s="133" t="s">
        <v>3512</v>
      </c>
      <c r="M42" s="162"/>
      <c r="N42" s="162"/>
      <c r="O42" s="163"/>
      <c r="P42" s="164"/>
      <c r="Q42" s="165"/>
      <c r="R42" s="137">
        <f t="shared" si="4"/>
        <v>60</v>
      </c>
      <c r="S42" s="170"/>
      <c r="T42" s="176" t="str">
        <f t="shared" si="5"/>
        <v/>
      </c>
      <c r="U42" s="94">
        <v>8</v>
      </c>
      <c r="V42" s="84">
        <v>310</v>
      </c>
      <c r="W42" s="85">
        <v>10</v>
      </c>
      <c r="X42" s="94">
        <f t="shared" si="6"/>
        <v>59520</v>
      </c>
      <c r="Y42" s="85" t="str">
        <f t="shared" si="7"/>
        <v/>
      </c>
      <c r="Z42" s="94">
        <f t="shared" si="8"/>
        <v>1666560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3074</v>
      </c>
      <c r="D43" s="135">
        <v>3000</v>
      </c>
      <c r="E43" s="133"/>
      <c r="F43" s="82" t="s">
        <v>3102</v>
      </c>
      <c r="G43" s="173" t="s">
        <v>3135</v>
      </c>
      <c r="H43" s="84" t="s">
        <v>213</v>
      </c>
      <c r="I43" s="84">
        <v>2</v>
      </c>
      <c r="J43" s="84">
        <v>1</v>
      </c>
      <c r="K43" s="136">
        <f t="shared" si="3"/>
        <v>2</v>
      </c>
      <c r="L43" s="133" t="s">
        <v>3512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 t="s">
        <v>46</v>
      </c>
      <c r="V43" s="84" t="s">
        <v>46</v>
      </c>
      <c r="W43" s="85" t="s">
        <v>46</v>
      </c>
      <c r="X43" s="94" t="str">
        <f t="shared" si="6"/>
        <v>-</v>
      </c>
      <c r="Y43" s="85" t="str">
        <f t="shared" si="7"/>
        <v/>
      </c>
      <c r="Z43" s="94" t="str">
        <f t="shared" si="8"/>
        <v>-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3075</v>
      </c>
      <c r="D44" s="135">
        <v>3000</v>
      </c>
      <c r="E44" s="133"/>
      <c r="F44" s="82" t="s">
        <v>520</v>
      </c>
      <c r="G44" s="173" t="s">
        <v>3154</v>
      </c>
      <c r="H44" s="84">
        <v>40</v>
      </c>
      <c r="I44" s="84">
        <v>2</v>
      </c>
      <c r="J44" s="84">
        <v>1</v>
      </c>
      <c r="K44" s="136">
        <f t="shared" si="3"/>
        <v>2</v>
      </c>
      <c r="L44" s="133" t="s">
        <v>3512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8</v>
      </c>
      <c r="V44" s="84">
        <v>310</v>
      </c>
      <c r="W44" s="85">
        <v>10</v>
      </c>
      <c r="X44" s="94">
        <f t="shared" si="6"/>
        <v>1984</v>
      </c>
      <c r="Y44" s="85" t="str">
        <f t="shared" si="7"/>
        <v/>
      </c>
      <c r="Z44" s="94">
        <f t="shared" si="8"/>
        <v>55552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3076</v>
      </c>
      <c r="D45" s="135">
        <v>3000</v>
      </c>
      <c r="E45" s="133"/>
      <c r="F45" s="82" t="s">
        <v>3113</v>
      </c>
      <c r="G45" s="173" t="s">
        <v>3155</v>
      </c>
      <c r="H45" s="84">
        <v>60</v>
      </c>
      <c r="I45" s="84">
        <v>6</v>
      </c>
      <c r="J45" s="84">
        <v>1</v>
      </c>
      <c r="K45" s="136">
        <f t="shared" si="3"/>
        <v>6</v>
      </c>
      <c r="L45" s="133" t="s">
        <v>3512</v>
      </c>
      <c r="M45" s="162"/>
      <c r="N45" s="162"/>
      <c r="O45" s="163"/>
      <c r="P45" s="164"/>
      <c r="Q45" s="165"/>
      <c r="R45" s="137">
        <f t="shared" si="4"/>
        <v>6</v>
      </c>
      <c r="S45" s="170"/>
      <c r="T45" s="176" t="str">
        <f t="shared" si="5"/>
        <v/>
      </c>
      <c r="U45" s="94">
        <v>8</v>
      </c>
      <c r="V45" s="84">
        <v>310</v>
      </c>
      <c r="W45" s="85">
        <v>10</v>
      </c>
      <c r="X45" s="94">
        <f t="shared" si="6"/>
        <v>8928</v>
      </c>
      <c r="Y45" s="85" t="str">
        <f t="shared" si="7"/>
        <v/>
      </c>
      <c r="Z45" s="94">
        <f t="shared" si="8"/>
        <v>249984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3077</v>
      </c>
      <c r="D46" s="135">
        <v>2500</v>
      </c>
      <c r="E46" s="133"/>
      <c r="F46" s="82" t="s">
        <v>927</v>
      </c>
      <c r="G46" s="173" t="s">
        <v>3134</v>
      </c>
      <c r="H46" s="84">
        <v>7</v>
      </c>
      <c r="I46" s="84">
        <v>2</v>
      </c>
      <c r="J46" s="84">
        <v>1</v>
      </c>
      <c r="K46" s="136">
        <f t="shared" si="3"/>
        <v>2</v>
      </c>
      <c r="L46" s="133" t="s">
        <v>3512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8</v>
      </c>
      <c r="V46" s="84">
        <v>310</v>
      </c>
      <c r="W46" s="85">
        <v>10</v>
      </c>
      <c r="X46" s="94">
        <f t="shared" si="6"/>
        <v>347</v>
      </c>
      <c r="Y46" s="85" t="str">
        <f t="shared" si="7"/>
        <v/>
      </c>
      <c r="Z46" s="94">
        <f t="shared" si="8"/>
        <v>9716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3078</v>
      </c>
      <c r="D47" s="135">
        <v>2500</v>
      </c>
      <c r="E47" s="133"/>
      <c r="F47" s="82" t="s">
        <v>3128</v>
      </c>
      <c r="G47" s="173" t="s">
        <v>3134</v>
      </c>
      <c r="H47" s="84">
        <v>7</v>
      </c>
      <c r="I47" s="84">
        <v>2</v>
      </c>
      <c r="J47" s="84">
        <v>1</v>
      </c>
      <c r="K47" s="136">
        <f t="shared" si="3"/>
        <v>2</v>
      </c>
      <c r="L47" s="133" t="s">
        <v>3512</v>
      </c>
      <c r="M47" s="162"/>
      <c r="N47" s="162"/>
      <c r="O47" s="163"/>
      <c r="P47" s="164"/>
      <c r="Q47" s="165"/>
      <c r="R47" s="137">
        <f t="shared" si="4"/>
        <v>2</v>
      </c>
      <c r="S47" s="170"/>
      <c r="T47" s="176" t="str">
        <f t="shared" si="5"/>
        <v/>
      </c>
      <c r="U47" s="94">
        <v>2</v>
      </c>
      <c r="V47" s="84">
        <v>310</v>
      </c>
      <c r="W47" s="85">
        <v>10</v>
      </c>
      <c r="X47" s="94">
        <f t="shared" si="6"/>
        <v>86</v>
      </c>
      <c r="Y47" s="85" t="str">
        <f t="shared" si="7"/>
        <v/>
      </c>
      <c r="Z47" s="94">
        <f t="shared" si="8"/>
        <v>2408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3078</v>
      </c>
      <c r="D48" s="135">
        <v>2500</v>
      </c>
      <c r="E48" s="133"/>
      <c r="F48" s="82" t="s">
        <v>3114</v>
      </c>
      <c r="G48" s="173" t="s">
        <v>3156</v>
      </c>
      <c r="H48" s="84">
        <v>6</v>
      </c>
      <c r="I48" s="84">
        <v>1</v>
      </c>
      <c r="J48" s="84">
        <v>1</v>
      </c>
      <c r="K48" s="136">
        <f t="shared" si="3"/>
        <v>1</v>
      </c>
      <c r="L48" s="133" t="s">
        <v>3512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2</v>
      </c>
      <c r="V48" s="84">
        <v>310</v>
      </c>
      <c r="W48" s="85">
        <v>10</v>
      </c>
      <c r="X48" s="94">
        <f t="shared" si="6"/>
        <v>37</v>
      </c>
      <c r="Y48" s="85" t="str">
        <f t="shared" si="7"/>
        <v/>
      </c>
      <c r="Z48" s="94">
        <f t="shared" si="8"/>
        <v>1036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3079</v>
      </c>
      <c r="D49" s="135">
        <v>2500</v>
      </c>
      <c r="E49" s="133"/>
      <c r="F49" s="82" t="s">
        <v>927</v>
      </c>
      <c r="G49" s="173" t="s">
        <v>3157</v>
      </c>
      <c r="H49" s="84">
        <v>7</v>
      </c>
      <c r="I49" s="84">
        <v>4</v>
      </c>
      <c r="J49" s="84">
        <v>1</v>
      </c>
      <c r="K49" s="136">
        <f t="shared" si="3"/>
        <v>4</v>
      </c>
      <c r="L49" s="133" t="s">
        <v>3517</v>
      </c>
      <c r="M49" s="162"/>
      <c r="N49" s="162"/>
      <c r="O49" s="163"/>
      <c r="P49" s="164"/>
      <c r="Q49" s="165"/>
      <c r="R49" s="137">
        <f t="shared" si="4"/>
        <v>4</v>
      </c>
      <c r="S49" s="170"/>
      <c r="T49" s="176" t="str">
        <f t="shared" si="5"/>
        <v/>
      </c>
      <c r="U49" s="94">
        <v>2</v>
      </c>
      <c r="V49" s="84">
        <v>310</v>
      </c>
      <c r="W49" s="85">
        <v>10</v>
      </c>
      <c r="X49" s="94">
        <f t="shared" si="6"/>
        <v>173</v>
      </c>
      <c r="Y49" s="85" t="str">
        <f t="shared" si="7"/>
        <v/>
      </c>
      <c r="Z49" s="94">
        <f t="shared" si="8"/>
        <v>4844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3079</v>
      </c>
      <c r="D50" s="135">
        <v>2500</v>
      </c>
      <c r="E50" s="133"/>
      <c r="F50" s="82" t="s">
        <v>3128</v>
      </c>
      <c r="G50" s="173" t="s">
        <v>3134</v>
      </c>
      <c r="H50" s="84">
        <v>7</v>
      </c>
      <c r="I50" s="84">
        <v>6</v>
      </c>
      <c r="J50" s="84">
        <v>1</v>
      </c>
      <c r="K50" s="136">
        <f t="shared" si="3"/>
        <v>6</v>
      </c>
      <c r="L50" s="133" t="s">
        <v>3512</v>
      </c>
      <c r="M50" s="162"/>
      <c r="N50" s="162"/>
      <c r="O50" s="163"/>
      <c r="P50" s="164"/>
      <c r="Q50" s="165"/>
      <c r="R50" s="137">
        <f t="shared" si="4"/>
        <v>6</v>
      </c>
      <c r="S50" s="170"/>
      <c r="T50" s="176" t="str">
        <f t="shared" si="5"/>
        <v/>
      </c>
      <c r="U50" s="94">
        <v>2</v>
      </c>
      <c r="V50" s="84">
        <v>310</v>
      </c>
      <c r="W50" s="85">
        <v>10</v>
      </c>
      <c r="X50" s="94">
        <f t="shared" si="6"/>
        <v>260</v>
      </c>
      <c r="Y50" s="85" t="str">
        <f t="shared" si="7"/>
        <v/>
      </c>
      <c r="Z50" s="94">
        <f t="shared" si="8"/>
        <v>7280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3079</v>
      </c>
      <c r="D51" s="135">
        <v>2500</v>
      </c>
      <c r="E51" s="133"/>
      <c r="F51" s="82" t="s">
        <v>3122</v>
      </c>
      <c r="G51" s="173" t="s">
        <v>3158</v>
      </c>
      <c r="H51" s="84">
        <v>40</v>
      </c>
      <c r="I51" s="84">
        <v>4</v>
      </c>
      <c r="J51" s="84">
        <v>2</v>
      </c>
      <c r="K51" s="136">
        <f t="shared" si="3"/>
        <v>8</v>
      </c>
      <c r="L51" s="133" t="s">
        <v>3512</v>
      </c>
      <c r="M51" s="162"/>
      <c r="N51" s="162"/>
      <c r="O51" s="163"/>
      <c r="P51" s="164"/>
      <c r="Q51" s="165"/>
      <c r="R51" s="137">
        <f t="shared" si="4"/>
        <v>4</v>
      </c>
      <c r="S51" s="170"/>
      <c r="T51" s="176" t="str">
        <f t="shared" si="5"/>
        <v/>
      </c>
      <c r="U51" s="94">
        <v>2</v>
      </c>
      <c r="V51" s="84">
        <v>310</v>
      </c>
      <c r="W51" s="85">
        <v>10</v>
      </c>
      <c r="X51" s="94">
        <f t="shared" si="6"/>
        <v>1984</v>
      </c>
      <c r="Y51" s="85" t="str">
        <f t="shared" si="7"/>
        <v/>
      </c>
      <c r="Z51" s="94">
        <f t="shared" si="8"/>
        <v>55552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3080</v>
      </c>
      <c r="D52" s="135">
        <v>2500</v>
      </c>
      <c r="E52" s="133"/>
      <c r="F52" s="82" t="s">
        <v>927</v>
      </c>
      <c r="G52" s="173" t="s">
        <v>3157</v>
      </c>
      <c r="H52" s="84">
        <v>7</v>
      </c>
      <c r="I52" s="84">
        <v>4</v>
      </c>
      <c r="J52" s="84">
        <v>1</v>
      </c>
      <c r="K52" s="136">
        <f t="shared" si="3"/>
        <v>4</v>
      </c>
      <c r="L52" s="133" t="s">
        <v>3517</v>
      </c>
      <c r="M52" s="162"/>
      <c r="N52" s="162"/>
      <c r="O52" s="163"/>
      <c r="P52" s="164"/>
      <c r="Q52" s="165"/>
      <c r="R52" s="137">
        <f t="shared" si="4"/>
        <v>4</v>
      </c>
      <c r="S52" s="170"/>
      <c r="T52" s="176" t="str">
        <f t="shared" si="5"/>
        <v/>
      </c>
      <c r="U52" s="94">
        <v>2</v>
      </c>
      <c r="V52" s="84">
        <v>310</v>
      </c>
      <c r="W52" s="85">
        <v>10</v>
      </c>
      <c r="X52" s="94">
        <f t="shared" si="6"/>
        <v>173</v>
      </c>
      <c r="Y52" s="85" t="str">
        <f t="shared" si="7"/>
        <v/>
      </c>
      <c r="Z52" s="94">
        <f t="shared" si="8"/>
        <v>4844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3080</v>
      </c>
      <c r="D53" s="135">
        <v>2500</v>
      </c>
      <c r="E53" s="133"/>
      <c r="F53" s="82" t="s">
        <v>927</v>
      </c>
      <c r="G53" s="173" t="s">
        <v>3134</v>
      </c>
      <c r="H53" s="84">
        <v>7</v>
      </c>
      <c r="I53" s="84">
        <v>8</v>
      </c>
      <c r="J53" s="84">
        <v>1</v>
      </c>
      <c r="K53" s="136">
        <f t="shared" si="3"/>
        <v>8</v>
      </c>
      <c r="L53" s="133" t="s">
        <v>3512</v>
      </c>
      <c r="M53" s="162"/>
      <c r="N53" s="162"/>
      <c r="O53" s="163"/>
      <c r="P53" s="164"/>
      <c r="Q53" s="165"/>
      <c r="R53" s="137">
        <f t="shared" si="4"/>
        <v>8</v>
      </c>
      <c r="S53" s="170"/>
      <c r="T53" s="176" t="str">
        <f t="shared" si="5"/>
        <v/>
      </c>
      <c r="U53" s="94">
        <v>2</v>
      </c>
      <c r="V53" s="84">
        <v>310</v>
      </c>
      <c r="W53" s="85">
        <v>10</v>
      </c>
      <c r="X53" s="94">
        <f t="shared" si="6"/>
        <v>347</v>
      </c>
      <c r="Y53" s="85" t="str">
        <f t="shared" si="7"/>
        <v/>
      </c>
      <c r="Z53" s="94">
        <f t="shared" si="8"/>
        <v>9716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3080</v>
      </c>
      <c r="D54" s="135">
        <v>2500</v>
      </c>
      <c r="E54" s="133"/>
      <c r="F54" s="82" t="s">
        <v>3122</v>
      </c>
      <c r="G54" s="173" t="s">
        <v>3158</v>
      </c>
      <c r="H54" s="84">
        <v>40</v>
      </c>
      <c r="I54" s="84">
        <v>3</v>
      </c>
      <c r="J54" s="84">
        <v>2</v>
      </c>
      <c r="K54" s="136">
        <f t="shared" si="3"/>
        <v>6</v>
      </c>
      <c r="L54" s="133" t="s">
        <v>3512</v>
      </c>
      <c r="M54" s="162"/>
      <c r="N54" s="162"/>
      <c r="O54" s="163"/>
      <c r="P54" s="164"/>
      <c r="Q54" s="165"/>
      <c r="R54" s="137">
        <f t="shared" si="4"/>
        <v>3</v>
      </c>
      <c r="S54" s="170"/>
      <c r="T54" s="176" t="str">
        <f t="shared" si="5"/>
        <v/>
      </c>
      <c r="U54" s="94">
        <v>2</v>
      </c>
      <c r="V54" s="84">
        <v>310</v>
      </c>
      <c r="W54" s="85">
        <v>10</v>
      </c>
      <c r="X54" s="94">
        <f t="shared" si="6"/>
        <v>1488</v>
      </c>
      <c r="Y54" s="85" t="str">
        <f t="shared" si="7"/>
        <v/>
      </c>
      <c r="Z54" s="94">
        <f t="shared" si="8"/>
        <v>41664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3081</v>
      </c>
      <c r="D55" s="135">
        <v>3000</v>
      </c>
      <c r="E55" s="133"/>
      <c r="F55" s="82" t="s">
        <v>3116</v>
      </c>
      <c r="G55" s="173" t="s">
        <v>3159</v>
      </c>
      <c r="H55" s="84">
        <v>45</v>
      </c>
      <c r="I55" s="84">
        <v>54</v>
      </c>
      <c r="J55" s="84">
        <v>1</v>
      </c>
      <c r="K55" s="136">
        <f t="shared" si="3"/>
        <v>54</v>
      </c>
      <c r="L55" s="133" t="s">
        <v>3512</v>
      </c>
      <c r="M55" s="162"/>
      <c r="N55" s="162"/>
      <c r="O55" s="163"/>
      <c r="P55" s="164"/>
      <c r="Q55" s="165"/>
      <c r="R55" s="137">
        <f t="shared" si="4"/>
        <v>54</v>
      </c>
      <c r="S55" s="170"/>
      <c r="T55" s="176" t="str">
        <f t="shared" si="5"/>
        <v/>
      </c>
      <c r="U55" s="94">
        <v>8</v>
      </c>
      <c r="V55" s="84">
        <v>310</v>
      </c>
      <c r="W55" s="85">
        <v>10</v>
      </c>
      <c r="X55" s="94">
        <f t="shared" si="6"/>
        <v>60264</v>
      </c>
      <c r="Y55" s="85" t="str">
        <f t="shared" si="7"/>
        <v/>
      </c>
      <c r="Z55" s="94">
        <f t="shared" si="8"/>
        <v>1687392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3081</v>
      </c>
      <c r="D56" s="135">
        <v>4200</v>
      </c>
      <c r="E56" s="133"/>
      <c r="F56" s="82" t="s">
        <v>3117</v>
      </c>
      <c r="G56" s="173" t="s">
        <v>3191</v>
      </c>
      <c r="H56" s="84">
        <v>4</v>
      </c>
      <c r="I56" s="84">
        <v>84</v>
      </c>
      <c r="J56" s="84">
        <v>1</v>
      </c>
      <c r="K56" s="136">
        <f t="shared" si="3"/>
        <v>84</v>
      </c>
      <c r="L56" s="133" t="s">
        <v>3192</v>
      </c>
      <c r="M56" s="162"/>
      <c r="N56" s="162"/>
      <c r="O56" s="163"/>
      <c r="P56" s="164"/>
      <c r="Q56" s="165"/>
      <c r="R56" s="137">
        <f t="shared" si="4"/>
        <v>84</v>
      </c>
      <c r="S56" s="170"/>
      <c r="T56" s="176" t="str">
        <f t="shared" si="5"/>
        <v/>
      </c>
      <c r="U56" s="94">
        <v>8</v>
      </c>
      <c r="V56" s="84">
        <v>310</v>
      </c>
      <c r="W56" s="85">
        <v>10</v>
      </c>
      <c r="X56" s="94">
        <f t="shared" si="6"/>
        <v>8332</v>
      </c>
      <c r="Y56" s="85" t="str">
        <f t="shared" si="7"/>
        <v/>
      </c>
      <c r="Z56" s="94">
        <f t="shared" si="8"/>
        <v>233296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3081</v>
      </c>
      <c r="D57" s="135">
        <v>3000</v>
      </c>
      <c r="E57" s="133"/>
      <c r="F57" s="82" t="s">
        <v>3127</v>
      </c>
      <c r="G57" s="173" t="s">
        <v>3135</v>
      </c>
      <c r="H57" s="84" t="s">
        <v>213</v>
      </c>
      <c r="I57" s="84">
        <v>2</v>
      </c>
      <c r="J57" s="84">
        <v>1</v>
      </c>
      <c r="K57" s="136">
        <f t="shared" si="3"/>
        <v>2</v>
      </c>
      <c r="L57" s="133" t="s">
        <v>3512</v>
      </c>
      <c r="M57" s="162"/>
      <c r="N57" s="162"/>
      <c r="O57" s="163"/>
      <c r="P57" s="164"/>
      <c r="Q57" s="165"/>
      <c r="R57" s="137">
        <f t="shared" si="4"/>
        <v>2</v>
      </c>
      <c r="S57" s="170"/>
      <c r="T57" s="176" t="str">
        <f t="shared" si="5"/>
        <v/>
      </c>
      <c r="U57" s="94" t="s">
        <v>46</v>
      </c>
      <c r="V57" s="84" t="s">
        <v>46</v>
      </c>
      <c r="W57" s="85" t="s">
        <v>46</v>
      </c>
      <c r="X57" s="94" t="str">
        <f t="shared" si="6"/>
        <v>-</v>
      </c>
      <c r="Y57" s="85" t="str">
        <f t="shared" si="7"/>
        <v/>
      </c>
      <c r="Z57" s="94" t="str">
        <f t="shared" si="8"/>
        <v>-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3081</v>
      </c>
      <c r="D58" s="135">
        <v>2400</v>
      </c>
      <c r="E58" s="133"/>
      <c r="F58" s="82" t="s">
        <v>3128</v>
      </c>
      <c r="G58" s="173" t="s">
        <v>3160</v>
      </c>
      <c r="H58" s="84">
        <v>15</v>
      </c>
      <c r="I58" s="84">
        <v>1</v>
      </c>
      <c r="J58" s="84">
        <v>1</v>
      </c>
      <c r="K58" s="136">
        <f t="shared" si="3"/>
        <v>1</v>
      </c>
      <c r="L58" s="133" t="s">
        <v>3512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8</v>
      </c>
      <c r="V58" s="84">
        <v>310</v>
      </c>
      <c r="W58" s="85">
        <v>10</v>
      </c>
      <c r="X58" s="94">
        <f t="shared" si="6"/>
        <v>372</v>
      </c>
      <c r="Y58" s="85" t="str">
        <f t="shared" si="7"/>
        <v/>
      </c>
      <c r="Z58" s="94">
        <f t="shared" si="8"/>
        <v>10416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3082</v>
      </c>
      <c r="D59" s="135">
        <v>2700</v>
      </c>
      <c r="E59" s="133"/>
      <c r="F59" s="82" t="s">
        <v>3128</v>
      </c>
      <c r="G59" s="173" t="s">
        <v>3134</v>
      </c>
      <c r="H59" s="84">
        <v>7</v>
      </c>
      <c r="I59" s="84">
        <v>4</v>
      </c>
      <c r="J59" s="84">
        <v>1</v>
      </c>
      <c r="K59" s="136">
        <f t="shared" si="3"/>
        <v>4</v>
      </c>
      <c r="L59" s="133" t="s">
        <v>3512</v>
      </c>
      <c r="M59" s="162"/>
      <c r="N59" s="162"/>
      <c r="O59" s="163"/>
      <c r="P59" s="164"/>
      <c r="Q59" s="165"/>
      <c r="R59" s="137">
        <f t="shared" si="4"/>
        <v>4</v>
      </c>
      <c r="S59" s="170"/>
      <c r="T59" s="176" t="str">
        <f t="shared" si="5"/>
        <v/>
      </c>
      <c r="U59" s="94">
        <v>8</v>
      </c>
      <c r="V59" s="84">
        <v>310</v>
      </c>
      <c r="W59" s="85">
        <v>10</v>
      </c>
      <c r="X59" s="94">
        <f t="shared" si="6"/>
        <v>694</v>
      </c>
      <c r="Y59" s="85" t="str">
        <f t="shared" si="7"/>
        <v/>
      </c>
      <c r="Z59" s="94">
        <f t="shared" si="8"/>
        <v>19432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3082</v>
      </c>
      <c r="D60" s="135">
        <v>2700</v>
      </c>
      <c r="E60" s="133"/>
      <c r="F60" s="82" t="s">
        <v>3127</v>
      </c>
      <c r="G60" s="173" t="s">
        <v>3135</v>
      </c>
      <c r="H60" s="84" t="s">
        <v>213</v>
      </c>
      <c r="I60" s="84">
        <v>1</v>
      </c>
      <c r="J60" s="84">
        <v>1</v>
      </c>
      <c r="K60" s="136">
        <f t="shared" si="3"/>
        <v>1</v>
      </c>
      <c r="L60" s="133" t="s">
        <v>3512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 t="s">
        <v>46</v>
      </c>
      <c r="V60" s="84" t="s">
        <v>46</v>
      </c>
      <c r="W60" s="85" t="s">
        <v>46</v>
      </c>
      <c r="X60" s="94" t="str">
        <f t="shared" si="6"/>
        <v>-</v>
      </c>
      <c r="Y60" s="85" t="str">
        <f t="shared" si="7"/>
        <v/>
      </c>
      <c r="Z60" s="94" t="str">
        <f t="shared" si="8"/>
        <v>-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360</v>
      </c>
      <c r="D61" s="135">
        <v>2700</v>
      </c>
      <c r="E61" s="133"/>
      <c r="F61" s="82" t="s">
        <v>3123</v>
      </c>
      <c r="G61" s="173" t="s">
        <v>3161</v>
      </c>
      <c r="H61" s="84">
        <v>40</v>
      </c>
      <c r="I61" s="84">
        <v>2</v>
      </c>
      <c r="J61" s="84">
        <v>4</v>
      </c>
      <c r="K61" s="136">
        <f t="shared" si="3"/>
        <v>8</v>
      </c>
      <c r="L61" s="133" t="s">
        <v>3512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8</v>
      </c>
      <c r="V61" s="84">
        <v>310</v>
      </c>
      <c r="W61" s="85">
        <v>10</v>
      </c>
      <c r="X61" s="94">
        <f t="shared" si="6"/>
        <v>7936</v>
      </c>
      <c r="Y61" s="85" t="str">
        <f t="shared" si="7"/>
        <v/>
      </c>
      <c r="Z61" s="94">
        <f t="shared" si="8"/>
        <v>222208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360</v>
      </c>
      <c r="D62" s="135">
        <v>2700</v>
      </c>
      <c r="E62" s="133"/>
      <c r="F62" s="82" t="s">
        <v>3124</v>
      </c>
      <c r="G62" s="173" t="s">
        <v>3161</v>
      </c>
      <c r="H62" s="84">
        <v>40</v>
      </c>
      <c r="I62" s="84">
        <v>2</v>
      </c>
      <c r="J62" s="84">
        <v>3</v>
      </c>
      <c r="K62" s="136">
        <f t="shared" si="3"/>
        <v>6</v>
      </c>
      <c r="L62" s="133" t="s">
        <v>3512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8</v>
      </c>
      <c r="V62" s="84">
        <v>310</v>
      </c>
      <c r="W62" s="85">
        <v>10</v>
      </c>
      <c r="X62" s="94">
        <f t="shared" si="6"/>
        <v>5952</v>
      </c>
      <c r="Y62" s="85" t="str">
        <f t="shared" si="7"/>
        <v/>
      </c>
      <c r="Z62" s="94">
        <f t="shared" si="8"/>
        <v>166656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1</v>
      </c>
      <c r="C63" s="134" t="s">
        <v>360</v>
      </c>
      <c r="D63" s="135">
        <v>2700</v>
      </c>
      <c r="E63" s="133"/>
      <c r="F63" s="82" t="s">
        <v>3125</v>
      </c>
      <c r="G63" s="173" t="s">
        <v>3162</v>
      </c>
      <c r="H63" s="84">
        <v>32</v>
      </c>
      <c r="I63" s="84">
        <v>2</v>
      </c>
      <c r="J63" s="84">
        <v>4</v>
      </c>
      <c r="K63" s="136">
        <f t="shared" si="3"/>
        <v>8</v>
      </c>
      <c r="L63" s="133" t="s">
        <v>3512</v>
      </c>
      <c r="M63" s="162"/>
      <c r="N63" s="162"/>
      <c r="O63" s="163"/>
      <c r="P63" s="164"/>
      <c r="Q63" s="165"/>
      <c r="R63" s="137">
        <f t="shared" si="4"/>
        <v>2</v>
      </c>
      <c r="S63" s="170"/>
      <c r="T63" s="176" t="str">
        <f t="shared" si="5"/>
        <v/>
      </c>
      <c r="U63" s="94">
        <v>8</v>
      </c>
      <c r="V63" s="84">
        <v>310</v>
      </c>
      <c r="W63" s="85">
        <v>10</v>
      </c>
      <c r="X63" s="94">
        <f t="shared" si="6"/>
        <v>6348</v>
      </c>
      <c r="Y63" s="85" t="str">
        <f t="shared" si="7"/>
        <v/>
      </c>
      <c r="Z63" s="94">
        <f t="shared" si="8"/>
        <v>177744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1</v>
      </c>
      <c r="C64" s="134" t="s">
        <v>360</v>
      </c>
      <c r="D64" s="135">
        <v>2700</v>
      </c>
      <c r="E64" s="133"/>
      <c r="F64" s="82" t="s">
        <v>3129</v>
      </c>
      <c r="G64" s="173" t="s">
        <v>3163</v>
      </c>
      <c r="H64" s="84">
        <v>40</v>
      </c>
      <c r="I64" s="84">
        <v>1</v>
      </c>
      <c r="J64" s="84">
        <v>2</v>
      </c>
      <c r="K64" s="136">
        <f t="shared" si="3"/>
        <v>2</v>
      </c>
      <c r="L64" s="133" t="s">
        <v>3512</v>
      </c>
      <c r="M64" s="162"/>
      <c r="N64" s="162"/>
      <c r="O64" s="163"/>
      <c r="P64" s="164"/>
      <c r="Q64" s="165"/>
      <c r="R64" s="137">
        <f t="shared" si="4"/>
        <v>1</v>
      </c>
      <c r="S64" s="170"/>
      <c r="T64" s="176" t="str">
        <f t="shared" si="5"/>
        <v/>
      </c>
      <c r="U64" s="94">
        <v>8</v>
      </c>
      <c r="V64" s="84">
        <v>310</v>
      </c>
      <c r="W64" s="85">
        <v>10</v>
      </c>
      <c r="X64" s="94">
        <f t="shared" si="6"/>
        <v>1984</v>
      </c>
      <c r="Y64" s="85" t="str">
        <f t="shared" si="7"/>
        <v/>
      </c>
      <c r="Z64" s="94">
        <f t="shared" si="8"/>
        <v>55552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1</v>
      </c>
      <c r="C65" s="134" t="s">
        <v>360</v>
      </c>
      <c r="D65" s="135">
        <v>2700</v>
      </c>
      <c r="E65" s="133"/>
      <c r="F65" s="82" t="s">
        <v>3129</v>
      </c>
      <c r="G65" s="173" t="s">
        <v>3164</v>
      </c>
      <c r="H65" s="84">
        <v>40</v>
      </c>
      <c r="I65" s="84">
        <v>1</v>
      </c>
      <c r="J65" s="84">
        <v>2</v>
      </c>
      <c r="K65" s="136">
        <f t="shared" si="3"/>
        <v>2</v>
      </c>
      <c r="L65" s="133" t="s">
        <v>3512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8</v>
      </c>
      <c r="V65" s="84">
        <v>310</v>
      </c>
      <c r="W65" s="85">
        <v>10</v>
      </c>
      <c r="X65" s="94">
        <f t="shared" si="6"/>
        <v>1984</v>
      </c>
      <c r="Y65" s="85" t="str">
        <f t="shared" si="7"/>
        <v/>
      </c>
      <c r="Z65" s="94">
        <f t="shared" si="8"/>
        <v>55552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1</v>
      </c>
      <c r="C66" s="134" t="s">
        <v>360</v>
      </c>
      <c r="D66" s="135">
        <v>2700</v>
      </c>
      <c r="E66" s="133"/>
      <c r="F66" s="82" t="s">
        <v>3129</v>
      </c>
      <c r="G66" s="173" t="s">
        <v>3165</v>
      </c>
      <c r="H66" s="84">
        <v>40</v>
      </c>
      <c r="I66" s="84">
        <v>1</v>
      </c>
      <c r="J66" s="84">
        <v>2</v>
      </c>
      <c r="K66" s="136">
        <f t="shared" si="3"/>
        <v>2</v>
      </c>
      <c r="L66" s="133" t="s">
        <v>3512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>
        <v>8</v>
      </c>
      <c r="V66" s="84">
        <v>310</v>
      </c>
      <c r="W66" s="85">
        <v>10</v>
      </c>
      <c r="X66" s="94">
        <f t="shared" si="6"/>
        <v>1984</v>
      </c>
      <c r="Y66" s="85" t="str">
        <f t="shared" si="7"/>
        <v/>
      </c>
      <c r="Z66" s="94">
        <f t="shared" si="8"/>
        <v>55552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1</v>
      </c>
      <c r="C67" s="134" t="s">
        <v>360</v>
      </c>
      <c r="D67" s="135">
        <v>2700</v>
      </c>
      <c r="E67" s="133"/>
      <c r="F67" s="82" t="s">
        <v>208</v>
      </c>
      <c r="G67" s="173" t="s">
        <v>3141</v>
      </c>
      <c r="H67" s="84">
        <v>20</v>
      </c>
      <c r="I67" s="84">
        <v>1</v>
      </c>
      <c r="J67" s="84">
        <v>1</v>
      </c>
      <c r="K67" s="136">
        <f t="shared" si="3"/>
        <v>1</v>
      </c>
      <c r="L67" s="133" t="s">
        <v>3512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8</v>
      </c>
      <c r="V67" s="84">
        <v>310</v>
      </c>
      <c r="W67" s="85">
        <v>10</v>
      </c>
      <c r="X67" s="94">
        <f t="shared" si="6"/>
        <v>496</v>
      </c>
      <c r="Y67" s="85" t="str">
        <f t="shared" si="7"/>
        <v/>
      </c>
      <c r="Z67" s="94">
        <f t="shared" si="8"/>
        <v>13888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1</v>
      </c>
      <c r="C68" s="134" t="s">
        <v>360</v>
      </c>
      <c r="D68" s="135">
        <v>2700</v>
      </c>
      <c r="E68" s="133"/>
      <c r="F68" s="82" t="s">
        <v>3102</v>
      </c>
      <c r="G68" s="173" t="s">
        <v>3135</v>
      </c>
      <c r="H68" s="84" t="s">
        <v>213</v>
      </c>
      <c r="I68" s="84">
        <v>2</v>
      </c>
      <c r="J68" s="84">
        <v>1</v>
      </c>
      <c r="K68" s="136">
        <f t="shared" si="3"/>
        <v>2</v>
      </c>
      <c r="L68" s="133" t="s">
        <v>3512</v>
      </c>
      <c r="M68" s="162"/>
      <c r="N68" s="162"/>
      <c r="O68" s="163"/>
      <c r="P68" s="164"/>
      <c r="Q68" s="165"/>
      <c r="R68" s="137">
        <f t="shared" si="4"/>
        <v>2</v>
      </c>
      <c r="S68" s="170"/>
      <c r="T68" s="176" t="str">
        <f t="shared" si="5"/>
        <v/>
      </c>
      <c r="U68" s="94" t="s">
        <v>46</v>
      </c>
      <c r="V68" s="84" t="s">
        <v>46</v>
      </c>
      <c r="W68" s="85" t="s">
        <v>46</v>
      </c>
      <c r="X68" s="94" t="str">
        <f t="shared" si="6"/>
        <v>-</v>
      </c>
      <c r="Y68" s="85" t="str">
        <f t="shared" si="7"/>
        <v/>
      </c>
      <c r="Z68" s="94" t="str">
        <f t="shared" si="8"/>
        <v>-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1</v>
      </c>
      <c r="C69" s="134" t="s">
        <v>3083</v>
      </c>
      <c r="D69" s="135">
        <v>3000</v>
      </c>
      <c r="E69" s="133"/>
      <c r="F69" s="82" t="s">
        <v>3118</v>
      </c>
      <c r="G69" s="173" t="s">
        <v>3166</v>
      </c>
      <c r="H69" s="84">
        <v>40</v>
      </c>
      <c r="I69" s="84">
        <v>4</v>
      </c>
      <c r="J69" s="84">
        <v>1</v>
      </c>
      <c r="K69" s="136">
        <f t="shared" si="3"/>
        <v>4</v>
      </c>
      <c r="L69" s="133" t="s">
        <v>3512</v>
      </c>
      <c r="M69" s="162"/>
      <c r="N69" s="162"/>
      <c r="O69" s="163"/>
      <c r="P69" s="164"/>
      <c r="Q69" s="165"/>
      <c r="R69" s="137">
        <f t="shared" si="4"/>
        <v>4</v>
      </c>
      <c r="S69" s="170"/>
      <c r="T69" s="176" t="str">
        <f t="shared" si="5"/>
        <v/>
      </c>
      <c r="U69" s="94">
        <v>2</v>
      </c>
      <c r="V69" s="84">
        <v>310</v>
      </c>
      <c r="W69" s="85">
        <v>10</v>
      </c>
      <c r="X69" s="94">
        <f t="shared" si="6"/>
        <v>992</v>
      </c>
      <c r="Y69" s="85" t="str">
        <f t="shared" si="7"/>
        <v/>
      </c>
      <c r="Z69" s="94">
        <f t="shared" si="8"/>
        <v>27776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1</v>
      </c>
      <c r="C70" s="134" t="s">
        <v>3083</v>
      </c>
      <c r="D70" s="135">
        <v>3000</v>
      </c>
      <c r="E70" s="133"/>
      <c r="F70" s="82" t="s">
        <v>3130</v>
      </c>
      <c r="G70" s="173" t="s">
        <v>3166</v>
      </c>
      <c r="H70" s="84">
        <v>40</v>
      </c>
      <c r="I70" s="84">
        <v>1</v>
      </c>
      <c r="J70" s="84">
        <v>2</v>
      </c>
      <c r="K70" s="136">
        <f t="shared" si="3"/>
        <v>2</v>
      </c>
      <c r="L70" s="133" t="s">
        <v>3512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2</v>
      </c>
      <c r="V70" s="84">
        <v>310</v>
      </c>
      <c r="W70" s="85">
        <v>10</v>
      </c>
      <c r="X70" s="94">
        <f t="shared" si="6"/>
        <v>496</v>
      </c>
      <c r="Y70" s="85" t="str">
        <f t="shared" si="7"/>
        <v/>
      </c>
      <c r="Z70" s="94">
        <f t="shared" si="8"/>
        <v>13888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3084</v>
      </c>
      <c r="D71" s="135">
        <v>6000</v>
      </c>
      <c r="E71" s="133"/>
      <c r="F71" s="82" t="s">
        <v>520</v>
      </c>
      <c r="G71" s="173" t="s">
        <v>3167</v>
      </c>
      <c r="H71" s="84">
        <v>40</v>
      </c>
      <c r="I71" s="84">
        <v>6</v>
      </c>
      <c r="J71" s="84">
        <v>1</v>
      </c>
      <c r="K71" s="136">
        <f t="shared" si="3"/>
        <v>6</v>
      </c>
      <c r="L71" s="133" t="s">
        <v>3512</v>
      </c>
      <c r="M71" s="162"/>
      <c r="N71" s="162"/>
      <c r="O71" s="163"/>
      <c r="P71" s="164"/>
      <c r="Q71" s="165"/>
      <c r="R71" s="137">
        <f t="shared" ref="R71:R117" si="13">+I71</f>
        <v>6</v>
      </c>
      <c r="S71" s="170"/>
      <c r="T71" s="176" t="str">
        <f t="shared" ref="T71:T117" si="14">IFERROR(IF(S71="","",R71*S71),"-")</f>
        <v/>
      </c>
      <c r="U71" s="94">
        <v>8</v>
      </c>
      <c r="V71" s="84">
        <v>310</v>
      </c>
      <c r="W71" s="85">
        <v>10</v>
      </c>
      <c r="X71" s="94">
        <f t="shared" ref="X71:X117" si="15">IFERROR(IF(H71="","",ROUNDDOWN(H71/1000*K71*U71*V71*W71,0)),"-")</f>
        <v>5952</v>
      </c>
      <c r="Y71" s="85" t="str">
        <f t="shared" ref="Y71:Y117" si="16">IFERROR(IF(Q71="","",ROUNDDOWN(Q71/1000*R71*U71*V71*W71,0)),"-")</f>
        <v/>
      </c>
      <c r="Z71" s="94">
        <f t="shared" ref="Z71:Z117" si="17">IFERROR(IF(H71="","",ROUNDDOWN(X71*$V$2,0)),"-")</f>
        <v>166656</v>
      </c>
      <c r="AA71" s="85" t="str">
        <f t="shared" ref="AA71:AA117" si="18">IFERROR(IF(Q71="","",ROUNDDOWN(Y71*$V$2,0)),"-")</f>
        <v/>
      </c>
      <c r="AB71" s="94" t="str">
        <f t="shared" ref="AB71:AB117" si="19">IFERROR(IF(Q71="","",ROUNDDOWN(X71-Y71,0)),"-")</f>
        <v/>
      </c>
      <c r="AC71" s="95" t="str">
        <f t="shared" ref="AC71:AC117" si="20">IFERROR(IF(Q71="","",ROUNDDOWN(Z71-AA71,0)),"-")</f>
        <v/>
      </c>
      <c r="AD71" s="178" t="str">
        <f t="shared" ref="AD71:AD117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3084</v>
      </c>
      <c r="D72" s="135">
        <v>6000</v>
      </c>
      <c r="E72" s="133"/>
      <c r="F72" s="82" t="s">
        <v>520</v>
      </c>
      <c r="G72" s="173" t="s">
        <v>3168</v>
      </c>
      <c r="H72" s="84">
        <v>40</v>
      </c>
      <c r="I72" s="84">
        <v>44</v>
      </c>
      <c r="J72" s="84">
        <v>1</v>
      </c>
      <c r="K72" s="136">
        <f t="shared" si="3"/>
        <v>44</v>
      </c>
      <c r="L72" s="133" t="s">
        <v>3512</v>
      </c>
      <c r="M72" s="162"/>
      <c r="N72" s="162"/>
      <c r="O72" s="163"/>
      <c r="P72" s="164"/>
      <c r="Q72" s="165"/>
      <c r="R72" s="137">
        <f t="shared" si="13"/>
        <v>44</v>
      </c>
      <c r="S72" s="170"/>
      <c r="T72" s="176" t="str">
        <f t="shared" si="14"/>
        <v/>
      </c>
      <c r="U72" s="94">
        <v>8</v>
      </c>
      <c r="V72" s="84">
        <v>310</v>
      </c>
      <c r="W72" s="85">
        <v>10</v>
      </c>
      <c r="X72" s="94">
        <f t="shared" si="15"/>
        <v>43648</v>
      </c>
      <c r="Y72" s="85" t="str">
        <f t="shared" si="16"/>
        <v/>
      </c>
      <c r="Z72" s="94">
        <f t="shared" si="17"/>
        <v>1222144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3084</v>
      </c>
      <c r="D73" s="135">
        <v>6000</v>
      </c>
      <c r="E73" s="133"/>
      <c r="F73" s="82" t="s">
        <v>520</v>
      </c>
      <c r="G73" s="173" t="s">
        <v>3169</v>
      </c>
      <c r="H73" s="84">
        <v>40</v>
      </c>
      <c r="I73" s="84">
        <v>10</v>
      </c>
      <c r="J73" s="84">
        <v>1</v>
      </c>
      <c r="K73" s="136">
        <f t="shared" si="3"/>
        <v>10</v>
      </c>
      <c r="L73" s="133" t="s">
        <v>3512</v>
      </c>
      <c r="M73" s="162"/>
      <c r="N73" s="162"/>
      <c r="O73" s="163"/>
      <c r="P73" s="164"/>
      <c r="Q73" s="165"/>
      <c r="R73" s="137">
        <f t="shared" si="13"/>
        <v>10</v>
      </c>
      <c r="S73" s="170"/>
      <c r="T73" s="176" t="str">
        <f t="shared" si="14"/>
        <v/>
      </c>
      <c r="U73" s="94">
        <v>8</v>
      </c>
      <c r="V73" s="84">
        <v>310</v>
      </c>
      <c r="W73" s="85">
        <v>10</v>
      </c>
      <c r="X73" s="94">
        <f t="shared" si="15"/>
        <v>9920</v>
      </c>
      <c r="Y73" s="85" t="str">
        <f t="shared" si="16"/>
        <v/>
      </c>
      <c r="Z73" s="94">
        <f t="shared" si="17"/>
        <v>277760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3084</v>
      </c>
      <c r="D74" s="135">
        <v>6000</v>
      </c>
      <c r="E74" s="133"/>
      <c r="F74" s="82" t="s">
        <v>520</v>
      </c>
      <c r="G74" s="173" t="s">
        <v>3146</v>
      </c>
      <c r="H74" s="84">
        <v>40</v>
      </c>
      <c r="I74" s="84">
        <v>112</v>
      </c>
      <c r="J74" s="84">
        <v>1</v>
      </c>
      <c r="K74" s="136">
        <f t="shared" si="3"/>
        <v>112</v>
      </c>
      <c r="L74" s="133" t="s">
        <v>3512</v>
      </c>
      <c r="M74" s="162"/>
      <c r="N74" s="162"/>
      <c r="O74" s="163"/>
      <c r="P74" s="164"/>
      <c r="Q74" s="165"/>
      <c r="R74" s="137">
        <f t="shared" si="13"/>
        <v>112</v>
      </c>
      <c r="S74" s="170"/>
      <c r="T74" s="176" t="str">
        <f t="shared" si="14"/>
        <v/>
      </c>
      <c r="U74" s="94">
        <v>8</v>
      </c>
      <c r="V74" s="84">
        <v>310</v>
      </c>
      <c r="W74" s="85">
        <v>10</v>
      </c>
      <c r="X74" s="94">
        <f t="shared" si="15"/>
        <v>111104</v>
      </c>
      <c r="Y74" s="85" t="str">
        <f t="shared" si="16"/>
        <v/>
      </c>
      <c r="Z74" s="94">
        <f t="shared" si="17"/>
        <v>3110912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3084</v>
      </c>
      <c r="D75" s="135">
        <v>6000</v>
      </c>
      <c r="E75" s="133"/>
      <c r="F75" s="82" t="s">
        <v>3126</v>
      </c>
      <c r="G75" s="173" t="s">
        <v>3170</v>
      </c>
      <c r="H75" s="84">
        <v>7</v>
      </c>
      <c r="I75" s="84">
        <v>4</v>
      </c>
      <c r="J75" s="84">
        <v>2</v>
      </c>
      <c r="K75" s="136">
        <f t="shared" si="3"/>
        <v>8</v>
      </c>
      <c r="L75" s="133" t="s">
        <v>3517</v>
      </c>
      <c r="M75" s="162"/>
      <c r="N75" s="162"/>
      <c r="O75" s="163"/>
      <c r="P75" s="164"/>
      <c r="Q75" s="165"/>
      <c r="R75" s="137">
        <f t="shared" si="13"/>
        <v>4</v>
      </c>
      <c r="S75" s="170"/>
      <c r="T75" s="176" t="str">
        <f t="shared" si="14"/>
        <v/>
      </c>
      <c r="U75" s="94">
        <v>8</v>
      </c>
      <c r="V75" s="84">
        <v>310</v>
      </c>
      <c r="W75" s="85">
        <v>10</v>
      </c>
      <c r="X75" s="94">
        <f t="shared" si="15"/>
        <v>1388</v>
      </c>
      <c r="Y75" s="85" t="str">
        <f t="shared" si="16"/>
        <v/>
      </c>
      <c r="Z75" s="94">
        <f t="shared" si="17"/>
        <v>38864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3084</v>
      </c>
      <c r="D76" s="135">
        <v>6000</v>
      </c>
      <c r="E76" s="133"/>
      <c r="F76" s="82" t="s">
        <v>3102</v>
      </c>
      <c r="G76" s="173" t="s">
        <v>3171</v>
      </c>
      <c r="H76" s="84" t="s">
        <v>213</v>
      </c>
      <c r="I76" s="84">
        <v>4</v>
      </c>
      <c r="J76" s="84">
        <v>1</v>
      </c>
      <c r="K76" s="136">
        <f t="shared" si="3"/>
        <v>4</v>
      </c>
      <c r="L76" s="133" t="s">
        <v>3512</v>
      </c>
      <c r="M76" s="162"/>
      <c r="N76" s="162"/>
      <c r="O76" s="163"/>
      <c r="P76" s="164"/>
      <c r="Q76" s="165"/>
      <c r="R76" s="137">
        <f t="shared" si="13"/>
        <v>4</v>
      </c>
      <c r="S76" s="170"/>
      <c r="T76" s="176" t="str">
        <f t="shared" si="14"/>
        <v/>
      </c>
      <c r="U76" s="94" t="s">
        <v>46</v>
      </c>
      <c r="V76" s="84" t="s">
        <v>46</v>
      </c>
      <c r="W76" s="85" t="s">
        <v>46</v>
      </c>
      <c r="X76" s="94" t="str">
        <f t="shared" si="15"/>
        <v>-</v>
      </c>
      <c r="Y76" s="85" t="str">
        <f t="shared" si="16"/>
        <v/>
      </c>
      <c r="Z76" s="94" t="str">
        <f t="shared" si="17"/>
        <v>-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3084</v>
      </c>
      <c r="D77" s="135">
        <v>6000</v>
      </c>
      <c r="E77" s="133"/>
      <c r="F77" s="82" t="s">
        <v>927</v>
      </c>
      <c r="G77" s="173" t="s">
        <v>3152</v>
      </c>
      <c r="H77" s="84">
        <v>15</v>
      </c>
      <c r="I77" s="84">
        <v>3</v>
      </c>
      <c r="J77" s="84">
        <v>1</v>
      </c>
      <c r="K77" s="136">
        <f t="shared" si="3"/>
        <v>3</v>
      </c>
      <c r="L77" s="133" t="s">
        <v>3512</v>
      </c>
      <c r="M77" s="162"/>
      <c r="N77" s="162"/>
      <c r="O77" s="163"/>
      <c r="P77" s="164"/>
      <c r="Q77" s="165"/>
      <c r="R77" s="137">
        <f t="shared" si="13"/>
        <v>3</v>
      </c>
      <c r="S77" s="170"/>
      <c r="T77" s="176" t="str">
        <f t="shared" si="14"/>
        <v/>
      </c>
      <c r="U77" s="94">
        <v>8</v>
      </c>
      <c r="V77" s="84">
        <v>310</v>
      </c>
      <c r="W77" s="85">
        <v>10</v>
      </c>
      <c r="X77" s="94">
        <f t="shared" si="15"/>
        <v>1116</v>
      </c>
      <c r="Y77" s="85" t="str">
        <f t="shared" si="16"/>
        <v/>
      </c>
      <c r="Z77" s="94">
        <f t="shared" si="17"/>
        <v>31248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342</v>
      </c>
      <c r="D78" s="135">
        <v>2500</v>
      </c>
      <c r="E78" s="133"/>
      <c r="F78" s="82" t="s">
        <v>208</v>
      </c>
      <c r="G78" s="173" t="s">
        <v>3146</v>
      </c>
      <c r="H78" s="84">
        <v>20</v>
      </c>
      <c r="I78" s="84">
        <v>24</v>
      </c>
      <c r="J78" s="84">
        <v>1</v>
      </c>
      <c r="K78" s="136">
        <f t="shared" si="3"/>
        <v>24</v>
      </c>
      <c r="L78" s="133" t="s">
        <v>3512</v>
      </c>
      <c r="M78" s="162"/>
      <c r="N78" s="162"/>
      <c r="O78" s="163"/>
      <c r="P78" s="164"/>
      <c r="Q78" s="165"/>
      <c r="R78" s="137">
        <f t="shared" si="13"/>
        <v>24</v>
      </c>
      <c r="S78" s="170"/>
      <c r="T78" s="176" t="str">
        <f t="shared" si="14"/>
        <v/>
      </c>
      <c r="U78" s="94">
        <v>8</v>
      </c>
      <c r="V78" s="84">
        <v>310</v>
      </c>
      <c r="W78" s="85">
        <v>10</v>
      </c>
      <c r="X78" s="94">
        <f t="shared" si="15"/>
        <v>11904</v>
      </c>
      <c r="Y78" s="85" t="str">
        <f t="shared" si="16"/>
        <v/>
      </c>
      <c r="Z78" s="94">
        <f t="shared" si="17"/>
        <v>333312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342</v>
      </c>
      <c r="D79" s="135">
        <v>2500</v>
      </c>
      <c r="E79" s="133"/>
      <c r="F79" s="82" t="s">
        <v>3109</v>
      </c>
      <c r="G79" s="173" t="s">
        <v>3147</v>
      </c>
      <c r="H79" s="84">
        <v>60</v>
      </c>
      <c r="I79" s="84">
        <v>9</v>
      </c>
      <c r="J79" s="84">
        <v>1</v>
      </c>
      <c r="K79" s="136">
        <f t="shared" si="3"/>
        <v>9</v>
      </c>
      <c r="L79" s="133" t="s">
        <v>3512</v>
      </c>
      <c r="M79" s="162"/>
      <c r="N79" s="162"/>
      <c r="O79" s="163"/>
      <c r="P79" s="164"/>
      <c r="Q79" s="165"/>
      <c r="R79" s="137">
        <f t="shared" si="13"/>
        <v>9</v>
      </c>
      <c r="S79" s="170"/>
      <c r="T79" s="176" t="str">
        <f t="shared" si="14"/>
        <v/>
      </c>
      <c r="U79" s="94">
        <v>8</v>
      </c>
      <c r="V79" s="84">
        <v>310</v>
      </c>
      <c r="W79" s="85">
        <v>10</v>
      </c>
      <c r="X79" s="94">
        <f t="shared" si="15"/>
        <v>13392</v>
      </c>
      <c r="Y79" s="85" t="str">
        <f t="shared" si="16"/>
        <v/>
      </c>
      <c r="Z79" s="94">
        <f t="shared" si="17"/>
        <v>374976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342</v>
      </c>
      <c r="D80" s="135">
        <v>2500</v>
      </c>
      <c r="E80" s="133"/>
      <c r="F80" s="82" t="s">
        <v>3102</v>
      </c>
      <c r="G80" s="173" t="s">
        <v>3135</v>
      </c>
      <c r="H80" s="84" t="s">
        <v>213</v>
      </c>
      <c r="I80" s="84">
        <v>1</v>
      </c>
      <c r="J80" s="84">
        <v>1</v>
      </c>
      <c r="K80" s="136">
        <f t="shared" si="3"/>
        <v>1</v>
      </c>
      <c r="L80" s="133" t="s">
        <v>3512</v>
      </c>
      <c r="M80" s="162"/>
      <c r="N80" s="162"/>
      <c r="O80" s="163"/>
      <c r="P80" s="164"/>
      <c r="Q80" s="165"/>
      <c r="R80" s="137">
        <f t="shared" si="13"/>
        <v>1</v>
      </c>
      <c r="S80" s="170"/>
      <c r="T80" s="176" t="str">
        <f t="shared" si="14"/>
        <v/>
      </c>
      <c r="U80" s="94" t="s">
        <v>46</v>
      </c>
      <c r="V80" s="84" t="s">
        <v>46</v>
      </c>
      <c r="W80" s="85" t="s">
        <v>46</v>
      </c>
      <c r="X80" s="94" t="str">
        <f t="shared" si="15"/>
        <v>-</v>
      </c>
      <c r="Y80" s="85" t="str">
        <f t="shared" si="16"/>
        <v/>
      </c>
      <c r="Z80" s="94" t="str">
        <f t="shared" si="17"/>
        <v>-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3085</v>
      </c>
      <c r="D81" s="135">
        <v>2700</v>
      </c>
      <c r="E81" s="133"/>
      <c r="F81" s="82" t="s">
        <v>520</v>
      </c>
      <c r="G81" s="173" t="s">
        <v>3172</v>
      </c>
      <c r="H81" s="84">
        <v>40</v>
      </c>
      <c r="I81" s="84">
        <v>5</v>
      </c>
      <c r="J81" s="84">
        <v>1</v>
      </c>
      <c r="K81" s="136">
        <f t="shared" si="3"/>
        <v>5</v>
      </c>
      <c r="L81" s="133" t="s">
        <v>3512</v>
      </c>
      <c r="M81" s="162"/>
      <c r="N81" s="162"/>
      <c r="O81" s="163"/>
      <c r="P81" s="164"/>
      <c r="Q81" s="165"/>
      <c r="R81" s="137">
        <f t="shared" si="13"/>
        <v>5</v>
      </c>
      <c r="S81" s="170"/>
      <c r="T81" s="176" t="str">
        <f t="shared" si="14"/>
        <v/>
      </c>
      <c r="U81" s="94">
        <v>8</v>
      </c>
      <c r="V81" s="84">
        <v>310</v>
      </c>
      <c r="W81" s="85">
        <v>10</v>
      </c>
      <c r="X81" s="94">
        <f t="shared" si="15"/>
        <v>4960</v>
      </c>
      <c r="Y81" s="85" t="str">
        <f t="shared" si="16"/>
        <v/>
      </c>
      <c r="Z81" s="94">
        <f t="shared" si="17"/>
        <v>138880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3085</v>
      </c>
      <c r="D82" s="135">
        <v>2700</v>
      </c>
      <c r="E82" s="133"/>
      <c r="F82" s="82" t="s">
        <v>3102</v>
      </c>
      <c r="G82" s="173" t="s">
        <v>3173</v>
      </c>
      <c r="H82" s="84" t="s">
        <v>213</v>
      </c>
      <c r="I82" s="84">
        <v>2</v>
      </c>
      <c r="J82" s="84">
        <v>1</v>
      </c>
      <c r="K82" s="136">
        <f t="shared" si="3"/>
        <v>2</v>
      </c>
      <c r="L82" s="133" t="s">
        <v>3512</v>
      </c>
      <c r="M82" s="162"/>
      <c r="N82" s="162"/>
      <c r="O82" s="163"/>
      <c r="P82" s="164"/>
      <c r="Q82" s="165"/>
      <c r="R82" s="137">
        <f t="shared" si="13"/>
        <v>2</v>
      </c>
      <c r="S82" s="170"/>
      <c r="T82" s="176" t="str">
        <f t="shared" si="14"/>
        <v/>
      </c>
      <c r="U82" s="94" t="s">
        <v>46</v>
      </c>
      <c r="V82" s="84" t="s">
        <v>46</v>
      </c>
      <c r="W82" s="85" t="s">
        <v>46</v>
      </c>
      <c r="X82" s="94" t="str">
        <f t="shared" si="15"/>
        <v>-</v>
      </c>
      <c r="Y82" s="85" t="str">
        <f t="shared" si="16"/>
        <v/>
      </c>
      <c r="Z82" s="94" t="str">
        <f t="shared" si="17"/>
        <v>-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3085</v>
      </c>
      <c r="D83" s="135">
        <v>2700</v>
      </c>
      <c r="E83" s="133"/>
      <c r="F83" s="82" t="s">
        <v>927</v>
      </c>
      <c r="G83" s="173" t="s">
        <v>3174</v>
      </c>
      <c r="H83" s="84">
        <v>15</v>
      </c>
      <c r="I83" s="84">
        <v>2</v>
      </c>
      <c r="J83" s="84">
        <v>1</v>
      </c>
      <c r="K83" s="136">
        <f t="shared" si="3"/>
        <v>2</v>
      </c>
      <c r="L83" s="133" t="s">
        <v>3512</v>
      </c>
      <c r="M83" s="162"/>
      <c r="N83" s="162"/>
      <c r="O83" s="163"/>
      <c r="P83" s="164"/>
      <c r="Q83" s="165"/>
      <c r="R83" s="137">
        <f t="shared" si="13"/>
        <v>2</v>
      </c>
      <c r="S83" s="170"/>
      <c r="T83" s="176" t="str">
        <f t="shared" si="14"/>
        <v/>
      </c>
      <c r="U83" s="94">
        <v>8</v>
      </c>
      <c r="V83" s="84">
        <v>310</v>
      </c>
      <c r="W83" s="85">
        <v>10</v>
      </c>
      <c r="X83" s="94">
        <f t="shared" si="15"/>
        <v>744</v>
      </c>
      <c r="Y83" s="85" t="str">
        <f t="shared" si="16"/>
        <v/>
      </c>
      <c r="Z83" s="94">
        <f t="shared" si="17"/>
        <v>20832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453</v>
      </c>
      <c r="D84" s="135">
        <v>2700</v>
      </c>
      <c r="E84" s="133"/>
      <c r="F84" s="82" t="s">
        <v>3131</v>
      </c>
      <c r="G84" s="173" t="s">
        <v>3175</v>
      </c>
      <c r="H84" s="84">
        <v>40</v>
      </c>
      <c r="I84" s="84">
        <v>1</v>
      </c>
      <c r="J84" s="84">
        <v>2</v>
      </c>
      <c r="K84" s="136">
        <f t="shared" si="3"/>
        <v>2</v>
      </c>
      <c r="L84" s="133" t="s">
        <v>3512</v>
      </c>
      <c r="M84" s="162"/>
      <c r="N84" s="162"/>
      <c r="O84" s="163"/>
      <c r="P84" s="164"/>
      <c r="Q84" s="165"/>
      <c r="R84" s="137">
        <f t="shared" si="13"/>
        <v>1</v>
      </c>
      <c r="S84" s="170"/>
      <c r="T84" s="176" t="str">
        <f t="shared" si="14"/>
        <v/>
      </c>
      <c r="U84" s="94">
        <v>2</v>
      </c>
      <c r="V84" s="84">
        <v>310</v>
      </c>
      <c r="W84" s="85">
        <v>10</v>
      </c>
      <c r="X84" s="94">
        <f t="shared" si="15"/>
        <v>496</v>
      </c>
      <c r="Y84" s="85" t="str">
        <f t="shared" si="16"/>
        <v/>
      </c>
      <c r="Z84" s="94">
        <f t="shared" si="17"/>
        <v>13888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3086</v>
      </c>
      <c r="D85" s="135">
        <v>2700</v>
      </c>
      <c r="E85" s="133"/>
      <c r="F85" s="82" t="s">
        <v>3131</v>
      </c>
      <c r="G85" s="173" t="s">
        <v>3163</v>
      </c>
      <c r="H85" s="84">
        <v>40</v>
      </c>
      <c r="I85" s="84">
        <v>2</v>
      </c>
      <c r="J85" s="84">
        <v>2</v>
      </c>
      <c r="K85" s="136">
        <f t="shared" si="3"/>
        <v>4</v>
      </c>
      <c r="L85" s="133" t="s">
        <v>3512</v>
      </c>
      <c r="M85" s="162"/>
      <c r="N85" s="162"/>
      <c r="O85" s="163"/>
      <c r="P85" s="164"/>
      <c r="Q85" s="165"/>
      <c r="R85" s="137">
        <f t="shared" si="13"/>
        <v>2</v>
      </c>
      <c r="S85" s="170"/>
      <c r="T85" s="176" t="str">
        <f t="shared" si="14"/>
        <v/>
      </c>
      <c r="U85" s="94">
        <v>8</v>
      </c>
      <c r="V85" s="84">
        <v>310</v>
      </c>
      <c r="W85" s="85">
        <v>10</v>
      </c>
      <c r="X85" s="94">
        <f t="shared" si="15"/>
        <v>3968</v>
      </c>
      <c r="Y85" s="85" t="str">
        <f t="shared" si="16"/>
        <v/>
      </c>
      <c r="Z85" s="94">
        <f t="shared" si="17"/>
        <v>111104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3086</v>
      </c>
      <c r="D86" s="135">
        <v>2700</v>
      </c>
      <c r="E86" s="133"/>
      <c r="F86" s="82" t="s">
        <v>3102</v>
      </c>
      <c r="G86" s="173" t="s">
        <v>3135</v>
      </c>
      <c r="H86" s="84" t="s">
        <v>213</v>
      </c>
      <c r="I86" s="84">
        <v>1</v>
      </c>
      <c r="J86" s="84">
        <v>1</v>
      </c>
      <c r="K86" s="136">
        <f t="shared" si="3"/>
        <v>1</v>
      </c>
      <c r="L86" s="133" t="s">
        <v>3512</v>
      </c>
      <c r="M86" s="162"/>
      <c r="N86" s="162"/>
      <c r="O86" s="163"/>
      <c r="P86" s="164"/>
      <c r="Q86" s="165"/>
      <c r="R86" s="137">
        <f t="shared" si="13"/>
        <v>1</v>
      </c>
      <c r="S86" s="170"/>
      <c r="T86" s="176" t="str">
        <f t="shared" si="14"/>
        <v/>
      </c>
      <c r="U86" s="94">
        <v>8</v>
      </c>
      <c r="V86" s="84">
        <v>310</v>
      </c>
      <c r="W86" s="85">
        <v>10</v>
      </c>
      <c r="X86" s="94" t="str">
        <f t="shared" si="15"/>
        <v>-</v>
      </c>
      <c r="Y86" s="85" t="str">
        <f t="shared" si="16"/>
        <v/>
      </c>
      <c r="Z86" s="94" t="str">
        <f t="shared" si="17"/>
        <v>-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3087</v>
      </c>
      <c r="D87" s="135">
        <v>2700</v>
      </c>
      <c r="E87" s="133"/>
      <c r="F87" s="82" t="s">
        <v>927</v>
      </c>
      <c r="G87" s="173" t="s">
        <v>3134</v>
      </c>
      <c r="H87" s="84">
        <v>7</v>
      </c>
      <c r="I87" s="84">
        <v>3</v>
      </c>
      <c r="J87" s="84">
        <v>1</v>
      </c>
      <c r="K87" s="136">
        <f t="shared" si="3"/>
        <v>3</v>
      </c>
      <c r="L87" s="133" t="s">
        <v>3512</v>
      </c>
      <c r="M87" s="162"/>
      <c r="N87" s="162"/>
      <c r="O87" s="163"/>
      <c r="P87" s="164"/>
      <c r="Q87" s="165"/>
      <c r="R87" s="137">
        <f t="shared" si="13"/>
        <v>3</v>
      </c>
      <c r="S87" s="170"/>
      <c r="T87" s="176" t="str">
        <f t="shared" si="14"/>
        <v/>
      </c>
      <c r="U87" s="94">
        <v>8</v>
      </c>
      <c r="V87" s="84">
        <v>310</v>
      </c>
      <c r="W87" s="85">
        <v>10</v>
      </c>
      <c r="X87" s="94">
        <f t="shared" si="15"/>
        <v>520</v>
      </c>
      <c r="Y87" s="85" t="str">
        <f t="shared" si="16"/>
        <v/>
      </c>
      <c r="Z87" s="94">
        <f t="shared" si="17"/>
        <v>14560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3087</v>
      </c>
      <c r="D88" s="135">
        <v>2700</v>
      </c>
      <c r="E88" s="133"/>
      <c r="F88" s="82" t="s">
        <v>3119</v>
      </c>
      <c r="G88" s="173" t="s">
        <v>3176</v>
      </c>
      <c r="H88" s="84">
        <v>7</v>
      </c>
      <c r="I88" s="84">
        <v>1</v>
      </c>
      <c r="J88" s="84">
        <v>1</v>
      </c>
      <c r="K88" s="136">
        <f t="shared" si="3"/>
        <v>1</v>
      </c>
      <c r="L88" s="133" t="s">
        <v>3512</v>
      </c>
      <c r="M88" s="162"/>
      <c r="N88" s="162"/>
      <c r="O88" s="163"/>
      <c r="P88" s="164"/>
      <c r="Q88" s="165"/>
      <c r="R88" s="137">
        <f t="shared" si="13"/>
        <v>1</v>
      </c>
      <c r="S88" s="170"/>
      <c r="T88" s="176" t="str">
        <f t="shared" si="14"/>
        <v/>
      </c>
      <c r="U88" s="94">
        <v>8</v>
      </c>
      <c r="V88" s="84">
        <v>310</v>
      </c>
      <c r="W88" s="85">
        <v>10</v>
      </c>
      <c r="X88" s="94">
        <f t="shared" si="15"/>
        <v>173</v>
      </c>
      <c r="Y88" s="85" t="str">
        <f t="shared" si="16"/>
        <v/>
      </c>
      <c r="Z88" s="94">
        <f t="shared" si="17"/>
        <v>4844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3087</v>
      </c>
      <c r="D89" s="135">
        <v>2700</v>
      </c>
      <c r="E89" s="133"/>
      <c r="F89" s="82" t="s">
        <v>3103</v>
      </c>
      <c r="G89" s="173" t="s">
        <v>3136</v>
      </c>
      <c r="H89" s="84">
        <v>50</v>
      </c>
      <c r="I89" s="84">
        <v>1</v>
      </c>
      <c r="J89" s="84">
        <v>1</v>
      </c>
      <c r="K89" s="136">
        <f t="shared" si="3"/>
        <v>1</v>
      </c>
      <c r="L89" s="133" t="s">
        <v>3512</v>
      </c>
      <c r="M89" s="162"/>
      <c r="N89" s="162"/>
      <c r="O89" s="163"/>
      <c r="P89" s="164"/>
      <c r="Q89" s="165"/>
      <c r="R89" s="137">
        <f t="shared" si="13"/>
        <v>1</v>
      </c>
      <c r="S89" s="170"/>
      <c r="T89" s="176" t="str">
        <f t="shared" si="14"/>
        <v/>
      </c>
      <c r="U89" s="94">
        <v>8</v>
      </c>
      <c r="V89" s="84">
        <v>310</v>
      </c>
      <c r="W89" s="85">
        <v>10</v>
      </c>
      <c r="X89" s="94">
        <f t="shared" si="15"/>
        <v>1240</v>
      </c>
      <c r="Y89" s="85" t="str">
        <f t="shared" si="16"/>
        <v/>
      </c>
      <c r="Z89" s="94">
        <f t="shared" si="17"/>
        <v>34720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3088</v>
      </c>
      <c r="D90" s="135">
        <v>6000</v>
      </c>
      <c r="E90" s="133"/>
      <c r="F90" s="82" t="s">
        <v>927</v>
      </c>
      <c r="G90" s="173" t="s">
        <v>3134</v>
      </c>
      <c r="H90" s="84">
        <v>7</v>
      </c>
      <c r="I90" s="84">
        <v>2</v>
      </c>
      <c r="J90" s="84">
        <v>1</v>
      </c>
      <c r="K90" s="136">
        <f t="shared" si="3"/>
        <v>2</v>
      </c>
      <c r="L90" s="133" t="s">
        <v>3512</v>
      </c>
      <c r="M90" s="162"/>
      <c r="N90" s="162"/>
      <c r="O90" s="163"/>
      <c r="P90" s="164"/>
      <c r="Q90" s="165"/>
      <c r="R90" s="137">
        <f t="shared" si="13"/>
        <v>2</v>
      </c>
      <c r="S90" s="170"/>
      <c r="T90" s="176" t="str">
        <f t="shared" si="14"/>
        <v/>
      </c>
      <c r="U90" s="94">
        <v>8</v>
      </c>
      <c r="V90" s="84">
        <v>310</v>
      </c>
      <c r="W90" s="85">
        <v>10</v>
      </c>
      <c r="X90" s="94">
        <f t="shared" si="15"/>
        <v>347</v>
      </c>
      <c r="Y90" s="85" t="str">
        <f t="shared" si="16"/>
        <v/>
      </c>
      <c r="Z90" s="94">
        <f t="shared" si="17"/>
        <v>9716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1</v>
      </c>
      <c r="C91" s="134" t="s">
        <v>3088</v>
      </c>
      <c r="D91" s="135">
        <v>6000</v>
      </c>
      <c r="E91" s="133"/>
      <c r="F91" s="82" t="s">
        <v>927</v>
      </c>
      <c r="G91" s="173" t="s">
        <v>3177</v>
      </c>
      <c r="H91" s="84">
        <v>7</v>
      </c>
      <c r="I91" s="84">
        <v>10</v>
      </c>
      <c r="J91" s="84">
        <v>1</v>
      </c>
      <c r="K91" s="136">
        <f t="shared" si="3"/>
        <v>10</v>
      </c>
      <c r="L91" s="133" t="s">
        <v>3512</v>
      </c>
      <c r="M91" s="162"/>
      <c r="N91" s="162"/>
      <c r="O91" s="163"/>
      <c r="P91" s="164"/>
      <c r="Q91" s="165"/>
      <c r="R91" s="137">
        <f t="shared" si="13"/>
        <v>10</v>
      </c>
      <c r="S91" s="170"/>
      <c r="T91" s="176" t="str">
        <f t="shared" si="14"/>
        <v/>
      </c>
      <c r="U91" s="94">
        <v>8</v>
      </c>
      <c r="V91" s="84">
        <v>310</v>
      </c>
      <c r="W91" s="85">
        <v>10</v>
      </c>
      <c r="X91" s="94">
        <f t="shared" si="15"/>
        <v>1736</v>
      </c>
      <c r="Y91" s="85" t="str">
        <f t="shared" si="16"/>
        <v/>
      </c>
      <c r="Z91" s="94">
        <f t="shared" si="17"/>
        <v>48608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1</v>
      </c>
      <c r="C92" s="134" t="s">
        <v>3088</v>
      </c>
      <c r="D92" s="135">
        <v>3000</v>
      </c>
      <c r="E92" s="133"/>
      <c r="F92" s="82" t="s">
        <v>3120</v>
      </c>
      <c r="G92" s="173" t="s">
        <v>3178</v>
      </c>
      <c r="H92" s="84">
        <v>55</v>
      </c>
      <c r="I92" s="84">
        <v>35</v>
      </c>
      <c r="J92" s="84">
        <v>1</v>
      </c>
      <c r="K92" s="136">
        <f t="shared" si="3"/>
        <v>35</v>
      </c>
      <c r="L92" s="133" t="s">
        <v>3512</v>
      </c>
      <c r="M92" s="162"/>
      <c r="N92" s="162"/>
      <c r="O92" s="163"/>
      <c r="P92" s="164"/>
      <c r="Q92" s="165"/>
      <c r="R92" s="137">
        <f t="shared" si="13"/>
        <v>35</v>
      </c>
      <c r="S92" s="170"/>
      <c r="T92" s="176" t="str">
        <f t="shared" si="14"/>
        <v/>
      </c>
      <c r="U92" s="94">
        <v>8</v>
      </c>
      <c r="V92" s="84">
        <v>310</v>
      </c>
      <c r="W92" s="85">
        <v>10</v>
      </c>
      <c r="X92" s="94">
        <f t="shared" si="15"/>
        <v>47740</v>
      </c>
      <c r="Y92" s="85" t="str">
        <f t="shared" si="16"/>
        <v/>
      </c>
      <c r="Z92" s="94">
        <f t="shared" si="17"/>
        <v>1336720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>
        <v>1</v>
      </c>
      <c r="C93" s="134" t="s">
        <v>3088</v>
      </c>
      <c r="D93" s="135">
        <v>3000</v>
      </c>
      <c r="E93" s="133"/>
      <c r="F93" s="82" t="s">
        <v>927</v>
      </c>
      <c r="G93" s="173" t="s">
        <v>3179</v>
      </c>
      <c r="H93" s="84">
        <v>7</v>
      </c>
      <c r="I93" s="84">
        <v>4</v>
      </c>
      <c r="J93" s="84">
        <v>1</v>
      </c>
      <c r="K93" s="136">
        <f t="shared" si="3"/>
        <v>4</v>
      </c>
      <c r="L93" s="133" t="s">
        <v>3517</v>
      </c>
      <c r="M93" s="162"/>
      <c r="N93" s="162"/>
      <c r="O93" s="163"/>
      <c r="P93" s="164"/>
      <c r="Q93" s="165"/>
      <c r="R93" s="137">
        <f t="shared" si="13"/>
        <v>4</v>
      </c>
      <c r="S93" s="170"/>
      <c r="T93" s="176" t="str">
        <f t="shared" si="14"/>
        <v/>
      </c>
      <c r="U93" s="94">
        <v>8</v>
      </c>
      <c r="V93" s="84">
        <v>310</v>
      </c>
      <c r="W93" s="85">
        <v>10</v>
      </c>
      <c r="X93" s="94">
        <f t="shared" si="15"/>
        <v>694</v>
      </c>
      <c r="Y93" s="85" t="str">
        <f t="shared" si="16"/>
        <v/>
      </c>
      <c r="Z93" s="94">
        <f t="shared" si="17"/>
        <v>19432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1</v>
      </c>
      <c r="C94" s="134" t="s">
        <v>3088</v>
      </c>
      <c r="D94" s="135">
        <v>6000</v>
      </c>
      <c r="E94" s="133"/>
      <c r="F94" s="82" t="s">
        <v>3102</v>
      </c>
      <c r="G94" s="173" t="s">
        <v>3135</v>
      </c>
      <c r="H94" s="84" t="s">
        <v>213</v>
      </c>
      <c r="I94" s="84">
        <v>1</v>
      </c>
      <c r="J94" s="84">
        <v>1</v>
      </c>
      <c r="K94" s="136">
        <f t="shared" si="3"/>
        <v>1</v>
      </c>
      <c r="L94" s="133" t="s">
        <v>3512</v>
      </c>
      <c r="M94" s="162"/>
      <c r="N94" s="162"/>
      <c r="O94" s="163"/>
      <c r="P94" s="164"/>
      <c r="Q94" s="165"/>
      <c r="R94" s="137">
        <f t="shared" si="13"/>
        <v>1</v>
      </c>
      <c r="S94" s="170"/>
      <c r="T94" s="176" t="str">
        <f t="shared" si="14"/>
        <v/>
      </c>
      <c r="U94" s="94" t="s">
        <v>46</v>
      </c>
      <c r="V94" s="84" t="s">
        <v>46</v>
      </c>
      <c r="W94" s="85" t="s">
        <v>46</v>
      </c>
      <c r="X94" s="94" t="str">
        <f t="shared" si="15"/>
        <v>-</v>
      </c>
      <c r="Y94" s="85" t="str">
        <f t="shared" si="16"/>
        <v/>
      </c>
      <c r="Z94" s="94" t="str">
        <f t="shared" si="17"/>
        <v>-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>
        <v>1</v>
      </c>
      <c r="C95" s="134" t="s">
        <v>3089</v>
      </c>
      <c r="D95" s="135">
        <v>3000</v>
      </c>
      <c r="E95" s="133"/>
      <c r="F95" s="82" t="s">
        <v>3130</v>
      </c>
      <c r="G95" s="173" t="s">
        <v>3166</v>
      </c>
      <c r="H95" s="84">
        <v>40</v>
      </c>
      <c r="I95" s="84">
        <v>13</v>
      </c>
      <c r="J95" s="84">
        <v>2</v>
      </c>
      <c r="K95" s="136">
        <f t="shared" si="3"/>
        <v>26</v>
      </c>
      <c r="L95" s="133" t="s">
        <v>3512</v>
      </c>
      <c r="M95" s="162"/>
      <c r="N95" s="162"/>
      <c r="O95" s="163"/>
      <c r="P95" s="164"/>
      <c r="Q95" s="165"/>
      <c r="R95" s="137">
        <f t="shared" si="13"/>
        <v>13</v>
      </c>
      <c r="S95" s="170"/>
      <c r="T95" s="176" t="str">
        <f t="shared" si="14"/>
        <v/>
      </c>
      <c r="U95" s="94">
        <v>8</v>
      </c>
      <c r="V95" s="84">
        <v>310</v>
      </c>
      <c r="W95" s="85">
        <v>10</v>
      </c>
      <c r="X95" s="94">
        <f t="shared" si="15"/>
        <v>25792</v>
      </c>
      <c r="Y95" s="85" t="str">
        <f t="shared" si="16"/>
        <v/>
      </c>
      <c r="Z95" s="94">
        <f t="shared" si="17"/>
        <v>722176</v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1</v>
      </c>
      <c r="C96" s="134" t="s">
        <v>3089</v>
      </c>
      <c r="D96" s="135">
        <v>3000</v>
      </c>
      <c r="E96" s="133"/>
      <c r="F96" s="82" t="s">
        <v>3130</v>
      </c>
      <c r="G96" s="173" t="s">
        <v>3180</v>
      </c>
      <c r="H96" s="84">
        <v>40</v>
      </c>
      <c r="I96" s="84">
        <v>2</v>
      </c>
      <c r="J96" s="84">
        <v>2</v>
      </c>
      <c r="K96" s="136">
        <f t="shared" si="3"/>
        <v>4</v>
      </c>
      <c r="L96" s="133" t="s">
        <v>3512</v>
      </c>
      <c r="M96" s="162"/>
      <c r="N96" s="162"/>
      <c r="O96" s="163"/>
      <c r="P96" s="164"/>
      <c r="Q96" s="165"/>
      <c r="R96" s="137">
        <f t="shared" si="13"/>
        <v>2</v>
      </c>
      <c r="S96" s="170"/>
      <c r="T96" s="176" t="str">
        <f t="shared" si="14"/>
        <v/>
      </c>
      <c r="U96" s="94">
        <v>8</v>
      </c>
      <c r="V96" s="84">
        <v>310</v>
      </c>
      <c r="W96" s="85">
        <v>10</v>
      </c>
      <c r="X96" s="94">
        <f t="shared" si="15"/>
        <v>3968</v>
      </c>
      <c r="Y96" s="85" t="str">
        <f t="shared" si="16"/>
        <v/>
      </c>
      <c r="Z96" s="94">
        <f t="shared" si="17"/>
        <v>111104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1</v>
      </c>
      <c r="C97" s="134" t="s">
        <v>3089</v>
      </c>
      <c r="D97" s="135">
        <v>3000</v>
      </c>
      <c r="E97" s="133"/>
      <c r="F97" s="82" t="s">
        <v>3130</v>
      </c>
      <c r="G97" s="173" t="s">
        <v>3180</v>
      </c>
      <c r="H97" s="84">
        <v>40</v>
      </c>
      <c r="I97" s="84">
        <v>9</v>
      </c>
      <c r="J97" s="84">
        <v>2</v>
      </c>
      <c r="K97" s="136">
        <f t="shared" si="3"/>
        <v>18</v>
      </c>
      <c r="L97" s="133" t="s">
        <v>3512</v>
      </c>
      <c r="M97" s="162"/>
      <c r="N97" s="162"/>
      <c r="O97" s="163"/>
      <c r="P97" s="164"/>
      <c r="Q97" s="165"/>
      <c r="R97" s="137">
        <f t="shared" si="13"/>
        <v>9</v>
      </c>
      <c r="S97" s="170"/>
      <c r="T97" s="176" t="str">
        <f t="shared" si="14"/>
        <v/>
      </c>
      <c r="U97" s="94">
        <v>8</v>
      </c>
      <c r="V97" s="84">
        <v>310</v>
      </c>
      <c r="W97" s="85">
        <v>10</v>
      </c>
      <c r="X97" s="94">
        <f t="shared" si="15"/>
        <v>17856</v>
      </c>
      <c r="Y97" s="85" t="str">
        <f t="shared" si="16"/>
        <v/>
      </c>
      <c r="Z97" s="94">
        <f t="shared" si="17"/>
        <v>499968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1</v>
      </c>
      <c r="C98" s="134" t="s">
        <v>3089</v>
      </c>
      <c r="D98" s="135">
        <v>3000</v>
      </c>
      <c r="E98" s="133"/>
      <c r="F98" s="82" t="s">
        <v>3102</v>
      </c>
      <c r="G98" s="173" t="s">
        <v>3173</v>
      </c>
      <c r="H98" s="84" t="s">
        <v>213</v>
      </c>
      <c r="I98" s="84">
        <v>4</v>
      </c>
      <c r="J98" s="84">
        <v>1</v>
      </c>
      <c r="K98" s="136">
        <f t="shared" si="3"/>
        <v>4</v>
      </c>
      <c r="L98" s="133" t="s">
        <v>3512</v>
      </c>
      <c r="M98" s="162"/>
      <c r="N98" s="162"/>
      <c r="O98" s="163"/>
      <c r="P98" s="164"/>
      <c r="Q98" s="165"/>
      <c r="R98" s="137">
        <f t="shared" si="13"/>
        <v>4</v>
      </c>
      <c r="S98" s="170"/>
      <c r="T98" s="176" t="str">
        <f t="shared" si="14"/>
        <v/>
      </c>
      <c r="U98" s="94" t="s">
        <v>46</v>
      </c>
      <c r="V98" s="84" t="s">
        <v>46</v>
      </c>
      <c r="W98" s="85" t="s">
        <v>46</v>
      </c>
      <c r="X98" s="94" t="str">
        <f t="shared" si="15"/>
        <v>-</v>
      </c>
      <c r="Y98" s="85" t="str">
        <f t="shared" si="16"/>
        <v/>
      </c>
      <c r="Z98" s="94" t="str">
        <f t="shared" si="17"/>
        <v>-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1</v>
      </c>
      <c r="C99" s="134" t="s">
        <v>3089</v>
      </c>
      <c r="D99" s="135">
        <v>2400</v>
      </c>
      <c r="E99" s="133"/>
      <c r="F99" s="82" t="s">
        <v>927</v>
      </c>
      <c r="G99" s="173" t="s">
        <v>3174</v>
      </c>
      <c r="H99" s="84">
        <v>15</v>
      </c>
      <c r="I99" s="84">
        <v>2</v>
      </c>
      <c r="J99" s="84">
        <v>1</v>
      </c>
      <c r="K99" s="136">
        <f t="shared" si="3"/>
        <v>2</v>
      </c>
      <c r="L99" s="133" t="s">
        <v>3512</v>
      </c>
      <c r="M99" s="162"/>
      <c r="N99" s="162"/>
      <c r="O99" s="163"/>
      <c r="P99" s="164"/>
      <c r="Q99" s="165"/>
      <c r="R99" s="137">
        <f t="shared" si="13"/>
        <v>2</v>
      </c>
      <c r="S99" s="170"/>
      <c r="T99" s="176" t="str">
        <f t="shared" si="14"/>
        <v/>
      </c>
      <c r="U99" s="94">
        <v>8</v>
      </c>
      <c r="V99" s="84">
        <v>310</v>
      </c>
      <c r="W99" s="85">
        <v>10</v>
      </c>
      <c r="X99" s="94">
        <f t="shared" si="15"/>
        <v>744</v>
      </c>
      <c r="Y99" s="85" t="str">
        <f t="shared" si="16"/>
        <v/>
      </c>
      <c r="Z99" s="94">
        <f t="shared" si="17"/>
        <v>20832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1</v>
      </c>
      <c r="C100" s="134" t="s">
        <v>3090</v>
      </c>
      <c r="D100" s="135">
        <v>3000</v>
      </c>
      <c r="E100" s="133"/>
      <c r="F100" s="82" t="s">
        <v>3101</v>
      </c>
      <c r="G100" s="173" t="s">
        <v>3181</v>
      </c>
      <c r="H100" s="84">
        <v>27</v>
      </c>
      <c r="I100" s="84">
        <v>1</v>
      </c>
      <c r="J100" s="84">
        <v>1</v>
      </c>
      <c r="K100" s="136">
        <f t="shared" si="3"/>
        <v>1</v>
      </c>
      <c r="L100" s="133" t="s">
        <v>3512</v>
      </c>
      <c r="M100" s="162"/>
      <c r="N100" s="162"/>
      <c r="O100" s="163"/>
      <c r="P100" s="164"/>
      <c r="Q100" s="165"/>
      <c r="R100" s="137">
        <f t="shared" si="13"/>
        <v>1</v>
      </c>
      <c r="S100" s="170"/>
      <c r="T100" s="176" t="str">
        <f t="shared" si="14"/>
        <v/>
      </c>
      <c r="U100" s="94">
        <v>8</v>
      </c>
      <c r="V100" s="84">
        <v>310</v>
      </c>
      <c r="W100" s="85">
        <v>10</v>
      </c>
      <c r="X100" s="94">
        <f t="shared" si="15"/>
        <v>669</v>
      </c>
      <c r="Y100" s="85" t="str">
        <f t="shared" si="16"/>
        <v/>
      </c>
      <c r="Z100" s="94">
        <f t="shared" si="17"/>
        <v>18732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1</v>
      </c>
      <c r="C101" s="134" t="s">
        <v>665</v>
      </c>
      <c r="D101" s="135">
        <v>2500</v>
      </c>
      <c r="E101" s="133"/>
      <c r="F101" s="82" t="s">
        <v>927</v>
      </c>
      <c r="G101" s="173" t="s">
        <v>3134</v>
      </c>
      <c r="H101" s="84">
        <v>7</v>
      </c>
      <c r="I101" s="84">
        <v>1</v>
      </c>
      <c r="J101" s="84">
        <v>1</v>
      </c>
      <c r="K101" s="136">
        <f t="shared" si="3"/>
        <v>1</v>
      </c>
      <c r="L101" s="133" t="s">
        <v>3512</v>
      </c>
      <c r="M101" s="162"/>
      <c r="N101" s="162"/>
      <c r="O101" s="163"/>
      <c r="P101" s="164"/>
      <c r="Q101" s="165"/>
      <c r="R101" s="137">
        <f t="shared" si="13"/>
        <v>1</v>
      </c>
      <c r="S101" s="170"/>
      <c r="T101" s="176" t="str">
        <f t="shared" si="14"/>
        <v/>
      </c>
      <c r="U101" s="94">
        <v>2</v>
      </c>
      <c r="V101" s="84">
        <v>310</v>
      </c>
      <c r="W101" s="85">
        <v>10</v>
      </c>
      <c r="X101" s="94">
        <f t="shared" si="15"/>
        <v>43</v>
      </c>
      <c r="Y101" s="85" t="str">
        <f t="shared" si="16"/>
        <v/>
      </c>
      <c r="Z101" s="94">
        <f t="shared" si="17"/>
        <v>1204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1</v>
      </c>
      <c r="C102" s="134" t="s">
        <v>3091</v>
      </c>
      <c r="D102" s="135">
        <v>2500</v>
      </c>
      <c r="E102" s="133"/>
      <c r="F102" s="82" t="s">
        <v>927</v>
      </c>
      <c r="G102" s="173" t="s">
        <v>3134</v>
      </c>
      <c r="H102" s="84">
        <v>7</v>
      </c>
      <c r="I102" s="84">
        <v>5</v>
      </c>
      <c r="J102" s="84">
        <v>1</v>
      </c>
      <c r="K102" s="136">
        <f t="shared" si="3"/>
        <v>5</v>
      </c>
      <c r="L102" s="133" t="s">
        <v>3512</v>
      </c>
      <c r="M102" s="162"/>
      <c r="N102" s="162"/>
      <c r="O102" s="163"/>
      <c r="P102" s="164"/>
      <c r="Q102" s="165"/>
      <c r="R102" s="137">
        <f t="shared" si="13"/>
        <v>5</v>
      </c>
      <c r="S102" s="170"/>
      <c r="T102" s="176" t="str">
        <f t="shared" si="14"/>
        <v/>
      </c>
      <c r="U102" s="94">
        <v>8</v>
      </c>
      <c r="V102" s="84">
        <v>310</v>
      </c>
      <c r="W102" s="85">
        <v>10</v>
      </c>
      <c r="X102" s="94">
        <f t="shared" si="15"/>
        <v>868</v>
      </c>
      <c r="Y102" s="85" t="str">
        <f t="shared" si="16"/>
        <v/>
      </c>
      <c r="Z102" s="94">
        <f t="shared" si="17"/>
        <v>24304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1</v>
      </c>
      <c r="C103" s="134" t="s">
        <v>3091</v>
      </c>
      <c r="D103" s="135">
        <v>2500</v>
      </c>
      <c r="E103" s="133"/>
      <c r="F103" s="82" t="s">
        <v>586</v>
      </c>
      <c r="G103" s="173" t="s">
        <v>3182</v>
      </c>
      <c r="H103" s="84">
        <v>10</v>
      </c>
      <c r="I103" s="84">
        <v>1</v>
      </c>
      <c r="J103" s="84">
        <v>1</v>
      </c>
      <c r="K103" s="136">
        <f t="shared" si="3"/>
        <v>1</v>
      </c>
      <c r="L103" s="133" t="s">
        <v>3512</v>
      </c>
      <c r="M103" s="162"/>
      <c r="N103" s="162"/>
      <c r="O103" s="163"/>
      <c r="P103" s="164"/>
      <c r="Q103" s="165"/>
      <c r="R103" s="137">
        <f t="shared" si="13"/>
        <v>1</v>
      </c>
      <c r="S103" s="170"/>
      <c r="T103" s="176" t="str">
        <f t="shared" si="14"/>
        <v/>
      </c>
      <c r="U103" s="94">
        <v>8</v>
      </c>
      <c r="V103" s="84">
        <v>310</v>
      </c>
      <c r="W103" s="85">
        <v>10</v>
      </c>
      <c r="X103" s="94">
        <f t="shared" si="15"/>
        <v>248</v>
      </c>
      <c r="Y103" s="85" t="str">
        <f t="shared" si="16"/>
        <v/>
      </c>
      <c r="Z103" s="94">
        <f t="shared" si="17"/>
        <v>6944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1</v>
      </c>
      <c r="C104" s="134" t="s">
        <v>3092</v>
      </c>
      <c r="D104" s="135">
        <v>2500</v>
      </c>
      <c r="E104" s="133"/>
      <c r="F104" s="82" t="s">
        <v>3121</v>
      </c>
      <c r="G104" s="173" t="s">
        <v>3183</v>
      </c>
      <c r="H104" s="84" t="s">
        <v>213</v>
      </c>
      <c r="I104" s="84">
        <v>1</v>
      </c>
      <c r="J104" s="84">
        <v>4</v>
      </c>
      <c r="K104" s="136">
        <f t="shared" si="3"/>
        <v>4</v>
      </c>
      <c r="L104" s="133" t="s">
        <v>3512</v>
      </c>
      <c r="M104" s="162"/>
      <c r="N104" s="162"/>
      <c r="O104" s="163"/>
      <c r="P104" s="164"/>
      <c r="Q104" s="165"/>
      <c r="R104" s="137">
        <f t="shared" si="13"/>
        <v>1</v>
      </c>
      <c r="S104" s="170"/>
      <c r="T104" s="176" t="str">
        <f t="shared" si="14"/>
        <v/>
      </c>
      <c r="U104" s="94" t="s">
        <v>46</v>
      </c>
      <c r="V104" s="84" t="s">
        <v>46</v>
      </c>
      <c r="W104" s="85" t="s">
        <v>46</v>
      </c>
      <c r="X104" s="94" t="str">
        <f t="shared" si="15"/>
        <v>-</v>
      </c>
      <c r="Y104" s="85" t="str">
        <f t="shared" si="16"/>
        <v/>
      </c>
      <c r="Z104" s="94" t="str">
        <f t="shared" si="17"/>
        <v>-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1</v>
      </c>
      <c r="C105" s="134" t="s">
        <v>3093</v>
      </c>
      <c r="D105" s="135">
        <v>2500</v>
      </c>
      <c r="E105" s="133"/>
      <c r="F105" s="82" t="s">
        <v>179</v>
      </c>
      <c r="G105" s="173" t="s">
        <v>3184</v>
      </c>
      <c r="H105" s="84">
        <v>60</v>
      </c>
      <c r="I105" s="84">
        <v>1</v>
      </c>
      <c r="J105" s="84">
        <v>1</v>
      </c>
      <c r="K105" s="136">
        <f t="shared" si="3"/>
        <v>1</v>
      </c>
      <c r="L105" s="133" t="s">
        <v>3192</v>
      </c>
      <c r="M105" s="162"/>
      <c r="N105" s="162"/>
      <c r="O105" s="163"/>
      <c r="P105" s="164"/>
      <c r="Q105" s="165"/>
      <c r="R105" s="137">
        <f t="shared" si="13"/>
        <v>1</v>
      </c>
      <c r="S105" s="170"/>
      <c r="T105" s="176" t="str">
        <f t="shared" si="14"/>
        <v/>
      </c>
      <c r="U105" s="94">
        <v>8</v>
      </c>
      <c r="V105" s="84">
        <v>310</v>
      </c>
      <c r="W105" s="85">
        <v>10</v>
      </c>
      <c r="X105" s="94">
        <f t="shared" si="15"/>
        <v>1488</v>
      </c>
      <c r="Y105" s="85" t="str">
        <f t="shared" si="16"/>
        <v/>
      </c>
      <c r="Z105" s="94">
        <f t="shared" si="17"/>
        <v>41664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1</v>
      </c>
      <c r="C106" s="134" t="s">
        <v>3094</v>
      </c>
      <c r="D106" s="135">
        <v>2700</v>
      </c>
      <c r="E106" s="133"/>
      <c r="F106" s="82" t="s">
        <v>3124</v>
      </c>
      <c r="G106" s="173" t="s">
        <v>3185</v>
      </c>
      <c r="H106" s="84">
        <v>40</v>
      </c>
      <c r="I106" s="84">
        <v>2</v>
      </c>
      <c r="J106" s="84">
        <v>3</v>
      </c>
      <c r="K106" s="136">
        <f t="shared" si="3"/>
        <v>6</v>
      </c>
      <c r="L106" s="133" t="s">
        <v>3512</v>
      </c>
      <c r="M106" s="162"/>
      <c r="N106" s="162"/>
      <c r="O106" s="163"/>
      <c r="P106" s="164"/>
      <c r="Q106" s="165"/>
      <c r="R106" s="137">
        <f t="shared" si="13"/>
        <v>2</v>
      </c>
      <c r="S106" s="170"/>
      <c r="T106" s="176" t="str">
        <f t="shared" si="14"/>
        <v/>
      </c>
      <c r="U106" s="94">
        <v>8</v>
      </c>
      <c r="V106" s="84">
        <v>310</v>
      </c>
      <c r="W106" s="85">
        <v>10</v>
      </c>
      <c r="X106" s="94">
        <f t="shared" si="15"/>
        <v>5952</v>
      </c>
      <c r="Y106" s="85" t="str">
        <f t="shared" si="16"/>
        <v/>
      </c>
      <c r="Z106" s="94">
        <f t="shared" si="17"/>
        <v>166656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1</v>
      </c>
      <c r="C107" s="134" t="s">
        <v>3094</v>
      </c>
      <c r="D107" s="135">
        <v>2700</v>
      </c>
      <c r="E107" s="133"/>
      <c r="F107" s="82" t="s">
        <v>3102</v>
      </c>
      <c r="G107" s="173" t="s">
        <v>3173</v>
      </c>
      <c r="H107" s="84" t="s">
        <v>213</v>
      </c>
      <c r="I107" s="84">
        <v>1</v>
      </c>
      <c r="J107" s="84">
        <v>1</v>
      </c>
      <c r="K107" s="136">
        <f t="shared" si="3"/>
        <v>1</v>
      </c>
      <c r="L107" s="133" t="s">
        <v>3512</v>
      </c>
      <c r="M107" s="162"/>
      <c r="N107" s="162"/>
      <c r="O107" s="163"/>
      <c r="P107" s="164"/>
      <c r="Q107" s="165"/>
      <c r="R107" s="137">
        <f t="shared" si="13"/>
        <v>1</v>
      </c>
      <c r="S107" s="170"/>
      <c r="T107" s="176" t="str">
        <f t="shared" si="14"/>
        <v/>
      </c>
      <c r="U107" s="94" t="s">
        <v>46</v>
      </c>
      <c r="V107" s="84" t="s">
        <v>46</v>
      </c>
      <c r="W107" s="85" t="s">
        <v>46</v>
      </c>
      <c r="X107" s="94" t="str">
        <f t="shared" si="15"/>
        <v>-</v>
      </c>
      <c r="Y107" s="85" t="str">
        <f t="shared" si="16"/>
        <v/>
      </c>
      <c r="Z107" s="94" t="str">
        <f t="shared" si="17"/>
        <v>-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34" t="s">
        <v>3095</v>
      </c>
      <c r="D108" s="135">
        <v>3100</v>
      </c>
      <c r="E108" s="133"/>
      <c r="F108" s="82" t="s">
        <v>3129</v>
      </c>
      <c r="G108" s="173" t="s">
        <v>3166</v>
      </c>
      <c r="H108" s="84">
        <v>40</v>
      </c>
      <c r="I108" s="84">
        <v>4</v>
      </c>
      <c r="J108" s="84">
        <v>2</v>
      </c>
      <c r="K108" s="136">
        <f t="shared" si="3"/>
        <v>8</v>
      </c>
      <c r="L108" s="133" t="s">
        <v>3512</v>
      </c>
      <c r="M108" s="162"/>
      <c r="N108" s="162"/>
      <c r="O108" s="163"/>
      <c r="P108" s="164"/>
      <c r="Q108" s="165"/>
      <c r="R108" s="137">
        <f t="shared" si="13"/>
        <v>4</v>
      </c>
      <c r="S108" s="170"/>
      <c r="T108" s="176" t="str">
        <f t="shared" si="14"/>
        <v/>
      </c>
      <c r="U108" s="94">
        <v>2</v>
      </c>
      <c r="V108" s="84">
        <v>310</v>
      </c>
      <c r="W108" s="85">
        <v>10</v>
      </c>
      <c r="X108" s="94">
        <f t="shared" si="15"/>
        <v>1984</v>
      </c>
      <c r="Y108" s="85" t="str">
        <f t="shared" si="16"/>
        <v/>
      </c>
      <c r="Z108" s="94">
        <f t="shared" si="17"/>
        <v>55552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34" t="s">
        <v>3095</v>
      </c>
      <c r="D109" s="135">
        <v>3100</v>
      </c>
      <c r="E109" s="133"/>
      <c r="F109" s="82" t="s">
        <v>3130</v>
      </c>
      <c r="G109" s="173" t="s">
        <v>3186</v>
      </c>
      <c r="H109" s="84">
        <v>40</v>
      </c>
      <c r="I109" s="84">
        <v>4</v>
      </c>
      <c r="J109" s="84">
        <v>2</v>
      </c>
      <c r="K109" s="136">
        <f t="shared" si="3"/>
        <v>8</v>
      </c>
      <c r="L109" s="133" t="s">
        <v>3512</v>
      </c>
      <c r="M109" s="162"/>
      <c r="N109" s="162"/>
      <c r="O109" s="163"/>
      <c r="P109" s="164"/>
      <c r="Q109" s="165"/>
      <c r="R109" s="137">
        <f t="shared" si="13"/>
        <v>4</v>
      </c>
      <c r="S109" s="170"/>
      <c r="T109" s="176" t="str">
        <f t="shared" si="14"/>
        <v/>
      </c>
      <c r="U109" s="94">
        <v>2</v>
      </c>
      <c r="V109" s="84">
        <v>310</v>
      </c>
      <c r="W109" s="85">
        <v>10</v>
      </c>
      <c r="X109" s="94">
        <f t="shared" si="15"/>
        <v>1984</v>
      </c>
      <c r="Y109" s="85" t="str">
        <f t="shared" si="16"/>
        <v/>
      </c>
      <c r="Z109" s="94">
        <f t="shared" si="17"/>
        <v>55552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34" t="s">
        <v>3095</v>
      </c>
      <c r="D110" s="135">
        <v>3100</v>
      </c>
      <c r="E110" s="133"/>
      <c r="F110" s="82" t="s">
        <v>3102</v>
      </c>
      <c r="G110" s="173" t="s">
        <v>3173</v>
      </c>
      <c r="H110" s="84" t="s">
        <v>213</v>
      </c>
      <c r="I110" s="84">
        <v>1</v>
      </c>
      <c r="J110" s="84">
        <v>1</v>
      </c>
      <c r="K110" s="136">
        <f t="shared" si="3"/>
        <v>1</v>
      </c>
      <c r="L110" s="133" t="s">
        <v>3512</v>
      </c>
      <c r="M110" s="162"/>
      <c r="N110" s="162"/>
      <c r="O110" s="163"/>
      <c r="P110" s="164"/>
      <c r="Q110" s="165"/>
      <c r="R110" s="137">
        <f t="shared" si="13"/>
        <v>1</v>
      </c>
      <c r="S110" s="170"/>
      <c r="T110" s="176" t="str">
        <f t="shared" si="14"/>
        <v/>
      </c>
      <c r="U110" s="94">
        <v>2</v>
      </c>
      <c r="V110" s="84" t="s">
        <v>46</v>
      </c>
      <c r="W110" s="85" t="s">
        <v>46</v>
      </c>
      <c r="X110" s="94" t="str">
        <f t="shared" si="15"/>
        <v>-</v>
      </c>
      <c r="Y110" s="85" t="str">
        <f t="shared" si="16"/>
        <v/>
      </c>
      <c r="Z110" s="94" t="str">
        <f t="shared" si="17"/>
        <v>-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>
        <v>2</v>
      </c>
      <c r="C111" s="134" t="s">
        <v>3095</v>
      </c>
      <c r="D111" s="135">
        <v>3100</v>
      </c>
      <c r="E111" s="133"/>
      <c r="F111" s="82" t="s">
        <v>927</v>
      </c>
      <c r="G111" s="173" t="s">
        <v>3187</v>
      </c>
      <c r="H111" s="84">
        <v>15</v>
      </c>
      <c r="I111" s="84">
        <v>1</v>
      </c>
      <c r="J111" s="84">
        <v>1</v>
      </c>
      <c r="K111" s="136">
        <f t="shared" si="3"/>
        <v>1</v>
      </c>
      <c r="L111" s="133" t="s">
        <v>3512</v>
      </c>
      <c r="M111" s="162"/>
      <c r="N111" s="162"/>
      <c r="O111" s="163"/>
      <c r="P111" s="164"/>
      <c r="Q111" s="165"/>
      <c r="R111" s="137">
        <f t="shared" si="13"/>
        <v>1</v>
      </c>
      <c r="S111" s="170"/>
      <c r="T111" s="176" t="str">
        <f t="shared" si="14"/>
        <v/>
      </c>
      <c r="U111" s="94">
        <v>2</v>
      </c>
      <c r="V111" s="84">
        <v>365</v>
      </c>
      <c r="W111" s="85">
        <v>10</v>
      </c>
      <c r="X111" s="94">
        <f t="shared" si="15"/>
        <v>109</v>
      </c>
      <c r="Y111" s="85" t="str">
        <f t="shared" si="16"/>
        <v/>
      </c>
      <c r="Z111" s="94">
        <f t="shared" si="17"/>
        <v>3052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>
        <v>2</v>
      </c>
      <c r="C112" s="134" t="s">
        <v>1269</v>
      </c>
      <c r="D112" s="135">
        <v>2500</v>
      </c>
      <c r="E112" s="133"/>
      <c r="F112" s="82" t="s">
        <v>208</v>
      </c>
      <c r="G112" s="173" t="s">
        <v>3188</v>
      </c>
      <c r="H112" s="84">
        <v>20</v>
      </c>
      <c r="I112" s="84">
        <v>4</v>
      </c>
      <c r="J112" s="84">
        <v>1</v>
      </c>
      <c r="K112" s="136">
        <f t="shared" si="3"/>
        <v>4</v>
      </c>
      <c r="L112" s="133" t="s">
        <v>3512</v>
      </c>
      <c r="M112" s="162"/>
      <c r="N112" s="162"/>
      <c r="O112" s="163"/>
      <c r="P112" s="164"/>
      <c r="Q112" s="165"/>
      <c r="R112" s="137">
        <f t="shared" si="13"/>
        <v>4</v>
      </c>
      <c r="S112" s="170"/>
      <c r="T112" s="176" t="str">
        <f t="shared" si="14"/>
        <v/>
      </c>
      <c r="U112" s="94">
        <v>8</v>
      </c>
      <c r="V112" s="84">
        <v>310</v>
      </c>
      <c r="W112" s="85">
        <v>10</v>
      </c>
      <c r="X112" s="94">
        <f t="shared" si="15"/>
        <v>1984</v>
      </c>
      <c r="Y112" s="85" t="str">
        <f t="shared" si="16"/>
        <v/>
      </c>
      <c r="Z112" s="94">
        <f t="shared" si="17"/>
        <v>55552</v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>
        <v>2</v>
      </c>
      <c r="C113" s="134" t="s">
        <v>41</v>
      </c>
      <c r="D113" s="135">
        <v>3100</v>
      </c>
      <c r="E113" s="133"/>
      <c r="F113" s="82" t="s">
        <v>3113</v>
      </c>
      <c r="G113" s="173" t="s">
        <v>3189</v>
      </c>
      <c r="H113" s="84">
        <v>60</v>
      </c>
      <c r="I113" s="84">
        <v>1</v>
      </c>
      <c r="J113" s="84">
        <v>1</v>
      </c>
      <c r="K113" s="136">
        <f t="shared" si="3"/>
        <v>1</v>
      </c>
      <c r="L113" s="133" t="s">
        <v>3512</v>
      </c>
      <c r="M113" s="162"/>
      <c r="N113" s="162"/>
      <c r="O113" s="163"/>
      <c r="P113" s="164"/>
      <c r="Q113" s="165"/>
      <c r="R113" s="137">
        <f t="shared" si="13"/>
        <v>1</v>
      </c>
      <c r="S113" s="170"/>
      <c r="T113" s="176" t="str">
        <f t="shared" si="14"/>
        <v/>
      </c>
      <c r="U113" s="94">
        <v>2</v>
      </c>
      <c r="V113" s="84">
        <v>310</v>
      </c>
      <c r="W113" s="85">
        <v>10</v>
      </c>
      <c r="X113" s="94">
        <f t="shared" si="15"/>
        <v>372</v>
      </c>
      <c r="Y113" s="85" t="str">
        <f t="shared" si="16"/>
        <v/>
      </c>
      <c r="Z113" s="94">
        <f t="shared" si="17"/>
        <v>10416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>
        <v>1</v>
      </c>
      <c r="C114" s="134" t="s">
        <v>3096</v>
      </c>
      <c r="D114" s="135">
        <v>3000</v>
      </c>
      <c r="E114" s="133"/>
      <c r="F114" s="82" t="s">
        <v>3118</v>
      </c>
      <c r="G114" s="82" t="s">
        <v>3190</v>
      </c>
      <c r="H114" s="84">
        <v>40</v>
      </c>
      <c r="I114" s="84">
        <v>5</v>
      </c>
      <c r="J114" s="84">
        <v>1</v>
      </c>
      <c r="K114" s="136">
        <f t="shared" si="3"/>
        <v>5</v>
      </c>
      <c r="L114" s="133" t="s">
        <v>3512</v>
      </c>
      <c r="M114" s="162"/>
      <c r="N114" s="162"/>
      <c r="O114" s="163"/>
      <c r="P114" s="164"/>
      <c r="Q114" s="165"/>
      <c r="R114" s="137">
        <f t="shared" si="13"/>
        <v>5</v>
      </c>
      <c r="S114" s="170"/>
      <c r="T114" s="176" t="str">
        <f t="shared" si="14"/>
        <v/>
      </c>
      <c r="U114" s="94">
        <v>2</v>
      </c>
      <c r="V114" s="84">
        <v>310</v>
      </c>
      <c r="W114" s="85">
        <v>10</v>
      </c>
      <c r="X114" s="94">
        <f t="shared" si="15"/>
        <v>1240</v>
      </c>
      <c r="Y114" s="85" t="str">
        <f t="shared" si="16"/>
        <v/>
      </c>
      <c r="Z114" s="94">
        <f t="shared" si="17"/>
        <v>34720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>
        <v>1</v>
      </c>
      <c r="C115" s="134" t="s">
        <v>41</v>
      </c>
      <c r="D115" s="135">
        <v>3000</v>
      </c>
      <c r="E115" s="133"/>
      <c r="F115" s="82" t="s">
        <v>3113</v>
      </c>
      <c r="G115" s="82" t="s">
        <v>3189</v>
      </c>
      <c r="H115" s="84">
        <v>60</v>
      </c>
      <c r="I115" s="84">
        <v>1</v>
      </c>
      <c r="J115" s="84">
        <v>1</v>
      </c>
      <c r="K115" s="136">
        <f t="shared" si="3"/>
        <v>1</v>
      </c>
      <c r="L115" s="133" t="s">
        <v>3512</v>
      </c>
      <c r="M115" s="162"/>
      <c r="N115" s="162"/>
      <c r="O115" s="163"/>
      <c r="P115" s="164"/>
      <c r="Q115" s="165"/>
      <c r="R115" s="137">
        <f t="shared" si="13"/>
        <v>1</v>
      </c>
      <c r="S115" s="170"/>
      <c r="T115" s="176" t="str">
        <f t="shared" si="14"/>
        <v/>
      </c>
      <c r="U115" s="94">
        <v>2</v>
      </c>
      <c r="V115" s="84">
        <v>310</v>
      </c>
      <c r="W115" s="85">
        <v>10</v>
      </c>
      <c r="X115" s="94">
        <f t="shared" si="15"/>
        <v>372</v>
      </c>
      <c r="Y115" s="85" t="str">
        <f t="shared" si="16"/>
        <v/>
      </c>
      <c r="Z115" s="94">
        <f t="shared" si="17"/>
        <v>10416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>
        <v>1</v>
      </c>
      <c r="C116" s="134" t="s">
        <v>3097</v>
      </c>
      <c r="D116" s="135">
        <v>3000</v>
      </c>
      <c r="E116" s="133"/>
      <c r="F116" s="82" t="s">
        <v>3118</v>
      </c>
      <c r="G116" s="82" t="s">
        <v>3175</v>
      </c>
      <c r="H116" s="84">
        <v>40</v>
      </c>
      <c r="I116" s="84">
        <v>1</v>
      </c>
      <c r="J116" s="84">
        <v>1</v>
      </c>
      <c r="K116" s="136">
        <f t="shared" si="3"/>
        <v>1</v>
      </c>
      <c r="L116" s="133" t="s">
        <v>3512</v>
      </c>
      <c r="M116" s="162"/>
      <c r="N116" s="162"/>
      <c r="O116" s="163"/>
      <c r="P116" s="164"/>
      <c r="Q116" s="165"/>
      <c r="R116" s="137">
        <f t="shared" si="13"/>
        <v>1</v>
      </c>
      <c r="S116" s="170"/>
      <c r="T116" s="176" t="str">
        <f t="shared" si="14"/>
        <v/>
      </c>
      <c r="U116" s="94">
        <v>2</v>
      </c>
      <c r="V116" s="84">
        <v>310</v>
      </c>
      <c r="W116" s="85">
        <v>10</v>
      </c>
      <c r="X116" s="94">
        <f t="shared" si="15"/>
        <v>248</v>
      </c>
      <c r="Y116" s="85" t="str">
        <f t="shared" si="16"/>
        <v/>
      </c>
      <c r="Z116" s="94">
        <f t="shared" si="17"/>
        <v>6944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>
        <v>1</v>
      </c>
      <c r="C117" s="134" t="s">
        <v>3098</v>
      </c>
      <c r="D117" s="135">
        <v>3000</v>
      </c>
      <c r="E117" s="133"/>
      <c r="F117" s="82" t="s">
        <v>3118</v>
      </c>
      <c r="G117" s="82" t="s">
        <v>3166</v>
      </c>
      <c r="H117" s="84">
        <v>40</v>
      </c>
      <c r="I117" s="84">
        <v>1</v>
      </c>
      <c r="J117" s="84">
        <v>1</v>
      </c>
      <c r="K117" s="136">
        <f t="shared" si="3"/>
        <v>1</v>
      </c>
      <c r="L117" s="133" t="s">
        <v>3512</v>
      </c>
      <c r="M117" s="162"/>
      <c r="N117" s="162"/>
      <c r="O117" s="163"/>
      <c r="P117" s="164"/>
      <c r="Q117" s="165"/>
      <c r="R117" s="137">
        <f t="shared" si="13"/>
        <v>1</v>
      </c>
      <c r="S117" s="170"/>
      <c r="T117" s="176" t="str">
        <f t="shared" si="14"/>
        <v/>
      </c>
      <c r="U117" s="94">
        <v>2</v>
      </c>
      <c r="V117" s="84">
        <v>310</v>
      </c>
      <c r="W117" s="85">
        <v>10</v>
      </c>
      <c r="X117" s="94">
        <f t="shared" si="15"/>
        <v>248</v>
      </c>
      <c r="Y117" s="85" t="str">
        <f t="shared" si="16"/>
        <v/>
      </c>
      <c r="Z117" s="94">
        <f t="shared" si="17"/>
        <v>6944</v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/>
      <c r="B118" s="134"/>
      <c r="C118" s="134"/>
      <c r="D118" s="135"/>
      <c r="E118" s="133"/>
      <c r="F118" s="82"/>
      <c r="G118" s="82"/>
      <c r="H118" s="84"/>
      <c r="I118" s="84"/>
      <c r="J118" s="84"/>
      <c r="K118" s="136"/>
      <c r="L118" s="133"/>
      <c r="M118" s="173"/>
      <c r="N118" s="173"/>
      <c r="O118" s="134"/>
      <c r="P118" s="174"/>
      <c r="Q118" s="175"/>
      <c r="R118" s="137"/>
      <c r="S118" s="176"/>
      <c r="T118" s="176"/>
      <c r="U118" s="94"/>
      <c r="V118" s="84"/>
      <c r="W118" s="85"/>
      <c r="X118" s="94"/>
      <c r="Y118" s="85"/>
      <c r="Z118" s="94"/>
      <c r="AA118" s="85"/>
      <c r="AB118" s="94"/>
      <c r="AC118" s="95"/>
      <c r="AD118" s="178"/>
    </row>
    <row r="119" spans="1:30" s="110" customFormat="1" ht="24.95" customHeight="1" thickBot="1" x14ac:dyDescent="0.2">
      <c r="A119" s="97"/>
      <c r="B119" s="98"/>
      <c r="C119" s="98"/>
      <c r="D119" s="99"/>
      <c r="E119" s="97"/>
      <c r="F119" s="100"/>
      <c r="G119" s="100"/>
      <c r="H119" s="102"/>
      <c r="I119" s="102"/>
      <c r="J119" s="102"/>
      <c r="K119" s="157"/>
      <c r="L119" s="97"/>
      <c r="M119" s="104"/>
      <c r="N119" s="104"/>
      <c r="O119" s="98"/>
      <c r="P119" s="105"/>
      <c r="Q119" s="106"/>
      <c r="R119" s="158"/>
      <c r="S119" s="108"/>
      <c r="T119" s="108"/>
      <c r="U119" s="94"/>
      <c r="V119" s="84"/>
      <c r="W119" s="85"/>
      <c r="X119" s="109"/>
      <c r="Y119" s="103"/>
      <c r="Z119" s="109"/>
      <c r="AA119" s="103"/>
      <c r="AB119" s="109"/>
      <c r="AC119" s="159"/>
      <c r="AD119" s="180"/>
    </row>
    <row r="120" spans="1:30" ht="24.95" customHeight="1" thickBot="1" x14ac:dyDescent="0.2">
      <c r="M120" s="46"/>
      <c r="N120" s="46"/>
      <c r="O120" s="46"/>
      <c r="P120" s="46"/>
      <c r="Q120" s="46"/>
      <c r="R120" s="111"/>
      <c r="S120" s="251" t="s">
        <v>40</v>
      </c>
      <c r="T120" s="181" t="str">
        <f>IF(SUBTOTAL(9,T5:T119)=0,"",SUBTOTAL(9,T5:T119))</f>
        <v/>
      </c>
      <c r="U120" s="182"/>
      <c r="V120" s="183"/>
      <c r="W120" s="184"/>
      <c r="X120" s="182">
        <f t="shared" ref="X120:AD120" si="22">IF(SUBTOTAL(9,X5:X119)=0,"",SUBTOTAL(9,X5:X119))</f>
        <v>895311</v>
      </c>
      <c r="Y120" s="184" t="str">
        <f t="shared" si="22"/>
        <v/>
      </c>
      <c r="Z120" s="182">
        <f t="shared" si="22"/>
        <v>25068708</v>
      </c>
      <c r="AA120" s="184" t="str">
        <f t="shared" si="22"/>
        <v/>
      </c>
      <c r="AB120" s="182" t="str">
        <f t="shared" si="22"/>
        <v/>
      </c>
      <c r="AC120" s="185" t="str">
        <f t="shared" si="22"/>
        <v/>
      </c>
      <c r="AD120" s="186" t="str">
        <f t="shared" si="22"/>
        <v/>
      </c>
    </row>
    <row r="121" spans="1:30" ht="24.95" customHeight="1" thickBot="1" x14ac:dyDescent="0.2">
      <c r="S121" s="262" t="s">
        <v>3544</v>
      </c>
      <c r="T121" s="264"/>
    </row>
    <row r="122" spans="1:30" ht="24.95" customHeight="1" thickTop="1" thickBot="1" x14ac:dyDescent="0.2">
      <c r="S122" s="265" t="s">
        <v>3545</v>
      </c>
      <c r="T122" s="268" t="str">
        <f>IF(T120="","",T120+T121)</f>
        <v/>
      </c>
    </row>
    <row r="123" spans="1:30" ht="24.95" customHeight="1" thickTop="1" x14ac:dyDescent="0.15"/>
  </sheetData>
  <sheetProtection algorithmName="SHA-512" hashValue="KycZFFp50Scxz3jy4i5cHAr/Opzn7BpIPdaw5kLdMzEDHgdjCoSWWQrPtpRWn/xSCDtDqirmfMGCzTGgQQ0YLw==" saltValue="COgVmmVCoEwz1gTaDiA/Vg==" spinCount="100000" sheet="1" objects="1" scenarios="1" autoFilter="0"/>
  <autoFilter ref="A4:AD12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17">
    <cfRule type="containsBlanks" dxfId="4" priority="7" stopIfTrue="1">
      <formula>LEN(TRIM(M5))=0</formula>
    </cfRule>
  </conditionalFormatting>
  <conditionalFormatting sqref="S5">
    <cfRule type="containsBlanks" dxfId="3" priority="4">
      <formula>LEN(TRIM(S5))=0</formula>
    </cfRule>
  </conditionalFormatting>
  <conditionalFormatting sqref="S6:S117">
    <cfRule type="containsBlanks" dxfId="2" priority="3">
      <formula>LEN(TRIM(S6))=0</formula>
    </cfRule>
  </conditionalFormatting>
  <conditionalFormatting sqref="S120">
    <cfRule type="containsBlanks" dxfId="1" priority="2">
      <formula>LEN(TRIM(S120))=0</formula>
    </cfRule>
  </conditionalFormatting>
  <conditionalFormatting sqref="T121">
    <cfRule type="containsBlanks" dxfId="0" priority="1">
      <formula>LEN(TRIM(T121))=0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45A4-3AA6-401C-A982-2779F652A576}">
  <sheetPr>
    <pageSetUpPr fitToPage="1"/>
  </sheetPr>
  <dimension ref="A1:AD22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11</v>
      </c>
      <c r="D1" s="41" t="s">
        <v>1</v>
      </c>
      <c r="E1" s="187" t="s">
        <v>590</v>
      </c>
      <c r="F1" s="188"/>
      <c r="G1" s="189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65" t="s">
        <v>578</v>
      </c>
      <c r="D5" s="66">
        <v>2500</v>
      </c>
      <c r="E5" s="64"/>
      <c r="F5" s="67" t="s">
        <v>36</v>
      </c>
      <c r="G5" s="67" t="s">
        <v>74</v>
      </c>
      <c r="H5" s="74">
        <v>42</v>
      </c>
      <c r="I5" s="74">
        <v>2</v>
      </c>
      <c r="J5" s="74">
        <v>2</v>
      </c>
      <c r="K5" s="136">
        <f>+I5*J5</f>
        <v>4</v>
      </c>
      <c r="L5" s="64" t="s">
        <v>3512</v>
      </c>
      <c r="M5" s="162"/>
      <c r="N5" s="162"/>
      <c r="O5" s="163"/>
      <c r="P5" s="164"/>
      <c r="Q5" s="165"/>
      <c r="R5" s="128">
        <f>+I5</f>
        <v>2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3292</v>
      </c>
      <c r="Y5" s="75" t="str">
        <f>IFERROR(IF(Q5="","",ROUNDDOWN(Q5/1000*R5*U5*V5*W5,0)),"-")</f>
        <v/>
      </c>
      <c r="Z5" s="73">
        <f>IFERROR(IF(H5="","",ROUNDDOWN(X5*$V$2,0)),"-")</f>
        <v>92176</v>
      </c>
      <c r="AA5" s="75" t="str">
        <f>IFERROR(IF(Q5="","",ROUNDDOWN(Y5*$V$2,0)),"-")</f>
        <v/>
      </c>
      <c r="AB5" s="73" t="str">
        <f t="shared" ref="AB5:AB16" si="0">IFERROR(IF(Q5="","",ROUNDDOWN(X5-Y5,0)),"-")</f>
        <v/>
      </c>
      <c r="AC5" s="76" t="str">
        <f t="shared" ref="AC5:AC16" si="1">IFERROR(IF(Q5="","",ROUNDDOWN(Z5-AA5,0)),"-")</f>
        <v/>
      </c>
      <c r="AD5" s="177" t="str">
        <f t="shared" ref="AD5:AD16" si="2">IFERROR(IF(Q5="","",ROUNDDOWN(AB5*$AD$2,2)),"-")</f>
        <v/>
      </c>
    </row>
    <row r="6" spans="1:30" s="110" customFormat="1" ht="24.95" customHeight="1" x14ac:dyDescent="0.15">
      <c r="A6" s="133">
        <v>2</v>
      </c>
      <c r="B6" s="134"/>
      <c r="C6" s="134" t="s">
        <v>578</v>
      </c>
      <c r="D6" s="135">
        <v>2500</v>
      </c>
      <c r="E6" s="133"/>
      <c r="F6" s="82" t="s">
        <v>179</v>
      </c>
      <c r="G6" s="82" t="s">
        <v>75</v>
      </c>
      <c r="H6" s="84">
        <v>60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 t="shared" ref="R6:R16" si="3">+I6</f>
        <v>1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 t="shared" ref="X6:X16" si="4">IFERROR(IF(H6="","",ROUNDDOWN(H6/1000*K6*U6*V6*W6,0)),"-")</f>
        <v>1176</v>
      </c>
      <c r="Y6" s="85" t="str">
        <f t="shared" ref="Y6:Y16" si="5">IFERROR(IF(Q6="","",ROUNDDOWN(Q6/1000*R6*U6*V6*W6,0)),"-")</f>
        <v/>
      </c>
      <c r="Z6" s="94">
        <f t="shared" ref="Z6:Z16" si="6">IFERROR(IF(H6="","",ROUNDDOWN(X6*$V$2,0)),"-")</f>
        <v>32928</v>
      </c>
      <c r="AA6" s="85" t="str">
        <f t="shared" ref="AA6:AA16" si="7"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/>
      <c r="C7" s="134" t="s">
        <v>579</v>
      </c>
      <c r="D7" s="135">
        <v>2500</v>
      </c>
      <c r="E7" s="133"/>
      <c r="F7" s="82" t="s">
        <v>36</v>
      </c>
      <c r="G7" s="82" t="s">
        <v>74</v>
      </c>
      <c r="H7" s="84">
        <v>42</v>
      </c>
      <c r="I7" s="84">
        <v>2</v>
      </c>
      <c r="J7" s="84">
        <v>2</v>
      </c>
      <c r="K7" s="136">
        <f t="shared" ref="K7:K16" si="8">+I7*J7</f>
        <v>4</v>
      </c>
      <c r="L7" s="133" t="s">
        <v>3511</v>
      </c>
      <c r="M7" s="162"/>
      <c r="N7" s="162"/>
      <c r="O7" s="163"/>
      <c r="P7" s="164"/>
      <c r="Q7" s="165"/>
      <c r="R7" s="137">
        <f t="shared" si="3"/>
        <v>2</v>
      </c>
      <c r="S7" s="170"/>
      <c r="T7" s="176" t="str">
        <f t="shared" ref="T7:T16" si="9">IFERROR(IF(S7="","",R7*S7),"-")</f>
        <v/>
      </c>
      <c r="U7" s="94">
        <v>8</v>
      </c>
      <c r="V7" s="84">
        <v>245</v>
      </c>
      <c r="W7" s="85">
        <v>10</v>
      </c>
      <c r="X7" s="94">
        <f t="shared" si="4"/>
        <v>3292</v>
      </c>
      <c r="Y7" s="85" t="str">
        <f t="shared" si="5"/>
        <v/>
      </c>
      <c r="Z7" s="94">
        <f t="shared" si="6"/>
        <v>92176</v>
      </c>
      <c r="AA7" s="85" t="str">
        <f t="shared" si="7"/>
        <v/>
      </c>
      <c r="AB7" s="94" t="str">
        <f t="shared" si="0"/>
        <v/>
      </c>
      <c r="AC7" s="95" t="str">
        <f t="shared" si="1"/>
        <v/>
      </c>
      <c r="AD7" s="178" t="str">
        <f t="shared" si="2"/>
        <v/>
      </c>
    </row>
    <row r="8" spans="1:30" s="110" customFormat="1" ht="24.95" customHeight="1" x14ac:dyDescent="0.15">
      <c r="A8" s="133">
        <v>4</v>
      </c>
      <c r="B8" s="134"/>
      <c r="C8" s="134" t="s">
        <v>580</v>
      </c>
      <c r="D8" s="135">
        <v>2500</v>
      </c>
      <c r="E8" s="133"/>
      <c r="F8" s="82" t="s">
        <v>36</v>
      </c>
      <c r="G8" s="82" t="s">
        <v>74</v>
      </c>
      <c r="H8" s="84">
        <v>42</v>
      </c>
      <c r="I8" s="84">
        <v>2</v>
      </c>
      <c r="J8" s="84">
        <v>2</v>
      </c>
      <c r="K8" s="136">
        <f>+I8*J8</f>
        <v>4</v>
      </c>
      <c r="L8" s="133" t="s">
        <v>3511</v>
      </c>
      <c r="M8" s="162"/>
      <c r="N8" s="162"/>
      <c r="O8" s="163"/>
      <c r="P8" s="164"/>
      <c r="Q8" s="165"/>
      <c r="R8" s="137">
        <f t="shared" si="3"/>
        <v>2</v>
      </c>
      <c r="S8" s="170"/>
      <c r="T8" s="176" t="str">
        <f t="shared" si="9"/>
        <v/>
      </c>
      <c r="U8" s="94">
        <v>8</v>
      </c>
      <c r="V8" s="84">
        <v>245</v>
      </c>
      <c r="W8" s="85">
        <v>10</v>
      </c>
      <c r="X8" s="94">
        <f t="shared" si="4"/>
        <v>3292</v>
      </c>
      <c r="Y8" s="85"/>
      <c r="Z8" s="94">
        <f t="shared" si="6"/>
        <v>92176</v>
      </c>
      <c r="AA8" s="85" t="str">
        <f t="shared" si="7"/>
        <v/>
      </c>
      <c r="AB8" s="94" t="str">
        <f t="shared" si="0"/>
        <v/>
      </c>
      <c r="AC8" s="95" t="str">
        <f t="shared" si="1"/>
        <v/>
      </c>
      <c r="AD8" s="178" t="str">
        <f t="shared" si="2"/>
        <v/>
      </c>
    </row>
    <row r="9" spans="1:30" s="110" customFormat="1" ht="24.95" customHeight="1" x14ac:dyDescent="0.15">
      <c r="A9" s="133">
        <v>5</v>
      </c>
      <c r="B9" s="134"/>
      <c r="C9" s="134" t="s">
        <v>581</v>
      </c>
      <c r="D9" s="135">
        <v>2500</v>
      </c>
      <c r="E9" s="133"/>
      <c r="F9" s="82" t="s">
        <v>44</v>
      </c>
      <c r="G9" s="82" t="s">
        <v>584</v>
      </c>
      <c r="H9" s="84">
        <v>40</v>
      </c>
      <c r="I9" s="84">
        <v>4</v>
      </c>
      <c r="J9" s="84">
        <v>1</v>
      </c>
      <c r="K9" s="136">
        <f t="shared" si="8"/>
        <v>4</v>
      </c>
      <c r="L9" s="133" t="s">
        <v>3511</v>
      </c>
      <c r="M9" s="162"/>
      <c r="N9" s="162"/>
      <c r="O9" s="163"/>
      <c r="P9" s="164"/>
      <c r="Q9" s="165"/>
      <c r="R9" s="137">
        <f t="shared" si="3"/>
        <v>4</v>
      </c>
      <c r="S9" s="170"/>
      <c r="T9" s="176" t="str">
        <f t="shared" si="9"/>
        <v/>
      </c>
      <c r="U9" s="94">
        <v>8</v>
      </c>
      <c r="V9" s="84">
        <v>245</v>
      </c>
      <c r="W9" s="85">
        <v>10</v>
      </c>
      <c r="X9" s="94">
        <f t="shared" si="4"/>
        <v>3136</v>
      </c>
      <c r="Y9" s="85" t="str">
        <f t="shared" si="5"/>
        <v/>
      </c>
      <c r="Z9" s="94">
        <f t="shared" si="6"/>
        <v>87808</v>
      </c>
      <c r="AA9" s="85" t="str">
        <f t="shared" si="7"/>
        <v/>
      </c>
      <c r="AB9" s="94" t="str">
        <f t="shared" si="0"/>
        <v/>
      </c>
      <c r="AC9" s="95" t="str">
        <f t="shared" si="1"/>
        <v/>
      </c>
      <c r="AD9" s="178" t="str">
        <f t="shared" si="2"/>
        <v/>
      </c>
    </row>
    <row r="10" spans="1:30" s="110" customFormat="1" ht="24.95" customHeight="1" x14ac:dyDescent="0.15">
      <c r="A10" s="133">
        <v>6</v>
      </c>
      <c r="B10" s="134"/>
      <c r="C10" s="134" t="s">
        <v>582</v>
      </c>
      <c r="D10" s="135">
        <v>2500</v>
      </c>
      <c r="E10" s="133"/>
      <c r="F10" s="82" t="s">
        <v>24</v>
      </c>
      <c r="G10" s="82" t="s">
        <v>49</v>
      </c>
      <c r="H10" s="84">
        <v>42</v>
      </c>
      <c r="I10" s="84">
        <v>1</v>
      </c>
      <c r="J10" s="84">
        <v>1</v>
      </c>
      <c r="K10" s="136">
        <f t="shared" si="8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3"/>
        <v>1</v>
      </c>
      <c r="S10" s="170"/>
      <c r="T10" s="176" t="str">
        <f t="shared" si="9"/>
        <v/>
      </c>
      <c r="U10" s="94">
        <v>8</v>
      </c>
      <c r="V10" s="84">
        <v>245</v>
      </c>
      <c r="W10" s="85">
        <v>10</v>
      </c>
      <c r="X10" s="94">
        <f t="shared" si="4"/>
        <v>823</v>
      </c>
      <c r="Y10" s="85" t="str">
        <f t="shared" si="5"/>
        <v/>
      </c>
      <c r="Z10" s="94">
        <f t="shared" si="6"/>
        <v>23044</v>
      </c>
      <c r="AA10" s="85" t="str">
        <f t="shared" si="7"/>
        <v/>
      </c>
      <c r="AB10" s="94" t="str">
        <f t="shared" si="0"/>
        <v/>
      </c>
      <c r="AC10" s="95" t="str">
        <f t="shared" si="1"/>
        <v/>
      </c>
      <c r="AD10" s="178" t="str">
        <f t="shared" si="2"/>
        <v/>
      </c>
    </row>
    <row r="11" spans="1:30" s="110" customFormat="1" ht="24.95" customHeight="1" x14ac:dyDescent="0.15">
      <c r="A11" s="133">
        <v>7</v>
      </c>
      <c r="B11" s="134"/>
      <c r="C11" s="134" t="s">
        <v>582</v>
      </c>
      <c r="D11" s="135">
        <v>2500</v>
      </c>
      <c r="E11" s="133"/>
      <c r="F11" s="82" t="s">
        <v>113</v>
      </c>
      <c r="G11" s="82" t="s">
        <v>585</v>
      </c>
      <c r="H11" s="84">
        <v>22</v>
      </c>
      <c r="I11" s="84">
        <v>1</v>
      </c>
      <c r="J11" s="84">
        <v>1</v>
      </c>
      <c r="K11" s="136">
        <f t="shared" si="8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3"/>
        <v>1</v>
      </c>
      <c r="S11" s="170"/>
      <c r="T11" s="176" t="str">
        <f t="shared" si="9"/>
        <v/>
      </c>
      <c r="U11" s="94">
        <v>8</v>
      </c>
      <c r="V11" s="84">
        <v>245</v>
      </c>
      <c r="W11" s="85">
        <v>10</v>
      </c>
      <c r="X11" s="94">
        <f t="shared" si="4"/>
        <v>431</v>
      </c>
      <c r="Y11" s="85" t="str">
        <f t="shared" si="5"/>
        <v/>
      </c>
      <c r="Z11" s="94">
        <f t="shared" si="6"/>
        <v>12068</v>
      </c>
      <c r="AA11" s="85" t="str">
        <f t="shared" si="7"/>
        <v/>
      </c>
      <c r="AB11" s="94" t="str">
        <f t="shared" si="0"/>
        <v/>
      </c>
      <c r="AC11" s="95" t="str">
        <f t="shared" si="1"/>
        <v/>
      </c>
      <c r="AD11" s="178" t="str">
        <f t="shared" si="2"/>
        <v/>
      </c>
    </row>
    <row r="12" spans="1:30" s="110" customFormat="1" ht="24.95" customHeight="1" x14ac:dyDescent="0.15">
      <c r="A12" s="133">
        <v>8</v>
      </c>
      <c r="B12" s="134"/>
      <c r="C12" s="134" t="s">
        <v>215</v>
      </c>
      <c r="D12" s="135">
        <v>2500</v>
      </c>
      <c r="E12" s="133"/>
      <c r="F12" s="82" t="s">
        <v>113</v>
      </c>
      <c r="G12" s="82" t="s">
        <v>114</v>
      </c>
      <c r="H12" s="179">
        <v>22</v>
      </c>
      <c r="I12" s="84">
        <v>1</v>
      </c>
      <c r="J12" s="84">
        <v>1</v>
      </c>
      <c r="K12" s="136">
        <f t="shared" si="8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3"/>
        <v>1</v>
      </c>
      <c r="S12" s="170"/>
      <c r="T12" s="176" t="str">
        <f t="shared" si="9"/>
        <v/>
      </c>
      <c r="U12" s="94">
        <v>2</v>
      </c>
      <c r="V12" s="84">
        <v>245</v>
      </c>
      <c r="W12" s="85">
        <v>10</v>
      </c>
      <c r="X12" s="94">
        <f t="shared" si="4"/>
        <v>107</v>
      </c>
      <c r="Y12" s="85" t="str">
        <f t="shared" si="5"/>
        <v/>
      </c>
      <c r="Z12" s="94">
        <f t="shared" si="6"/>
        <v>2996</v>
      </c>
      <c r="AA12" s="85" t="str">
        <f t="shared" si="7"/>
        <v/>
      </c>
      <c r="AB12" s="94" t="str">
        <f t="shared" si="0"/>
        <v/>
      </c>
      <c r="AC12" s="95" t="str">
        <f t="shared" si="1"/>
        <v/>
      </c>
      <c r="AD12" s="178" t="str">
        <f t="shared" si="2"/>
        <v/>
      </c>
    </row>
    <row r="13" spans="1:30" s="110" customFormat="1" ht="24.95" customHeight="1" x14ac:dyDescent="0.15">
      <c r="A13" s="133">
        <v>9</v>
      </c>
      <c r="B13" s="134"/>
      <c r="C13" s="134" t="s">
        <v>221</v>
      </c>
      <c r="D13" s="135">
        <v>2500</v>
      </c>
      <c r="E13" s="133"/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8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3"/>
        <v>1</v>
      </c>
      <c r="S13" s="170"/>
      <c r="T13" s="176" t="str">
        <f t="shared" si="9"/>
        <v/>
      </c>
      <c r="U13" s="94">
        <v>2</v>
      </c>
      <c r="V13" s="84">
        <v>245</v>
      </c>
      <c r="W13" s="85">
        <v>10</v>
      </c>
      <c r="X13" s="94">
        <f t="shared" si="4"/>
        <v>107</v>
      </c>
      <c r="Y13" s="85" t="str">
        <f t="shared" si="5"/>
        <v/>
      </c>
      <c r="Z13" s="94">
        <f t="shared" si="6"/>
        <v>2996</v>
      </c>
      <c r="AA13" s="85" t="str">
        <f t="shared" si="7"/>
        <v/>
      </c>
      <c r="AB13" s="94" t="str">
        <f t="shared" si="0"/>
        <v/>
      </c>
      <c r="AC13" s="95" t="str">
        <f t="shared" si="1"/>
        <v/>
      </c>
      <c r="AD13" s="178" t="str">
        <f t="shared" si="2"/>
        <v/>
      </c>
    </row>
    <row r="14" spans="1:30" s="110" customFormat="1" ht="24.95" customHeight="1" x14ac:dyDescent="0.15">
      <c r="A14" s="133">
        <v>10</v>
      </c>
      <c r="B14" s="134"/>
      <c r="C14" s="134" t="s">
        <v>67</v>
      </c>
      <c r="D14" s="135">
        <v>2500</v>
      </c>
      <c r="E14" s="133"/>
      <c r="F14" s="82" t="s">
        <v>36</v>
      </c>
      <c r="G14" s="82" t="s">
        <v>74</v>
      </c>
      <c r="H14" s="84">
        <v>42</v>
      </c>
      <c r="I14" s="84">
        <v>3</v>
      </c>
      <c r="J14" s="84">
        <v>2</v>
      </c>
      <c r="K14" s="136">
        <f t="shared" si="8"/>
        <v>6</v>
      </c>
      <c r="L14" s="133" t="s">
        <v>3511</v>
      </c>
      <c r="M14" s="162"/>
      <c r="N14" s="162"/>
      <c r="O14" s="163"/>
      <c r="P14" s="164"/>
      <c r="Q14" s="165"/>
      <c r="R14" s="137">
        <f t="shared" si="3"/>
        <v>3</v>
      </c>
      <c r="S14" s="170"/>
      <c r="T14" s="176" t="str">
        <f t="shared" si="9"/>
        <v/>
      </c>
      <c r="U14" s="94">
        <v>8</v>
      </c>
      <c r="V14" s="84">
        <v>245</v>
      </c>
      <c r="W14" s="85">
        <v>10</v>
      </c>
      <c r="X14" s="94">
        <f t="shared" si="4"/>
        <v>4939</v>
      </c>
      <c r="Y14" s="85" t="str">
        <f t="shared" si="5"/>
        <v/>
      </c>
      <c r="Z14" s="94">
        <f t="shared" si="6"/>
        <v>138292</v>
      </c>
      <c r="AA14" s="85" t="str">
        <f t="shared" si="7"/>
        <v/>
      </c>
      <c r="AB14" s="94" t="str">
        <f t="shared" si="0"/>
        <v/>
      </c>
      <c r="AC14" s="95" t="str">
        <f t="shared" si="1"/>
        <v/>
      </c>
      <c r="AD14" s="178" t="str">
        <f t="shared" si="2"/>
        <v/>
      </c>
    </row>
    <row r="15" spans="1:30" s="110" customFormat="1" ht="24.95" customHeight="1" x14ac:dyDescent="0.15">
      <c r="A15" s="133">
        <v>11</v>
      </c>
      <c r="B15" s="134"/>
      <c r="C15" s="134" t="s">
        <v>583</v>
      </c>
      <c r="D15" s="135">
        <v>2500</v>
      </c>
      <c r="E15" s="133"/>
      <c r="F15" s="82" t="s">
        <v>36</v>
      </c>
      <c r="G15" s="82" t="s">
        <v>74</v>
      </c>
      <c r="H15" s="84">
        <v>42</v>
      </c>
      <c r="I15" s="84">
        <v>1</v>
      </c>
      <c r="J15" s="84">
        <v>2</v>
      </c>
      <c r="K15" s="136">
        <f t="shared" si="8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3"/>
        <v>1</v>
      </c>
      <c r="S15" s="170"/>
      <c r="T15" s="176" t="str">
        <f t="shared" si="9"/>
        <v/>
      </c>
      <c r="U15" s="94">
        <v>8</v>
      </c>
      <c r="V15" s="84">
        <v>245</v>
      </c>
      <c r="W15" s="85">
        <v>10</v>
      </c>
      <c r="X15" s="94">
        <f t="shared" si="4"/>
        <v>1646</v>
      </c>
      <c r="Y15" s="85" t="str">
        <f t="shared" si="5"/>
        <v/>
      </c>
      <c r="Z15" s="94">
        <f t="shared" si="6"/>
        <v>46088</v>
      </c>
      <c r="AA15" s="85" t="str">
        <f t="shared" si="7"/>
        <v/>
      </c>
      <c r="AB15" s="94" t="str">
        <f t="shared" si="0"/>
        <v/>
      </c>
      <c r="AC15" s="95" t="str">
        <f t="shared" si="1"/>
        <v/>
      </c>
      <c r="AD15" s="178" t="str">
        <f t="shared" si="2"/>
        <v/>
      </c>
    </row>
    <row r="16" spans="1:30" s="110" customFormat="1" ht="24.95" customHeight="1" x14ac:dyDescent="0.15">
      <c r="A16" s="133">
        <v>12</v>
      </c>
      <c r="B16" s="134"/>
      <c r="C16" s="134" t="s">
        <v>545</v>
      </c>
      <c r="D16" s="135">
        <v>2500</v>
      </c>
      <c r="E16" s="133"/>
      <c r="F16" s="82" t="s">
        <v>586</v>
      </c>
      <c r="G16" s="82" t="s">
        <v>75</v>
      </c>
      <c r="H16" s="84">
        <v>10</v>
      </c>
      <c r="I16" s="84">
        <v>1</v>
      </c>
      <c r="J16" s="84">
        <v>1</v>
      </c>
      <c r="K16" s="136">
        <f t="shared" si="8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3"/>
        <v>1</v>
      </c>
      <c r="S16" s="170"/>
      <c r="T16" s="176" t="str">
        <f t="shared" si="9"/>
        <v/>
      </c>
      <c r="U16" s="94">
        <v>8</v>
      </c>
      <c r="V16" s="84">
        <v>245</v>
      </c>
      <c r="W16" s="85">
        <v>10</v>
      </c>
      <c r="X16" s="94">
        <f t="shared" si="4"/>
        <v>196</v>
      </c>
      <c r="Y16" s="85" t="str">
        <f t="shared" si="5"/>
        <v/>
      </c>
      <c r="Z16" s="94">
        <f t="shared" si="6"/>
        <v>5488</v>
      </c>
      <c r="AA16" s="85" t="str">
        <f t="shared" si="7"/>
        <v/>
      </c>
      <c r="AB16" s="94" t="str">
        <f t="shared" si="0"/>
        <v/>
      </c>
      <c r="AC16" s="95" t="str">
        <f t="shared" si="1"/>
        <v/>
      </c>
      <c r="AD16" s="178" t="str">
        <f t="shared" si="2"/>
        <v/>
      </c>
    </row>
    <row r="17" spans="1:30" s="110" customFormat="1" ht="24.95" customHeight="1" x14ac:dyDescent="0.15">
      <c r="A17" s="133"/>
      <c r="B17" s="134"/>
      <c r="C17" s="134"/>
      <c r="D17" s="135"/>
      <c r="E17" s="133"/>
      <c r="F17" s="82"/>
      <c r="G17" s="82"/>
      <c r="H17" s="84"/>
      <c r="I17" s="84"/>
      <c r="J17" s="84"/>
      <c r="K17" s="136"/>
      <c r="L17" s="133"/>
      <c r="M17" s="173"/>
      <c r="N17" s="173"/>
      <c r="O17" s="134"/>
      <c r="P17" s="174"/>
      <c r="Q17" s="175"/>
      <c r="R17" s="137"/>
      <c r="S17" s="176"/>
      <c r="T17" s="176"/>
      <c r="U17" s="94"/>
      <c r="V17" s="84"/>
      <c r="W17" s="85"/>
      <c r="X17" s="94"/>
      <c r="Y17" s="85"/>
      <c r="Z17" s="94"/>
      <c r="AA17" s="85"/>
      <c r="AB17" s="94"/>
      <c r="AC17" s="95"/>
      <c r="AD17" s="96"/>
    </row>
    <row r="18" spans="1:30" s="110" customFormat="1" ht="24.95" customHeight="1" thickBot="1" x14ac:dyDescent="0.2">
      <c r="A18" s="97"/>
      <c r="B18" s="98"/>
      <c r="C18" s="98"/>
      <c r="D18" s="99"/>
      <c r="E18" s="97"/>
      <c r="F18" s="100"/>
      <c r="G18" s="100"/>
      <c r="H18" s="102"/>
      <c r="I18" s="102"/>
      <c r="J18" s="102"/>
      <c r="K18" s="157"/>
      <c r="L18" s="97"/>
      <c r="M18" s="104"/>
      <c r="N18" s="104"/>
      <c r="O18" s="98"/>
      <c r="P18" s="105"/>
      <c r="Q18" s="106"/>
      <c r="R18" s="158"/>
      <c r="S18" s="149"/>
      <c r="T18" s="108"/>
      <c r="U18" s="94"/>
      <c r="V18" s="84"/>
      <c r="W18" s="85"/>
      <c r="X18" s="109"/>
      <c r="Y18" s="103"/>
      <c r="Z18" s="109"/>
      <c r="AA18" s="103"/>
      <c r="AB18" s="109"/>
      <c r="AC18" s="159"/>
      <c r="AD18" s="242"/>
    </row>
    <row r="19" spans="1:30" ht="24.95" customHeight="1" thickBot="1" x14ac:dyDescent="0.2">
      <c r="M19" s="46"/>
      <c r="N19" s="46"/>
      <c r="O19" s="46"/>
      <c r="P19" s="46"/>
      <c r="Q19" s="46"/>
      <c r="R19" s="111"/>
      <c r="S19" s="251" t="s">
        <v>3524</v>
      </c>
      <c r="T19" s="210" t="str">
        <f>IF(SUBTOTAL(9,T5:T18)=0,"",SUBTOTAL(9,T5:T18))</f>
        <v/>
      </c>
      <c r="U19" s="113"/>
      <c r="V19" s="114"/>
      <c r="W19" s="115"/>
      <c r="X19" s="214">
        <f t="shared" ref="X19:AD19" si="10">IF(SUBTOTAL(9,X5:X18)=0,"",SUBTOTAL(9,X5:X18))</f>
        <v>22437</v>
      </c>
      <c r="Y19" s="215" t="str">
        <f t="shared" si="10"/>
        <v/>
      </c>
      <c r="Z19" s="214">
        <f t="shared" si="10"/>
        <v>628236</v>
      </c>
      <c r="AA19" s="215" t="str">
        <f t="shared" si="10"/>
        <v/>
      </c>
      <c r="AB19" s="214" t="str">
        <f t="shared" si="10"/>
        <v/>
      </c>
      <c r="AC19" s="235" t="str">
        <f t="shared" si="10"/>
        <v/>
      </c>
      <c r="AD19" s="233" t="str">
        <f t="shared" si="10"/>
        <v/>
      </c>
    </row>
    <row r="20" spans="1:30" ht="24.95" customHeight="1" thickBot="1" x14ac:dyDescent="0.2">
      <c r="S20" s="262" t="s">
        <v>3544</v>
      </c>
      <c r="T20" s="264"/>
    </row>
    <row r="21" spans="1:30" ht="24.95" customHeight="1" thickTop="1" thickBot="1" x14ac:dyDescent="0.2">
      <c r="S21" s="265" t="s">
        <v>3545</v>
      </c>
      <c r="T21" s="268" t="str">
        <f>IF(T19="","",T19+T20)</f>
        <v/>
      </c>
    </row>
    <row r="22" spans="1:30" ht="24.95" customHeight="1" thickTop="1" x14ac:dyDescent="0.15"/>
  </sheetData>
  <sheetProtection algorithmName="SHA-512" hashValue="pg1wgQ+Ykgzd2Bq0juzEZnFz+NgGqeje1dkA10DhnYtjTzUoFeTlwbfRM8gZqaCOoa3ak9q22Umn7cRcGEwzAg==" saltValue="ZNrpTR23lZhREoT/pkVYuw==" spinCount="100000" sheet="1" objects="1" scenarios="1" autoFilter="0"/>
  <autoFilter ref="A4:AD1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6">
    <cfRule type="containsBlanks" dxfId="427" priority="5" stopIfTrue="1">
      <formula>LEN(TRIM(M5))=0</formula>
    </cfRule>
  </conditionalFormatting>
  <conditionalFormatting sqref="S5">
    <cfRule type="containsBlanks" dxfId="426" priority="3">
      <formula>LEN(TRIM(S5))=0</formula>
    </cfRule>
  </conditionalFormatting>
  <conditionalFormatting sqref="S19 S6:S16">
    <cfRule type="containsBlanks" dxfId="425" priority="2">
      <formula>LEN(TRIM(S6))=0</formula>
    </cfRule>
  </conditionalFormatting>
  <conditionalFormatting sqref="T20">
    <cfRule type="containsBlanks" dxfId="424" priority="1">
      <formula>LEN(TRIM(T20))=0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D3D0A-9265-4BDF-81F6-7D8D3219B63D}">
  <sheetPr>
    <pageSetUpPr fitToPage="1"/>
  </sheetPr>
  <dimension ref="A1:AD71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11</v>
      </c>
      <c r="D1" s="41" t="s">
        <v>1</v>
      </c>
      <c r="E1" s="42" t="s">
        <v>591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195</v>
      </c>
      <c r="D5" s="66">
        <v>2900</v>
      </c>
      <c r="E5" s="64" t="s">
        <v>616</v>
      </c>
      <c r="F5" s="67" t="s">
        <v>363</v>
      </c>
      <c r="G5" s="67" t="s">
        <v>639</v>
      </c>
      <c r="H5" s="74">
        <v>34</v>
      </c>
      <c r="I5" s="74">
        <v>16</v>
      </c>
      <c r="J5" s="74">
        <v>2</v>
      </c>
      <c r="K5" s="127">
        <f>+I5*J5</f>
        <v>32</v>
      </c>
      <c r="L5" s="64" t="s">
        <v>3512</v>
      </c>
      <c r="M5" s="162"/>
      <c r="N5" s="162"/>
      <c r="O5" s="163"/>
      <c r="P5" s="164"/>
      <c r="Q5" s="165"/>
      <c r="R5" s="128">
        <f>+I5</f>
        <v>16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21324</v>
      </c>
      <c r="Y5" s="75" t="str">
        <f>IFERROR(IF(Q5="","",ROUNDDOWN(Q5/1000*R5*U5*V5*W5,0)),"-")</f>
        <v/>
      </c>
      <c r="Z5" s="73">
        <f>IFERROR(IF(H5="","",ROUNDDOWN(X5*$V$2,0)),"-")</f>
        <v>597072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172</v>
      </c>
      <c r="D6" s="135">
        <v>2700</v>
      </c>
      <c r="E6" s="133" t="s">
        <v>617</v>
      </c>
      <c r="F6" s="82" t="s">
        <v>24</v>
      </c>
      <c r="G6" s="82" t="s">
        <v>49</v>
      </c>
      <c r="H6" s="84">
        <v>42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 t="shared" ref="R6" si="3">+I6</f>
        <v>2</v>
      </c>
      <c r="S6" s="170"/>
      <c r="T6" s="176" t="str">
        <f>IFERROR(IF(S6="","",R6*S6),"-")</f>
        <v/>
      </c>
      <c r="U6" s="94">
        <v>2</v>
      </c>
      <c r="V6" s="84">
        <v>245</v>
      </c>
      <c r="W6" s="85">
        <v>10</v>
      </c>
      <c r="X6" s="94">
        <f t="shared" ref="X6" si="4">IFERROR(IF(H6="","",ROUNDDOWN(H6/1000*K6*U6*V6*W6,0)),"-")</f>
        <v>411</v>
      </c>
      <c r="Y6" s="85" t="str">
        <f t="shared" ref="Y6" si="5">IFERROR(IF(Q6="","",ROUNDDOWN(Q6/1000*R6*U6*V6*W6,0)),"-")</f>
        <v/>
      </c>
      <c r="Z6" s="94">
        <f t="shared" ref="Z6" si="6">IFERROR(IF(H6="","",ROUNDDOWN(X6*$V$2,0)),"-")</f>
        <v>11508</v>
      </c>
      <c r="AA6" s="85" t="str">
        <f t="shared" ref="AA6" si="7"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592</v>
      </c>
      <c r="D7" s="135">
        <v>2700</v>
      </c>
      <c r="E7" s="133" t="s">
        <v>618</v>
      </c>
      <c r="F7" s="82" t="s">
        <v>363</v>
      </c>
      <c r="G7" s="82" t="s">
        <v>639</v>
      </c>
      <c r="H7" s="84">
        <v>34</v>
      </c>
      <c r="I7" s="84">
        <v>8</v>
      </c>
      <c r="J7" s="84">
        <v>2</v>
      </c>
      <c r="K7" s="136">
        <f t="shared" ref="K7:K65" si="8">+I7*J7</f>
        <v>16</v>
      </c>
      <c r="L7" s="133" t="s">
        <v>3511</v>
      </c>
      <c r="M7" s="162"/>
      <c r="N7" s="162"/>
      <c r="O7" s="163"/>
      <c r="P7" s="164"/>
      <c r="Q7" s="165"/>
      <c r="R7" s="137">
        <f t="shared" ref="R7:R65" si="9">+I7</f>
        <v>8</v>
      </c>
      <c r="S7" s="170"/>
      <c r="T7" s="176" t="str">
        <f t="shared" ref="T7:T65" si="10">IFERROR(IF(S7="","",R7*S7),"-")</f>
        <v/>
      </c>
      <c r="U7" s="94">
        <v>8</v>
      </c>
      <c r="V7" s="84">
        <v>245</v>
      </c>
      <c r="W7" s="85">
        <v>10</v>
      </c>
      <c r="X7" s="94">
        <f t="shared" ref="X7:X65" si="11">IFERROR(IF(H7="","",ROUNDDOWN(H7/1000*K7*U7*V7*W7,0)),"-")</f>
        <v>10662</v>
      </c>
      <c r="Y7" s="85" t="str">
        <f t="shared" ref="Y7:Y65" si="12">IFERROR(IF(Q7="","",ROUNDDOWN(Q7/1000*R7*U7*V7*W7,0)),"-")</f>
        <v/>
      </c>
      <c r="Z7" s="94">
        <f t="shared" ref="Z7:Z65" si="13">IFERROR(IF(H7="","",ROUNDDOWN(X7*$V$2,0)),"-")</f>
        <v>298536</v>
      </c>
      <c r="AA7" s="85" t="str">
        <f t="shared" ref="AA7:AA65" si="14">IFERROR(IF(Q7="","",ROUNDDOWN(Y7*$V$2,0)),"-")</f>
        <v/>
      </c>
      <c r="AB7" s="94" t="str">
        <f t="shared" ref="AB7:AB65" si="15">IFERROR(IF(Q7="","",ROUNDDOWN(X7-Y7,0)),"-")</f>
        <v/>
      </c>
      <c r="AC7" s="95" t="str">
        <f t="shared" ref="AC7:AC65" si="16">IFERROR(IF(Q7="","",ROUNDDOWN(Z7-AA7,0)),"-")</f>
        <v/>
      </c>
      <c r="AD7" s="178" t="str">
        <f t="shared" ref="AD7:AD65" si="17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592</v>
      </c>
      <c r="D8" s="135">
        <v>2700</v>
      </c>
      <c r="E8" s="133" t="s">
        <v>619</v>
      </c>
      <c r="F8" s="82" t="s">
        <v>52</v>
      </c>
      <c r="G8" s="82" t="s">
        <v>640</v>
      </c>
      <c r="H8" s="84">
        <v>42</v>
      </c>
      <c r="I8" s="84">
        <v>1</v>
      </c>
      <c r="J8" s="84">
        <v>3</v>
      </c>
      <c r="K8" s="136">
        <f>+I8*J8</f>
        <v>3</v>
      </c>
      <c r="L8" s="133" t="s">
        <v>3511</v>
      </c>
      <c r="M8" s="162"/>
      <c r="N8" s="162"/>
      <c r="O8" s="163"/>
      <c r="P8" s="164"/>
      <c r="Q8" s="165"/>
      <c r="R8" s="137">
        <f t="shared" si="9"/>
        <v>1</v>
      </c>
      <c r="S8" s="170"/>
      <c r="T8" s="176" t="str">
        <f t="shared" si="10"/>
        <v/>
      </c>
      <c r="U8" s="94">
        <v>8</v>
      </c>
      <c r="V8" s="84">
        <v>245</v>
      </c>
      <c r="W8" s="85">
        <v>10</v>
      </c>
      <c r="X8" s="94">
        <f t="shared" si="11"/>
        <v>2469</v>
      </c>
      <c r="Y8" s="85"/>
      <c r="Z8" s="94">
        <f t="shared" si="13"/>
        <v>69132</v>
      </c>
      <c r="AA8" s="85" t="str">
        <f t="shared" si="14"/>
        <v/>
      </c>
      <c r="AB8" s="94" t="str">
        <f t="shared" si="15"/>
        <v/>
      </c>
      <c r="AC8" s="95" t="str">
        <f t="shared" si="16"/>
        <v/>
      </c>
      <c r="AD8" s="178" t="str">
        <f t="shared" si="17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593</v>
      </c>
      <c r="D9" s="135">
        <v>2500</v>
      </c>
      <c r="E9" s="133" t="s">
        <v>620</v>
      </c>
      <c r="F9" s="82" t="s">
        <v>414</v>
      </c>
      <c r="G9" s="82" t="s">
        <v>69</v>
      </c>
      <c r="H9" s="84">
        <v>18</v>
      </c>
      <c r="I9" s="84">
        <v>7</v>
      </c>
      <c r="J9" s="84">
        <v>1</v>
      </c>
      <c r="K9" s="136">
        <f t="shared" si="8"/>
        <v>7</v>
      </c>
      <c r="L9" s="133" t="s">
        <v>3511</v>
      </c>
      <c r="M9" s="162"/>
      <c r="N9" s="162"/>
      <c r="O9" s="163"/>
      <c r="P9" s="164"/>
      <c r="Q9" s="165"/>
      <c r="R9" s="137">
        <f t="shared" si="9"/>
        <v>7</v>
      </c>
      <c r="S9" s="170"/>
      <c r="T9" s="176" t="str">
        <f t="shared" si="10"/>
        <v/>
      </c>
      <c r="U9" s="94">
        <v>2</v>
      </c>
      <c r="V9" s="84">
        <v>245</v>
      </c>
      <c r="W9" s="85">
        <v>10</v>
      </c>
      <c r="X9" s="94">
        <f t="shared" si="11"/>
        <v>617</v>
      </c>
      <c r="Y9" s="85" t="str">
        <f t="shared" si="12"/>
        <v/>
      </c>
      <c r="Z9" s="94">
        <f t="shared" si="13"/>
        <v>17276</v>
      </c>
      <c r="AA9" s="85" t="str">
        <f t="shared" si="14"/>
        <v/>
      </c>
      <c r="AB9" s="94" t="str">
        <f t="shared" si="15"/>
        <v/>
      </c>
      <c r="AC9" s="95" t="str">
        <f t="shared" si="16"/>
        <v/>
      </c>
      <c r="AD9" s="178" t="str">
        <f t="shared" si="17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593</v>
      </c>
      <c r="D10" s="135">
        <v>2500</v>
      </c>
      <c r="E10" s="133" t="s">
        <v>621</v>
      </c>
      <c r="F10" s="82" t="s">
        <v>641</v>
      </c>
      <c r="G10" s="82" t="s">
        <v>642</v>
      </c>
      <c r="H10" s="84">
        <v>27</v>
      </c>
      <c r="I10" s="84">
        <v>2</v>
      </c>
      <c r="J10" s="84">
        <v>1</v>
      </c>
      <c r="K10" s="136">
        <f t="shared" si="8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9"/>
        <v>2</v>
      </c>
      <c r="S10" s="170"/>
      <c r="T10" s="176" t="str">
        <f t="shared" si="10"/>
        <v/>
      </c>
      <c r="U10" s="94">
        <v>2</v>
      </c>
      <c r="V10" s="84">
        <v>245</v>
      </c>
      <c r="W10" s="85">
        <v>10</v>
      </c>
      <c r="X10" s="94">
        <f t="shared" si="11"/>
        <v>264</v>
      </c>
      <c r="Y10" s="85" t="str">
        <f t="shared" si="12"/>
        <v/>
      </c>
      <c r="Z10" s="94">
        <f t="shared" si="13"/>
        <v>7392</v>
      </c>
      <c r="AA10" s="85" t="str">
        <f t="shared" si="14"/>
        <v/>
      </c>
      <c r="AB10" s="94" t="str">
        <f t="shared" si="15"/>
        <v/>
      </c>
      <c r="AC10" s="95" t="str">
        <f t="shared" si="16"/>
        <v/>
      </c>
      <c r="AD10" s="178" t="str">
        <f t="shared" si="17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565</v>
      </c>
      <c r="D11" s="135">
        <v>2700</v>
      </c>
      <c r="E11" s="133" t="s">
        <v>380</v>
      </c>
      <c r="F11" s="82" t="s">
        <v>36</v>
      </c>
      <c r="G11" s="82" t="s">
        <v>643</v>
      </c>
      <c r="H11" s="84">
        <v>42</v>
      </c>
      <c r="I11" s="84">
        <v>4</v>
      </c>
      <c r="J11" s="84">
        <v>2</v>
      </c>
      <c r="K11" s="136">
        <f t="shared" si="8"/>
        <v>8</v>
      </c>
      <c r="L11" s="133" t="s">
        <v>3511</v>
      </c>
      <c r="M11" s="162"/>
      <c r="N11" s="162"/>
      <c r="O11" s="163"/>
      <c r="P11" s="164"/>
      <c r="Q11" s="165"/>
      <c r="R11" s="137">
        <f t="shared" si="9"/>
        <v>4</v>
      </c>
      <c r="S11" s="170"/>
      <c r="T11" s="176" t="str">
        <f t="shared" si="10"/>
        <v/>
      </c>
      <c r="U11" s="94">
        <v>8</v>
      </c>
      <c r="V11" s="84">
        <v>245</v>
      </c>
      <c r="W11" s="85">
        <v>10</v>
      </c>
      <c r="X11" s="94">
        <f t="shared" si="11"/>
        <v>6585</v>
      </c>
      <c r="Y11" s="85" t="str">
        <f t="shared" si="12"/>
        <v/>
      </c>
      <c r="Z11" s="94">
        <f t="shared" si="13"/>
        <v>184380</v>
      </c>
      <c r="AA11" s="85" t="str">
        <f t="shared" si="14"/>
        <v/>
      </c>
      <c r="AB11" s="94" t="str">
        <f t="shared" si="15"/>
        <v/>
      </c>
      <c r="AC11" s="95" t="str">
        <f t="shared" si="16"/>
        <v/>
      </c>
      <c r="AD11" s="178" t="str">
        <f t="shared" si="17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594</v>
      </c>
      <c r="D12" s="135">
        <v>2700</v>
      </c>
      <c r="E12" s="133" t="s">
        <v>622</v>
      </c>
      <c r="F12" s="82" t="s">
        <v>151</v>
      </c>
      <c r="G12" s="82" t="s">
        <v>346</v>
      </c>
      <c r="H12" s="179">
        <v>36</v>
      </c>
      <c r="I12" s="84">
        <v>6</v>
      </c>
      <c r="J12" s="84">
        <v>3</v>
      </c>
      <c r="K12" s="136">
        <f t="shared" si="8"/>
        <v>18</v>
      </c>
      <c r="L12" s="133" t="s">
        <v>3511</v>
      </c>
      <c r="M12" s="162"/>
      <c r="N12" s="162"/>
      <c r="O12" s="163"/>
      <c r="P12" s="164"/>
      <c r="Q12" s="165"/>
      <c r="R12" s="137">
        <f t="shared" si="9"/>
        <v>6</v>
      </c>
      <c r="S12" s="170"/>
      <c r="T12" s="176" t="str">
        <f t="shared" si="10"/>
        <v/>
      </c>
      <c r="U12" s="94">
        <v>8</v>
      </c>
      <c r="V12" s="84">
        <v>245</v>
      </c>
      <c r="W12" s="85">
        <v>10</v>
      </c>
      <c r="X12" s="94">
        <f t="shared" si="11"/>
        <v>12700</v>
      </c>
      <c r="Y12" s="85" t="str">
        <f t="shared" si="12"/>
        <v/>
      </c>
      <c r="Z12" s="94">
        <f t="shared" si="13"/>
        <v>355600</v>
      </c>
      <c r="AA12" s="85" t="str">
        <f t="shared" si="14"/>
        <v/>
      </c>
      <c r="AB12" s="94" t="str">
        <f t="shared" si="15"/>
        <v/>
      </c>
      <c r="AC12" s="95" t="str">
        <f t="shared" si="16"/>
        <v/>
      </c>
      <c r="AD12" s="178" t="str">
        <f t="shared" si="17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595</v>
      </c>
      <c r="D13" s="135">
        <v>2550</v>
      </c>
      <c r="E13" s="133" t="s">
        <v>619</v>
      </c>
      <c r="F13" s="82" t="s">
        <v>52</v>
      </c>
      <c r="G13" s="82" t="s">
        <v>640</v>
      </c>
      <c r="H13" s="84">
        <v>42</v>
      </c>
      <c r="I13" s="84">
        <v>1</v>
      </c>
      <c r="J13" s="84">
        <v>3</v>
      </c>
      <c r="K13" s="136">
        <f t="shared" si="8"/>
        <v>3</v>
      </c>
      <c r="L13" s="133" t="s">
        <v>3511</v>
      </c>
      <c r="M13" s="162"/>
      <c r="N13" s="162"/>
      <c r="O13" s="163"/>
      <c r="P13" s="164"/>
      <c r="Q13" s="165"/>
      <c r="R13" s="137">
        <f t="shared" si="9"/>
        <v>1</v>
      </c>
      <c r="S13" s="170"/>
      <c r="T13" s="176" t="str">
        <f t="shared" si="10"/>
        <v/>
      </c>
      <c r="U13" s="94">
        <v>8</v>
      </c>
      <c r="V13" s="84">
        <v>245</v>
      </c>
      <c r="W13" s="85">
        <v>10</v>
      </c>
      <c r="X13" s="94">
        <f t="shared" si="11"/>
        <v>2469</v>
      </c>
      <c r="Y13" s="85" t="str">
        <f t="shared" si="12"/>
        <v/>
      </c>
      <c r="Z13" s="94">
        <f t="shared" si="13"/>
        <v>69132</v>
      </c>
      <c r="AA13" s="85" t="str">
        <f t="shared" si="14"/>
        <v/>
      </c>
      <c r="AB13" s="94" t="str">
        <f t="shared" si="15"/>
        <v/>
      </c>
      <c r="AC13" s="95" t="str">
        <f t="shared" si="16"/>
        <v/>
      </c>
      <c r="AD13" s="178" t="str">
        <f t="shared" si="17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596</v>
      </c>
      <c r="D14" s="135">
        <v>2700</v>
      </c>
      <c r="E14" s="133" t="s">
        <v>617</v>
      </c>
      <c r="F14" s="82" t="s">
        <v>24</v>
      </c>
      <c r="G14" s="82" t="s">
        <v>49</v>
      </c>
      <c r="H14" s="84">
        <v>42</v>
      </c>
      <c r="I14" s="84">
        <v>2</v>
      </c>
      <c r="J14" s="84">
        <v>1</v>
      </c>
      <c r="K14" s="136">
        <f t="shared" si="8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9"/>
        <v>2</v>
      </c>
      <c r="S14" s="170"/>
      <c r="T14" s="176" t="str">
        <f t="shared" si="10"/>
        <v/>
      </c>
      <c r="U14" s="94">
        <v>8</v>
      </c>
      <c r="V14" s="84">
        <v>245</v>
      </c>
      <c r="W14" s="85">
        <v>10</v>
      </c>
      <c r="X14" s="94">
        <f t="shared" si="11"/>
        <v>1646</v>
      </c>
      <c r="Y14" s="85" t="str">
        <f t="shared" si="12"/>
        <v/>
      </c>
      <c r="Z14" s="94">
        <f t="shared" si="13"/>
        <v>46088</v>
      </c>
      <c r="AA14" s="85" t="str">
        <f t="shared" si="14"/>
        <v/>
      </c>
      <c r="AB14" s="94" t="str">
        <f t="shared" si="15"/>
        <v/>
      </c>
      <c r="AC14" s="95" t="str">
        <f t="shared" si="16"/>
        <v/>
      </c>
      <c r="AD14" s="178" t="str">
        <f t="shared" si="17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597</v>
      </c>
      <c r="D15" s="135" t="s">
        <v>658</v>
      </c>
      <c r="E15" s="133" t="s">
        <v>365</v>
      </c>
      <c r="F15" s="82" t="s">
        <v>24</v>
      </c>
      <c r="G15" s="82" t="s">
        <v>74</v>
      </c>
      <c r="H15" s="84">
        <v>42</v>
      </c>
      <c r="I15" s="84">
        <v>36</v>
      </c>
      <c r="J15" s="84">
        <v>1</v>
      </c>
      <c r="K15" s="136">
        <f t="shared" si="8"/>
        <v>36</v>
      </c>
      <c r="L15" s="133" t="s">
        <v>3511</v>
      </c>
      <c r="M15" s="162"/>
      <c r="N15" s="162"/>
      <c r="O15" s="163"/>
      <c r="P15" s="164"/>
      <c r="Q15" s="165"/>
      <c r="R15" s="137">
        <f t="shared" si="9"/>
        <v>36</v>
      </c>
      <c r="S15" s="170"/>
      <c r="T15" s="176" t="str">
        <f t="shared" si="10"/>
        <v/>
      </c>
      <c r="U15" s="94">
        <v>8</v>
      </c>
      <c r="V15" s="84">
        <v>245</v>
      </c>
      <c r="W15" s="85">
        <v>10</v>
      </c>
      <c r="X15" s="94">
        <f t="shared" si="11"/>
        <v>29635</v>
      </c>
      <c r="Y15" s="85" t="str">
        <f t="shared" si="12"/>
        <v/>
      </c>
      <c r="Z15" s="94">
        <f t="shared" si="13"/>
        <v>829780</v>
      </c>
      <c r="AA15" s="85" t="str">
        <f t="shared" si="14"/>
        <v/>
      </c>
      <c r="AB15" s="94" t="str">
        <f t="shared" si="15"/>
        <v/>
      </c>
      <c r="AC15" s="95" t="str">
        <f t="shared" si="16"/>
        <v/>
      </c>
      <c r="AD15" s="178" t="str">
        <f t="shared" si="17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597</v>
      </c>
      <c r="D16" s="135" t="s">
        <v>658</v>
      </c>
      <c r="E16" s="133" t="s">
        <v>621</v>
      </c>
      <c r="F16" s="82" t="s">
        <v>644</v>
      </c>
      <c r="G16" s="82" t="s">
        <v>75</v>
      </c>
      <c r="H16" s="84">
        <v>27</v>
      </c>
      <c r="I16" s="84">
        <v>2</v>
      </c>
      <c r="J16" s="84">
        <v>1</v>
      </c>
      <c r="K16" s="136">
        <f t="shared" si="8"/>
        <v>2</v>
      </c>
      <c r="L16" s="133" t="s">
        <v>3511</v>
      </c>
      <c r="M16" s="162"/>
      <c r="N16" s="162"/>
      <c r="O16" s="163"/>
      <c r="P16" s="164"/>
      <c r="Q16" s="165"/>
      <c r="R16" s="137">
        <f t="shared" si="9"/>
        <v>2</v>
      </c>
      <c r="S16" s="170"/>
      <c r="T16" s="176" t="str">
        <f t="shared" si="10"/>
        <v/>
      </c>
      <c r="U16" s="94">
        <v>8</v>
      </c>
      <c r="V16" s="84">
        <v>245</v>
      </c>
      <c r="W16" s="85">
        <v>10</v>
      </c>
      <c r="X16" s="94">
        <f t="shared" si="11"/>
        <v>1058</v>
      </c>
      <c r="Y16" s="85" t="str">
        <f t="shared" si="12"/>
        <v/>
      </c>
      <c r="Z16" s="94">
        <f t="shared" si="13"/>
        <v>29624</v>
      </c>
      <c r="AA16" s="85" t="str">
        <f t="shared" si="14"/>
        <v/>
      </c>
      <c r="AB16" s="94" t="str">
        <f t="shared" si="15"/>
        <v/>
      </c>
      <c r="AC16" s="95" t="str">
        <f t="shared" si="16"/>
        <v/>
      </c>
      <c r="AD16" s="178" t="str">
        <f t="shared" si="17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593</v>
      </c>
      <c r="D17" s="135">
        <v>2500</v>
      </c>
      <c r="E17" s="133" t="s">
        <v>620</v>
      </c>
      <c r="F17" s="82" t="s">
        <v>414</v>
      </c>
      <c r="G17" s="82" t="s">
        <v>69</v>
      </c>
      <c r="H17" s="84">
        <v>18</v>
      </c>
      <c r="I17" s="84">
        <v>13</v>
      </c>
      <c r="J17" s="84">
        <v>1</v>
      </c>
      <c r="K17" s="136">
        <f t="shared" si="8"/>
        <v>13</v>
      </c>
      <c r="L17" s="133" t="s">
        <v>3511</v>
      </c>
      <c r="M17" s="162"/>
      <c r="N17" s="162"/>
      <c r="O17" s="163"/>
      <c r="P17" s="164"/>
      <c r="Q17" s="165"/>
      <c r="R17" s="137">
        <f t="shared" si="9"/>
        <v>13</v>
      </c>
      <c r="S17" s="170"/>
      <c r="T17" s="176" t="str">
        <f t="shared" si="10"/>
        <v/>
      </c>
      <c r="U17" s="94">
        <v>2</v>
      </c>
      <c r="V17" s="84">
        <v>245</v>
      </c>
      <c r="W17" s="85">
        <v>10</v>
      </c>
      <c r="X17" s="94">
        <f t="shared" si="11"/>
        <v>1146</v>
      </c>
      <c r="Y17" s="85" t="str">
        <f t="shared" si="12"/>
        <v/>
      </c>
      <c r="Z17" s="94">
        <f t="shared" si="13"/>
        <v>32088</v>
      </c>
      <c r="AA17" s="85" t="str">
        <f t="shared" si="14"/>
        <v/>
      </c>
      <c r="AB17" s="94" t="str">
        <f t="shared" si="15"/>
        <v/>
      </c>
      <c r="AC17" s="95" t="str">
        <f t="shared" si="16"/>
        <v/>
      </c>
      <c r="AD17" s="178" t="str">
        <f t="shared" si="17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593</v>
      </c>
      <c r="D18" s="135">
        <v>2500</v>
      </c>
      <c r="E18" s="133" t="s">
        <v>621</v>
      </c>
      <c r="F18" s="82" t="s">
        <v>644</v>
      </c>
      <c r="G18" s="82" t="s">
        <v>75</v>
      </c>
      <c r="H18" s="84">
        <v>27</v>
      </c>
      <c r="I18" s="84">
        <v>4</v>
      </c>
      <c r="J18" s="84">
        <v>1</v>
      </c>
      <c r="K18" s="136">
        <f t="shared" si="8"/>
        <v>4</v>
      </c>
      <c r="L18" s="133" t="s">
        <v>3511</v>
      </c>
      <c r="M18" s="162"/>
      <c r="N18" s="162"/>
      <c r="O18" s="163"/>
      <c r="P18" s="164"/>
      <c r="Q18" s="165"/>
      <c r="R18" s="137">
        <f t="shared" si="9"/>
        <v>4</v>
      </c>
      <c r="S18" s="170"/>
      <c r="T18" s="176" t="str">
        <f t="shared" si="10"/>
        <v/>
      </c>
      <c r="U18" s="94">
        <v>2</v>
      </c>
      <c r="V18" s="84">
        <v>245</v>
      </c>
      <c r="W18" s="85">
        <v>10</v>
      </c>
      <c r="X18" s="94">
        <f t="shared" si="11"/>
        <v>529</v>
      </c>
      <c r="Y18" s="85" t="str">
        <f t="shared" si="12"/>
        <v/>
      </c>
      <c r="Z18" s="94">
        <f t="shared" si="13"/>
        <v>14812</v>
      </c>
      <c r="AA18" s="85" t="str">
        <f t="shared" si="14"/>
        <v/>
      </c>
      <c r="AB18" s="94" t="str">
        <f t="shared" si="15"/>
        <v/>
      </c>
      <c r="AC18" s="95" t="str">
        <f t="shared" si="16"/>
        <v/>
      </c>
      <c r="AD18" s="178" t="str">
        <f t="shared" si="17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598</v>
      </c>
      <c r="D19" s="135">
        <v>2700</v>
      </c>
      <c r="E19" s="133" t="s">
        <v>623</v>
      </c>
      <c r="F19" s="82" t="s">
        <v>36</v>
      </c>
      <c r="G19" s="82" t="s">
        <v>103</v>
      </c>
      <c r="H19" s="84">
        <v>42</v>
      </c>
      <c r="I19" s="84">
        <v>4</v>
      </c>
      <c r="J19" s="84">
        <v>2</v>
      </c>
      <c r="K19" s="136">
        <f t="shared" si="8"/>
        <v>8</v>
      </c>
      <c r="L19" s="133" t="s">
        <v>3511</v>
      </c>
      <c r="M19" s="162"/>
      <c r="N19" s="162"/>
      <c r="O19" s="163"/>
      <c r="P19" s="164"/>
      <c r="Q19" s="165"/>
      <c r="R19" s="137">
        <f t="shared" si="9"/>
        <v>4</v>
      </c>
      <c r="S19" s="170"/>
      <c r="T19" s="176" t="str">
        <f t="shared" si="10"/>
        <v/>
      </c>
      <c r="U19" s="94">
        <v>8</v>
      </c>
      <c r="V19" s="84">
        <v>245</v>
      </c>
      <c r="W19" s="85">
        <v>10</v>
      </c>
      <c r="X19" s="94">
        <f t="shared" si="11"/>
        <v>6585</v>
      </c>
      <c r="Y19" s="85" t="str">
        <f t="shared" si="12"/>
        <v/>
      </c>
      <c r="Z19" s="94">
        <f t="shared" si="13"/>
        <v>184380</v>
      </c>
      <c r="AA19" s="85" t="str">
        <f t="shared" si="14"/>
        <v/>
      </c>
      <c r="AB19" s="94" t="str">
        <f t="shared" si="15"/>
        <v/>
      </c>
      <c r="AC19" s="95" t="str">
        <f t="shared" si="16"/>
        <v/>
      </c>
      <c r="AD19" s="178" t="str">
        <f t="shared" si="17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237</v>
      </c>
      <c r="D20" s="135">
        <v>2500</v>
      </c>
      <c r="E20" s="133" t="s">
        <v>380</v>
      </c>
      <c r="F20" s="82" t="s">
        <v>36</v>
      </c>
      <c r="G20" s="82" t="s">
        <v>643</v>
      </c>
      <c r="H20" s="84">
        <v>42</v>
      </c>
      <c r="I20" s="84">
        <v>3</v>
      </c>
      <c r="J20" s="84">
        <v>2</v>
      </c>
      <c r="K20" s="136">
        <f t="shared" si="8"/>
        <v>6</v>
      </c>
      <c r="L20" s="133" t="s">
        <v>3511</v>
      </c>
      <c r="M20" s="162"/>
      <c r="N20" s="162"/>
      <c r="O20" s="163"/>
      <c r="P20" s="164"/>
      <c r="Q20" s="165"/>
      <c r="R20" s="137">
        <f t="shared" si="9"/>
        <v>3</v>
      </c>
      <c r="S20" s="170"/>
      <c r="T20" s="176" t="str">
        <f t="shared" si="10"/>
        <v/>
      </c>
      <c r="U20" s="94">
        <v>8</v>
      </c>
      <c r="V20" s="84">
        <v>245</v>
      </c>
      <c r="W20" s="85">
        <v>10</v>
      </c>
      <c r="X20" s="94">
        <f t="shared" si="11"/>
        <v>4939</v>
      </c>
      <c r="Y20" s="85" t="str">
        <f t="shared" si="12"/>
        <v/>
      </c>
      <c r="Z20" s="94">
        <f t="shared" si="13"/>
        <v>138292</v>
      </c>
      <c r="AA20" s="85" t="str">
        <f t="shared" si="14"/>
        <v/>
      </c>
      <c r="AB20" s="94" t="str">
        <f t="shared" si="15"/>
        <v/>
      </c>
      <c r="AC20" s="95" t="str">
        <f t="shared" si="16"/>
        <v/>
      </c>
      <c r="AD20" s="178" t="str">
        <f t="shared" si="17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547</v>
      </c>
      <c r="D21" s="135">
        <v>2600</v>
      </c>
      <c r="E21" s="133" t="s">
        <v>624</v>
      </c>
      <c r="F21" s="82" t="s">
        <v>645</v>
      </c>
      <c r="G21" s="82" t="s">
        <v>75</v>
      </c>
      <c r="H21" s="84">
        <v>60</v>
      </c>
      <c r="I21" s="84">
        <v>13</v>
      </c>
      <c r="J21" s="84">
        <v>1</v>
      </c>
      <c r="K21" s="136">
        <f t="shared" si="8"/>
        <v>13</v>
      </c>
      <c r="L21" s="133" t="s">
        <v>3511</v>
      </c>
      <c r="M21" s="162"/>
      <c r="N21" s="162"/>
      <c r="O21" s="163"/>
      <c r="P21" s="164"/>
      <c r="Q21" s="165"/>
      <c r="R21" s="137">
        <f t="shared" si="9"/>
        <v>13</v>
      </c>
      <c r="S21" s="170"/>
      <c r="T21" s="176" t="str">
        <f t="shared" si="10"/>
        <v/>
      </c>
      <c r="U21" s="94">
        <v>8</v>
      </c>
      <c r="V21" s="84">
        <v>245</v>
      </c>
      <c r="W21" s="85">
        <v>10</v>
      </c>
      <c r="X21" s="94">
        <f t="shared" si="11"/>
        <v>15288</v>
      </c>
      <c r="Y21" s="85" t="str">
        <f t="shared" si="12"/>
        <v/>
      </c>
      <c r="Z21" s="94">
        <f t="shared" si="13"/>
        <v>428064</v>
      </c>
      <c r="AA21" s="85" t="str">
        <f t="shared" si="14"/>
        <v/>
      </c>
      <c r="AB21" s="94" t="str">
        <f t="shared" si="15"/>
        <v/>
      </c>
      <c r="AC21" s="95" t="str">
        <f t="shared" si="16"/>
        <v/>
      </c>
      <c r="AD21" s="178" t="str">
        <f t="shared" si="17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599</v>
      </c>
      <c r="D22" s="135">
        <v>3000</v>
      </c>
      <c r="E22" s="133" t="s">
        <v>620</v>
      </c>
      <c r="F22" s="82" t="s">
        <v>414</v>
      </c>
      <c r="G22" s="82" t="s">
        <v>69</v>
      </c>
      <c r="H22" s="84">
        <v>18</v>
      </c>
      <c r="I22" s="84">
        <v>4</v>
      </c>
      <c r="J22" s="84">
        <v>1</v>
      </c>
      <c r="K22" s="136">
        <f t="shared" si="8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9"/>
        <v>4</v>
      </c>
      <c r="S22" s="170"/>
      <c r="T22" s="176" t="str">
        <f t="shared" si="10"/>
        <v/>
      </c>
      <c r="U22" s="94">
        <v>8</v>
      </c>
      <c r="V22" s="84">
        <v>245</v>
      </c>
      <c r="W22" s="85">
        <v>10</v>
      </c>
      <c r="X22" s="94">
        <f t="shared" si="11"/>
        <v>1411</v>
      </c>
      <c r="Y22" s="85" t="str">
        <f t="shared" si="12"/>
        <v/>
      </c>
      <c r="Z22" s="94">
        <f t="shared" si="13"/>
        <v>39508</v>
      </c>
      <c r="AA22" s="85" t="str">
        <f t="shared" si="14"/>
        <v/>
      </c>
      <c r="AB22" s="94" t="str">
        <f t="shared" si="15"/>
        <v/>
      </c>
      <c r="AC22" s="95" t="str">
        <f t="shared" si="16"/>
        <v/>
      </c>
      <c r="AD22" s="178" t="str">
        <f t="shared" si="17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599</v>
      </c>
      <c r="D23" s="135">
        <v>3000</v>
      </c>
      <c r="E23" s="133" t="s">
        <v>625</v>
      </c>
      <c r="F23" s="82" t="s">
        <v>356</v>
      </c>
      <c r="G23" s="82" t="s">
        <v>69</v>
      </c>
      <c r="H23" s="84">
        <v>27</v>
      </c>
      <c r="I23" s="84">
        <v>5</v>
      </c>
      <c r="J23" s="84">
        <v>1</v>
      </c>
      <c r="K23" s="136">
        <f t="shared" si="8"/>
        <v>5</v>
      </c>
      <c r="L23" s="133" t="s">
        <v>3511</v>
      </c>
      <c r="M23" s="162"/>
      <c r="N23" s="162"/>
      <c r="O23" s="163"/>
      <c r="P23" s="164"/>
      <c r="Q23" s="165"/>
      <c r="R23" s="137">
        <f t="shared" si="9"/>
        <v>5</v>
      </c>
      <c r="S23" s="170"/>
      <c r="T23" s="176" t="str">
        <f t="shared" si="10"/>
        <v/>
      </c>
      <c r="U23" s="94">
        <v>8</v>
      </c>
      <c r="V23" s="84">
        <v>245</v>
      </c>
      <c r="W23" s="85">
        <v>10</v>
      </c>
      <c r="X23" s="94">
        <f t="shared" si="11"/>
        <v>2646</v>
      </c>
      <c r="Y23" s="85" t="str">
        <f t="shared" si="12"/>
        <v/>
      </c>
      <c r="Z23" s="94">
        <f t="shared" si="13"/>
        <v>74088</v>
      </c>
      <c r="AA23" s="85" t="str">
        <f t="shared" si="14"/>
        <v/>
      </c>
      <c r="AB23" s="94" t="str">
        <f t="shared" si="15"/>
        <v/>
      </c>
      <c r="AC23" s="95" t="str">
        <f t="shared" si="16"/>
        <v/>
      </c>
      <c r="AD23" s="178" t="str">
        <f t="shared" si="17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599</v>
      </c>
      <c r="D24" s="135">
        <v>3000</v>
      </c>
      <c r="E24" s="133" t="s">
        <v>365</v>
      </c>
      <c r="F24" s="82" t="s">
        <v>24</v>
      </c>
      <c r="G24" s="82" t="s">
        <v>74</v>
      </c>
      <c r="H24" s="84">
        <v>42</v>
      </c>
      <c r="I24" s="84">
        <v>3</v>
      </c>
      <c r="J24" s="84">
        <v>1</v>
      </c>
      <c r="K24" s="136">
        <f t="shared" si="8"/>
        <v>3</v>
      </c>
      <c r="L24" s="133" t="s">
        <v>3511</v>
      </c>
      <c r="M24" s="162"/>
      <c r="N24" s="162"/>
      <c r="O24" s="163"/>
      <c r="P24" s="164"/>
      <c r="Q24" s="165"/>
      <c r="R24" s="137">
        <f t="shared" si="9"/>
        <v>3</v>
      </c>
      <c r="S24" s="170"/>
      <c r="T24" s="176" t="str">
        <f t="shared" si="10"/>
        <v/>
      </c>
      <c r="U24" s="94">
        <v>8</v>
      </c>
      <c r="V24" s="84">
        <v>245</v>
      </c>
      <c r="W24" s="85">
        <v>10</v>
      </c>
      <c r="X24" s="94">
        <f t="shared" si="11"/>
        <v>2469</v>
      </c>
      <c r="Y24" s="85" t="str">
        <f t="shared" si="12"/>
        <v/>
      </c>
      <c r="Z24" s="94">
        <f t="shared" si="13"/>
        <v>69132</v>
      </c>
      <c r="AA24" s="85" t="str">
        <f t="shared" si="14"/>
        <v/>
      </c>
      <c r="AB24" s="94" t="str">
        <f t="shared" si="15"/>
        <v/>
      </c>
      <c r="AC24" s="95" t="str">
        <f t="shared" si="16"/>
        <v/>
      </c>
      <c r="AD24" s="178" t="str">
        <f t="shared" si="17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599</v>
      </c>
      <c r="D25" s="135">
        <v>3000</v>
      </c>
      <c r="E25" s="133" t="s">
        <v>626</v>
      </c>
      <c r="F25" s="82" t="s">
        <v>113</v>
      </c>
      <c r="G25" s="82" t="s">
        <v>182</v>
      </c>
      <c r="H25" s="84">
        <v>22</v>
      </c>
      <c r="I25" s="84">
        <v>1</v>
      </c>
      <c r="J25" s="84">
        <v>1</v>
      </c>
      <c r="K25" s="136">
        <f t="shared" si="8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9"/>
        <v>1</v>
      </c>
      <c r="S25" s="170"/>
      <c r="T25" s="176" t="str">
        <f t="shared" si="10"/>
        <v/>
      </c>
      <c r="U25" s="94">
        <v>8</v>
      </c>
      <c r="V25" s="84">
        <v>245</v>
      </c>
      <c r="W25" s="85">
        <v>10</v>
      </c>
      <c r="X25" s="94">
        <f t="shared" si="11"/>
        <v>431</v>
      </c>
      <c r="Y25" s="85" t="str">
        <f t="shared" si="12"/>
        <v/>
      </c>
      <c r="Z25" s="94">
        <f t="shared" si="13"/>
        <v>12068</v>
      </c>
      <c r="AA25" s="85" t="str">
        <f t="shared" si="14"/>
        <v/>
      </c>
      <c r="AB25" s="94" t="str">
        <f t="shared" si="15"/>
        <v/>
      </c>
      <c r="AC25" s="95" t="str">
        <f t="shared" si="16"/>
        <v/>
      </c>
      <c r="AD25" s="178" t="str">
        <f t="shared" si="17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86</v>
      </c>
      <c r="D26" s="135">
        <v>3000</v>
      </c>
      <c r="E26" s="133" t="s">
        <v>627</v>
      </c>
      <c r="F26" s="82" t="s">
        <v>36</v>
      </c>
      <c r="G26" s="82" t="s">
        <v>37</v>
      </c>
      <c r="H26" s="84">
        <v>42</v>
      </c>
      <c r="I26" s="84">
        <v>3</v>
      </c>
      <c r="J26" s="84">
        <v>2</v>
      </c>
      <c r="K26" s="136">
        <f t="shared" si="8"/>
        <v>6</v>
      </c>
      <c r="L26" s="133" t="s">
        <v>3511</v>
      </c>
      <c r="M26" s="162"/>
      <c r="N26" s="162"/>
      <c r="O26" s="163"/>
      <c r="P26" s="164"/>
      <c r="Q26" s="165"/>
      <c r="R26" s="137">
        <f t="shared" si="9"/>
        <v>3</v>
      </c>
      <c r="S26" s="170"/>
      <c r="T26" s="176" t="str">
        <f t="shared" si="10"/>
        <v/>
      </c>
      <c r="U26" s="94">
        <v>8</v>
      </c>
      <c r="V26" s="84">
        <v>245</v>
      </c>
      <c r="W26" s="85">
        <v>10</v>
      </c>
      <c r="X26" s="94">
        <f t="shared" si="11"/>
        <v>4939</v>
      </c>
      <c r="Y26" s="85" t="str">
        <f t="shared" si="12"/>
        <v/>
      </c>
      <c r="Z26" s="94">
        <f t="shared" si="13"/>
        <v>138292</v>
      </c>
      <c r="AA26" s="85" t="str">
        <f t="shared" si="14"/>
        <v/>
      </c>
      <c r="AB26" s="94" t="str">
        <f t="shared" si="15"/>
        <v/>
      </c>
      <c r="AC26" s="95" t="str">
        <f t="shared" si="16"/>
        <v/>
      </c>
      <c r="AD26" s="178" t="str">
        <f t="shared" si="17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600</v>
      </c>
      <c r="D27" s="135">
        <v>2700</v>
      </c>
      <c r="E27" s="133" t="s">
        <v>628</v>
      </c>
      <c r="F27" s="82" t="s">
        <v>151</v>
      </c>
      <c r="G27" s="82" t="s">
        <v>346</v>
      </c>
      <c r="H27" s="84">
        <v>36</v>
      </c>
      <c r="I27" s="84">
        <v>6</v>
      </c>
      <c r="J27" s="84">
        <v>3</v>
      </c>
      <c r="K27" s="136">
        <f t="shared" si="8"/>
        <v>18</v>
      </c>
      <c r="L27" s="133" t="s">
        <v>3511</v>
      </c>
      <c r="M27" s="162"/>
      <c r="N27" s="162"/>
      <c r="O27" s="163"/>
      <c r="P27" s="164"/>
      <c r="Q27" s="165"/>
      <c r="R27" s="137">
        <f t="shared" si="9"/>
        <v>6</v>
      </c>
      <c r="S27" s="170"/>
      <c r="T27" s="176" t="str">
        <f t="shared" si="10"/>
        <v/>
      </c>
      <c r="U27" s="94">
        <v>8</v>
      </c>
      <c r="V27" s="84">
        <v>245</v>
      </c>
      <c r="W27" s="85">
        <v>10</v>
      </c>
      <c r="X27" s="94">
        <f t="shared" si="11"/>
        <v>12700</v>
      </c>
      <c r="Y27" s="85" t="str">
        <f t="shared" si="12"/>
        <v/>
      </c>
      <c r="Z27" s="94">
        <f t="shared" si="13"/>
        <v>355600</v>
      </c>
      <c r="AA27" s="85" t="str">
        <f t="shared" si="14"/>
        <v/>
      </c>
      <c r="AB27" s="94" t="str">
        <f t="shared" si="15"/>
        <v/>
      </c>
      <c r="AC27" s="95" t="str">
        <f t="shared" si="16"/>
        <v/>
      </c>
      <c r="AD27" s="178" t="str">
        <f t="shared" si="17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601</v>
      </c>
      <c r="D28" s="135">
        <v>2700</v>
      </c>
      <c r="E28" s="133" t="s">
        <v>618</v>
      </c>
      <c r="F28" s="82" t="s">
        <v>363</v>
      </c>
      <c r="G28" s="82" t="s">
        <v>639</v>
      </c>
      <c r="H28" s="84">
        <v>34</v>
      </c>
      <c r="I28" s="84">
        <v>2</v>
      </c>
      <c r="J28" s="84">
        <v>2</v>
      </c>
      <c r="K28" s="136">
        <f t="shared" si="8"/>
        <v>4</v>
      </c>
      <c r="L28" s="133" t="s">
        <v>3511</v>
      </c>
      <c r="M28" s="162"/>
      <c r="N28" s="162"/>
      <c r="O28" s="163"/>
      <c r="P28" s="164"/>
      <c r="Q28" s="165"/>
      <c r="R28" s="137">
        <f t="shared" si="9"/>
        <v>2</v>
      </c>
      <c r="S28" s="170"/>
      <c r="T28" s="176" t="str">
        <f t="shared" si="10"/>
        <v/>
      </c>
      <c r="U28" s="94">
        <v>8</v>
      </c>
      <c r="V28" s="84">
        <v>245</v>
      </c>
      <c r="W28" s="85">
        <v>10</v>
      </c>
      <c r="X28" s="94">
        <f t="shared" si="11"/>
        <v>2665</v>
      </c>
      <c r="Y28" s="85" t="str">
        <f t="shared" si="12"/>
        <v/>
      </c>
      <c r="Z28" s="94">
        <f t="shared" si="13"/>
        <v>74620</v>
      </c>
      <c r="AA28" s="85" t="str">
        <f t="shared" si="14"/>
        <v/>
      </c>
      <c r="AB28" s="94" t="str">
        <f t="shared" si="15"/>
        <v/>
      </c>
      <c r="AC28" s="95" t="str">
        <f t="shared" si="16"/>
        <v/>
      </c>
      <c r="AD28" s="178" t="str">
        <f t="shared" si="17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602</v>
      </c>
      <c r="D29" s="135">
        <v>2700</v>
      </c>
      <c r="E29" s="133" t="s">
        <v>380</v>
      </c>
      <c r="F29" s="82" t="s">
        <v>36</v>
      </c>
      <c r="G29" s="82" t="s">
        <v>643</v>
      </c>
      <c r="H29" s="84">
        <v>42</v>
      </c>
      <c r="I29" s="84">
        <v>2</v>
      </c>
      <c r="J29" s="84">
        <v>2</v>
      </c>
      <c r="K29" s="136">
        <f t="shared" si="8"/>
        <v>4</v>
      </c>
      <c r="L29" s="133" t="s">
        <v>3511</v>
      </c>
      <c r="M29" s="162"/>
      <c r="N29" s="162"/>
      <c r="O29" s="163"/>
      <c r="P29" s="164"/>
      <c r="Q29" s="165"/>
      <c r="R29" s="137">
        <f t="shared" si="9"/>
        <v>2</v>
      </c>
      <c r="S29" s="170"/>
      <c r="T29" s="176" t="str">
        <f t="shared" si="10"/>
        <v/>
      </c>
      <c r="U29" s="94">
        <v>8</v>
      </c>
      <c r="V29" s="84">
        <v>245</v>
      </c>
      <c r="W29" s="85">
        <v>10</v>
      </c>
      <c r="X29" s="94">
        <f t="shared" si="11"/>
        <v>3292</v>
      </c>
      <c r="Y29" s="85" t="str">
        <f t="shared" si="12"/>
        <v/>
      </c>
      <c r="Z29" s="94">
        <f t="shared" si="13"/>
        <v>92176</v>
      </c>
      <c r="AA29" s="85" t="str">
        <f t="shared" si="14"/>
        <v/>
      </c>
      <c r="AB29" s="94" t="str">
        <f t="shared" si="15"/>
        <v/>
      </c>
      <c r="AC29" s="95" t="str">
        <f t="shared" si="16"/>
        <v/>
      </c>
      <c r="AD29" s="178" t="str">
        <f t="shared" si="17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603</v>
      </c>
      <c r="D30" s="135">
        <v>2700</v>
      </c>
      <c r="E30" s="133" t="s">
        <v>380</v>
      </c>
      <c r="F30" s="82" t="s">
        <v>36</v>
      </c>
      <c r="G30" s="82" t="s">
        <v>643</v>
      </c>
      <c r="H30" s="84">
        <v>42</v>
      </c>
      <c r="I30" s="84">
        <v>2</v>
      </c>
      <c r="J30" s="84">
        <v>2</v>
      </c>
      <c r="K30" s="136">
        <f t="shared" si="8"/>
        <v>4</v>
      </c>
      <c r="L30" s="133" t="s">
        <v>3511</v>
      </c>
      <c r="M30" s="162"/>
      <c r="N30" s="162"/>
      <c r="O30" s="163"/>
      <c r="P30" s="164"/>
      <c r="Q30" s="165"/>
      <c r="R30" s="137">
        <f t="shared" si="9"/>
        <v>2</v>
      </c>
      <c r="S30" s="170"/>
      <c r="T30" s="176" t="str">
        <f t="shared" si="10"/>
        <v/>
      </c>
      <c r="U30" s="94">
        <v>8</v>
      </c>
      <c r="V30" s="84">
        <v>245</v>
      </c>
      <c r="W30" s="85">
        <v>10</v>
      </c>
      <c r="X30" s="94">
        <f t="shared" si="11"/>
        <v>3292</v>
      </c>
      <c r="Y30" s="85" t="str">
        <f t="shared" si="12"/>
        <v/>
      </c>
      <c r="Z30" s="94">
        <f t="shared" si="13"/>
        <v>92176</v>
      </c>
      <c r="AA30" s="85" t="str">
        <f t="shared" si="14"/>
        <v/>
      </c>
      <c r="AB30" s="94" t="str">
        <f t="shared" si="15"/>
        <v/>
      </c>
      <c r="AC30" s="95" t="str">
        <f t="shared" si="16"/>
        <v/>
      </c>
      <c r="AD30" s="178" t="str">
        <f t="shared" si="17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604</v>
      </c>
      <c r="D31" s="135"/>
      <c r="E31" s="133" t="s">
        <v>624</v>
      </c>
      <c r="F31" s="82" t="s">
        <v>645</v>
      </c>
      <c r="G31" s="82" t="s">
        <v>75</v>
      </c>
      <c r="H31" s="84">
        <v>60</v>
      </c>
      <c r="I31" s="84">
        <v>8</v>
      </c>
      <c r="J31" s="84">
        <v>1</v>
      </c>
      <c r="K31" s="136">
        <f t="shared" si="8"/>
        <v>8</v>
      </c>
      <c r="L31" s="133" t="s">
        <v>3511</v>
      </c>
      <c r="M31" s="162"/>
      <c r="N31" s="162"/>
      <c r="O31" s="163"/>
      <c r="P31" s="164"/>
      <c r="Q31" s="165"/>
      <c r="R31" s="137">
        <f t="shared" si="9"/>
        <v>8</v>
      </c>
      <c r="S31" s="170"/>
      <c r="T31" s="176" t="str">
        <f t="shared" si="10"/>
        <v/>
      </c>
      <c r="U31" s="94">
        <v>8</v>
      </c>
      <c r="V31" s="84">
        <v>245</v>
      </c>
      <c r="W31" s="85">
        <v>10</v>
      </c>
      <c r="X31" s="94">
        <f t="shared" si="11"/>
        <v>9408</v>
      </c>
      <c r="Y31" s="85" t="str">
        <f t="shared" si="12"/>
        <v/>
      </c>
      <c r="Z31" s="94">
        <f t="shared" si="13"/>
        <v>263424</v>
      </c>
      <c r="AA31" s="85" t="str">
        <f t="shared" si="14"/>
        <v/>
      </c>
      <c r="AB31" s="94" t="str">
        <f t="shared" si="15"/>
        <v/>
      </c>
      <c r="AC31" s="95" t="str">
        <f t="shared" si="16"/>
        <v/>
      </c>
      <c r="AD31" s="178" t="str">
        <f t="shared" si="17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237</v>
      </c>
      <c r="D32" s="135">
        <v>2500</v>
      </c>
      <c r="E32" s="133" t="s">
        <v>617</v>
      </c>
      <c r="F32" s="82" t="s">
        <v>24</v>
      </c>
      <c r="G32" s="82" t="s">
        <v>49</v>
      </c>
      <c r="H32" s="84">
        <v>42</v>
      </c>
      <c r="I32" s="84">
        <v>2</v>
      </c>
      <c r="J32" s="84">
        <v>1</v>
      </c>
      <c r="K32" s="136">
        <f t="shared" si="8"/>
        <v>2</v>
      </c>
      <c r="L32" s="133" t="s">
        <v>3511</v>
      </c>
      <c r="M32" s="162"/>
      <c r="N32" s="162"/>
      <c r="O32" s="163"/>
      <c r="P32" s="164"/>
      <c r="Q32" s="165"/>
      <c r="R32" s="137">
        <f t="shared" si="9"/>
        <v>2</v>
      </c>
      <c r="S32" s="170"/>
      <c r="T32" s="176" t="str">
        <f t="shared" si="10"/>
        <v/>
      </c>
      <c r="U32" s="94">
        <v>8</v>
      </c>
      <c r="V32" s="84">
        <v>245</v>
      </c>
      <c r="W32" s="85">
        <v>10</v>
      </c>
      <c r="X32" s="94">
        <f t="shared" si="11"/>
        <v>1646</v>
      </c>
      <c r="Y32" s="85" t="str">
        <f t="shared" si="12"/>
        <v/>
      </c>
      <c r="Z32" s="94">
        <f t="shared" si="13"/>
        <v>46088</v>
      </c>
      <c r="AA32" s="85" t="str">
        <f t="shared" si="14"/>
        <v/>
      </c>
      <c r="AB32" s="94" t="str">
        <f t="shared" si="15"/>
        <v/>
      </c>
      <c r="AC32" s="95" t="str">
        <f t="shared" si="16"/>
        <v/>
      </c>
      <c r="AD32" s="178" t="str">
        <f t="shared" si="17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237</v>
      </c>
      <c r="D33" s="135">
        <v>2500</v>
      </c>
      <c r="E33" s="133" t="s">
        <v>629</v>
      </c>
      <c r="F33" s="82" t="s">
        <v>113</v>
      </c>
      <c r="G33" s="82" t="s">
        <v>114</v>
      </c>
      <c r="H33" s="84">
        <v>22</v>
      </c>
      <c r="I33" s="84">
        <v>4</v>
      </c>
      <c r="J33" s="84">
        <v>1</v>
      </c>
      <c r="K33" s="136">
        <f t="shared" si="8"/>
        <v>4</v>
      </c>
      <c r="L33" s="133" t="s">
        <v>3511</v>
      </c>
      <c r="M33" s="162"/>
      <c r="N33" s="162"/>
      <c r="O33" s="163"/>
      <c r="P33" s="164"/>
      <c r="Q33" s="165"/>
      <c r="R33" s="137">
        <f t="shared" si="9"/>
        <v>4</v>
      </c>
      <c r="S33" s="170"/>
      <c r="T33" s="176" t="str">
        <f t="shared" si="10"/>
        <v/>
      </c>
      <c r="U33" s="94">
        <v>8</v>
      </c>
      <c r="V33" s="84">
        <v>245</v>
      </c>
      <c r="W33" s="85">
        <v>10</v>
      </c>
      <c r="X33" s="94">
        <f t="shared" si="11"/>
        <v>1724</v>
      </c>
      <c r="Y33" s="85" t="str">
        <f t="shared" si="12"/>
        <v/>
      </c>
      <c r="Z33" s="94">
        <f t="shared" si="13"/>
        <v>48272</v>
      </c>
      <c r="AA33" s="85" t="str">
        <f t="shared" si="14"/>
        <v/>
      </c>
      <c r="AB33" s="94" t="str">
        <f t="shared" si="15"/>
        <v/>
      </c>
      <c r="AC33" s="95" t="str">
        <f t="shared" si="16"/>
        <v/>
      </c>
      <c r="AD33" s="178" t="str">
        <f t="shared" si="17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102</v>
      </c>
      <c r="D34" s="135">
        <v>2700</v>
      </c>
      <c r="E34" s="133" t="s">
        <v>623</v>
      </c>
      <c r="F34" s="82" t="s">
        <v>36</v>
      </c>
      <c r="G34" s="82" t="s">
        <v>103</v>
      </c>
      <c r="H34" s="84">
        <v>42</v>
      </c>
      <c r="I34" s="84">
        <v>9</v>
      </c>
      <c r="J34" s="84">
        <v>2</v>
      </c>
      <c r="K34" s="136">
        <f t="shared" si="8"/>
        <v>18</v>
      </c>
      <c r="L34" s="133" t="s">
        <v>3511</v>
      </c>
      <c r="M34" s="162"/>
      <c r="N34" s="162"/>
      <c r="O34" s="163"/>
      <c r="P34" s="164"/>
      <c r="Q34" s="165"/>
      <c r="R34" s="137">
        <f t="shared" si="9"/>
        <v>9</v>
      </c>
      <c r="S34" s="170"/>
      <c r="T34" s="176" t="str">
        <f t="shared" si="10"/>
        <v/>
      </c>
      <c r="U34" s="94">
        <v>8</v>
      </c>
      <c r="V34" s="84">
        <v>245</v>
      </c>
      <c r="W34" s="85">
        <v>10</v>
      </c>
      <c r="X34" s="94">
        <f t="shared" si="11"/>
        <v>14817</v>
      </c>
      <c r="Y34" s="85" t="str">
        <f t="shared" si="12"/>
        <v/>
      </c>
      <c r="Z34" s="94">
        <f t="shared" si="13"/>
        <v>414876</v>
      </c>
      <c r="AA34" s="85" t="str">
        <f t="shared" si="14"/>
        <v/>
      </c>
      <c r="AB34" s="94" t="str">
        <f t="shared" si="15"/>
        <v/>
      </c>
      <c r="AC34" s="95" t="str">
        <f t="shared" si="16"/>
        <v/>
      </c>
      <c r="AD34" s="178" t="str">
        <f t="shared" si="17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605</v>
      </c>
      <c r="D35" s="135">
        <v>2700</v>
      </c>
      <c r="E35" s="133" t="s">
        <v>620</v>
      </c>
      <c r="F35" s="82" t="s">
        <v>414</v>
      </c>
      <c r="G35" s="82" t="s">
        <v>69</v>
      </c>
      <c r="H35" s="84">
        <v>18</v>
      </c>
      <c r="I35" s="84">
        <v>2</v>
      </c>
      <c r="J35" s="84">
        <v>1</v>
      </c>
      <c r="K35" s="136">
        <f t="shared" si="8"/>
        <v>2</v>
      </c>
      <c r="L35" s="133" t="s">
        <v>3511</v>
      </c>
      <c r="M35" s="162"/>
      <c r="N35" s="162"/>
      <c r="O35" s="163"/>
      <c r="P35" s="164"/>
      <c r="Q35" s="165"/>
      <c r="R35" s="137">
        <f t="shared" si="9"/>
        <v>2</v>
      </c>
      <c r="S35" s="170"/>
      <c r="T35" s="176" t="str">
        <f t="shared" si="10"/>
        <v/>
      </c>
      <c r="U35" s="94">
        <v>8</v>
      </c>
      <c r="V35" s="84">
        <v>245</v>
      </c>
      <c r="W35" s="85">
        <v>10</v>
      </c>
      <c r="X35" s="94">
        <f t="shared" si="11"/>
        <v>705</v>
      </c>
      <c r="Y35" s="85" t="str">
        <f t="shared" si="12"/>
        <v/>
      </c>
      <c r="Z35" s="94">
        <f t="shared" si="13"/>
        <v>19740</v>
      </c>
      <c r="AA35" s="85" t="str">
        <f t="shared" si="14"/>
        <v/>
      </c>
      <c r="AB35" s="94" t="str">
        <f t="shared" si="15"/>
        <v/>
      </c>
      <c r="AC35" s="95" t="str">
        <f t="shared" si="16"/>
        <v/>
      </c>
      <c r="AD35" s="178" t="str">
        <f t="shared" si="17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606</v>
      </c>
      <c r="D36" s="135" t="s">
        <v>659</v>
      </c>
      <c r="E36" s="133" t="s">
        <v>630</v>
      </c>
      <c r="F36" s="82" t="s">
        <v>646</v>
      </c>
      <c r="G36" s="82" t="s">
        <v>152</v>
      </c>
      <c r="H36" s="84">
        <v>55</v>
      </c>
      <c r="I36" s="84">
        <v>10</v>
      </c>
      <c r="J36" s="84">
        <v>4</v>
      </c>
      <c r="K36" s="136">
        <f t="shared" si="8"/>
        <v>40</v>
      </c>
      <c r="L36" s="133" t="s">
        <v>3511</v>
      </c>
      <c r="M36" s="162"/>
      <c r="N36" s="162"/>
      <c r="O36" s="163"/>
      <c r="P36" s="164"/>
      <c r="Q36" s="165"/>
      <c r="R36" s="137">
        <f t="shared" si="9"/>
        <v>10</v>
      </c>
      <c r="S36" s="170"/>
      <c r="T36" s="176" t="str">
        <f t="shared" si="10"/>
        <v/>
      </c>
      <c r="U36" s="94">
        <v>8</v>
      </c>
      <c r="V36" s="84">
        <v>245</v>
      </c>
      <c r="W36" s="85">
        <v>10</v>
      </c>
      <c r="X36" s="94">
        <f t="shared" si="11"/>
        <v>43120</v>
      </c>
      <c r="Y36" s="85" t="str">
        <f t="shared" si="12"/>
        <v/>
      </c>
      <c r="Z36" s="94">
        <f t="shared" si="13"/>
        <v>1207360</v>
      </c>
      <c r="AA36" s="85" t="str">
        <f t="shared" si="14"/>
        <v/>
      </c>
      <c r="AB36" s="94" t="str">
        <f t="shared" si="15"/>
        <v/>
      </c>
      <c r="AC36" s="95" t="str">
        <f t="shared" si="16"/>
        <v/>
      </c>
      <c r="AD36" s="178" t="str">
        <f t="shared" si="17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606</v>
      </c>
      <c r="D37" s="135">
        <v>2550</v>
      </c>
      <c r="E37" s="133" t="s">
        <v>620</v>
      </c>
      <c r="F37" s="82" t="s">
        <v>414</v>
      </c>
      <c r="G37" s="82" t="s">
        <v>69</v>
      </c>
      <c r="H37" s="84">
        <v>18</v>
      </c>
      <c r="I37" s="84">
        <v>3</v>
      </c>
      <c r="J37" s="84">
        <v>1</v>
      </c>
      <c r="K37" s="136">
        <f t="shared" si="8"/>
        <v>3</v>
      </c>
      <c r="L37" s="133" t="s">
        <v>3511</v>
      </c>
      <c r="M37" s="162"/>
      <c r="N37" s="162"/>
      <c r="O37" s="163"/>
      <c r="P37" s="164"/>
      <c r="Q37" s="165"/>
      <c r="R37" s="137">
        <f t="shared" si="9"/>
        <v>3</v>
      </c>
      <c r="S37" s="170"/>
      <c r="T37" s="176" t="str">
        <f t="shared" si="10"/>
        <v/>
      </c>
      <c r="U37" s="94">
        <v>8</v>
      </c>
      <c r="V37" s="84">
        <v>245</v>
      </c>
      <c r="W37" s="85">
        <v>10</v>
      </c>
      <c r="X37" s="94">
        <f t="shared" si="11"/>
        <v>1058</v>
      </c>
      <c r="Y37" s="85" t="str">
        <f t="shared" si="12"/>
        <v/>
      </c>
      <c r="Z37" s="94">
        <f t="shared" si="13"/>
        <v>29624</v>
      </c>
      <c r="AA37" s="85" t="str">
        <f t="shared" si="14"/>
        <v/>
      </c>
      <c r="AB37" s="94" t="str">
        <f t="shared" si="15"/>
        <v/>
      </c>
      <c r="AC37" s="95" t="str">
        <f t="shared" si="16"/>
        <v/>
      </c>
      <c r="AD37" s="178" t="str">
        <f t="shared" si="17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606</v>
      </c>
      <c r="D38" s="135">
        <v>2550</v>
      </c>
      <c r="E38" s="133" t="s">
        <v>625</v>
      </c>
      <c r="F38" s="82" t="s">
        <v>356</v>
      </c>
      <c r="G38" s="82" t="s">
        <v>69</v>
      </c>
      <c r="H38" s="84">
        <v>27</v>
      </c>
      <c r="I38" s="84">
        <v>4</v>
      </c>
      <c r="J38" s="84">
        <v>1</v>
      </c>
      <c r="K38" s="136">
        <f t="shared" si="8"/>
        <v>4</v>
      </c>
      <c r="L38" s="133" t="s">
        <v>3511</v>
      </c>
      <c r="M38" s="162"/>
      <c r="N38" s="162"/>
      <c r="O38" s="163"/>
      <c r="P38" s="164"/>
      <c r="Q38" s="165"/>
      <c r="R38" s="137">
        <f t="shared" si="9"/>
        <v>4</v>
      </c>
      <c r="S38" s="170"/>
      <c r="T38" s="176" t="str">
        <f t="shared" si="10"/>
        <v/>
      </c>
      <c r="U38" s="94">
        <v>8</v>
      </c>
      <c r="V38" s="84">
        <v>245</v>
      </c>
      <c r="W38" s="85">
        <v>10</v>
      </c>
      <c r="X38" s="94">
        <f t="shared" si="11"/>
        <v>2116</v>
      </c>
      <c r="Y38" s="85" t="str">
        <f t="shared" si="12"/>
        <v/>
      </c>
      <c r="Z38" s="94">
        <f t="shared" si="13"/>
        <v>59248</v>
      </c>
      <c r="AA38" s="85" t="str">
        <f t="shared" si="14"/>
        <v/>
      </c>
      <c r="AB38" s="94" t="str">
        <f t="shared" si="15"/>
        <v/>
      </c>
      <c r="AC38" s="95" t="str">
        <f t="shared" si="16"/>
        <v/>
      </c>
      <c r="AD38" s="178" t="str">
        <f t="shared" si="17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190</v>
      </c>
      <c r="D39" s="135">
        <v>2700</v>
      </c>
      <c r="E39" s="133" t="s">
        <v>619</v>
      </c>
      <c r="F39" s="82" t="s">
        <v>52</v>
      </c>
      <c r="G39" s="82" t="s">
        <v>640</v>
      </c>
      <c r="H39" s="84">
        <v>42</v>
      </c>
      <c r="I39" s="84">
        <v>2</v>
      </c>
      <c r="J39" s="84">
        <v>3</v>
      </c>
      <c r="K39" s="136">
        <f t="shared" si="8"/>
        <v>6</v>
      </c>
      <c r="L39" s="133" t="s">
        <v>3511</v>
      </c>
      <c r="M39" s="162"/>
      <c r="N39" s="162"/>
      <c r="O39" s="163"/>
      <c r="P39" s="164"/>
      <c r="Q39" s="165"/>
      <c r="R39" s="137">
        <f t="shared" si="9"/>
        <v>2</v>
      </c>
      <c r="S39" s="170"/>
      <c r="T39" s="176" t="str">
        <f t="shared" si="10"/>
        <v/>
      </c>
      <c r="U39" s="94">
        <v>8</v>
      </c>
      <c r="V39" s="84">
        <v>245</v>
      </c>
      <c r="W39" s="85">
        <v>10</v>
      </c>
      <c r="X39" s="94">
        <f t="shared" si="11"/>
        <v>4939</v>
      </c>
      <c r="Y39" s="85" t="str">
        <f t="shared" si="12"/>
        <v/>
      </c>
      <c r="Z39" s="94">
        <f t="shared" si="13"/>
        <v>138292</v>
      </c>
      <c r="AA39" s="85" t="str">
        <f t="shared" si="14"/>
        <v/>
      </c>
      <c r="AB39" s="94" t="str">
        <f t="shared" si="15"/>
        <v/>
      </c>
      <c r="AC39" s="95" t="str">
        <f t="shared" si="16"/>
        <v/>
      </c>
      <c r="AD39" s="178" t="str">
        <f t="shared" si="17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236</v>
      </c>
      <c r="D40" s="135">
        <v>2700</v>
      </c>
      <c r="E40" s="133" t="s">
        <v>622</v>
      </c>
      <c r="F40" s="82" t="s">
        <v>151</v>
      </c>
      <c r="G40" s="82" t="s">
        <v>346</v>
      </c>
      <c r="H40" s="84">
        <v>36</v>
      </c>
      <c r="I40" s="84">
        <v>2</v>
      </c>
      <c r="J40" s="84">
        <v>3</v>
      </c>
      <c r="K40" s="136">
        <f t="shared" si="8"/>
        <v>6</v>
      </c>
      <c r="L40" s="133" t="s">
        <v>3511</v>
      </c>
      <c r="M40" s="162"/>
      <c r="N40" s="162"/>
      <c r="O40" s="163"/>
      <c r="P40" s="164"/>
      <c r="Q40" s="165"/>
      <c r="R40" s="137">
        <f t="shared" si="9"/>
        <v>2</v>
      </c>
      <c r="S40" s="170"/>
      <c r="T40" s="176" t="str">
        <f t="shared" si="10"/>
        <v/>
      </c>
      <c r="U40" s="94">
        <v>8</v>
      </c>
      <c r="V40" s="84">
        <v>245</v>
      </c>
      <c r="W40" s="85">
        <v>10</v>
      </c>
      <c r="X40" s="94">
        <f t="shared" si="11"/>
        <v>4233</v>
      </c>
      <c r="Y40" s="85" t="str">
        <f t="shared" si="12"/>
        <v/>
      </c>
      <c r="Z40" s="94">
        <f t="shared" si="13"/>
        <v>118524</v>
      </c>
      <c r="AA40" s="85" t="str">
        <f t="shared" si="14"/>
        <v/>
      </c>
      <c r="AB40" s="94" t="str">
        <f t="shared" si="15"/>
        <v/>
      </c>
      <c r="AC40" s="95" t="str">
        <f t="shared" si="16"/>
        <v/>
      </c>
      <c r="AD40" s="178" t="str">
        <f t="shared" si="17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607</v>
      </c>
      <c r="D41" s="135">
        <v>2700</v>
      </c>
      <c r="E41" s="133" t="s">
        <v>622</v>
      </c>
      <c r="F41" s="82" t="s">
        <v>151</v>
      </c>
      <c r="G41" s="82" t="s">
        <v>346</v>
      </c>
      <c r="H41" s="84">
        <v>36</v>
      </c>
      <c r="I41" s="84">
        <v>4</v>
      </c>
      <c r="J41" s="84">
        <v>3</v>
      </c>
      <c r="K41" s="136">
        <f t="shared" si="8"/>
        <v>12</v>
      </c>
      <c r="L41" s="133" t="s">
        <v>3511</v>
      </c>
      <c r="M41" s="162"/>
      <c r="N41" s="162"/>
      <c r="O41" s="163"/>
      <c r="P41" s="164"/>
      <c r="Q41" s="165"/>
      <c r="R41" s="137">
        <f t="shared" si="9"/>
        <v>4</v>
      </c>
      <c r="S41" s="170"/>
      <c r="T41" s="176" t="str">
        <f t="shared" si="10"/>
        <v/>
      </c>
      <c r="U41" s="94">
        <v>8</v>
      </c>
      <c r="V41" s="84">
        <v>245</v>
      </c>
      <c r="W41" s="85">
        <v>10</v>
      </c>
      <c r="X41" s="94">
        <f t="shared" si="11"/>
        <v>8467</v>
      </c>
      <c r="Y41" s="85" t="str">
        <f t="shared" si="12"/>
        <v/>
      </c>
      <c r="Z41" s="94">
        <f t="shared" si="13"/>
        <v>237076</v>
      </c>
      <c r="AA41" s="85" t="str">
        <f t="shared" si="14"/>
        <v/>
      </c>
      <c r="AB41" s="94" t="str">
        <f t="shared" si="15"/>
        <v/>
      </c>
      <c r="AC41" s="95" t="str">
        <f t="shared" si="16"/>
        <v/>
      </c>
      <c r="AD41" s="178" t="str">
        <f t="shared" si="17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117</v>
      </c>
      <c r="D42" s="135">
        <v>2700</v>
      </c>
      <c r="E42" s="133" t="s">
        <v>625</v>
      </c>
      <c r="F42" s="82" t="s">
        <v>356</v>
      </c>
      <c r="G42" s="82" t="s">
        <v>69</v>
      </c>
      <c r="H42" s="84">
        <v>27</v>
      </c>
      <c r="I42" s="84">
        <v>2</v>
      </c>
      <c r="J42" s="84">
        <v>1</v>
      </c>
      <c r="K42" s="136">
        <f t="shared" si="8"/>
        <v>2</v>
      </c>
      <c r="L42" s="133" t="s">
        <v>3511</v>
      </c>
      <c r="M42" s="162"/>
      <c r="N42" s="162"/>
      <c r="O42" s="163"/>
      <c r="P42" s="164"/>
      <c r="Q42" s="165"/>
      <c r="R42" s="137">
        <f t="shared" si="9"/>
        <v>2</v>
      </c>
      <c r="S42" s="170"/>
      <c r="T42" s="176" t="str">
        <f t="shared" si="10"/>
        <v/>
      </c>
      <c r="U42" s="94">
        <v>8</v>
      </c>
      <c r="V42" s="84">
        <v>245</v>
      </c>
      <c r="W42" s="85">
        <v>10</v>
      </c>
      <c r="X42" s="94">
        <f t="shared" si="11"/>
        <v>1058</v>
      </c>
      <c r="Y42" s="85" t="str">
        <f t="shared" si="12"/>
        <v/>
      </c>
      <c r="Z42" s="94">
        <f t="shared" si="13"/>
        <v>29624</v>
      </c>
      <c r="AA42" s="85" t="str">
        <f t="shared" si="14"/>
        <v/>
      </c>
      <c r="AB42" s="94" t="str">
        <f t="shared" si="15"/>
        <v/>
      </c>
      <c r="AC42" s="95" t="str">
        <f t="shared" si="16"/>
        <v/>
      </c>
      <c r="AD42" s="178" t="str">
        <f t="shared" si="17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608</v>
      </c>
      <c r="D43" s="135">
        <v>3250</v>
      </c>
      <c r="E43" s="133" t="s">
        <v>620</v>
      </c>
      <c r="F43" s="82" t="s">
        <v>414</v>
      </c>
      <c r="G43" s="82" t="s">
        <v>69</v>
      </c>
      <c r="H43" s="84">
        <v>18</v>
      </c>
      <c r="I43" s="84">
        <v>6</v>
      </c>
      <c r="J43" s="84">
        <v>1</v>
      </c>
      <c r="K43" s="136">
        <f t="shared" si="8"/>
        <v>6</v>
      </c>
      <c r="L43" s="133" t="s">
        <v>3511</v>
      </c>
      <c r="M43" s="162"/>
      <c r="N43" s="162"/>
      <c r="O43" s="163"/>
      <c r="P43" s="164"/>
      <c r="Q43" s="165"/>
      <c r="R43" s="137">
        <f t="shared" si="9"/>
        <v>6</v>
      </c>
      <c r="S43" s="170"/>
      <c r="T43" s="176" t="str">
        <f t="shared" si="10"/>
        <v/>
      </c>
      <c r="U43" s="94">
        <v>8</v>
      </c>
      <c r="V43" s="84">
        <v>245</v>
      </c>
      <c r="W43" s="85">
        <v>10</v>
      </c>
      <c r="X43" s="94">
        <f t="shared" si="11"/>
        <v>2116</v>
      </c>
      <c r="Y43" s="85" t="str">
        <f t="shared" si="12"/>
        <v/>
      </c>
      <c r="Z43" s="94">
        <f t="shared" si="13"/>
        <v>59248</v>
      </c>
      <c r="AA43" s="85" t="str">
        <f t="shared" si="14"/>
        <v/>
      </c>
      <c r="AB43" s="94" t="str">
        <f t="shared" si="15"/>
        <v/>
      </c>
      <c r="AC43" s="95" t="str">
        <f t="shared" si="16"/>
        <v/>
      </c>
      <c r="AD43" s="178" t="str">
        <f t="shared" si="17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214</v>
      </c>
      <c r="D44" s="135">
        <v>2700</v>
      </c>
      <c r="E44" s="133" t="s">
        <v>618</v>
      </c>
      <c r="F44" s="82" t="s">
        <v>363</v>
      </c>
      <c r="G44" s="82" t="s">
        <v>639</v>
      </c>
      <c r="H44" s="84">
        <v>34</v>
      </c>
      <c r="I44" s="84">
        <v>12</v>
      </c>
      <c r="J44" s="84">
        <v>2</v>
      </c>
      <c r="K44" s="136">
        <f t="shared" si="8"/>
        <v>24</v>
      </c>
      <c r="L44" s="133" t="s">
        <v>3511</v>
      </c>
      <c r="M44" s="162"/>
      <c r="N44" s="162"/>
      <c r="O44" s="163"/>
      <c r="P44" s="164"/>
      <c r="Q44" s="165"/>
      <c r="R44" s="137">
        <f t="shared" si="9"/>
        <v>12</v>
      </c>
      <c r="S44" s="170"/>
      <c r="T44" s="176" t="str">
        <f t="shared" si="10"/>
        <v/>
      </c>
      <c r="U44" s="94">
        <v>8</v>
      </c>
      <c r="V44" s="84">
        <v>245</v>
      </c>
      <c r="W44" s="85">
        <v>10</v>
      </c>
      <c r="X44" s="94">
        <f t="shared" si="11"/>
        <v>15993</v>
      </c>
      <c r="Y44" s="85" t="str">
        <f t="shared" si="12"/>
        <v/>
      </c>
      <c r="Z44" s="94">
        <f t="shared" si="13"/>
        <v>447804</v>
      </c>
      <c r="AA44" s="85" t="str">
        <f t="shared" si="14"/>
        <v/>
      </c>
      <c r="AB44" s="94" t="str">
        <f t="shared" si="15"/>
        <v/>
      </c>
      <c r="AC44" s="95" t="str">
        <f t="shared" si="16"/>
        <v/>
      </c>
      <c r="AD44" s="178" t="str">
        <f t="shared" si="17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172</v>
      </c>
      <c r="D45" s="135">
        <v>2700</v>
      </c>
      <c r="E45" s="133" t="s">
        <v>631</v>
      </c>
      <c r="F45" s="82" t="s">
        <v>647</v>
      </c>
      <c r="G45" s="82" t="s">
        <v>648</v>
      </c>
      <c r="H45" s="84">
        <v>102</v>
      </c>
      <c r="I45" s="84">
        <v>2</v>
      </c>
      <c r="J45" s="84">
        <v>1</v>
      </c>
      <c r="K45" s="136">
        <f t="shared" si="8"/>
        <v>2</v>
      </c>
      <c r="L45" s="133" t="s">
        <v>3511</v>
      </c>
      <c r="M45" s="162"/>
      <c r="N45" s="162"/>
      <c r="O45" s="163"/>
      <c r="P45" s="164"/>
      <c r="Q45" s="165"/>
      <c r="R45" s="137">
        <f t="shared" si="9"/>
        <v>2</v>
      </c>
      <c r="S45" s="170"/>
      <c r="T45" s="176" t="str">
        <f t="shared" si="10"/>
        <v/>
      </c>
      <c r="U45" s="94">
        <v>2</v>
      </c>
      <c r="V45" s="84">
        <v>245</v>
      </c>
      <c r="W45" s="85">
        <v>10</v>
      </c>
      <c r="X45" s="94">
        <f t="shared" si="11"/>
        <v>999</v>
      </c>
      <c r="Y45" s="85" t="str">
        <f t="shared" si="12"/>
        <v/>
      </c>
      <c r="Z45" s="94">
        <f t="shared" si="13"/>
        <v>27972</v>
      </c>
      <c r="AA45" s="85" t="str">
        <f t="shared" si="14"/>
        <v/>
      </c>
      <c r="AB45" s="94" t="str">
        <f t="shared" si="15"/>
        <v/>
      </c>
      <c r="AC45" s="95" t="str">
        <f t="shared" si="16"/>
        <v/>
      </c>
      <c r="AD45" s="178" t="str">
        <f t="shared" si="17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609</v>
      </c>
      <c r="D46" s="135">
        <v>2400</v>
      </c>
      <c r="E46" s="133" t="s">
        <v>629</v>
      </c>
      <c r="F46" s="82" t="s">
        <v>113</v>
      </c>
      <c r="G46" s="82" t="s">
        <v>114</v>
      </c>
      <c r="H46" s="84">
        <v>22</v>
      </c>
      <c r="I46" s="84">
        <v>1</v>
      </c>
      <c r="J46" s="84">
        <v>1</v>
      </c>
      <c r="K46" s="136">
        <f t="shared" si="8"/>
        <v>1</v>
      </c>
      <c r="L46" s="133" t="s">
        <v>3511</v>
      </c>
      <c r="M46" s="162"/>
      <c r="N46" s="162"/>
      <c r="O46" s="163"/>
      <c r="P46" s="164"/>
      <c r="Q46" s="165"/>
      <c r="R46" s="137">
        <f t="shared" si="9"/>
        <v>1</v>
      </c>
      <c r="S46" s="170"/>
      <c r="T46" s="176" t="str">
        <f t="shared" si="10"/>
        <v/>
      </c>
      <c r="U46" s="94">
        <v>2</v>
      </c>
      <c r="V46" s="84">
        <v>245</v>
      </c>
      <c r="W46" s="85">
        <v>10</v>
      </c>
      <c r="X46" s="94">
        <f t="shared" si="11"/>
        <v>107</v>
      </c>
      <c r="Y46" s="85" t="str">
        <f t="shared" si="12"/>
        <v/>
      </c>
      <c r="Z46" s="94">
        <f t="shared" si="13"/>
        <v>2996</v>
      </c>
      <c r="AA46" s="85" t="str">
        <f t="shared" si="14"/>
        <v/>
      </c>
      <c r="AB46" s="94" t="str">
        <f t="shared" si="15"/>
        <v/>
      </c>
      <c r="AC46" s="95" t="str">
        <f t="shared" si="16"/>
        <v/>
      </c>
      <c r="AD46" s="178" t="str">
        <f t="shared" si="17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583</v>
      </c>
      <c r="D47" s="135">
        <v>2550</v>
      </c>
      <c r="E47" s="133" t="s">
        <v>617</v>
      </c>
      <c r="F47" s="82" t="s">
        <v>24</v>
      </c>
      <c r="G47" s="82" t="s">
        <v>49</v>
      </c>
      <c r="H47" s="84">
        <v>42</v>
      </c>
      <c r="I47" s="84">
        <v>4</v>
      </c>
      <c r="J47" s="84">
        <v>1</v>
      </c>
      <c r="K47" s="136">
        <f t="shared" si="8"/>
        <v>4</v>
      </c>
      <c r="L47" s="133" t="s">
        <v>3511</v>
      </c>
      <c r="M47" s="162"/>
      <c r="N47" s="162"/>
      <c r="O47" s="163"/>
      <c r="P47" s="164"/>
      <c r="Q47" s="165"/>
      <c r="R47" s="137">
        <f t="shared" si="9"/>
        <v>4</v>
      </c>
      <c r="S47" s="170"/>
      <c r="T47" s="176" t="str">
        <f t="shared" si="10"/>
        <v/>
      </c>
      <c r="U47" s="94">
        <v>8</v>
      </c>
      <c r="V47" s="84">
        <v>245</v>
      </c>
      <c r="W47" s="85">
        <v>10</v>
      </c>
      <c r="X47" s="94">
        <f t="shared" si="11"/>
        <v>3292</v>
      </c>
      <c r="Y47" s="85" t="str">
        <f t="shared" si="12"/>
        <v/>
      </c>
      <c r="Z47" s="94">
        <f t="shared" si="13"/>
        <v>92176</v>
      </c>
      <c r="AA47" s="85" t="str">
        <f t="shared" si="14"/>
        <v/>
      </c>
      <c r="AB47" s="94" t="str">
        <f t="shared" si="15"/>
        <v/>
      </c>
      <c r="AC47" s="95" t="str">
        <f t="shared" si="16"/>
        <v/>
      </c>
      <c r="AD47" s="178" t="str">
        <f t="shared" si="17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610</v>
      </c>
      <c r="D48" s="135">
        <v>2450</v>
      </c>
      <c r="E48" s="133" t="s">
        <v>632</v>
      </c>
      <c r="F48" s="82" t="s">
        <v>105</v>
      </c>
      <c r="G48" s="82" t="s">
        <v>75</v>
      </c>
      <c r="H48" s="84">
        <v>100</v>
      </c>
      <c r="I48" s="84">
        <v>10</v>
      </c>
      <c r="J48" s="84">
        <v>1</v>
      </c>
      <c r="K48" s="136">
        <f t="shared" si="8"/>
        <v>10</v>
      </c>
      <c r="L48" s="133" t="s">
        <v>3511</v>
      </c>
      <c r="M48" s="162"/>
      <c r="N48" s="162"/>
      <c r="O48" s="163"/>
      <c r="P48" s="164"/>
      <c r="Q48" s="165"/>
      <c r="R48" s="137">
        <f t="shared" si="9"/>
        <v>10</v>
      </c>
      <c r="S48" s="170"/>
      <c r="T48" s="176" t="str">
        <f t="shared" si="10"/>
        <v/>
      </c>
      <c r="U48" s="94">
        <v>8</v>
      </c>
      <c r="V48" s="84">
        <v>245</v>
      </c>
      <c r="W48" s="85">
        <v>10</v>
      </c>
      <c r="X48" s="94">
        <f t="shared" si="11"/>
        <v>19600</v>
      </c>
      <c r="Y48" s="85" t="str">
        <f t="shared" si="12"/>
        <v/>
      </c>
      <c r="Z48" s="94">
        <f t="shared" si="13"/>
        <v>548800</v>
      </c>
      <c r="AA48" s="85" t="str">
        <f t="shared" si="14"/>
        <v/>
      </c>
      <c r="AB48" s="94" t="str">
        <f t="shared" si="15"/>
        <v/>
      </c>
      <c r="AC48" s="95" t="str">
        <f t="shared" si="16"/>
        <v/>
      </c>
      <c r="AD48" s="178" t="str">
        <f t="shared" si="17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610</v>
      </c>
      <c r="D49" s="135">
        <v>2450</v>
      </c>
      <c r="E49" s="133" t="s">
        <v>620</v>
      </c>
      <c r="F49" s="82" t="s">
        <v>414</v>
      </c>
      <c r="G49" s="82" t="s">
        <v>69</v>
      </c>
      <c r="H49" s="84">
        <v>18</v>
      </c>
      <c r="I49" s="84">
        <v>17</v>
      </c>
      <c r="J49" s="84">
        <v>1</v>
      </c>
      <c r="K49" s="136">
        <f t="shared" si="8"/>
        <v>17</v>
      </c>
      <c r="L49" s="133" t="s">
        <v>3511</v>
      </c>
      <c r="M49" s="162"/>
      <c r="N49" s="162"/>
      <c r="O49" s="163"/>
      <c r="P49" s="164"/>
      <c r="Q49" s="165"/>
      <c r="R49" s="137">
        <f t="shared" si="9"/>
        <v>17</v>
      </c>
      <c r="S49" s="170"/>
      <c r="T49" s="176" t="str">
        <f t="shared" si="10"/>
        <v/>
      </c>
      <c r="U49" s="94">
        <v>8</v>
      </c>
      <c r="V49" s="84">
        <v>245</v>
      </c>
      <c r="W49" s="85">
        <v>10</v>
      </c>
      <c r="X49" s="94">
        <f t="shared" si="11"/>
        <v>5997</v>
      </c>
      <c r="Y49" s="85" t="str">
        <f t="shared" si="12"/>
        <v/>
      </c>
      <c r="Z49" s="94">
        <f t="shared" si="13"/>
        <v>167916</v>
      </c>
      <c r="AA49" s="85" t="str">
        <f t="shared" si="14"/>
        <v/>
      </c>
      <c r="AB49" s="94" t="str">
        <f t="shared" si="15"/>
        <v/>
      </c>
      <c r="AC49" s="95" t="str">
        <f t="shared" si="16"/>
        <v/>
      </c>
      <c r="AD49" s="178" t="str">
        <f t="shared" si="17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610</v>
      </c>
      <c r="D50" s="135">
        <v>2450</v>
      </c>
      <c r="E50" s="133" t="s">
        <v>631</v>
      </c>
      <c r="F50" s="82" t="s">
        <v>647</v>
      </c>
      <c r="G50" s="82" t="s">
        <v>648</v>
      </c>
      <c r="H50" s="84">
        <v>102</v>
      </c>
      <c r="I50" s="84">
        <v>2</v>
      </c>
      <c r="J50" s="84">
        <v>1</v>
      </c>
      <c r="K50" s="136">
        <f t="shared" si="8"/>
        <v>2</v>
      </c>
      <c r="L50" s="133" t="s">
        <v>3511</v>
      </c>
      <c r="M50" s="162"/>
      <c r="N50" s="162"/>
      <c r="O50" s="163"/>
      <c r="P50" s="164"/>
      <c r="Q50" s="165"/>
      <c r="R50" s="137">
        <f t="shared" si="9"/>
        <v>2</v>
      </c>
      <c r="S50" s="170"/>
      <c r="T50" s="176" t="str">
        <f t="shared" si="10"/>
        <v/>
      </c>
      <c r="U50" s="94">
        <v>8</v>
      </c>
      <c r="V50" s="84">
        <v>245</v>
      </c>
      <c r="W50" s="85">
        <v>10</v>
      </c>
      <c r="X50" s="94">
        <f t="shared" si="11"/>
        <v>3998</v>
      </c>
      <c r="Y50" s="85" t="str">
        <f t="shared" si="12"/>
        <v/>
      </c>
      <c r="Z50" s="94">
        <f t="shared" si="13"/>
        <v>111944</v>
      </c>
      <c r="AA50" s="85" t="str">
        <f t="shared" si="14"/>
        <v/>
      </c>
      <c r="AB50" s="94" t="str">
        <f t="shared" si="15"/>
        <v/>
      </c>
      <c r="AC50" s="95" t="str">
        <f t="shared" si="16"/>
        <v/>
      </c>
      <c r="AD50" s="178" t="str">
        <f t="shared" si="17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611</v>
      </c>
      <c r="D51" s="135">
        <v>2700</v>
      </c>
      <c r="E51" s="133" t="s">
        <v>625</v>
      </c>
      <c r="F51" s="82" t="s">
        <v>356</v>
      </c>
      <c r="G51" s="82" t="s">
        <v>69</v>
      </c>
      <c r="H51" s="84">
        <v>27</v>
      </c>
      <c r="I51" s="84">
        <v>2</v>
      </c>
      <c r="J51" s="84">
        <v>1</v>
      </c>
      <c r="K51" s="136">
        <f t="shared" si="8"/>
        <v>2</v>
      </c>
      <c r="L51" s="133" t="s">
        <v>3511</v>
      </c>
      <c r="M51" s="162"/>
      <c r="N51" s="162"/>
      <c r="O51" s="163"/>
      <c r="P51" s="164"/>
      <c r="Q51" s="165"/>
      <c r="R51" s="137">
        <f t="shared" si="9"/>
        <v>2</v>
      </c>
      <c r="S51" s="170"/>
      <c r="T51" s="176" t="str">
        <f t="shared" si="10"/>
        <v/>
      </c>
      <c r="U51" s="94">
        <v>2</v>
      </c>
      <c r="V51" s="84">
        <v>245</v>
      </c>
      <c r="W51" s="85">
        <v>10</v>
      </c>
      <c r="X51" s="94">
        <f t="shared" si="11"/>
        <v>264</v>
      </c>
      <c r="Y51" s="85" t="str">
        <f t="shared" si="12"/>
        <v/>
      </c>
      <c r="Z51" s="94">
        <f t="shared" si="13"/>
        <v>7392</v>
      </c>
      <c r="AA51" s="85" t="str">
        <f t="shared" si="14"/>
        <v/>
      </c>
      <c r="AB51" s="94" t="str">
        <f t="shared" si="15"/>
        <v/>
      </c>
      <c r="AC51" s="95" t="str">
        <f t="shared" si="16"/>
        <v/>
      </c>
      <c r="AD51" s="178" t="str">
        <f t="shared" si="17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612</v>
      </c>
      <c r="D52" s="135">
        <v>2700</v>
      </c>
      <c r="E52" s="133" t="s">
        <v>380</v>
      </c>
      <c r="F52" s="82" t="s">
        <v>36</v>
      </c>
      <c r="G52" s="82" t="s">
        <v>643</v>
      </c>
      <c r="H52" s="84">
        <v>42</v>
      </c>
      <c r="I52" s="84">
        <v>2</v>
      </c>
      <c r="J52" s="84">
        <v>2</v>
      </c>
      <c r="K52" s="136">
        <f t="shared" si="8"/>
        <v>4</v>
      </c>
      <c r="L52" s="133" t="s">
        <v>3511</v>
      </c>
      <c r="M52" s="162"/>
      <c r="N52" s="162"/>
      <c r="O52" s="163"/>
      <c r="P52" s="164"/>
      <c r="Q52" s="165"/>
      <c r="R52" s="137">
        <f t="shared" si="9"/>
        <v>2</v>
      </c>
      <c r="S52" s="170"/>
      <c r="T52" s="176" t="str">
        <f t="shared" si="10"/>
        <v/>
      </c>
      <c r="U52" s="94">
        <v>2</v>
      </c>
      <c r="V52" s="84">
        <v>245</v>
      </c>
      <c r="W52" s="85">
        <v>10</v>
      </c>
      <c r="X52" s="94">
        <f t="shared" si="11"/>
        <v>823</v>
      </c>
      <c r="Y52" s="85" t="str">
        <f t="shared" si="12"/>
        <v/>
      </c>
      <c r="Z52" s="94">
        <f t="shared" si="13"/>
        <v>23044</v>
      </c>
      <c r="AA52" s="85" t="str">
        <f t="shared" si="14"/>
        <v/>
      </c>
      <c r="AB52" s="94" t="str">
        <f t="shared" si="15"/>
        <v/>
      </c>
      <c r="AC52" s="95" t="str">
        <f t="shared" si="16"/>
        <v/>
      </c>
      <c r="AD52" s="178" t="str">
        <f t="shared" si="17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613</v>
      </c>
      <c r="D53" s="135">
        <v>2700</v>
      </c>
      <c r="E53" s="133" t="s">
        <v>617</v>
      </c>
      <c r="F53" s="82" t="s">
        <v>24</v>
      </c>
      <c r="G53" s="82" t="s">
        <v>49</v>
      </c>
      <c r="H53" s="84">
        <v>42</v>
      </c>
      <c r="I53" s="84">
        <v>3</v>
      </c>
      <c r="J53" s="84">
        <v>1</v>
      </c>
      <c r="K53" s="136">
        <f t="shared" si="8"/>
        <v>3</v>
      </c>
      <c r="L53" s="133" t="s">
        <v>3511</v>
      </c>
      <c r="M53" s="162"/>
      <c r="N53" s="162"/>
      <c r="O53" s="163"/>
      <c r="P53" s="164"/>
      <c r="Q53" s="165"/>
      <c r="R53" s="137">
        <f t="shared" si="9"/>
        <v>3</v>
      </c>
      <c r="S53" s="170"/>
      <c r="T53" s="176" t="str">
        <f t="shared" si="10"/>
        <v/>
      </c>
      <c r="U53" s="94">
        <v>8</v>
      </c>
      <c r="V53" s="84">
        <v>245</v>
      </c>
      <c r="W53" s="85">
        <v>10</v>
      </c>
      <c r="X53" s="94">
        <f t="shared" si="11"/>
        <v>2469</v>
      </c>
      <c r="Y53" s="85" t="str">
        <f t="shared" si="12"/>
        <v/>
      </c>
      <c r="Z53" s="94">
        <f t="shared" si="13"/>
        <v>69132</v>
      </c>
      <c r="AA53" s="85" t="str">
        <f t="shared" si="14"/>
        <v/>
      </c>
      <c r="AB53" s="94" t="str">
        <f t="shared" si="15"/>
        <v/>
      </c>
      <c r="AC53" s="95" t="str">
        <f t="shared" si="16"/>
        <v/>
      </c>
      <c r="AD53" s="178" t="str">
        <f t="shared" si="17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614</v>
      </c>
      <c r="D54" s="135">
        <v>2700</v>
      </c>
      <c r="E54" s="133" t="s">
        <v>617</v>
      </c>
      <c r="F54" s="82" t="s">
        <v>24</v>
      </c>
      <c r="G54" s="82" t="s">
        <v>49</v>
      </c>
      <c r="H54" s="84">
        <v>42</v>
      </c>
      <c r="I54" s="84">
        <v>2</v>
      </c>
      <c r="J54" s="84">
        <v>1</v>
      </c>
      <c r="K54" s="136">
        <f t="shared" si="8"/>
        <v>2</v>
      </c>
      <c r="L54" s="133" t="s">
        <v>3511</v>
      </c>
      <c r="M54" s="162"/>
      <c r="N54" s="162"/>
      <c r="O54" s="163"/>
      <c r="P54" s="164"/>
      <c r="Q54" s="165"/>
      <c r="R54" s="137">
        <f t="shared" si="9"/>
        <v>2</v>
      </c>
      <c r="S54" s="170"/>
      <c r="T54" s="176" t="str">
        <f t="shared" si="10"/>
        <v/>
      </c>
      <c r="U54" s="94">
        <v>8</v>
      </c>
      <c r="V54" s="84">
        <v>245</v>
      </c>
      <c r="W54" s="85">
        <v>10</v>
      </c>
      <c r="X54" s="94">
        <f t="shared" si="11"/>
        <v>1646</v>
      </c>
      <c r="Y54" s="85" t="str">
        <f t="shared" si="12"/>
        <v/>
      </c>
      <c r="Z54" s="94">
        <f t="shared" si="13"/>
        <v>46088</v>
      </c>
      <c r="AA54" s="85" t="str">
        <f t="shared" si="14"/>
        <v/>
      </c>
      <c r="AB54" s="94" t="str">
        <f t="shared" si="15"/>
        <v/>
      </c>
      <c r="AC54" s="95" t="str">
        <f t="shared" si="16"/>
        <v/>
      </c>
      <c r="AD54" s="178" t="str">
        <f t="shared" si="17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615</v>
      </c>
      <c r="D55" s="135">
        <v>2700</v>
      </c>
      <c r="E55" s="133" t="s">
        <v>625</v>
      </c>
      <c r="F55" s="82" t="s">
        <v>356</v>
      </c>
      <c r="G55" s="82" t="s">
        <v>69</v>
      </c>
      <c r="H55" s="84">
        <v>27</v>
      </c>
      <c r="I55" s="84">
        <v>34</v>
      </c>
      <c r="J55" s="84">
        <v>1</v>
      </c>
      <c r="K55" s="136">
        <f t="shared" si="8"/>
        <v>34</v>
      </c>
      <c r="L55" s="133" t="s">
        <v>3511</v>
      </c>
      <c r="M55" s="162"/>
      <c r="N55" s="162"/>
      <c r="O55" s="163"/>
      <c r="P55" s="164"/>
      <c r="Q55" s="165"/>
      <c r="R55" s="137">
        <f t="shared" si="9"/>
        <v>34</v>
      </c>
      <c r="S55" s="170"/>
      <c r="T55" s="176" t="str">
        <f t="shared" si="10"/>
        <v/>
      </c>
      <c r="U55" s="94">
        <v>8</v>
      </c>
      <c r="V55" s="84">
        <v>245</v>
      </c>
      <c r="W55" s="85">
        <v>10</v>
      </c>
      <c r="X55" s="94">
        <f t="shared" si="11"/>
        <v>17992</v>
      </c>
      <c r="Y55" s="85" t="str">
        <f t="shared" si="12"/>
        <v/>
      </c>
      <c r="Z55" s="94">
        <f t="shared" si="13"/>
        <v>503776</v>
      </c>
      <c r="AA55" s="85" t="str">
        <f t="shared" si="14"/>
        <v/>
      </c>
      <c r="AB55" s="94" t="str">
        <f t="shared" si="15"/>
        <v/>
      </c>
      <c r="AC55" s="95" t="str">
        <f t="shared" si="16"/>
        <v/>
      </c>
      <c r="AD55" s="178" t="str">
        <f t="shared" si="17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615</v>
      </c>
      <c r="D56" s="135">
        <v>2700</v>
      </c>
      <c r="E56" s="133" t="s">
        <v>633</v>
      </c>
      <c r="F56" s="82" t="s">
        <v>645</v>
      </c>
      <c r="G56" s="82" t="s">
        <v>75</v>
      </c>
      <c r="H56" s="84">
        <v>60</v>
      </c>
      <c r="I56" s="84">
        <v>18</v>
      </c>
      <c r="J56" s="84">
        <v>1</v>
      </c>
      <c r="K56" s="136">
        <f t="shared" si="8"/>
        <v>18</v>
      </c>
      <c r="L56" s="133" t="s">
        <v>3511</v>
      </c>
      <c r="M56" s="162"/>
      <c r="N56" s="162"/>
      <c r="O56" s="163"/>
      <c r="P56" s="164"/>
      <c r="Q56" s="165"/>
      <c r="R56" s="137">
        <f t="shared" si="9"/>
        <v>18</v>
      </c>
      <c r="S56" s="170"/>
      <c r="T56" s="176" t="str">
        <f t="shared" si="10"/>
        <v/>
      </c>
      <c r="U56" s="94">
        <v>8</v>
      </c>
      <c r="V56" s="84">
        <v>245</v>
      </c>
      <c r="W56" s="85">
        <v>10</v>
      </c>
      <c r="X56" s="94">
        <f t="shared" si="11"/>
        <v>21168</v>
      </c>
      <c r="Y56" s="85" t="str">
        <f t="shared" si="12"/>
        <v/>
      </c>
      <c r="Z56" s="94">
        <f t="shared" si="13"/>
        <v>592704</v>
      </c>
      <c r="AA56" s="85" t="str">
        <f t="shared" si="14"/>
        <v/>
      </c>
      <c r="AB56" s="94" t="str">
        <f t="shared" si="15"/>
        <v/>
      </c>
      <c r="AC56" s="95" t="str">
        <f t="shared" si="16"/>
        <v/>
      </c>
      <c r="AD56" s="178" t="str">
        <f t="shared" si="17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634</v>
      </c>
      <c r="D57" s="135">
        <v>2300</v>
      </c>
      <c r="E57" s="133" t="s">
        <v>635</v>
      </c>
      <c r="F57" s="82" t="s">
        <v>356</v>
      </c>
      <c r="G57" s="82" t="s">
        <v>69</v>
      </c>
      <c r="H57" s="84">
        <v>27</v>
      </c>
      <c r="I57" s="84">
        <v>16</v>
      </c>
      <c r="J57" s="84">
        <v>1</v>
      </c>
      <c r="K57" s="136">
        <f t="shared" si="8"/>
        <v>16</v>
      </c>
      <c r="L57" s="133" t="s">
        <v>3511</v>
      </c>
      <c r="M57" s="162"/>
      <c r="N57" s="162"/>
      <c r="O57" s="163"/>
      <c r="P57" s="164"/>
      <c r="Q57" s="165"/>
      <c r="R57" s="137">
        <f t="shared" si="9"/>
        <v>16</v>
      </c>
      <c r="S57" s="170"/>
      <c r="T57" s="176" t="str">
        <f t="shared" si="10"/>
        <v/>
      </c>
      <c r="U57" s="94">
        <v>8</v>
      </c>
      <c r="V57" s="84">
        <v>245</v>
      </c>
      <c r="W57" s="85">
        <v>10</v>
      </c>
      <c r="X57" s="94">
        <f t="shared" si="11"/>
        <v>8467</v>
      </c>
      <c r="Y57" s="85" t="str">
        <f t="shared" si="12"/>
        <v/>
      </c>
      <c r="Z57" s="94">
        <f t="shared" si="13"/>
        <v>237076</v>
      </c>
      <c r="AA57" s="85" t="str">
        <f t="shared" si="14"/>
        <v/>
      </c>
      <c r="AB57" s="94" t="str">
        <f t="shared" si="15"/>
        <v/>
      </c>
      <c r="AC57" s="95" t="str">
        <f t="shared" si="16"/>
        <v/>
      </c>
      <c r="AD57" s="178" t="str">
        <f t="shared" si="17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634</v>
      </c>
      <c r="D58" s="135">
        <v>2300</v>
      </c>
      <c r="E58" s="133" t="s">
        <v>636</v>
      </c>
      <c r="F58" s="82" t="s">
        <v>511</v>
      </c>
      <c r="G58" s="82" t="s">
        <v>45</v>
      </c>
      <c r="H58" s="84" t="s">
        <v>46</v>
      </c>
      <c r="I58" s="84">
        <v>6</v>
      </c>
      <c r="J58" s="84">
        <v>1</v>
      </c>
      <c r="K58" s="136">
        <f t="shared" si="8"/>
        <v>6</v>
      </c>
      <c r="L58" s="133" t="s">
        <v>3511</v>
      </c>
      <c r="M58" s="162"/>
      <c r="N58" s="162"/>
      <c r="O58" s="163"/>
      <c r="P58" s="164"/>
      <c r="Q58" s="165"/>
      <c r="R58" s="137">
        <f t="shared" si="9"/>
        <v>6</v>
      </c>
      <c r="S58" s="170"/>
      <c r="T58" s="176" t="str">
        <f t="shared" si="10"/>
        <v/>
      </c>
      <c r="U58" s="94" t="s">
        <v>213</v>
      </c>
      <c r="V58" s="84" t="s">
        <v>213</v>
      </c>
      <c r="W58" s="85" t="s">
        <v>213</v>
      </c>
      <c r="X58" s="94" t="str">
        <f t="shared" si="11"/>
        <v>-</v>
      </c>
      <c r="Y58" s="85" t="str">
        <f t="shared" si="12"/>
        <v/>
      </c>
      <c r="Z58" s="94" t="str">
        <f t="shared" si="13"/>
        <v>-</v>
      </c>
      <c r="AA58" s="85" t="str">
        <f t="shared" si="14"/>
        <v/>
      </c>
      <c r="AB58" s="94" t="str">
        <f t="shared" si="15"/>
        <v/>
      </c>
      <c r="AC58" s="95" t="str">
        <f t="shared" si="16"/>
        <v/>
      </c>
      <c r="AD58" s="178" t="str">
        <f t="shared" si="17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634</v>
      </c>
      <c r="D59" s="135">
        <v>2300</v>
      </c>
      <c r="E59" s="133" t="s">
        <v>637</v>
      </c>
      <c r="F59" s="82" t="s">
        <v>649</v>
      </c>
      <c r="G59" s="82" t="s">
        <v>479</v>
      </c>
      <c r="H59" s="84">
        <v>3.9</v>
      </c>
      <c r="I59" s="84">
        <v>2</v>
      </c>
      <c r="J59" s="84">
        <v>1</v>
      </c>
      <c r="K59" s="136">
        <f t="shared" si="8"/>
        <v>2</v>
      </c>
      <c r="L59" s="133" t="s">
        <v>3511</v>
      </c>
      <c r="M59" s="162"/>
      <c r="N59" s="162"/>
      <c r="O59" s="163"/>
      <c r="P59" s="164"/>
      <c r="Q59" s="165"/>
      <c r="R59" s="137">
        <f t="shared" si="9"/>
        <v>2</v>
      </c>
      <c r="S59" s="170"/>
      <c r="T59" s="176" t="str">
        <f t="shared" si="10"/>
        <v/>
      </c>
      <c r="U59" s="94">
        <v>24</v>
      </c>
      <c r="V59" s="84">
        <v>365</v>
      </c>
      <c r="W59" s="85">
        <v>10</v>
      </c>
      <c r="X59" s="94">
        <f t="shared" si="11"/>
        <v>683</v>
      </c>
      <c r="Y59" s="85" t="str">
        <f t="shared" si="12"/>
        <v/>
      </c>
      <c r="Z59" s="94">
        <f t="shared" si="13"/>
        <v>19124</v>
      </c>
      <c r="AA59" s="85" t="str">
        <f t="shared" si="14"/>
        <v/>
      </c>
      <c r="AB59" s="94" t="str">
        <f t="shared" si="15"/>
        <v/>
      </c>
      <c r="AC59" s="95" t="str">
        <f t="shared" si="16"/>
        <v/>
      </c>
      <c r="AD59" s="178" t="str">
        <f t="shared" si="17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634</v>
      </c>
      <c r="D60" s="135">
        <v>2300</v>
      </c>
      <c r="E60" s="133" t="s">
        <v>638</v>
      </c>
      <c r="F60" s="82" t="s">
        <v>481</v>
      </c>
      <c r="G60" s="82" t="s">
        <v>482</v>
      </c>
      <c r="H60" s="84">
        <v>10</v>
      </c>
      <c r="I60" s="84">
        <v>3</v>
      </c>
      <c r="J60" s="84">
        <v>1</v>
      </c>
      <c r="K60" s="136">
        <f t="shared" si="8"/>
        <v>3</v>
      </c>
      <c r="L60" s="133" t="s">
        <v>3511</v>
      </c>
      <c r="M60" s="162"/>
      <c r="N60" s="162"/>
      <c r="O60" s="163"/>
      <c r="P60" s="164"/>
      <c r="Q60" s="165"/>
      <c r="R60" s="137">
        <f t="shared" si="9"/>
        <v>3</v>
      </c>
      <c r="S60" s="170"/>
      <c r="T60" s="176" t="str">
        <f t="shared" si="10"/>
        <v/>
      </c>
      <c r="U60" s="94">
        <v>24</v>
      </c>
      <c r="V60" s="84">
        <v>365</v>
      </c>
      <c r="W60" s="85">
        <v>10</v>
      </c>
      <c r="X60" s="94">
        <f t="shared" si="11"/>
        <v>2628</v>
      </c>
      <c r="Y60" s="85" t="str">
        <f t="shared" si="12"/>
        <v/>
      </c>
      <c r="Z60" s="94">
        <f t="shared" si="13"/>
        <v>73584</v>
      </c>
      <c r="AA60" s="85" t="str">
        <f t="shared" si="14"/>
        <v/>
      </c>
      <c r="AB60" s="94" t="str">
        <f t="shared" si="15"/>
        <v/>
      </c>
      <c r="AC60" s="95" t="str">
        <f t="shared" si="16"/>
        <v/>
      </c>
      <c r="AD60" s="178" t="str">
        <f t="shared" si="17"/>
        <v/>
      </c>
    </row>
    <row r="61" spans="1:30" s="110" customFormat="1" ht="24.95" customHeight="1" x14ac:dyDescent="0.15">
      <c r="A61" s="133">
        <v>57</v>
      </c>
      <c r="B61" s="134">
        <v>1</v>
      </c>
      <c r="C61" s="134"/>
      <c r="D61" s="135"/>
      <c r="E61" s="133" t="s">
        <v>650</v>
      </c>
      <c r="F61" s="82" t="s">
        <v>511</v>
      </c>
      <c r="G61" s="82" t="s">
        <v>45</v>
      </c>
      <c r="H61" s="84" t="s">
        <v>46</v>
      </c>
      <c r="I61" s="84">
        <v>6</v>
      </c>
      <c r="J61" s="84">
        <v>1</v>
      </c>
      <c r="K61" s="136">
        <f t="shared" si="8"/>
        <v>6</v>
      </c>
      <c r="L61" s="64" t="s">
        <v>3511</v>
      </c>
      <c r="M61" s="162"/>
      <c r="N61" s="162"/>
      <c r="O61" s="163"/>
      <c r="P61" s="164"/>
      <c r="Q61" s="165"/>
      <c r="R61" s="137">
        <f t="shared" si="9"/>
        <v>6</v>
      </c>
      <c r="S61" s="170"/>
      <c r="T61" s="176" t="str">
        <f t="shared" si="10"/>
        <v/>
      </c>
      <c r="U61" s="94" t="s">
        <v>213</v>
      </c>
      <c r="V61" s="84" t="s">
        <v>213</v>
      </c>
      <c r="W61" s="85" t="s">
        <v>213</v>
      </c>
      <c r="X61" s="94" t="str">
        <f t="shared" si="11"/>
        <v>-</v>
      </c>
      <c r="Y61" s="85" t="str">
        <f t="shared" si="12"/>
        <v/>
      </c>
      <c r="Z61" s="94" t="str">
        <f t="shared" si="13"/>
        <v>-</v>
      </c>
      <c r="AA61" s="85" t="str">
        <f t="shared" si="14"/>
        <v/>
      </c>
      <c r="AB61" s="94" t="str">
        <f t="shared" si="15"/>
        <v/>
      </c>
      <c r="AC61" s="95" t="str">
        <f t="shared" si="16"/>
        <v/>
      </c>
      <c r="AD61" s="178" t="str">
        <f t="shared" si="17"/>
        <v/>
      </c>
    </row>
    <row r="62" spans="1:30" s="110" customFormat="1" ht="24.95" customHeight="1" x14ac:dyDescent="0.15">
      <c r="A62" s="133">
        <v>58</v>
      </c>
      <c r="B62" s="134">
        <v>1</v>
      </c>
      <c r="C62" s="134"/>
      <c r="D62" s="135"/>
      <c r="E62" s="133" t="s">
        <v>651</v>
      </c>
      <c r="F62" s="82" t="s">
        <v>652</v>
      </c>
      <c r="G62" s="82" t="s">
        <v>45</v>
      </c>
      <c r="H62" s="84" t="s">
        <v>46</v>
      </c>
      <c r="I62" s="84">
        <v>60</v>
      </c>
      <c r="J62" s="84">
        <v>1</v>
      </c>
      <c r="K62" s="136">
        <f t="shared" si="8"/>
        <v>60</v>
      </c>
      <c r="L62" s="133" t="s">
        <v>3511</v>
      </c>
      <c r="M62" s="162"/>
      <c r="N62" s="162"/>
      <c r="O62" s="163"/>
      <c r="P62" s="164"/>
      <c r="Q62" s="165"/>
      <c r="R62" s="137">
        <f t="shared" si="9"/>
        <v>60</v>
      </c>
      <c r="S62" s="170"/>
      <c r="T62" s="176" t="str">
        <f t="shared" si="10"/>
        <v/>
      </c>
      <c r="U62" s="94" t="s">
        <v>213</v>
      </c>
      <c r="V62" s="84" t="s">
        <v>213</v>
      </c>
      <c r="W62" s="85" t="s">
        <v>213</v>
      </c>
      <c r="X62" s="94" t="str">
        <f t="shared" si="11"/>
        <v>-</v>
      </c>
      <c r="Y62" s="85" t="str">
        <f t="shared" si="12"/>
        <v/>
      </c>
      <c r="Z62" s="94" t="str">
        <f t="shared" si="13"/>
        <v>-</v>
      </c>
      <c r="AA62" s="85" t="str">
        <f t="shared" si="14"/>
        <v/>
      </c>
      <c r="AB62" s="94" t="str">
        <f t="shared" si="15"/>
        <v/>
      </c>
      <c r="AC62" s="95" t="str">
        <f t="shared" si="16"/>
        <v/>
      </c>
      <c r="AD62" s="178" t="str">
        <f t="shared" si="17"/>
        <v/>
      </c>
    </row>
    <row r="63" spans="1:30" s="110" customFormat="1" ht="24.95" customHeight="1" x14ac:dyDescent="0.15">
      <c r="A63" s="133">
        <v>59</v>
      </c>
      <c r="B63" s="134">
        <v>1</v>
      </c>
      <c r="C63" s="134"/>
      <c r="D63" s="135"/>
      <c r="E63" s="133" t="s">
        <v>653</v>
      </c>
      <c r="F63" s="82" t="s">
        <v>481</v>
      </c>
      <c r="G63" s="82" t="s">
        <v>482</v>
      </c>
      <c r="H63" s="84">
        <v>10</v>
      </c>
      <c r="I63" s="84">
        <v>5</v>
      </c>
      <c r="J63" s="84">
        <v>1</v>
      </c>
      <c r="K63" s="136">
        <f t="shared" si="8"/>
        <v>5</v>
      </c>
      <c r="L63" s="133" t="s">
        <v>3511</v>
      </c>
      <c r="M63" s="162"/>
      <c r="N63" s="162"/>
      <c r="O63" s="163"/>
      <c r="P63" s="164"/>
      <c r="Q63" s="165"/>
      <c r="R63" s="137">
        <f t="shared" si="9"/>
        <v>5</v>
      </c>
      <c r="S63" s="170"/>
      <c r="T63" s="176" t="str">
        <f t="shared" si="10"/>
        <v/>
      </c>
      <c r="U63" s="94">
        <v>24</v>
      </c>
      <c r="V63" s="84">
        <v>365</v>
      </c>
      <c r="W63" s="85">
        <v>10</v>
      </c>
      <c r="X63" s="94">
        <f t="shared" si="11"/>
        <v>4380</v>
      </c>
      <c r="Y63" s="85" t="str">
        <f t="shared" si="12"/>
        <v/>
      </c>
      <c r="Z63" s="94">
        <f t="shared" si="13"/>
        <v>122640</v>
      </c>
      <c r="AA63" s="85" t="str">
        <f t="shared" si="14"/>
        <v/>
      </c>
      <c r="AB63" s="94" t="str">
        <f t="shared" si="15"/>
        <v/>
      </c>
      <c r="AC63" s="95" t="str">
        <f t="shared" si="16"/>
        <v/>
      </c>
      <c r="AD63" s="178" t="str">
        <f t="shared" si="17"/>
        <v/>
      </c>
    </row>
    <row r="64" spans="1:30" s="110" customFormat="1" ht="24.95" customHeight="1" x14ac:dyDescent="0.15">
      <c r="A64" s="133">
        <v>60</v>
      </c>
      <c r="B64" s="134">
        <v>1</v>
      </c>
      <c r="C64" s="134"/>
      <c r="D64" s="135"/>
      <c r="E64" s="133" t="s">
        <v>655</v>
      </c>
      <c r="F64" s="82" t="s">
        <v>649</v>
      </c>
      <c r="G64" s="82" t="s">
        <v>479</v>
      </c>
      <c r="H64" s="84">
        <v>3.9</v>
      </c>
      <c r="I64" s="84">
        <v>2</v>
      </c>
      <c r="J64" s="84">
        <v>1</v>
      </c>
      <c r="K64" s="136">
        <f t="shared" si="8"/>
        <v>2</v>
      </c>
      <c r="L64" s="133" t="s">
        <v>3511</v>
      </c>
      <c r="M64" s="162"/>
      <c r="N64" s="162"/>
      <c r="O64" s="163"/>
      <c r="P64" s="164"/>
      <c r="Q64" s="165"/>
      <c r="R64" s="137">
        <f t="shared" si="9"/>
        <v>2</v>
      </c>
      <c r="S64" s="170"/>
      <c r="T64" s="176" t="str">
        <f>IFERROR(IF(S64="","",R64*S64),"-")</f>
        <v/>
      </c>
      <c r="U64" s="94">
        <v>24</v>
      </c>
      <c r="V64" s="84">
        <v>365</v>
      </c>
      <c r="W64" s="85">
        <v>10</v>
      </c>
      <c r="X64" s="94">
        <f t="shared" si="11"/>
        <v>683</v>
      </c>
      <c r="Y64" s="85" t="str">
        <f t="shared" si="12"/>
        <v/>
      </c>
      <c r="Z64" s="94">
        <f t="shared" si="13"/>
        <v>19124</v>
      </c>
      <c r="AA64" s="85" t="str">
        <f t="shared" si="14"/>
        <v/>
      </c>
      <c r="AB64" s="94" t="str">
        <f t="shared" si="15"/>
        <v/>
      </c>
      <c r="AC64" s="95" t="str">
        <f t="shared" si="16"/>
        <v/>
      </c>
      <c r="AD64" s="178" t="str">
        <f t="shared" si="17"/>
        <v/>
      </c>
    </row>
    <row r="65" spans="1:30" s="110" customFormat="1" ht="24.95" customHeight="1" x14ac:dyDescent="0.15">
      <c r="A65" s="133">
        <v>61</v>
      </c>
      <c r="B65" s="134">
        <v>1</v>
      </c>
      <c r="C65" s="134"/>
      <c r="D65" s="135"/>
      <c r="E65" s="133" t="s">
        <v>656</v>
      </c>
      <c r="F65" s="82" t="s">
        <v>481</v>
      </c>
      <c r="G65" s="82" t="s">
        <v>657</v>
      </c>
      <c r="H65" s="84">
        <v>10</v>
      </c>
      <c r="I65" s="84">
        <v>6</v>
      </c>
      <c r="J65" s="84">
        <v>1</v>
      </c>
      <c r="K65" s="136">
        <f t="shared" si="8"/>
        <v>6</v>
      </c>
      <c r="L65" s="133" t="s">
        <v>3511</v>
      </c>
      <c r="M65" s="162"/>
      <c r="N65" s="162"/>
      <c r="O65" s="163"/>
      <c r="P65" s="164"/>
      <c r="Q65" s="165"/>
      <c r="R65" s="137">
        <f t="shared" si="9"/>
        <v>6</v>
      </c>
      <c r="S65" s="170"/>
      <c r="T65" s="176" t="str">
        <f t="shared" si="10"/>
        <v/>
      </c>
      <c r="U65" s="94">
        <v>24</v>
      </c>
      <c r="V65" s="84">
        <v>365</v>
      </c>
      <c r="W65" s="85">
        <v>10</v>
      </c>
      <c r="X65" s="94">
        <f t="shared" si="11"/>
        <v>5256</v>
      </c>
      <c r="Y65" s="85" t="str">
        <f t="shared" si="12"/>
        <v/>
      </c>
      <c r="Z65" s="94">
        <f t="shared" si="13"/>
        <v>147168</v>
      </c>
      <c r="AA65" s="85" t="str">
        <f t="shared" si="14"/>
        <v/>
      </c>
      <c r="AB65" s="94" t="str">
        <f t="shared" si="15"/>
        <v/>
      </c>
      <c r="AC65" s="95" t="str">
        <f t="shared" si="16"/>
        <v/>
      </c>
      <c r="AD65" s="178" t="str">
        <f t="shared" si="17"/>
        <v/>
      </c>
    </row>
    <row r="66" spans="1:30" s="110" customFormat="1" ht="24.95" customHeight="1" x14ac:dyDescent="0.15">
      <c r="A66" s="133"/>
      <c r="B66" s="134"/>
      <c r="C66" s="134"/>
      <c r="D66" s="135"/>
      <c r="E66" s="133"/>
      <c r="F66" s="82"/>
      <c r="G66" s="82"/>
      <c r="H66" s="84"/>
      <c r="I66" s="84"/>
      <c r="J66" s="84"/>
      <c r="K66" s="136"/>
      <c r="L66" s="133"/>
      <c r="M66" s="173"/>
      <c r="N66" s="173"/>
      <c r="O66" s="134"/>
      <c r="P66" s="174"/>
      <c r="Q66" s="175"/>
      <c r="R66" s="137"/>
      <c r="S66" s="176"/>
      <c r="T66" s="176"/>
      <c r="U66" s="94"/>
      <c r="V66" s="84"/>
      <c r="W66" s="85"/>
      <c r="X66" s="94"/>
      <c r="Y66" s="85"/>
      <c r="Z66" s="94"/>
      <c r="AA66" s="85"/>
      <c r="AB66" s="94"/>
      <c r="AC66" s="95"/>
      <c r="AD66" s="85"/>
    </row>
    <row r="67" spans="1:30" s="110" customFormat="1" ht="24.95" customHeight="1" thickBot="1" x14ac:dyDescent="0.2">
      <c r="A67" s="97"/>
      <c r="B67" s="98"/>
      <c r="C67" s="98"/>
      <c r="D67" s="99"/>
      <c r="E67" s="97"/>
      <c r="F67" s="100"/>
      <c r="G67" s="100"/>
      <c r="H67" s="102"/>
      <c r="I67" s="102"/>
      <c r="J67" s="102"/>
      <c r="K67" s="157"/>
      <c r="L67" s="97"/>
      <c r="M67" s="104"/>
      <c r="N67" s="104"/>
      <c r="O67" s="98"/>
      <c r="P67" s="105"/>
      <c r="Q67" s="106"/>
      <c r="R67" s="158"/>
      <c r="S67" s="108"/>
      <c r="T67" s="108"/>
      <c r="U67" s="94"/>
      <c r="V67" s="84"/>
      <c r="W67" s="85"/>
      <c r="X67" s="109"/>
      <c r="Y67" s="103"/>
      <c r="Z67" s="109"/>
      <c r="AA67" s="103"/>
      <c r="AB67" s="109"/>
      <c r="AC67" s="159"/>
      <c r="AD67" s="103"/>
    </row>
    <row r="68" spans="1:30" ht="24.95" customHeight="1" thickBot="1" x14ac:dyDescent="0.2">
      <c r="M68" s="46"/>
      <c r="N68" s="46"/>
      <c r="O68" s="46"/>
      <c r="P68" s="46"/>
      <c r="Q68" s="46"/>
      <c r="R68" s="111"/>
      <c r="S68" s="251" t="s">
        <v>3524</v>
      </c>
      <c r="T68" s="210" t="str">
        <f>IF(SUBTOTAL(9,T5:T67)=0,"",SUBTOTAL(9,T5:T67))</f>
        <v/>
      </c>
      <c r="U68" s="113"/>
      <c r="V68" s="114"/>
      <c r="W68" s="115"/>
      <c r="X68" s="214">
        <f t="shared" ref="X68:AD68" si="18">IF(SUBTOTAL(9,X5:X67)=0,"",SUBTOTAL(9,X5:X67))</f>
        <v>364024</v>
      </c>
      <c r="Y68" s="215" t="str">
        <f t="shared" si="18"/>
        <v/>
      </c>
      <c r="Z68" s="214">
        <f t="shared" si="18"/>
        <v>10192672</v>
      </c>
      <c r="AA68" s="215" t="str">
        <f t="shared" si="18"/>
        <v/>
      </c>
      <c r="AB68" s="214" t="str">
        <f t="shared" si="18"/>
        <v/>
      </c>
      <c r="AC68" s="235" t="str">
        <f t="shared" si="18"/>
        <v/>
      </c>
      <c r="AD68" s="233" t="str">
        <f t="shared" si="18"/>
        <v/>
      </c>
    </row>
    <row r="69" spans="1:30" ht="24.95" customHeight="1" thickBot="1" x14ac:dyDescent="0.2">
      <c r="S69" s="262" t="s">
        <v>3544</v>
      </c>
      <c r="T69" s="264"/>
    </row>
    <row r="70" spans="1:30" ht="24.95" customHeight="1" thickTop="1" thickBot="1" x14ac:dyDescent="0.2">
      <c r="S70" s="265" t="s">
        <v>3545</v>
      </c>
      <c r="T70" s="268" t="str">
        <f>IF(T68="","",T68+T69)</f>
        <v/>
      </c>
    </row>
    <row r="71" spans="1:30" ht="24.95" customHeight="1" thickTop="1" x14ac:dyDescent="0.15"/>
  </sheetData>
  <sheetProtection algorithmName="SHA-512" hashValue="C/VP3e0ThScDGoI+nxnVTdTahE17LnQQKvhXSH12iT1N1dWP8J1GdWRQBQt2X9fHzILTq9334awUEqm57S/QEQ==" saltValue="xn2HKd6DPR7pS4mGE+Gwcw==" spinCount="100000" sheet="1" objects="1" scenarios="1" autoFilter="0"/>
  <autoFilter ref="A4:AD6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65">
    <cfRule type="containsBlanks" dxfId="423" priority="5" stopIfTrue="1">
      <formula>LEN(TRIM(M5))=0</formula>
    </cfRule>
  </conditionalFormatting>
  <conditionalFormatting sqref="S5">
    <cfRule type="containsBlanks" dxfId="422" priority="3">
      <formula>LEN(TRIM(S5))=0</formula>
    </cfRule>
  </conditionalFormatting>
  <conditionalFormatting sqref="S68 S6:S65">
    <cfRule type="containsBlanks" dxfId="421" priority="2">
      <formula>LEN(TRIM(S6))=0</formula>
    </cfRule>
  </conditionalFormatting>
  <conditionalFormatting sqref="T69">
    <cfRule type="containsBlanks" dxfId="420" priority="1">
      <formula>LEN(TRIM(T69))=0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6AA77-F7A4-4FCD-A9E7-3C24A93E0B58}">
  <sheetPr>
    <pageSetUpPr fitToPage="1"/>
  </sheetPr>
  <dimension ref="A1:AD65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12</v>
      </c>
      <c r="D1" s="41" t="s">
        <v>1</v>
      </c>
      <c r="E1" s="42" t="s">
        <v>660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661</v>
      </c>
      <c r="D5" s="66">
        <v>3000</v>
      </c>
      <c r="E5" s="64" t="s">
        <v>209</v>
      </c>
      <c r="F5" s="67" t="s">
        <v>363</v>
      </c>
      <c r="G5" s="67" t="s">
        <v>680</v>
      </c>
      <c r="H5" s="74">
        <v>34</v>
      </c>
      <c r="I5" s="74">
        <v>1</v>
      </c>
      <c r="J5" s="74">
        <v>2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28">
        <f>+I5</f>
        <v>1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1332</v>
      </c>
      <c r="Y5" s="75" t="str">
        <f>IFERROR(IF(Q5="","",ROUNDDOWN(Q5/1000*R5*U5*V5*W5,0)),"-")</f>
        <v/>
      </c>
      <c r="Z5" s="73">
        <f>IFERROR(IF(H5="","",ROUNDDOWN(X5*$V$2,0)),"-")</f>
        <v>37296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662</v>
      </c>
      <c r="D6" s="135">
        <v>3450</v>
      </c>
      <c r="E6" s="133" t="s">
        <v>209</v>
      </c>
      <c r="F6" s="82" t="s">
        <v>363</v>
      </c>
      <c r="G6" s="82" t="s">
        <v>680</v>
      </c>
      <c r="H6" s="84">
        <v>34</v>
      </c>
      <c r="I6" s="84">
        <v>6</v>
      </c>
      <c r="J6" s="84">
        <v>2</v>
      </c>
      <c r="K6" s="136">
        <f>+I6*J6</f>
        <v>12</v>
      </c>
      <c r="L6" s="133" t="s">
        <v>3511</v>
      </c>
      <c r="M6" s="162"/>
      <c r="N6" s="162"/>
      <c r="O6" s="163"/>
      <c r="P6" s="164"/>
      <c r="Q6" s="165"/>
      <c r="R6" s="137">
        <f t="shared" ref="R6" si="3">+I6</f>
        <v>6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 t="shared" ref="X6" si="4">IFERROR(IF(H6="","",ROUNDDOWN(H6/1000*K6*U6*V6*W6,0)),"-")</f>
        <v>7996</v>
      </c>
      <c r="Y6" s="85" t="str">
        <f t="shared" ref="Y6" si="5">IFERROR(IF(Q6="","",ROUNDDOWN(Q6/1000*R6*U6*V6*W6,0)),"-")</f>
        <v/>
      </c>
      <c r="Z6" s="94">
        <f t="shared" ref="Z6" si="6">IFERROR(IF(H6="","",ROUNDDOWN(X6*$V$2,0)),"-")</f>
        <v>223888</v>
      </c>
      <c r="AA6" s="85" t="str">
        <f t="shared" ref="AA6" si="7"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86</v>
      </c>
      <c r="D7" s="135">
        <v>2400</v>
      </c>
      <c r="E7" s="133" t="s">
        <v>496</v>
      </c>
      <c r="F7" s="82" t="s">
        <v>363</v>
      </c>
      <c r="G7" s="82" t="s">
        <v>681</v>
      </c>
      <c r="H7" s="84">
        <v>45</v>
      </c>
      <c r="I7" s="84">
        <v>2</v>
      </c>
      <c r="J7" s="84">
        <v>2</v>
      </c>
      <c r="K7" s="136">
        <f t="shared" ref="K7:K59" si="8">+I7*J7</f>
        <v>4</v>
      </c>
      <c r="L7" s="133" t="s">
        <v>3511</v>
      </c>
      <c r="M7" s="162"/>
      <c r="N7" s="162"/>
      <c r="O7" s="163"/>
      <c r="P7" s="164"/>
      <c r="Q7" s="165"/>
      <c r="R7" s="137">
        <f t="shared" ref="R7:R59" si="9">+I7</f>
        <v>2</v>
      </c>
      <c r="S7" s="170"/>
      <c r="T7" s="176" t="str">
        <f t="shared" ref="T7:T59" si="10">IFERROR(IF(S7="","",R7*S7),"-")</f>
        <v/>
      </c>
      <c r="U7" s="94">
        <v>8</v>
      </c>
      <c r="V7" s="84">
        <v>245</v>
      </c>
      <c r="W7" s="85">
        <v>10</v>
      </c>
      <c r="X7" s="94">
        <f t="shared" ref="X7:X59" si="11">IFERROR(IF(H7="","",ROUNDDOWN(H7/1000*K7*U7*V7*W7,0)),"-")</f>
        <v>3528</v>
      </c>
      <c r="Y7" s="85" t="str">
        <f t="shared" ref="Y7:Y59" si="12">IFERROR(IF(Q7="","",ROUNDDOWN(Q7/1000*R7*U7*V7*W7,0)),"-")</f>
        <v/>
      </c>
      <c r="Z7" s="94">
        <f t="shared" ref="Z7:Z59" si="13">IFERROR(IF(H7="","",ROUNDDOWN(X7*$V$2,0)),"-")</f>
        <v>98784</v>
      </c>
      <c r="AA7" s="85" t="str">
        <f t="shared" ref="AA7:AA59" si="14">IFERROR(IF(Q7="","",ROUNDDOWN(Y7*$V$2,0)),"-")</f>
        <v/>
      </c>
      <c r="AB7" s="94" t="str">
        <f t="shared" ref="AB7:AB59" si="15">IFERROR(IF(Q7="","",ROUNDDOWN(X7-Y7,0)),"-")</f>
        <v/>
      </c>
      <c r="AC7" s="95" t="str">
        <f t="shared" ref="AC7:AC59" si="16">IFERROR(IF(Q7="","",ROUNDDOWN(Z7-AA7,0)),"-")</f>
        <v/>
      </c>
      <c r="AD7" s="178" t="str">
        <f t="shared" ref="AD7:AD59" si="17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663</v>
      </c>
      <c r="D8" s="135">
        <v>3000</v>
      </c>
      <c r="E8" s="133" t="s">
        <v>209</v>
      </c>
      <c r="F8" s="82" t="s">
        <v>363</v>
      </c>
      <c r="G8" s="82" t="s">
        <v>680</v>
      </c>
      <c r="H8" s="84">
        <v>34</v>
      </c>
      <c r="I8" s="84">
        <v>8</v>
      </c>
      <c r="J8" s="84">
        <v>2</v>
      </c>
      <c r="K8" s="136">
        <f>+I8*J8</f>
        <v>16</v>
      </c>
      <c r="L8" s="133" t="s">
        <v>3511</v>
      </c>
      <c r="M8" s="162"/>
      <c r="N8" s="162"/>
      <c r="O8" s="163"/>
      <c r="P8" s="164"/>
      <c r="Q8" s="165"/>
      <c r="R8" s="137">
        <f t="shared" si="9"/>
        <v>8</v>
      </c>
      <c r="S8" s="170"/>
      <c r="T8" s="176" t="str">
        <f t="shared" si="10"/>
        <v/>
      </c>
      <c r="U8" s="94">
        <v>8</v>
      </c>
      <c r="V8" s="84">
        <v>245</v>
      </c>
      <c r="W8" s="85">
        <v>10</v>
      </c>
      <c r="X8" s="94">
        <f t="shared" si="11"/>
        <v>10662</v>
      </c>
      <c r="Y8" s="85" t="str">
        <f t="shared" si="12"/>
        <v/>
      </c>
      <c r="Z8" s="94">
        <f t="shared" si="13"/>
        <v>298536</v>
      </c>
      <c r="AA8" s="85" t="str">
        <f t="shared" si="14"/>
        <v/>
      </c>
      <c r="AB8" s="94" t="str">
        <f t="shared" si="15"/>
        <v/>
      </c>
      <c r="AC8" s="95" t="str">
        <f t="shared" si="16"/>
        <v/>
      </c>
      <c r="AD8" s="178" t="str">
        <f t="shared" si="17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599</v>
      </c>
      <c r="D9" s="135">
        <v>2700</v>
      </c>
      <c r="E9" s="133" t="s">
        <v>496</v>
      </c>
      <c r="F9" s="82" t="s">
        <v>363</v>
      </c>
      <c r="G9" s="82" t="s">
        <v>681</v>
      </c>
      <c r="H9" s="84">
        <v>45</v>
      </c>
      <c r="I9" s="84">
        <v>4</v>
      </c>
      <c r="J9" s="84">
        <v>2</v>
      </c>
      <c r="K9" s="136">
        <f t="shared" si="8"/>
        <v>8</v>
      </c>
      <c r="L9" s="133" t="s">
        <v>3511</v>
      </c>
      <c r="M9" s="162"/>
      <c r="N9" s="162"/>
      <c r="O9" s="163"/>
      <c r="P9" s="164"/>
      <c r="Q9" s="165"/>
      <c r="R9" s="137">
        <f t="shared" si="9"/>
        <v>4</v>
      </c>
      <c r="S9" s="170"/>
      <c r="T9" s="176" t="str">
        <f t="shared" si="10"/>
        <v/>
      </c>
      <c r="U9" s="94">
        <v>8</v>
      </c>
      <c r="V9" s="84">
        <v>245</v>
      </c>
      <c r="W9" s="85">
        <v>10</v>
      </c>
      <c r="X9" s="94">
        <f t="shared" si="11"/>
        <v>7056</v>
      </c>
      <c r="Y9" s="85" t="str">
        <f t="shared" si="12"/>
        <v/>
      </c>
      <c r="Z9" s="94">
        <f t="shared" si="13"/>
        <v>197568</v>
      </c>
      <c r="AA9" s="85" t="str">
        <f t="shared" si="14"/>
        <v/>
      </c>
      <c r="AB9" s="94" t="str">
        <f t="shared" si="15"/>
        <v/>
      </c>
      <c r="AC9" s="95" t="str">
        <f t="shared" si="16"/>
        <v/>
      </c>
      <c r="AD9" s="178" t="str">
        <f t="shared" si="17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599</v>
      </c>
      <c r="D10" s="135">
        <v>2700</v>
      </c>
      <c r="E10" s="133" t="s">
        <v>674</v>
      </c>
      <c r="F10" s="82" t="s">
        <v>682</v>
      </c>
      <c r="G10" s="82" t="s">
        <v>45</v>
      </c>
      <c r="H10" s="84" t="s">
        <v>46</v>
      </c>
      <c r="I10" s="84">
        <v>2</v>
      </c>
      <c r="J10" s="84">
        <v>1</v>
      </c>
      <c r="K10" s="136">
        <f t="shared" si="8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9"/>
        <v>2</v>
      </c>
      <c r="S10" s="170"/>
      <c r="T10" s="176" t="str">
        <f t="shared" si="10"/>
        <v/>
      </c>
      <c r="U10" s="94" t="s">
        <v>213</v>
      </c>
      <c r="V10" s="84" t="s">
        <v>213</v>
      </c>
      <c r="W10" s="85" t="s">
        <v>213</v>
      </c>
      <c r="X10" s="94" t="str">
        <f t="shared" si="11"/>
        <v>-</v>
      </c>
      <c r="Y10" s="85" t="str">
        <f t="shared" si="12"/>
        <v/>
      </c>
      <c r="Z10" s="94" t="str">
        <f t="shared" si="13"/>
        <v>-</v>
      </c>
      <c r="AA10" s="85" t="str">
        <f t="shared" si="14"/>
        <v/>
      </c>
      <c r="AB10" s="94" t="str">
        <f t="shared" si="15"/>
        <v/>
      </c>
      <c r="AC10" s="95" t="str">
        <f t="shared" si="16"/>
        <v/>
      </c>
      <c r="AD10" s="178" t="str">
        <f t="shared" si="17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612</v>
      </c>
      <c r="D11" s="135">
        <v>2700</v>
      </c>
      <c r="E11" s="133" t="s">
        <v>496</v>
      </c>
      <c r="F11" s="82" t="s">
        <v>363</v>
      </c>
      <c r="G11" s="82" t="s">
        <v>681</v>
      </c>
      <c r="H11" s="84">
        <v>45</v>
      </c>
      <c r="I11" s="84">
        <v>1</v>
      </c>
      <c r="J11" s="84">
        <v>2</v>
      </c>
      <c r="K11" s="136">
        <f t="shared" si="8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9"/>
        <v>1</v>
      </c>
      <c r="S11" s="170"/>
      <c r="T11" s="176" t="str">
        <f t="shared" si="10"/>
        <v/>
      </c>
      <c r="U11" s="94">
        <v>8</v>
      </c>
      <c r="V11" s="84">
        <v>245</v>
      </c>
      <c r="W11" s="85">
        <v>10</v>
      </c>
      <c r="X11" s="94">
        <f t="shared" si="11"/>
        <v>1764</v>
      </c>
      <c r="Y11" s="85" t="str">
        <f t="shared" si="12"/>
        <v/>
      </c>
      <c r="Z11" s="94">
        <f t="shared" si="13"/>
        <v>49392</v>
      </c>
      <c r="AA11" s="85" t="str">
        <f t="shared" si="14"/>
        <v/>
      </c>
      <c r="AB11" s="94" t="str">
        <f t="shared" si="15"/>
        <v/>
      </c>
      <c r="AC11" s="95" t="str">
        <f t="shared" si="16"/>
        <v/>
      </c>
      <c r="AD11" s="178" t="str">
        <f t="shared" si="17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67</v>
      </c>
      <c r="D12" s="135">
        <v>2700</v>
      </c>
      <c r="E12" s="133" t="s">
        <v>496</v>
      </c>
      <c r="F12" s="82" t="s">
        <v>363</v>
      </c>
      <c r="G12" s="82" t="s">
        <v>681</v>
      </c>
      <c r="H12" s="179">
        <v>45</v>
      </c>
      <c r="I12" s="84">
        <v>2</v>
      </c>
      <c r="J12" s="84">
        <v>2</v>
      </c>
      <c r="K12" s="136">
        <f t="shared" si="8"/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9"/>
        <v>2</v>
      </c>
      <c r="S12" s="170"/>
      <c r="T12" s="176" t="str">
        <f t="shared" si="10"/>
        <v/>
      </c>
      <c r="U12" s="94">
        <v>8</v>
      </c>
      <c r="V12" s="84">
        <v>245</v>
      </c>
      <c r="W12" s="85">
        <v>10</v>
      </c>
      <c r="X12" s="94">
        <f t="shared" si="11"/>
        <v>3528</v>
      </c>
      <c r="Y12" s="85" t="str">
        <f t="shared" si="12"/>
        <v/>
      </c>
      <c r="Z12" s="94">
        <f t="shared" si="13"/>
        <v>98784</v>
      </c>
      <c r="AA12" s="85" t="str">
        <f t="shared" si="14"/>
        <v/>
      </c>
      <c r="AB12" s="94" t="str">
        <f t="shared" si="15"/>
        <v/>
      </c>
      <c r="AC12" s="95" t="str">
        <f t="shared" si="16"/>
        <v/>
      </c>
      <c r="AD12" s="178" t="str">
        <f t="shared" si="17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67</v>
      </c>
      <c r="D13" s="135">
        <v>2700</v>
      </c>
      <c r="E13" s="133" t="s">
        <v>675</v>
      </c>
      <c r="F13" s="82" t="s">
        <v>356</v>
      </c>
      <c r="G13" s="82" t="s">
        <v>69</v>
      </c>
      <c r="H13" s="84">
        <v>27</v>
      </c>
      <c r="I13" s="84">
        <v>5</v>
      </c>
      <c r="J13" s="84">
        <v>1</v>
      </c>
      <c r="K13" s="136">
        <f t="shared" si="8"/>
        <v>5</v>
      </c>
      <c r="L13" s="133" t="s">
        <v>3511</v>
      </c>
      <c r="M13" s="162"/>
      <c r="N13" s="162"/>
      <c r="O13" s="163"/>
      <c r="P13" s="164"/>
      <c r="Q13" s="165"/>
      <c r="R13" s="137">
        <f t="shared" si="9"/>
        <v>5</v>
      </c>
      <c r="S13" s="170"/>
      <c r="T13" s="176" t="str">
        <f t="shared" si="10"/>
        <v/>
      </c>
      <c r="U13" s="94">
        <v>8</v>
      </c>
      <c r="V13" s="84">
        <v>245</v>
      </c>
      <c r="W13" s="85">
        <v>10</v>
      </c>
      <c r="X13" s="94">
        <f t="shared" si="11"/>
        <v>2646</v>
      </c>
      <c r="Y13" s="85" t="str">
        <f t="shared" si="12"/>
        <v/>
      </c>
      <c r="Z13" s="94">
        <f t="shared" si="13"/>
        <v>74088</v>
      </c>
      <c r="AA13" s="85" t="str">
        <f t="shared" si="14"/>
        <v/>
      </c>
      <c r="AB13" s="94" t="str">
        <f t="shared" si="15"/>
        <v/>
      </c>
      <c r="AC13" s="95" t="str">
        <f t="shared" si="16"/>
        <v/>
      </c>
      <c r="AD13" s="178" t="str">
        <f t="shared" si="17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67</v>
      </c>
      <c r="D14" s="135">
        <v>2700</v>
      </c>
      <c r="E14" s="133" t="s">
        <v>674</v>
      </c>
      <c r="F14" s="82" t="s">
        <v>682</v>
      </c>
      <c r="G14" s="82" t="s">
        <v>45</v>
      </c>
      <c r="H14" s="84" t="s">
        <v>46</v>
      </c>
      <c r="I14" s="84">
        <v>1</v>
      </c>
      <c r="J14" s="84">
        <v>1</v>
      </c>
      <c r="K14" s="136">
        <f t="shared" si="8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9"/>
        <v>1</v>
      </c>
      <c r="S14" s="170"/>
      <c r="T14" s="176" t="str">
        <f t="shared" si="10"/>
        <v/>
      </c>
      <c r="U14" s="94" t="s">
        <v>213</v>
      </c>
      <c r="V14" s="84" t="s">
        <v>213</v>
      </c>
      <c r="W14" s="85" t="s">
        <v>213</v>
      </c>
      <c r="X14" s="94" t="str">
        <f t="shared" si="11"/>
        <v>-</v>
      </c>
      <c r="Y14" s="85" t="str">
        <f t="shared" si="12"/>
        <v/>
      </c>
      <c r="Z14" s="94" t="str">
        <f t="shared" si="13"/>
        <v>-</v>
      </c>
      <c r="AA14" s="85" t="str">
        <f t="shared" si="14"/>
        <v/>
      </c>
      <c r="AB14" s="94" t="str">
        <f t="shared" si="15"/>
        <v/>
      </c>
      <c r="AC14" s="95" t="str">
        <f t="shared" si="16"/>
        <v/>
      </c>
      <c r="AD14" s="178" t="str">
        <f t="shared" si="17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67</v>
      </c>
      <c r="D15" s="135">
        <v>2700</v>
      </c>
      <c r="E15" s="133" t="s">
        <v>497</v>
      </c>
      <c r="F15" s="82" t="s">
        <v>683</v>
      </c>
      <c r="G15" s="82" t="s">
        <v>684</v>
      </c>
      <c r="H15" s="84">
        <v>3.9</v>
      </c>
      <c r="I15" s="84">
        <v>2</v>
      </c>
      <c r="J15" s="84">
        <v>1</v>
      </c>
      <c r="K15" s="136">
        <f t="shared" si="8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9"/>
        <v>2</v>
      </c>
      <c r="S15" s="170"/>
      <c r="T15" s="176" t="str">
        <f t="shared" si="10"/>
        <v/>
      </c>
      <c r="U15" s="94">
        <v>24</v>
      </c>
      <c r="V15" s="84">
        <v>365</v>
      </c>
      <c r="W15" s="85">
        <v>10</v>
      </c>
      <c r="X15" s="94">
        <f t="shared" si="11"/>
        <v>683</v>
      </c>
      <c r="Y15" s="85" t="str">
        <f t="shared" si="12"/>
        <v/>
      </c>
      <c r="Z15" s="94">
        <f t="shared" si="13"/>
        <v>19124</v>
      </c>
      <c r="AA15" s="85" t="str">
        <f t="shared" si="14"/>
        <v/>
      </c>
      <c r="AB15" s="94" t="str">
        <f t="shared" si="15"/>
        <v/>
      </c>
      <c r="AC15" s="95" t="str">
        <f t="shared" si="16"/>
        <v/>
      </c>
      <c r="AD15" s="178" t="str">
        <f t="shared" si="17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664</v>
      </c>
      <c r="D16" s="135">
        <v>3000</v>
      </c>
      <c r="E16" s="133" t="s">
        <v>497</v>
      </c>
      <c r="F16" s="82" t="s">
        <v>683</v>
      </c>
      <c r="G16" s="82" t="s">
        <v>684</v>
      </c>
      <c r="H16" s="84">
        <v>3.9</v>
      </c>
      <c r="I16" s="84">
        <v>1</v>
      </c>
      <c r="J16" s="84">
        <v>1</v>
      </c>
      <c r="K16" s="136">
        <f t="shared" si="8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9"/>
        <v>1</v>
      </c>
      <c r="S16" s="170"/>
      <c r="T16" s="176" t="str">
        <f t="shared" si="10"/>
        <v/>
      </c>
      <c r="U16" s="94">
        <v>24</v>
      </c>
      <c r="V16" s="84">
        <v>365</v>
      </c>
      <c r="W16" s="85">
        <v>10</v>
      </c>
      <c r="X16" s="94">
        <f t="shared" si="11"/>
        <v>341</v>
      </c>
      <c r="Y16" s="85" t="str">
        <f t="shared" si="12"/>
        <v/>
      </c>
      <c r="Z16" s="94">
        <f t="shared" si="13"/>
        <v>9548</v>
      </c>
      <c r="AA16" s="85" t="str">
        <f t="shared" si="14"/>
        <v/>
      </c>
      <c r="AB16" s="94" t="str">
        <f t="shared" si="15"/>
        <v/>
      </c>
      <c r="AC16" s="95" t="str">
        <f t="shared" si="16"/>
        <v/>
      </c>
      <c r="AD16" s="178" t="str">
        <f t="shared" si="17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117</v>
      </c>
      <c r="D17" s="135">
        <v>3000</v>
      </c>
      <c r="E17" s="133" t="s">
        <v>675</v>
      </c>
      <c r="F17" s="82" t="s">
        <v>356</v>
      </c>
      <c r="G17" s="82" t="s">
        <v>69</v>
      </c>
      <c r="H17" s="84">
        <v>27</v>
      </c>
      <c r="I17" s="84">
        <v>4</v>
      </c>
      <c r="J17" s="84">
        <v>1</v>
      </c>
      <c r="K17" s="136">
        <f t="shared" si="8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9"/>
        <v>4</v>
      </c>
      <c r="S17" s="170"/>
      <c r="T17" s="176" t="str">
        <f t="shared" si="10"/>
        <v/>
      </c>
      <c r="U17" s="94">
        <v>8</v>
      </c>
      <c r="V17" s="84">
        <v>245</v>
      </c>
      <c r="W17" s="85">
        <v>10</v>
      </c>
      <c r="X17" s="94">
        <f t="shared" si="11"/>
        <v>2116</v>
      </c>
      <c r="Y17" s="85" t="str">
        <f t="shared" si="12"/>
        <v/>
      </c>
      <c r="Z17" s="94">
        <f t="shared" si="13"/>
        <v>59248</v>
      </c>
      <c r="AA17" s="85" t="str">
        <f t="shared" si="14"/>
        <v/>
      </c>
      <c r="AB17" s="94" t="str">
        <f t="shared" si="15"/>
        <v/>
      </c>
      <c r="AC17" s="95" t="str">
        <f t="shared" si="16"/>
        <v/>
      </c>
      <c r="AD17" s="178" t="str">
        <f t="shared" si="17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117</v>
      </c>
      <c r="D18" s="135">
        <v>3000</v>
      </c>
      <c r="E18" s="133" t="s">
        <v>674</v>
      </c>
      <c r="F18" s="82" t="s">
        <v>682</v>
      </c>
      <c r="G18" s="82" t="s">
        <v>45</v>
      </c>
      <c r="H18" s="84" t="s">
        <v>46</v>
      </c>
      <c r="I18" s="84">
        <v>1</v>
      </c>
      <c r="J18" s="84">
        <v>1</v>
      </c>
      <c r="K18" s="136">
        <f t="shared" si="8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9"/>
        <v>1</v>
      </c>
      <c r="S18" s="170"/>
      <c r="T18" s="176" t="str">
        <f t="shared" si="10"/>
        <v/>
      </c>
      <c r="U18" s="94" t="s">
        <v>213</v>
      </c>
      <c r="V18" s="84" t="s">
        <v>213</v>
      </c>
      <c r="W18" s="85" t="s">
        <v>213</v>
      </c>
      <c r="X18" s="94" t="str">
        <f t="shared" si="11"/>
        <v>-</v>
      </c>
      <c r="Y18" s="85" t="str">
        <f t="shared" si="12"/>
        <v/>
      </c>
      <c r="Z18" s="94" t="str">
        <f t="shared" si="13"/>
        <v>-</v>
      </c>
      <c r="AA18" s="85" t="str">
        <f t="shared" si="14"/>
        <v/>
      </c>
      <c r="AB18" s="94" t="str">
        <f t="shared" si="15"/>
        <v/>
      </c>
      <c r="AC18" s="95" t="str">
        <f t="shared" si="16"/>
        <v/>
      </c>
      <c r="AD18" s="178" t="str">
        <f t="shared" si="17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172</v>
      </c>
      <c r="D19" s="135">
        <v>2700</v>
      </c>
      <c r="E19" s="133" t="s">
        <v>530</v>
      </c>
      <c r="F19" s="82" t="s">
        <v>363</v>
      </c>
      <c r="G19" s="82" t="s">
        <v>685</v>
      </c>
      <c r="H19" s="84">
        <v>34</v>
      </c>
      <c r="I19" s="84">
        <v>1</v>
      </c>
      <c r="J19" s="84">
        <v>2</v>
      </c>
      <c r="K19" s="136">
        <f t="shared" si="8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9"/>
        <v>1</v>
      </c>
      <c r="S19" s="170"/>
      <c r="T19" s="176" t="str">
        <f t="shared" si="10"/>
        <v/>
      </c>
      <c r="U19" s="94">
        <v>2</v>
      </c>
      <c r="V19" s="84">
        <v>245</v>
      </c>
      <c r="W19" s="85">
        <v>10</v>
      </c>
      <c r="X19" s="94">
        <f t="shared" si="11"/>
        <v>333</v>
      </c>
      <c r="Y19" s="85" t="str">
        <f t="shared" si="12"/>
        <v/>
      </c>
      <c r="Z19" s="94">
        <f t="shared" si="13"/>
        <v>9324</v>
      </c>
      <c r="AA19" s="85" t="str">
        <f t="shared" si="14"/>
        <v/>
      </c>
      <c r="AB19" s="94" t="str">
        <f t="shared" si="15"/>
        <v/>
      </c>
      <c r="AC19" s="95" t="str">
        <f t="shared" si="16"/>
        <v/>
      </c>
      <c r="AD19" s="178" t="str">
        <f t="shared" si="17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214</v>
      </c>
      <c r="D20" s="135">
        <v>2700</v>
      </c>
      <c r="E20" s="133" t="s">
        <v>496</v>
      </c>
      <c r="F20" s="82" t="s">
        <v>363</v>
      </c>
      <c r="G20" s="82" t="s">
        <v>681</v>
      </c>
      <c r="H20" s="84">
        <v>45</v>
      </c>
      <c r="I20" s="84">
        <v>3</v>
      </c>
      <c r="J20" s="84">
        <v>2</v>
      </c>
      <c r="K20" s="136">
        <f t="shared" si="8"/>
        <v>6</v>
      </c>
      <c r="L20" s="133" t="s">
        <v>3511</v>
      </c>
      <c r="M20" s="162"/>
      <c r="N20" s="162"/>
      <c r="O20" s="163"/>
      <c r="P20" s="164"/>
      <c r="Q20" s="165"/>
      <c r="R20" s="137">
        <f t="shared" si="9"/>
        <v>3</v>
      </c>
      <c r="S20" s="170"/>
      <c r="T20" s="176" t="str">
        <f t="shared" si="10"/>
        <v/>
      </c>
      <c r="U20" s="94">
        <v>8</v>
      </c>
      <c r="V20" s="84">
        <v>245</v>
      </c>
      <c r="W20" s="85">
        <v>10</v>
      </c>
      <c r="X20" s="94">
        <f t="shared" si="11"/>
        <v>5292</v>
      </c>
      <c r="Y20" s="85" t="str">
        <f t="shared" si="12"/>
        <v/>
      </c>
      <c r="Z20" s="94">
        <f t="shared" si="13"/>
        <v>148176</v>
      </c>
      <c r="AA20" s="85" t="str">
        <f t="shared" si="14"/>
        <v/>
      </c>
      <c r="AB20" s="94" t="str">
        <f t="shared" si="15"/>
        <v/>
      </c>
      <c r="AC20" s="95" t="str">
        <f t="shared" si="16"/>
        <v/>
      </c>
      <c r="AD20" s="178" t="str">
        <f t="shared" si="17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214</v>
      </c>
      <c r="D21" s="135">
        <v>2700</v>
      </c>
      <c r="E21" s="133" t="s">
        <v>674</v>
      </c>
      <c r="F21" s="82" t="s">
        <v>682</v>
      </c>
      <c r="G21" s="82" t="s">
        <v>45</v>
      </c>
      <c r="H21" s="84" t="s">
        <v>46</v>
      </c>
      <c r="I21" s="84">
        <v>1</v>
      </c>
      <c r="J21" s="84">
        <v>1</v>
      </c>
      <c r="K21" s="136">
        <f t="shared" si="8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9"/>
        <v>1</v>
      </c>
      <c r="S21" s="170"/>
      <c r="T21" s="176" t="str">
        <f t="shared" si="10"/>
        <v/>
      </c>
      <c r="U21" s="94" t="s">
        <v>213</v>
      </c>
      <c r="V21" s="84" t="s">
        <v>213</v>
      </c>
      <c r="W21" s="85" t="s">
        <v>213</v>
      </c>
      <c r="X21" s="94" t="str">
        <f t="shared" si="11"/>
        <v>-</v>
      </c>
      <c r="Y21" s="85" t="str">
        <f t="shared" si="12"/>
        <v/>
      </c>
      <c r="Z21" s="94" t="str">
        <f t="shared" si="13"/>
        <v>-</v>
      </c>
      <c r="AA21" s="85" t="str">
        <f t="shared" si="14"/>
        <v/>
      </c>
      <c r="AB21" s="94" t="str">
        <f t="shared" si="15"/>
        <v/>
      </c>
      <c r="AC21" s="95" t="str">
        <f t="shared" si="16"/>
        <v/>
      </c>
      <c r="AD21" s="178" t="str">
        <f t="shared" si="17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565</v>
      </c>
      <c r="D22" s="135">
        <v>2700</v>
      </c>
      <c r="E22" s="133" t="s">
        <v>496</v>
      </c>
      <c r="F22" s="82" t="s">
        <v>363</v>
      </c>
      <c r="G22" s="82" t="s">
        <v>681</v>
      </c>
      <c r="H22" s="84">
        <v>45</v>
      </c>
      <c r="I22" s="84">
        <v>2</v>
      </c>
      <c r="J22" s="84">
        <v>2</v>
      </c>
      <c r="K22" s="136">
        <f t="shared" si="8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9"/>
        <v>2</v>
      </c>
      <c r="S22" s="170"/>
      <c r="T22" s="176" t="str">
        <f t="shared" si="10"/>
        <v/>
      </c>
      <c r="U22" s="94">
        <v>8</v>
      </c>
      <c r="V22" s="84">
        <v>245</v>
      </c>
      <c r="W22" s="85">
        <v>10</v>
      </c>
      <c r="X22" s="94">
        <f t="shared" si="11"/>
        <v>3528</v>
      </c>
      <c r="Y22" s="85" t="str">
        <f t="shared" si="12"/>
        <v/>
      </c>
      <c r="Z22" s="94">
        <f t="shared" si="13"/>
        <v>98784</v>
      </c>
      <c r="AA22" s="85" t="str">
        <f t="shared" si="14"/>
        <v/>
      </c>
      <c r="AB22" s="94" t="str">
        <f t="shared" si="15"/>
        <v/>
      </c>
      <c r="AC22" s="95" t="str">
        <f t="shared" si="16"/>
        <v/>
      </c>
      <c r="AD22" s="178" t="str">
        <f t="shared" si="17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565</v>
      </c>
      <c r="D23" s="135">
        <v>2700</v>
      </c>
      <c r="E23" s="133" t="s">
        <v>674</v>
      </c>
      <c r="F23" s="82" t="s">
        <v>682</v>
      </c>
      <c r="G23" s="82" t="s">
        <v>45</v>
      </c>
      <c r="H23" s="84" t="s">
        <v>46</v>
      </c>
      <c r="I23" s="84">
        <v>1</v>
      </c>
      <c r="J23" s="84">
        <v>1</v>
      </c>
      <c r="K23" s="136">
        <f t="shared" si="8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9"/>
        <v>1</v>
      </c>
      <c r="S23" s="170"/>
      <c r="T23" s="176" t="str">
        <f t="shared" si="10"/>
        <v/>
      </c>
      <c r="U23" s="94" t="s">
        <v>213</v>
      </c>
      <c r="V23" s="84" t="s">
        <v>213</v>
      </c>
      <c r="W23" s="85" t="s">
        <v>213</v>
      </c>
      <c r="X23" s="94" t="str">
        <f t="shared" si="11"/>
        <v>-</v>
      </c>
      <c r="Y23" s="85" t="str">
        <f t="shared" si="12"/>
        <v/>
      </c>
      <c r="Z23" s="94" t="str">
        <f t="shared" si="13"/>
        <v>-</v>
      </c>
      <c r="AA23" s="85" t="str">
        <f t="shared" si="14"/>
        <v/>
      </c>
      <c r="AB23" s="94" t="str">
        <f t="shared" si="15"/>
        <v/>
      </c>
      <c r="AC23" s="95" t="str">
        <f t="shared" si="16"/>
        <v/>
      </c>
      <c r="AD23" s="178" t="str">
        <f t="shared" si="17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665</v>
      </c>
      <c r="D24" s="135">
        <v>2700</v>
      </c>
      <c r="E24" s="133" t="s">
        <v>675</v>
      </c>
      <c r="F24" s="82" t="s">
        <v>356</v>
      </c>
      <c r="G24" s="82" t="s">
        <v>69</v>
      </c>
      <c r="H24" s="84">
        <v>27</v>
      </c>
      <c r="I24" s="84">
        <v>9</v>
      </c>
      <c r="J24" s="84">
        <v>1</v>
      </c>
      <c r="K24" s="136">
        <f t="shared" si="8"/>
        <v>9</v>
      </c>
      <c r="L24" s="133" t="s">
        <v>3511</v>
      </c>
      <c r="M24" s="162"/>
      <c r="N24" s="162"/>
      <c r="O24" s="163"/>
      <c r="P24" s="164"/>
      <c r="Q24" s="165"/>
      <c r="R24" s="137">
        <f t="shared" si="9"/>
        <v>9</v>
      </c>
      <c r="S24" s="170"/>
      <c r="T24" s="176" t="str">
        <f t="shared" si="10"/>
        <v/>
      </c>
      <c r="U24" s="94">
        <v>2</v>
      </c>
      <c r="V24" s="84">
        <v>245</v>
      </c>
      <c r="W24" s="85">
        <v>10</v>
      </c>
      <c r="X24" s="94">
        <f t="shared" si="11"/>
        <v>1190</v>
      </c>
      <c r="Y24" s="85" t="str">
        <f t="shared" si="12"/>
        <v/>
      </c>
      <c r="Z24" s="94">
        <f t="shared" si="13"/>
        <v>33320</v>
      </c>
      <c r="AA24" s="85" t="str">
        <f t="shared" si="14"/>
        <v/>
      </c>
      <c r="AB24" s="94" t="str">
        <f t="shared" si="15"/>
        <v/>
      </c>
      <c r="AC24" s="95" t="str">
        <f t="shared" si="16"/>
        <v/>
      </c>
      <c r="AD24" s="178" t="str">
        <f t="shared" si="17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239</v>
      </c>
      <c r="D25" s="135">
        <v>2700</v>
      </c>
      <c r="E25" s="133" t="s">
        <v>676</v>
      </c>
      <c r="F25" s="82" t="s">
        <v>646</v>
      </c>
      <c r="G25" s="82" t="s">
        <v>152</v>
      </c>
      <c r="H25" s="84">
        <v>55</v>
      </c>
      <c r="I25" s="84">
        <v>4</v>
      </c>
      <c r="J25" s="84">
        <v>4</v>
      </c>
      <c r="K25" s="136">
        <f t="shared" si="8"/>
        <v>16</v>
      </c>
      <c r="L25" s="133" t="s">
        <v>3511</v>
      </c>
      <c r="M25" s="162"/>
      <c r="N25" s="162"/>
      <c r="O25" s="163"/>
      <c r="P25" s="164"/>
      <c r="Q25" s="165"/>
      <c r="R25" s="137">
        <f t="shared" si="9"/>
        <v>4</v>
      </c>
      <c r="S25" s="170"/>
      <c r="T25" s="176" t="str">
        <f t="shared" si="10"/>
        <v/>
      </c>
      <c r="U25" s="94">
        <v>8</v>
      </c>
      <c r="V25" s="84">
        <v>245</v>
      </c>
      <c r="W25" s="85">
        <v>10</v>
      </c>
      <c r="X25" s="94">
        <f t="shared" si="11"/>
        <v>17248</v>
      </c>
      <c r="Y25" s="85" t="str">
        <f t="shared" si="12"/>
        <v/>
      </c>
      <c r="Z25" s="94">
        <f t="shared" si="13"/>
        <v>482944</v>
      </c>
      <c r="AA25" s="85" t="str">
        <f t="shared" si="14"/>
        <v/>
      </c>
      <c r="AB25" s="94" t="str">
        <f t="shared" si="15"/>
        <v/>
      </c>
      <c r="AC25" s="95" t="str">
        <f t="shared" si="16"/>
        <v/>
      </c>
      <c r="AD25" s="178" t="str">
        <f t="shared" si="17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239</v>
      </c>
      <c r="D26" s="135">
        <v>2700</v>
      </c>
      <c r="E26" s="133" t="s">
        <v>674</v>
      </c>
      <c r="F26" s="82" t="s">
        <v>682</v>
      </c>
      <c r="G26" s="82" t="s">
        <v>45</v>
      </c>
      <c r="H26" s="84" t="s">
        <v>46</v>
      </c>
      <c r="I26" s="84">
        <v>1</v>
      </c>
      <c r="J26" s="84">
        <v>1</v>
      </c>
      <c r="K26" s="136"/>
      <c r="L26" s="133" t="s">
        <v>3511</v>
      </c>
      <c r="M26" s="162"/>
      <c r="N26" s="162"/>
      <c r="O26" s="163"/>
      <c r="P26" s="164"/>
      <c r="Q26" s="165"/>
      <c r="R26" s="137">
        <f t="shared" si="9"/>
        <v>1</v>
      </c>
      <c r="S26" s="170"/>
      <c r="T26" s="176" t="str">
        <f t="shared" si="10"/>
        <v/>
      </c>
      <c r="U26" s="94" t="s">
        <v>213</v>
      </c>
      <c r="V26" s="84" t="s">
        <v>213</v>
      </c>
      <c r="W26" s="85" t="s">
        <v>213</v>
      </c>
      <c r="X26" s="94" t="str">
        <f t="shared" si="11"/>
        <v>-</v>
      </c>
      <c r="Y26" s="85" t="str">
        <f t="shared" si="12"/>
        <v/>
      </c>
      <c r="Z26" s="94" t="str">
        <f t="shared" si="13"/>
        <v>-</v>
      </c>
      <c r="AA26" s="85" t="str">
        <f t="shared" si="14"/>
        <v/>
      </c>
      <c r="AB26" s="94" t="str">
        <f t="shared" si="15"/>
        <v/>
      </c>
      <c r="AC26" s="95" t="str">
        <f t="shared" si="16"/>
        <v/>
      </c>
      <c r="AD26" s="178" t="str">
        <f t="shared" si="17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666</v>
      </c>
      <c r="D27" s="135">
        <v>2700</v>
      </c>
      <c r="E27" s="133" t="s">
        <v>675</v>
      </c>
      <c r="F27" s="82" t="s">
        <v>356</v>
      </c>
      <c r="G27" s="82" t="s">
        <v>69</v>
      </c>
      <c r="H27" s="84">
        <v>27</v>
      </c>
      <c r="I27" s="84">
        <v>1</v>
      </c>
      <c r="J27" s="84">
        <v>1</v>
      </c>
      <c r="K27" s="136">
        <f t="shared" si="8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9"/>
        <v>1</v>
      </c>
      <c r="S27" s="170"/>
      <c r="T27" s="176" t="str">
        <f t="shared" si="10"/>
        <v/>
      </c>
      <c r="U27" s="94">
        <v>8</v>
      </c>
      <c r="V27" s="84">
        <v>245</v>
      </c>
      <c r="W27" s="85">
        <v>10</v>
      </c>
      <c r="X27" s="94">
        <f t="shared" si="11"/>
        <v>529</v>
      </c>
      <c r="Y27" s="85" t="str">
        <f t="shared" si="12"/>
        <v/>
      </c>
      <c r="Z27" s="94">
        <f t="shared" si="13"/>
        <v>14812</v>
      </c>
      <c r="AA27" s="85" t="str">
        <f t="shared" si="14"/>
        <v/>
      </c>
      <c r="AB27" s="94" t="str">
        <f t="shared" si="15"/>
        <v/>
      </c>
      <c r="AC27" s="95" t="str">
        <f t="shared" si="16"/>
        <v/>
      </c>
      <c r="AD27" s="178" t="str">
        <f t="shared" si="17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102</v>
      </c>
      <c r="D28" s="135">
        <v>3000</v>
      </c>
      <c r="E28" s="133" t="s">
        <v>209</v>
      </c>
      <c r="F28" s="82" t="s">
        <v>363</v>
      </c>
      <c r="G28" s="82" t="s">
        <v>680</v>
      </c>
      <c r="H28" s="84">
        <v>34</v>
      </c>
      <c r="I28" s="84">
        <v>5</v>
      </c>
      <c r="J28" s="84">
        <v>2</v>
      </c>
      <c r="K28" s="136">
        <f t="shared" si="8"/>
        <v>10</v>
      </c>
      <c r="L28" s="133" t="s">
        <v>3511</v>
      </c>
      <c r="M28" s="162"/>
      <c r="N28" s="162"/>
      <c r="O28" s="163"/>
      <c r="P28" s="164"/>
      <c r="Q28" s="165"/>
      <c r="R28" s="137">
        <f t="shared" si="9"/>
        <v>5</v>
      </c>
      <c r="S28" s="170"/>
      <c r="T28" s="176" t="str">
        <f t="shared" si="10"/>
        <v/>
      </c>
      <c r="U28" s="94">
        <v>8</v>
      </c>
      <c r="V28" s="84">
        <v>245</v>
      </c>
      <c r="W28" s="85">
        <v>10</v>
      </c>
      <c r="X28" s="94">
        <f t="shared" si="11"/>
        <v>6664</v>
      </c>
      <c r="Y28" s="85" t="str">
        <f t="shared" si="12"/>
        <v/>
      </c>
      <c r="Z28" s="94">
        <f t="shared" si="13"/>
        <v>186592</v>
      </c>
      <c r="AA28" s="85" t="str">
        <f t="shared" si="14"/>
        <v/>
      </c>
      <c r="AB28" s="94" t="str">
        <f t="shared" si="15"/>
        <v/>
      </c>
      <c r="AC28" s="95" t="str">
        <f t="shared" si="16"/>
        <v/>
      </c>
      <c r="AD28" s="178" t="str">
        <f t="shared" si="17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102</v>
      </c>
      <c r="D29" s="135">
        <v>3000</v>
      </c>
      <c r="E29" s="133" t="s">
        <v>674</v>
      </c>
      <c r="F29" s="82" t="s">
        <v>682</v>
      </c>
      <c r="G29" s="82" t="s">
        <v>45</v>
      </c>
      <c r="H29" s="84" t="s">
        <v>46</v>
      </c>
      <c r="I29" s="84">
        <v>1</v>
      </c>
      <c r="J29" s="84">
        <v>1</v>
      </c>
      <c r="K29" s="136">
        <f t="shared" si="8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9"/>
        <v>1</v>
      </c>
      <c r="S29" s="170"/>
      <c r="T29" s="176" t="str">
        <f t="shared" si="10"/>
        <v/>
      </c>
      <c r="U29" s="94" t="s">
        <v>213</v>
      </c>
      <c r="V29" s="84" t="s">
        <v>213</v>
      </c>
      <c r="W29" s="85" t="s">
        <v>213</v>
      </c>
      <c r="X29" s="94" t="str">
        <f t="shared" si="11"/>
        <v>-</v>
      </c>
      <c r="Y29" s="85" t="str">
        <f t="shared" si="12"/>
        <v/>
      </c>
      <c r="Z29" s="94" t="str">
        <f t="shared" si="13"/>
        <v>-</v>
      </c>
      <c r="AA29" s="85" t="str">
        <f t="shared" si="14"/>
        <v/>
      </c>
      <c r="AB29" s="94" t="str">
        <f t="shared" si="15"/>
        <v/>
      </c>
      <c r="AC29" s="95" t="str">
        <f t="shared" si="16"/>
        <v/>
      </c>
      <c r="AD29" s="178" t="str">
        <f t="shared" si="17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606</v>
      </c>
      <c r="D30" s="135">
        <v>2700</v>
      </c>
      <c r="E30" s="133" t="s">
        <v>676</v>
      </c>
      <c r="F30" s="82" t="s">
        <v>646</v>
      </c>
      <c r="G30" s="82" t="s">
        <v>152</v>
      </c>
      <c r="H30" s="84">
        <v>55</v>
      </c>
      <c r="I30" s="84">
        <v>4</v>
      </c>
      <c r="J30" s="84">
        <v>4</v>
      </c>
      <c r="K30" s="136">
        <f t="shared" si="8"/>
        <v>16</v>
      </c>
      <c r="L30" s="133" t="s">
        <v>3511</v>
      </c>
      <c r="M30" s="162"/>
      <c r="N30" s="162"/>
      <c r="O30" s="163"/>
      <c r="P30" s="164"/>
      <c r="Q30" s="165"/>
      <c r="R30" s="137">
        <f t="shared" si="9"/>
        <v>4</v>
      </c>
      <c r="S30" s="170"/>
      <c r="T30" s="176" t="str">
        <f t="shared" si="10"/>
        <v/>
      </c>
      <c r="U30" s="94">
        <v>8</v>
      </c>
      <c r="V30" s="84">
        <v>245</v>
      </c>
      <c r="W30" s="85">
        <v>10</v>
      </c>
      <c r="X30" s="94">
        <f t="shared" si="11"/>
        <v>17248</v>
      </c>
      <c r="Y30" s="85" t="str">
        <f t="shared" si="12"/>
        <v/>
      </c>
      <c r="Z30" s="94">
        <f t="shared" si="13"/>
        <v>482944</v>
      </c>
      <c r="AA30" s="85" t="str">
        <f t="shared" si="14"/>
        <v/>
      </c>
      <c r="AB30" s="94" t="str">
        <f t="shared" si="15"/>
        <v/>
      </c>
      <c r="AC30" s="95" t="str">
        <f t="shared" si="16"/>
        <v/>
      </c>
      <c r="AD30" s="178" t="str">
        <f t="shared" si="17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606</v>
      </c>
      <c r="D31" s="135">
        <v>2700</v>
      </c>
      <c r="E31" s="133" t="s">
        <v>675</v>
      </c>
      <c r="F31" s="82" t="s">
        <v>356</v>
      </c>
      <c r="G31" s="82" t="s">
        <v>69</v>
      </c>
      <c r="H31" s="84">
        <v>27</v>
      </c>
      <c r="I31" s="84">
        <v>3</v>
      </c>
      <c r="J31" s="84">
        <v>1</v>
      </c>
      <c r="K31" s="136">
        <f t="shared" si="8"/>
        <v>3</v>
      </c>
      <c r="L31" s="133" t="s">
        <v>3511</v>
      </c>
      <c r="M31" s="162"/>
      <c r="N31" s="162"/>
      <c r="O31" s="163"/>
      <c r="P31" s="164"/>
      <c r="Q31" s="165"/>
      <c r="R31" s="137">
        <f t="shared" si="9"/>
        <v>3</v>
      </c>
      <c r="S31" s="170"/>
      <c r="T31" s="176" t="str">
        <f t="shared" si="10"/>
        <v/>
      </c>
      <c r="U31" s="94">
        <v>8</v>
      </c>
      <c r="V31" s="84">
        <v>245</v>
      </c>
      <c r="W31" s="85">
        <v>10</v>
      </c>
      <c r="X31" s="94">
        <f t="shared" si="11"/>
        <v>1587</v>
      </c>
      <c r="Y31" s="85" t="str">
        <f t="shared" si="12"/>
        <v/>
      </c>
      <c r="Z31" s="94">
        <f t="shared" si="13"/>
        <v>44436</v>
      </c>
      <c r="AA31" s="85" t="str">
        <f t="shared" si="14"/>
        <v/>
      </c>
      <c r="AB31" s="94" t="str">
        <f t="shared" si="15"/>
        <v/>
      </c>
      <c r="AC31" s="95" t="str">
        <f t="shared" si="16"/>
        <v/>
      </c>
      <c r="AD31" s="178" t="str">
        <f t="shared" si="17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606</v>
      </c>
      <c r="D32" s="135">
        <v>2700</v>
      </c>
      <c r="E32" s="133" t="s">
        <v>674</v>
      </c>
      <c r="F32" s="82" t="s">
        <v>682</v>
      </c>
      <c r="G32" s="82" t="s">
        <v>45</v>
      </c>
      <c r="H32" s="84" t="s">
        <v>46</v>
      </c>
      <c r="I32" s="84">
        <v>1</v>
      </c>
      <c r="J32" s="84">
        <v>1</v>
      </c>
      <c r="K32" s="136"/>
      <c r="L32" s="133" t="s">
        <v>3511</v>
      </c>
      <c r="M32" s="162"/>
      <c r="N32" s="162"/>
      <c r="O32" s="163"/>
      <c r="P32" s="164"/>
      <c r="Q32" s="165"/>
      <c r="R32" s="137">
        <f t="shared" si="9"/>
        <v>1</v>
      </c>
      <c r="S32" s="170"/>
      <c r="T32" s="176" t="str">
        <f t="shared" si="10"/>
        <v/>
      </c>
      <c r="U32" s="94" t="s">
        <v>213</v>
      </c>
      <c r="V32" s="84" t="s">
        <v>213</v>
      </c>
      <c r="W32" s="85" t="s">
        <v>213</v>
      </c>
      <c r="X32" s="94" t="str">
        <f t="shared" si="11"/>
        <v>-</v>
      </c>
      <c r="Y32" s="85" t="str">
        <f t="shared" si="12"/>
        <v/>
      </c>
      <c r="Z32" s="94" t="str">
        <f t="shared" si="13"/>
        <v>-</v>
      </c>
      <c r="AA32" s="85" t="str">
        <f t="shared" si="14"/>
        <v/>
      </c>
      <c r="AB32" s="94" t="str">
        <f t="shared" si="15"/>
        <v/>
      </c>
      <c r="AC32" s="95" t="str">
        <f t="shared" si="16"/>
        <v/>
      </c>
      <c r="AD32" s="178" t="str">
        <f t="shared" si="17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667</v>
      </c>
      <c r="D33" s="135">
        <v>2700</v>
      </c>
      <c r="E33" s="133" t="s">
        <v>676</v>
      </c>
      <c r="F33" s="82" t="s">
        <v>646</v>
      </c>
      <c r="G33" s="82" t="s">
        <v>152</v>
      </c>
      <c r="H33" s="84">
        <v>55</v>
      </c>
      <c r="I33" s="84">
        <v>4</v>
      </c>
      <c r="J33" s="84">
        <v>4</v>
      </c>
      <c r="K33" s="136">
        <f t="shared" si="8"/>
        <v>16</v>
      </c>
      <c r="L33" s="133" t="s">
        <v>3511</v>
      </c>
      <c r="M33" s="162"/>
      <c r="N33" s="162"/>
      <c r="O33" s="163"/>
      <c r="P33" s="164"/>
      <c r="Q33" s="165"/>
      <c r="R33" s="137">
        <f t="shared" si="9"/>
        <v>4</v>
      </c>
      <c r="S33" s="170"/>
      <c r="T33" s="176" t="str">
        <f t="shared" si="10"/>
        <v/>
      </c>
      <c r="U33" s="94">
        <v>8</v>
      </c>
      <c r="V33" s="84">
        <v>245</v>
      </c>
      <c r="W33" s="85">
        <v>10</v>
      </c>
      <c r="X33" s="94">
        <f t="shared" si="11"/>
        <v>17248</v>
      </c>
      <c r="Y33" s="85" t="str">
        <f t="shared" si="12"/>
        <v/>
      </c>
      <c r="Z33" s="94">
        <f t="shared" si="13"/>
        <v>482944</v>
      </c>
      <c r="AA33" s="85" t="str">
        <f t="shared" si="14"/>
        <v/>
      </c>
      <c r="AB33" s="94" t="str">
        <f t="shared" si="15"/>
        <v/>
      </c>
      <c r="AC33" s="95" t="str">
        <f t="shared" si="16"/>
        <v/>
      </c>
      <c r="AD33" s="178" t="str">
        <f t="shared" si="17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668</v>
      </c>
      <c r="D34" s="135">
        <v>2700</v>
      </c>
      <c r="E34" s="133" t="s">
        <v>676</v>
      </c>
      <c r="F34" s="82" t="s">
        <v>646</v>
      </c>
      <c r="G34" s="82" t="s">
        <v>152</v>
      </c>
      <c r="H34" s="84">
        <v>55</v>
      </c>
      <c r="I34" s="84">
        <v>4</v>
      </c>
      <c r="J34" s="84">
        <v>4</v>
      </c>
      <c r="K34" s="136">
        <f t="shared" si="8"/>
        <v>16</v>
      </c>
      <c r="L34" s="133" t="s">
        <v>3511</v>
      </c>
      <c r="M34" s="162"/>
      <c r="N34" s="162"/>
      <c r="O34" s="163"/>
      <c r="P34" s="164"/>
      <c r="Q34" s="165"/>
      <c r="R34" s="137">
        <f t="shared" si="9"/>
        <v>4</v>
      </c>
      <c r="S34" s="170"/>
      <c r="T34" s="176" t="str">
        <f t="shared" si="10"/>
        <v/>
      </c>
      <c r="U34" s="94">
        <v>8</v>
      </c>
      <c r="V34" s="84">
        <v>245</v>
      </c>
      <c r="W34" s="85">
        <v>10</v>
      </c>
      <c r="X34" s="94">
        <f t="shared" si="11"/>
        <v>17248</v>
      </c>
      <c r="Y34" s="85" t="str">
        <f t="shared" si="12"/>
        <v/>
      </c>
      <c r="Z34" s="94">
        <f t="shared" si="13"/>
        <v>482944</v>
      </c>
      <c r="AA34" s="85" t="str">
        <f t="shared" si="14"/>
        <v/>
      </c>
      <c r="AB34" s="94" t="str">
        <f t="shared" si="15"/>
        <v/>
      </c>
      <c r="AC34" s="95" t="str">
        <f t="shared" si="16"/>
        <v/>
      </c>
      <c r="AD34" s="178" t="str">
        <f t="shared" si="17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668</v>
      </c>
      <c r="D35" s="135">
        <v>2700</v>
      </c>
      <c r="E35" s="133" t="s">
        <v>674</v>
      </c>
      <c r="F35" s="82" t="s">
        <v>682</v>
      </c>
      <c r="G35" s="82" t="s">
        <v>45</v>
      </c>
      <c r="H35" s="84" t="s">
        <v>46</v>
      </c>
      <c r="I35" s="84">
        <v>1</v>
      </c>
      <c r="J35" s="84">
        <v>1</v>
      </c>
      <c r="K35" s="136">
        <f t="shared" si="8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9"/>
        <v>1</v>
      </c>
      <c r="S35" s="170"/>
      <c r="T35" s="176" t="str">
        <f t="shared" si="10"/>
        <v/>
      </c>
      <c r="U35" s="94" t="s">
        <v>213</v>
      </c>
      <c r="V35" s="84" t="s">
        <v>213</v>
      </c>
      <c r="W35" s="85" t="s">
        <v>213</v>
      </c>
      <c r="X35" s="94" t="str">
        <f t="shared" si="11"/>
        <v>-</v>
      </c>
      <c r="Y35" s="85" t="str">
        <f t="shared" si="12"/>
        <v/>
      </c>
      <c r="Z35" s="94" t="str">
        <f t="shared" si="13"/>
        <v>-</v>
      </c>
      <c r="AA35" s="85" t="str">
        <f t="shared" si="14"/>
        <v/>
      </c>
      <c r="AB35" s="94" t="str">
        <f t="shared" si="15"/>
        <v/>
      </c>
      <c r="AC35" s="95" t="str">
        <f t="shared" si="16"/>
        <v/>
      </c>
      <c r="AD35" s="178" t="str">
        <f t="shared" si="17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172</v>
      </c>
      <c r="D36" s="135">
        <v>2700</v>
      </c>
      <c r="E36" s="133" t="s">
        <v>496</v>
      </c>
      <c r="F36" s="82" t="s">
        <v>363</v>
      </c>
      <c r="G36" s="82" t="s">
        <v>681</v>
      </c>
      <c r="H36" s="84">
        <v>45</v>
      </c>
      <c r="I36" s="84">
        <v>1</v>
      </c>
      <c r="J36" s="84">
        <v>2</v>
      </c>
      <c r="K36" s="136">
        <f t="shared" si="8"/>
        <v>2</v>
      </c>
      <c r="L36" s="133" t="s">
        <v>3511</v>
      </c>
      <c r="M36" s="162"/>
      <c r="N36" s="162"/>
      <c r="O36" s="163"/>
      <c r="P36" s="164"/>
      <c r="Q36" s="165"/>
      <c r="R36" s="137">
        <f t="shared" si="9"/>
        <v>1</v>
      </c>
      <c r="S36" s="170"/>
      <c r="T36" s="176" t="str">
        <f t="shared" si="10"/>
        <v/>
      </c>
      <c r="U36" s="94">
        <v>2</v>
      </c>
      <c r="V36" s="84">
        <v>245</v>
      </c>
      <c r="W36" s="85">
        <v>10</v>
      </c>
      <c r="X36" s="94">
        <f t="shared" si="11"/>
        <v>441</v>
      </c>
      <c r="Y36" s="85" t="str">
        <f t="shared" si="12"/>
        <v/>
      </c>
      <c r="Z36" s="94">
        <f t="shared" si="13"/>
        <v>12348</v>
      </c>
      <c r="AA36" s="85" t="str">
        <f t="shared" si="14"/>
        <v/>
      </c>
      <c r="AB36" s="94" t="str">
        <f t="shared" si="15"/>
        <v/>
      </c>
      <c r="AC36" s="95" t="str">
        <f t="shared" si="16"/>
        <v/>
      </c>
      <c r="AD36" s="178" t="str">
        <f t="shared" si="17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543</v>
      </c>
      <c r="D37" s="135">
        <v>2700</v>
      </c>
      <c r="E37" s="133" t="s">
        <v>496</v>
      </c>
      <c r="F37" s="82" t="s">
        <v>363</v>
      </c>
      <c r="G37" s="82" t="s">
        <v>681</v>
      </c>
      <c r="H37" s="84">
        <v>45</v>
      </c>
      <c r="I37" s="84">
        <v>2</v>
      </c>
      <c r="J37" s="84">
        <v>2</v>
      </c>
      <c r="K37" s="136">
        <f t="shared" si="8"/>
        <v>4</v>
      </c>
      <c r="L37" s="133" t="s">
        <v>3511</v>
      </c>
      <c r="M37" s="162"/>
      <c r="N37" s="162"/>
      <c r="O37" s="163"/>
      <c r="P37" s="164"/>
      <c r="Q37" s="165"/>
      <c r="R37" s="137">
        <f t="shared" si="9"/>
        <v>2</v>
      </c>
      <c r="S37" s="170"/>
      <c r="T37" s="176" t="str">
        <f t="shared" si="10"/>
        <v/>
      </c>
      <c r="U37" s="94">
        <v>8</v>
      </c>
      <c r="V37" s="84">
        <v>245</v>
      </c>
      <c r="W37" s="85">
        <v>10</v>
      </c>
      <c r="X37" s="94">
        <f t="shared" si="11"/>
        <v>3528</v>
      </c>
      <c r="Y37" s="85" t="str">
        <f t="shared" si="12"/>
        <v/>
      </c>
      <c r="Z37" s="94">
        <f t="shared" si="13"/>
        <v>98784</v>
      </c>
      <c r="AA37" s="85" t="str">
        <f t="shared" si="14"/>
        <v/>
      </c>
      <c r="AB37" s="94" t="str">
        <f t="shared" si="15"/>
        <v/>
      </c>
      <c r="AC37" s="95" t="str">
        <f t="shared" si="16"/>
        <v/>
      </c>
      <c r="AD37" s="178" t="str">
        <f t="shared" si="17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669</v>
      </c>
      <c r="D38" s="135">
        <v>2700</v>
      </c>
      <c r="E38" s="133" t="s">
        <v>530</v>
      </c>
      <c r="F38" s="82" t="s">
        <v>363</v>
      </c>
      <c r="G38" s="82" t="s">
        <v>685</v>
      </c>
      <c r="H38" s="84">
        <v>34</v>
      </c>
      <c r="I38" s="84">
        <v>9</v>
      </c>
      <c r="J38" s="84">
        <v>2</v>
      </c>
      <c r="K38" s="136">
        <f t="shared" si="8"/>
        <v>18</v>
      </c>
      <c r="L38" s="133" t="s">
        <v>3511</v>
      </c>
      <c r="M38" s="162"/>
      <c r="N38" s="162"/>
      <c r="O38" s="163"/>
      <c r="P38" s="164"/>
      <c r="Q38" s="165"/>
      <c r="R38" s="137">
        <f t="shared" si="9"/>
        <v>9</v>
      </c>
      <c r="S38" s="170"/>
      <c r="T38" s="176" t="str">
        <f t="shared" si="10"/>
        <v/>
      </c>
      <c r="U38" s="94">
        <v>8</v>
      </c>
      <c r="V38" s="84">
        <v>245</v>
      </c>
      <c r="W38" s="85">
        <v>10</v>
      </c>
      <c r="X38" s="94">
        <f t="shared" si="11"/>
        <v>11995</v>
      </c>
      <c r="Y38" s="85" t="str">
        <f t="shared" si="12"/>
        <v/>
      </c>
      <c r="Z38" s="94">
        <f t="shared" si="13"/>
        <v>335860</v>
      </c>
      <c r="AA38" s="85" t="str">
        <f t="shared" si="14"/>
        <v/>
      </c>
      <c r="AB38" s="94" t="str">
        <f t="shared" si="15"/>
        <v/>
      </c>
      <c r="AC38" s="95" t="str">
        <f t="shared" si="16"/>
        <v/>
      </c>
      <c r="AD38" s="178" t="str">
        <f t="shared" si="17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669</v>
      </c>
      <c r="D39" s="135">
        <v>2700</v>
      </c>
      <c r="E39" s="133" t="s">
        <v>674</v>
      </c>
      <c r="F39" s="82" t="s">
        <v>682</v>
      </c>
      <c r="G39" s="82" t="s">
        <v>45</v>
      </c>
      <c r="H39" s="84" t="s">
        <v>46</v>
      </c>
      <c r="I39" s="84">
        <v>1</v>
      </c>
      <c r="J39" s="84">
        <v>1</v>
      </c>
      <c r="K39" s="136">
        <f t="shared" si="8"/>
        <v>1</v>
      </c>
      <c r="L39" s="133" t="s">
        <v>3511</v>
      </c>
      <c r="M39" s="162"/>
      <c r="N39" s="162"/>
      <c r="O39" s="163"/>
      <c r="P39" s="164"/>
      <c r="Q39" s="165"/>
      <c r="R39" s="137">
        <f t="shared" si="9"/>
        <v>1</v>
      </c>
      <c r="S39" s="170"/>
      <c r="T39" s="176" t="str">
        <f t="shared" si="10"/>
        <v/>
      </c>
      <c r="U39" s="94" t="s">
        <v>213</v>
      </c>
      <c r="V39" s="84" t="s">
        <v>213</v>
      </c>
      <c r="W39" s="85" t="s">
        <v>213</v>
      </c>
      <c r="X39" s="94" t="str">
        <f t="shared" si="11"/>
        <v>-</v>
      </c>
      <c r="Y39" s="85" t="str">
        <f t="shared" si="12"/>
        <v/>
      </c>
      <c r="Z39" s="94" t="str">
        <f t="shared" si="13"/>
        <v>-</v>
      </c>
      <c r="AA39" s="85" t="str">
        <f t="shared" si="14"/>
        <v/>
      </c>
      <c r="AB39" s="94" t="str">
        <f t="shared" si="15"/>
        <v/>
      </c>
      <c r="AC39" s="95" t="str">
        <f t="shared" si="16"/>
        <v/>
      </c>
      <c r="AD39" s="178" t="str">
        <f t="shared" si="17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172</v>
      </c>
      <c r="D40" s="135">
        <v>3000</v>
      </c>
      <c r="E40" s="133" t="s">
        <v>496</v>
      </c>
      <c r="F40" s="82" t="s">
        <v>363</v>
      </c>
      <c r="G40" s="82" t="s">
        <v>681</v>
      </c>
      <c r="H40" s="84">
        <v>45</v>
      </c>
      <c r="I40" s="84">
        <v>1</v>
      </c>
      <c r="J40" s="84">
        <v>2</v>
      </c>
      <c r="K40" s="136">
        <f t="shared" si="8"/>
        <v>2</v>
      </c>
      <c r="L40" s="133" t="s">
        <v>3511</v>
      </c>
      <c r="M40" s="162"/>
      <c r="N40" s="162"/>
      <c r="O40" s="163"/>
      <c r="P40" s="164"/>
      <c r="Q40" s="165"/>
      <c r="R40" s="137">
        <f t="shared" si="9"/>
        <v>1</v>
      </c>
      <c r="S40" s="170"/>
      <c r="T40" s="176" t="str">
        <f t="shared" si="10"/>
        <v/>
      </c>
      <c r="U40" s="94">
        <v>2</v>
      </c>
      <c r="V40" s="84">
        <v>245</v>
      </c>
      <c r="W40" s="85">
        <v>10</v>
      </c>
      <c r="X40" s="94">
        <f t="shared" si="11"/>
        <v>441</v>
      </c>
      <c r="Y40" s="85" t="str">
        <f t="shared" si="12"/>
        <v/>
      </c>
      <c r="Z40" s="94">
        <f t="shared" si="13"/>
        <v>12348</v>
      </c>
      <c r="AA40" s="85" t="str">
        <f t="shared" si="14"/>
        <v/>
      </c>
      <c r="AB40" s="94" t="str">
        <f t="shared" si="15"/>
        <v/>
      </c>
      <c r="AC40" s="95" t="str">
        <f t="shared" si="16"/>
        <v/>
      </c>
      <c r="AD40" s="178" t="str">
        <f t="shared" si="17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670</v>
      </c>
      <c r="D41" s="135">
        <v>3000</v>
      </c>
      <c r="E41" s="133" t="s">
        <v>496</v>
      </c>
      <c r="F41" s="82" t="s">
        <v>363</v>
      </c>
      <c r="G41" s="82" t="s">
        <v>681</v>
      </c>
      <c r="H41" s="84">
        <v>45</v>
      </c>
      <c r="I41" s="84">
        <v>12</v>
      </c>
      <c r="J41" s="84">
        <v>2</v>
      </c>
      <c r="K41" s="136">
        <f t="shared" si="8"/>
        <v>24</v>
      </c>
      <c r="L41" s="133" t="s">
        <v>3511</v>
      </c>
      <c r="M41" s="162"/>
      <c r="N41" s="162"/>
      <c r="O41" s="163"/>
      <c r="P41" s="164"/>
      <c r="Q41" s="165"/>
      <c r="R41" s="137">
        <f t="shared" si="9"/>
        <v>12</v>
      </c>
      <c r="S41" s="170"/>
      <c r="T41" s="176" t="str">
        <f t="shared" si="10"/>
        <v/>
      </c>
      <c r="U41" s="94">
        <v>8</v>
      </c>
      <c r="V41" s="84">
        <v>245</v>
      </c>
      <c r="W41" s="85">
        <v>10</v>
      </c>
      <c r="X41" s="94">
        <f t="shared" si="11"/>
        <v>21168</v>
      </c>
      <c r="Y41" s="85" t="str">
        <f t="shared" si="12"/>
        <v/>
      </c>
      <c r="Z41" s="94">
        <f t="shared" si="13"/>
        <v>592704</v>
      </c>
      <c r="AA41" s="85" t="str">
        <f t="shared" si="14"/>
        <v/>
      </c>
      <c r="AB41" s="94" t="str">
        <f t="shared" si="15"/>
        <v/>
      </c>
      <c r="AC41" s="95" t="str">
        <f t="shared" si="16"/>
        <v/>
      </c>
      <c r="AD41" s="178" t="str">
        <f t="shared" si="17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670</v>
      </c>
      <c r="D42" s="135">
        <v>3000</v>
      </c>
      <c r="E42" s="133" t="s">
        <v>674</v>
      </c>
      <c r="F42" s="82" t="s">
        <v>682</v>
      </c>
      <c r="G42" s="82" t="s">
        <v>45</v>
      </c>
      <c r="H42" s="84" t="s">
        <v>46</v>
      </c>
      <c r="I42" s="84">
        <v>2</v>
      </c>
      <c r="J42" s="84">
        <v>1</v>
      </c>
      <c r="K42" s="136">
        <f t="shared" si="8"/>
        <v>2</v>
      </c>
      <c r="L42" s="133" t="s">
        <v>3511</v>
      </c>
      <c r="M42" s="162"/>
      <c r="N42" s="162"/>
      <c r="O42" s="163"/>
      <c r="P42" s="164"/>
      <c r="Q42" s="165"/>
      <c r="R42" s="137">
        <f t="shared" si="9"/>
        <v>2</v>
      </c>
      <c r="S42" s="170"/>
      <c r="T42" s="176" t="str">
        <f t="shared" si="10"/>
        <v/>
      </c>
      <c r="U42" s="94" t="s">
        <v>213</v>
      </c>
      <c r="V42" s="84" t="s">
        <v>213</v>
      </c>
      <c r="W42" s="85" t="s">
        <v>213</v>
      </c>
      <c r="X42" s="94" t="str">
        <f t="shared" si="11"/>
        <v>-</v>
      </c>
      <c r="Y42" s="85" t="str">
        <f t="shared" si="12"/>
        <v/>
      </c>
      <c r="Z42" s="94" t="str">
        <f t="shared" si="13"/>
        <v>-</v>
      </c>
      <c r="AA42" s="85" t="str">
        <f t="shared" si="14"/>
        <v/>
      </c>
      <c r="AB42" s="94" t="str">
        <f t="shared" si="15"/>
        <v/>
      </c>
      <c r="AC42" s="95" t="str">
        <f t="shared" si="16"/>
        <v/>
      </c>
      <c r="AD42" s="178" t="str">
        <f t="shared" si="17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670</v>
      </c>
      <c r="D43" s="135">
        <v>3000</v>
      </c>
      <c r="E43" s="133" t="s">
        <v>497</v>
      </c>
      <c r="F43" s="82" t="s">
        <v>683</v>
      </c>
      <c r="G43" s="82" t="s">
        <v>684</v>
      </c>
      <c r="H43" s="84">
        <v>3.9</v>
      </c>
      <c r="I43" s="84">
        <v>1</v>
      </c>
      <c r="J43" s="84">
        <v>1</v>
      </c>
      <c r="K43" s="136">
        <f t="shared" si="8"/>
        <v>1</v>
      </c>
      <c r="L43" s="133" t="s">
        <v>3511</v>
      </c>
      <c r="M43" s="162"/>
      <c r="N43" s="162"/>
      <c r="O43" s="163"/>
      <c r="P43" s="164"/>
      <c r="Q43" s="165"/>
      <c r="R43" s="137">
        <f t="shared" si="9"/>
        <v>1</v>
      </c>
      <c r="S43" s="170"/>
      <c r="T43" s="176" t="str">
        <f t="shared" si="10"/>
        <v/>
      </c>
      <c r="U43" s="94">
        <v>24</v>
      </c>
      <c r="V43" s="84">
        <v>365</v>
      </c>
      <c r="W43" s="85">
        <v>10</v>
      </c>
      <c r="X43" s="94">
        <f t="shared" si="11"/>
        <v>341</v>
      </c>
      <c r="Y43" s="85" t="str">
        <f t="shared" si="12"/>
        <v/>
      </c>
      <c r="Z43" s="94">
        <f t="shared" si="13"/>
        <v>9548</v>
      </c>
      <c r="AA43" s="85" t="str">
        <f t="shared" si="14"/>
        <v/>
      </c>
      <c r="AB43" s="94" t="str">
        <f t="shared" si="15"/>
        <v/>
      </c>
      <c r="AC43" s="95" t="str">
        <f t="shared" si="16"/>
        <v/>
      </c>
      <c r="AD43" s="178" t="str">
        <f t="shared" si="17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671</v>
      </c>
      <c r="D44" s="135"/>
      <c r="E44" s="133" t="s">
        <v>677</v>
      </c>
      <c r="F44" s="82" t="s">
        <v>208</v>
      </c>
      <c r="G44" s="82" t="s">
        <v>75</v>
      </c>
      <c r="H44" s="84">
        <v>22</v>
      </c>
      <c r="I44" s="84">
        <v>3</v>
      </c>
      <c r="J44" s="84">
        <v>1</v>
      </c>
      <c r="K44" s="136">
        <f t="shared" si="8"/>
        <v>3</v>
      </c>
      <c r="L44" s="133" t="s">
        <v>3511</v>
      </c>
      <c r="M44" s="162"/>
      <c r="N44" s="162"/>
      <c r="O44" s="163"/>
      <c r="P44" s="164"/>
      <c r="Q44" s="165"/>
      <c r="R44" s="137">
        <f t="shared" si="9"/>
        <v>3</v>
      </c>
      <c r="S44" s="170"/>
      <c r="T44" s="176" t="str">
        <f t="shared" si="10"/>
        <v/>
      </c>
      <c r="U44" s="94">
        <v>8</v>
      </c>
      <c r="V44" s="84">
        <v>245</v>
      </c>
      <c r="W44" s="85">
        <v>10</v>
      </c>
      <c r="X44" s="94">
        <f t="shared" si="11"/>
        <v>1293</v>
      </c>
      <c r="Y44" s="85" t="str">
        <f t="shared" si="12"/>
        <v/>
      </c>
      <c r="Z44" s="94">
        <f t="shared" si="13"/>
        <v>36204</v>
      </c>
      <c r="AA44" s="85" t="str">
        <f t="shared" si="14"/>
        <v/>
      </c>
      <c r="AB44" s="94" t="str">
        <f t="shared" si="15"/>
        <v/>
      </c>
      <c r="AC44" s="95" t="str">
        <f t="shared" si="16"/>
        <v/>
      </c>
      <c r="AD44" s="178" t="str">
        <f t="shared" si="17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170</v>
      </c>
      <c r="D45" s="135">
        <v>2750</v>
      </c>
      <c r="E45" s="133" t="s">
        <v>496</v>
      </c>
      <c r="F45" s="82" t="s">
        <v>363</v>
      </c>
      <c r="G45" s="82" t="s">
        <v>681</v>
      </c>
      <c r="H45" s="84">
        <v>45</v>
      </c>
      <c r="I45" s="84">
        <v>8</v>
      </c>
      <c r="J45" s="84">
        <v>2</v>
      </c>
      <c r="K45" s="136">
        <f t="shared" si="8"/>
        <v>16</v>
      </c>
      <c r="L45" s="133" t="s">
        <v>3511</v>
      </c>
      <c r="M45" s="162"/>
      <c r="N45" s="162"/>
      <c r="O45" s="163"/>
      <c r="P45" s="164"/>
      <c r="Q45" s="165"/>
      <c r="R45" s="137">
        <f t="shared" si="9"/>
        <v>8</v>
      </c>
      <c r="S45" s="170"/>
      <c r="T45" s="176" t="str">
        <f t="shared" si="10"/>
        <v/>
      </c>
      <c r="U45" s="94">
        <v>8</v>
      </c>
      <c r="V45" s="84">
        <v>245</v>
      </c>
      <c r="W45" s="85">
        <v>10</v>
      </c>
      <c r="X45" s="94">
        <f t="shared" si="11"/>
        <v>14112</v>
      </c>
      <c r="Y45" s="85" t="str">
        <f t="shared" si="12"/>
        <v/>
      </c>
      <c r="Z45" s="94">
        <f t="shared" si="13"/>
        <v>395136</v>
      </c>
      <c r="AA45" s="85" t="str">
        <f t="shared" si="14"/>
        <v/>
      </c>
      <c r="AB45" s="94" t="str">
        <f t="shared" si="15"/>
        <v/>
      </c>
      <c r="AC45" s="95" t="str">
        <f t="shared" si="16"/>
        <v/>
      </c>
      <c r="AD45" s="178" t="str">
        <f t="shared" si="17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170</v>
      </c>
      <c r="D46" s="135">
        <v>2750</v>
      </c>
      <c r="E46" s="133" t="s">
        <v>674</v>
      </c>
      <c r="F46" s="82" t="s">
        <v>682</v>
      </c>
      <c r="G46" s="82" t="s">
        <v>45</v>
      </c>
      <c r="H46" s="84" t="s">
        <v>46</v>
      </c>
      <c r="I46" s="84">
        <v>1</v>
      </c>
      <c r="J46" s="84">
        <v>1</v>
      </c>
      <c r="K46" s="136">
        <f t="shared" si="8"/>
        <v>1</v>
      </c>
      <c r="L46" s="133" t="s">
        <v>3511</v>
      </c>
      <c r="M46" s="162"/>
      <c r="N46" s="162"/>
      <c r="O46" s="163"/>
      <c r="P46" s="164"/>
      <c r="Q46" s="165"/>
      <c r="R46" s="137">
        <f t="shared" si="9"/>
        <v>1</v>
      </c>
      <c r="S46" s="170"/>
      <c r="T46" s="176" t="str">
        <f t="shared" si="10"/>
        <v/>
      </c>
      <c r="U46" s="94" t="s">
        <v>213</v>
      </c>
      <c r="V46" s="84" t="s">
        <v>213</v>
      </c>
      <c r="W46" s="85" t="s">
        <v>213</v>
      </c>
      <c r="X46" s="94" t="str">
        <f t="shared" si="11"/>
        <v>-</v>
      </c>
      <c r="Y46" s="85" t="str">
        <f t="shared" si="12"/>
        <v/>
      </c>
      <c r="Z46" s="94" t="str">
        <f t="shared" si="13"/>
        <v>-</v>
      </c>
      <c r="AA46" s="85" t="str">
        <f t="shared" si="14"/>
        <v/>
      </c>
      <c r="AB46" s="94" t="str">
        <f t="shared" si="15"/>
        <v/>
      </c>
      <c r="AC46" s="95" t="str">
        <f t="shared" si="16"/>
        <v/>
      </c>
      <c r="AD46" s="178" t="str">
        <f t="shared" si="17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665</v>
      </c>
      <c r="D47" s="135">
        <v>2400</v>
      </c>
      <c r="E47" s="133" t="s">
        <v>675</v>
      </c>
      <c r="F47" s="82" t="s">
        <v>356</v>
      </c>
      <c r="G47" s="82" t="s">
        <v>69</v>
      </c>
      <c r="H47" s="84">
        <v>27</v>
      </c>
      <c r="I47" s="84">
        <v>6</v>
      </c>
      <c r="J47" s="84">
        <v>1</v>
      </c>
      <c r="K47" s="136">
        <f t="shared" si="8"/>
        <v>6</v>
      </c>
      <c r="L47" s="133" t="s">
        <v>3511</v>
      </c>
      <c r="M47" s="162"/>
      <c r="N47" s="162"/>
      <c r="O47" s="163"/>
      <c r="P47" s="164"/>
      <c r="Q47" s="165"/>
      <c r="R47" s="137">
        <f t="shared" si="9"/>
        <v>6</v>
      </c>
      <c r="S47" s="170"/>
      <c r="T47" s="176" t="str">
        <f t="shared" si="10"/>
        <v/>
      </c>
      <c r="U47" s="94">
        <v>2</v>
      </c>
      <c r="V47" s="84">
        <v>245</v>
      </c>
      <c r="W47" s="85">
        <v>10</v>
      </c>
      <c r="X47" s="94">
        <f t="shared" si="11"/>
        <v>793</v>
      </c>
      <c r="Y47" s="85" t="str">
        <f t="shared" si="12"/>
        <v/>
      </c>
      <c r="Z47" s="94">
        <f t="shared" si="13"/>
        <v>22204</v>
      </c>
      <c r="AA47" s="85" t="str">
        <f t="shared" si="14"/>
        <v/>
      </c>
      <c r="AB47" s="94" t="str">
        <f t="shared" si="15"/>
        <v/>
      </c>
      <c r="AC47" s="95" t="str">
        <f t="shared" si="16"/>
        <v/>
      </c>
      <c r="AD47" s="178" t="str">
        <f t="shared" si="17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195</v>
      </c>
      <c r="D48" s="135">
        <v>3000</v>
      </c>
      <c r="E48" s="133" t="s">
        <v>676</v>
      </c>
      <c r="F48" s="82" t="s">
        <v>646</v>
      </c>
      <c r="G48" s="82" t="s">
        <v>152</v>
      </c>
      <c r="H48" s="84">
        <v>55</v>
      </c>
      <c r="I48" s="84">
        <v>9</v>
      </c>
      <c r="J48" s="84">
        <v>4</v>
      </c>
      <c r="K48" s="136">
        <f t="shared" si="8"/>
        <v>36</v>
      </c>
      <c r="L48" s="133" t="s">
        <v>3511</v>
      </c>
      <c r="M48" s="162"/>
      <c r="N48" s="162"/>
      <c r="O48" s="163"/>
      <c r="P48" s="164"/>
      <c r="Q48" s="165"/>
      <c r="R48" s="137">
        <f t="shared" si="9"/>
        <v>9</v>
      </c>
      <c r="S48" s="170"/>
      <c r="T48" s="176" t="str">
        <f t="shared" si="10"/>
        <v/>
      </c>
      <c r="U48" s="94">
        <v>8</v>
      </c>
      <c r="V48" s="84">
        <v>245</v>
      </c>
      <c r="W48" s="85">
        <v>10</v>
      </c>
      <c r="X48" s="94">
        <f t="shared" si="11"/>
        <v>38808</v>
      </c>
      <c r="Y48" s="85" t="str">
        <f t="shared" si="12"/>
        <v/>
      </c>
      <c r="Z48" s="94">
        <f t="shared" si="13"/>
        <v>1086624</v>
      </c>
      <c r="AA48" s="85" t="str">
        <f t="shared" si="14"/>
        <v/>
      </c>
      <c r="AB48" s="94" t="str">
        <f t="shared" si="15"/>
        <v/>
      </c>
      <c r="AC48" s="95" t="str">
        <f t="shared" si="16"/>
        <v/>
      </c>
      <c r="AD48" s="178" t="str">
        <f t="shared" si="17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195</v>
      </c>
      <c r="D49" s="135">
        <v>3000</v>
      </c>
      <c r="E49" s="133" t="s">
        <v>674</v>
      </c>
      <c r="F49" s="82" t="s">
        <v>682</v>
      </c>
      <c r="G49" s="82" t="s">
        <v>45</v>
      </c>
      <c r="H49" s="84" t="s">
        <v>46</v>
      </c>
      <c r="I49" s="84">
        <v>1</v>
      </c>
      <c r="J49" s="84">
        <v>1</v>
      </c>
      <c r="K49" s="136">
        <f t="shared" si="8"/>
        <v>1</v>
      </c>
      <c r="L49" s="133" t="s">
        <v>3511</v>
      </c>
      <c r="M49" s="162"/>
      <c r="N49" s="162"/>
      <c r="O49" s="163"/>
      <c r="P49" s="164"/>
      <c r="Q49" s="165"/>
      <c r="R49" s="137">
        <f t="shared" si="9"/>
        <v>1</v>
      </c>
      <c r="S49" s="170"/>
      <c r="T49" s="176" t="str">
        <f t="shared" si="10"/>
        <v/>
      </c>
      <c r="U49" s="94" t="s">
        <v>213</v>
      </c>
      <c r="V49" s="84" t="s">
        <v>213</v>
      </c>
      <c r="W49" s="85" t="s">
        <v>213</v>
      </c>
      <c r="X49" s="94" t="str">
        <f t="shared" si="11"/>
        <v>-</v>
      </c>
      <c r="Y49" s="85" t="str">
        <f t="shared" si="12"/>
        <v/>
      </c>
      <c r="Z49" s="94" t="str">
        <f t="shared" si="13"/>
        <v>-</v>
      </c>
      <c r="AA49" s="85" t="str">
        <f t="shared" si="14"/>
        <v/>
      </c>
      <c r="AB49" s="94" t="str">
        <f t="shared" si="15"/>
        <v/>
      </c>
      <c r="AC49" s="95" t="str">
        <f t="shared" si="16"/>
        <v/>
      </c>
      <c r="AD49" s="178" t="str">
        <f t="shared" si="17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565</v>
      </c>
      <c r="D50" s="135">
        <v>3000</v>
      </c>
      <c r="E50" s="133" t="s">
        <v>496</v>
      </c>
      <c r="F50" s="82" t="s">
        <v>363</v>
      </c>
      <c r="G50" s="82" t="s">
        <v>681</v>
      </c>
      <c r="H50" s="84">
        <v>45</v>
      </c>
      <c r="I50" s="84">
        <v>2</v>
      </c>
      <c r="J50" s="84">
        <v>2</v>
      </c>
      <c r="K50" s="136">
        <f t="shared" si="8"/>
        <v>4</v>
      </c>
      <c r="L50" s="133" t="s">
        <v>3511</v>
      </c>
      <c r="M50" s="162"/>
      <c r="N50" s="162"/>
      <c r="O50" s="163"/>
      <c r="P50" s="164"/>
      <c r="Q50" s="165"/>
      <c r="R50" s="137">
        <f t="shared" si="9"/>
        <v>2</v>
      </c>
      <c r="S50" s="170"/>
      <c r="T50" s="176" t="str">
        <f t="shared" si="10"/>
        <v/>
      </c>
      <c r="U50" s="94">
        <v>8</v>
      </c>
      <c r="V50" s="84">
        <v>245</v>
      </c>
      <c r="W50" s="85">
        <v>10</v>
      </c>
      <c r="X50" s="94">
        <f t="shared" si="11"/>
        <v>3528</v>
      </c>
      <c r="Y50" s="85" t="str">
        <f t="shared" si="12"/>
        <v/>
      </c>
      <c r="Z50" s="94">
        <f t="shared" si="13"/>
        <v>98784</v>
      </c>
      <c r="AA50" s="85" t="str">
        <f t="shared" si="14"/>
        <v/>
      </c>
      <c r="AB50" s="94" t="str">
        <f t="shared" si="15"/>
        <v/>
      </c>
      <c r="AC50" s="95" t="str">
        <f t="shared" si="16"/>
        <v/>
      </c>
      <c r="AD50" s="178" t="str">
        <f t="shared" si="17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565</v>
      </c>
      <c r="D51" s="135">
        <v>3000</v>
      </c>
      <c r="E51" s="133" t="s">
        <v>674</v>
      </c>
      <c r="F51" s="82" t="s">
        <v>682</v>
      </c>
      <c r="G51" s="82" t="s">
        <v>45</v>
      </c>
      <c r="H51" s="84" t="s">
        <v>46</v>
      </c>
      <c r="I51" s="84">
        <v>1</v>
      </c>
      <c r="J51" s="84">
        <v>1</v>
      </c>
      <c r="K51" s="136">
        <f t="shared" si="8"/>
        <v>1</v>
      </c>
      <c r="L51" s="133" t="s">
        <v>3511</v>
      </c>
      <c r="M51" s="162"/>
      <c r="N51" s="162"/>
      <c r="O51" s="163"/>
      <c r="P51" s="164"/>
      <c r="Q51" s="165"/>
      <c r="R51" s="137">
        <f t="shared" si="9"/>
        <v>1</v>
      </c>
      <c r="S51" s="170"/>
      <c r="T51" s="176" t="str">
        <f t="shared" si="10"/>
        <v/>
      </c>
      <c r="U51" s="94" t="s">
        <v>213</v>
      </c>
      <c r="V51" s="84" t="s">
        <v>213</v>
      </c>
      <c r="W51" s="85" t="s">
        <v>213</v>
      </c>
      <c r="X51" s="94" t="str">
        <f t="shared" si="11"/>
        <v>-</v>
      </c>
      <c r="Y51" s="85" t="str">
        <f t="shared" si="12"/>
        <v/>
      </c>
      <c r="Z51" s="94" t="str">
        <f t="shared" si="13"/>
        <v>-</v>
      </c>
      <c r="AA51" s="85" t="str">
        <f t="shared" si="14"/>
        <v/>
      </c>
      <c r="AB51" s="94" t="str">
        <f t="shared" si="15"/>
        <v/>
      </c>
      <c r="AC51" s="95" t="str">
        <f t="shared" si="16"/>
        <v/>
      </c>
      <c r="AD51" s="178" t="str">
        <f t="shared" si="17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672</v>
      </c>
      <c r="D52" s="135">
        <v>3000</v>
      </c>
      <c r="E52" s="133" t="s">
        <v>676</v>
      </c>
      <c r="F52" s="82" t="s">
        <v>646</v>
      </c>
      <c r="G52" s="82" t="s">
        <v>152</v>
      </c>
      <c r="H52" s="84">
        <v>55</v>
      </c>
      <c r="I52" s="84">
        <v>9</v>
      </c>
      <c r="J52" s="84">
        <v>4</v>
      </c>
      <c r="K52" s="136">
        <f t="shared" si="8"/>
        <v>36</v>
      </c>
      <c r="L52" s="133" t="s">
        <v>3511</v>
      </c>
      <c r="M52" s="162"/>
      <c r="N52" s="162"/>
      <c r="O52" s="163"/>
      <c r="P52" s="164"/>
      <c r="Q52" s="165"/>
      <c r="R52" s="137">
        <f t="shared" si="9"/>
        <v>9</v>
      </c>
      <c r="S52" s="170"/>
      <c r="T52" s="176" t="str">
        <f t="shared" si="10"/>
        <v/>
      </c>
      <c r="U52" s="94">
        <v>8</v>
      </c>
      <c r="V52" s="84">
        <v>245</v>
      </c>
      <c r="W52" s="85">
        <v>10</v>
      </c>
      <c r="X52" s="94">
        <f t="shared" si="11"/>
        <v>38808</v>
      </c>
      <c r="Y52" s="85" t="str">
        <f t="shared" si="12"/>
        <v/>
      </c>
      <c r="Z52" s="94">
        <f t="shared" si="13"/>
        <v>1086624</v>
      </c>
      <c r="AA52" s="85" t="str">
        <f t="shared" si="14"/>
        <v/>
      </c>
      <c r="AB52" s="94" t="str">
        <f t="shared" si="15"/>
        <v/>
      </c>
      <c r="AC52" s="95" t="str">
        <f t="shared" si="16"/>
        <v/>
      </c>
      <c r="AD52" s="178" t="str">
        <f t="shared" si="17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672</v>
      </c>
      <c r="D53" s="135">
        <v>3000</v>
      </c>
      <c r="E53" s="133" t="s">
        <v>674</v>
      </c>
      <c r="F53" s="82" t="s">
        <v>682</v>
      </c>
      <c r="G53" s="82" t="s">
        <v>45</v>
      </c>
      <c r="H53" s="84" t="s">
        <v>46</v>
      </c>
      <c r="I53" s="84">
        <v>1</v>
      </c>
      <c r="J53" s="84">
        <v>1</v>
      </c>
      <c r="K53" s="136">
        <f t="shared" si="8"/>
        <v>1</v>
      </c>
      <c r="L53" s="133" t="s">
        <v>3511</v>
      </c>
      <c r="M53" s="162"/>
      <c r="N53" s="162"/>
      <c r="O53" s="163"/>
      <c r="P53" s="164"/>
      <c r="Q53" s="165"/>
      <c r="R53" s="137">
        <f t="shared" si="9"/>
        <v>1</v>
      </c>
      <c r="S53" s="170"/>
      <c r="T53" s="176" t="str">
        <f t="shared" si="10"/>
        <v/>
      </c>
      <c r="U53" s="94" t="s">
        <v>213</v>
      </c>
      <c r="V53" s="84" t="s">
        <v>213</v>
      </c>
      <c r="W53" s="85" t="s">
        <v>213</v>
      </c>
      <c r="X53" s="94" t="str">
        <f t="shared" si="11"/>
        <v>-</v>
      </c>
      <c r="Y53" s="85" t="str">
        <f t="shared" si="12"/>
        <v/>
      </c>
      <c r="Z53" s="94" t="str">
        <f t="shared" si="13"/>
        <v>-</v>
      </c>
      <c r="AA53" s="85" t="str">
        <f t="shared" si="14"/>
        <v/>
      </c>
      <c r="AB53" s="94" t="str">
        <f t="shared" si="15"/>
        <v/>
      </c>
      <c r="AC53" s="95" t="str">
        <f t="shared" si="16"/>
        <v/>
      </c>
      <c r="AD53" s="178" t="str">
        <f t="shared" si="17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673</v>
      </c>
      <c r="D54" s="135">
        <v>6750</v>
      </c>
      <c r="E54" s="133" t="s">
        <v>678</v>
      </c>
      <c r="F54" s="82" t="s">
        <v>686</v>
      </c>
      <c r="G54" s="82" t="s">
        <v>688</v>
      </c>
      <c r="H54" s="84">
        <v>200</v>
      </c>
      <c r="I54" s="84">
        <v>3</v>
      </c>
      <c r="J54" s="84">
        <v>1</v>
      </c>
      <c r="K54" s="136">
        <f t="shared" si="8"/>
        <v>3</v>
      </c>
      <c r="L54" s="133" t="s">
        <v>3511</v>
      </c>
      <c r="M54" s="162"/>
      <c r="N54" s="162"/>
      <c r="O54" s="163"/>
      <c r="P54" s="164"/>
      <c r="Q54" s="165"/>
      <c r="R54" s="137">
        <f t="shared" si="9"/>
        <v>3</v>
      </c>
      <c r="S54" s="170"/>
      <c r="T54" s="176" t="str">
        <f t="shared" si="10"/>
        <v/>
      </c>
      <c r="U54" s="94">
        <v>8</v>
      </c>
      <c r="V54" s="84">
        <v>245</v>
      </c>
      <c r="W54" s="85">
        <v>10</v>
      </c>
      <c r="X54" s="94">
        <f t="shared" si="11"/>
        <v>11760</v>
      </c>
      <c r="Y54" s="85" t="str">
        <f t="shared" si="12"/>
        <v/>
      </c>
      <c r="Z54" s="94">
        <f t="shared" si="13"/>
        <v>329280</v>
      </c>
      <c r="AA54" s="85" t="str">
        <f t="shared" si="14"/>
        <v/>
      </c>
      <c r="AB54" s="94" t="str">
        <f t="shared" si="15"/>
        <v/>
      </c>
      <c r="AC54" s="95" t="str">
        <f t="shared" si="16"/>
        <v/>
      </c>
      <c r="AD54" s="178" t="str">
        <f t="shared" si="17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673</v>
      </c>
      <c r="D55" s="135">
        <v>6750</v>
      </c>
      <c r="E55" s="133" t="s">
        <v>674</v>
      </c>
      <c r="F55" s="82" t="s">
        <v>682</v>
      </c>
      <c r="G55" s="82" t="s">
        <v>45</v>
      </c>
      <c r="H55" s="84" t="s">
        <v>46</v>
      </c>
      <c r="I55" s="84">
        <v>1</v>
      </c>
      <c r="J55" s="84">
        <v>1</v>
      </c>
      <c r="K55" s="136">
        <f t="shared" si="8"/>
        <v>1</v>
      </c>
      <c r="L55" s="133" t="s">
        <v>3511</v>
      </c>
      <c r="M55" s="162"/>
      <c r="N55" s="162"/>
      <c r="O55" s="163"/>
      <c r="P55" s="164"/>
      <c r="Q55" s="165"/>
      <c r="R55" s="137">
        <f t="shared" si="9"/>
        <v>1</v>
      </c>
      <c r="S55" s="170"/>
      <c r="T55" s="176" t="str">
        <f t="shared" si="10"/>
        <v/>
      </c>
      <c r="U55" s="94" t="s">
        <v>213</v>
      </c>
      <c r="V55" s="84" t="s">
        <v>213</v>
      </c>
      <c r="W55" s="85" t="s">
        <v>213</v>
      </c>
      <c r="X55" s="94" t="str">
        <f t="shared" si="11"/>
        <v>-</v>
      </c>
      <c r="Y55" s="85" t="str">
        <f t="shared" si="12"/>
        <v/>
      </c>
      <c r="Z55" s="94" t="str">
        <f t="shared" si="13"/>
        <v>-</v>
      </c>
      <c r="AA55" s="85" t="str">
        <f t="shared" si="14"/>
        <v/>
      </c>
      <c r="AB55" s="94" t="str">
        <f t="shared" si="15"/>
        <v/>
      </c>
      <c r="AC55" s="95" t="str">
        <f t="shared" si="16"/>
        <v/>
      </c>
      <c r="AD55" s="178" t="str">
        <f t="shared" si="17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239</v>
      </c>
      <c r="D56" s="135">
        <v>3000</v>
      </c>
      <c r="E56" s="133" t="s">
        <v>675</v>
      </c>
      <c r="F56" s="82" t="s">
        <v>356</v>
      </c>
      <c r="G56" s="82" t="s">
        <v>69</v>
      </c>
      <c r="H56" s="84">
        <v>27</v>
      </c>
      <c r="I56" s="84">
        <v>9</v>
      </c>
      <c r="J56" s="84">
        <v>1</v>
      </c>
      <c r="K56" s="136">
        <f t="shared" si="8"/>
        <v>9</v>
      </c>
      <c r="L56" s="133" t="s">
        <v>3511</v>
      </c>
      <c r="M56" s="162"/>
      <c r="N56" s="162"/>
      <c r="O56" s="163"/>
      <c r="P56" s="164"/>
      <c r="Q56" s="165"/>
      <c r="R56" s="137">
        <f t="shared" si="9"/>
        <v>9</v>
      </c>
      <c r="S56" s="170"/>
      <c r="T56" s="176" t="str">
        <f t="shared" si="10"/>
        <v/>
      </c>
      <c r="U56" s="94">
        <v>8</v>
      </c>
      <c r="V56" s="84">
        <v>245</v>
      </c>
      <c r="W56" s="85">
        <v>10</v>
      </c>
      <c r="X56" s="94">
        <f t="shared" si="11"/>
        <v>4762</v>
      </c>
      <c r="Y56" s="85" t="str">
        <f t="shared" si="12"/>
        <v/>
      </c>
      <c r="Z56" s="94">
        <f t="shared" si="13"/>
        <v>133336</v>
      </c>
      <c r="AA56" s="85" t="str">
        <f t="shared" si="14"/>
        <v/>
      </c>
      <c r="AB56" s="94" t="str">
        <f t="shared" si="15"/>
        <v/>
      </c>
      <c r="AC56" s="95" t="str">
        <f t="shared" si="16"/>
        <v/>
      </c>
      <c r="AD56" s="178" t="str">
        <f t="shared" si="17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239</v>
      </c>
      <c r="D57" s="135">
        <v>3000</v>
      </c>
      <c r="E57" s="133" t="s">
        <v>674</v>
      </c>
      <c r="F57" s="82" t="s">
        <v>682</v>
      </c>
      <c r="G57" s="82" t="s">
        <v>45</v>
      </c>
      <c r="H57" s="84" t="s">
        <v>46</v>
      </c>
      <c r="I57" s="84">
        <v>3</v>
      </c>
      <c r="J57" s="84">
        <v>1</v>
      </c>
      <c r="K57" s="136">
        <f t="shared" si="8"/>
        <v>3</v>
      </c>
      <c r="L57" s="133" t="s">
        <v>3511</v>
      </c>
      <c r="M57" s="162"/>
      <c r="N57" s="162"/>
      <c r="O57" s="163"/>
      <c r="P57" s="164"/>
      <c r="Q57" s="165"/>
      <c r="R57" s="137">
        <f t="shared" si="9"/>
        <v>3</v>
      </c>
      <c r="S57" s="170"/>
      <c r="T57" s="176" t="str">
        <f t="shared" si="10"/>
        <v/>
      </c>
      <c r="U57" s="94" t="s">
        <v>213</v>
      </c>
      <c r="V57" s="84" t="s">
        <v>213</v>
      </c>
      <c r="W57" s="85" t="s">
        <v>213</v>
      </c>
      <c r="X57" s="94" t="str">
        <f t="shared" si="11"/>
        <v>-</v>
      </c>
      <c r="Y57" s="85" t="str">
        <f t="shared" si="12"/>
        <v/>
      </c>
      <c r="Z57" s="94" t="str">
        <f t="shared" si="13"/>
        <v>-</v>
      </c>
      <c r="AA57" s="85" t="str">
        <f t="shared" si="14"/>
        <v/>
      </c>
      <c r="AB57" s="94" t="str">
        <f t="shared" si="15"/>
        <v/>
      </c>
      <c r="AC57" s="95" t="str">
        <f t="shared" si="16"/>
        <v/>
      </c>
      <c r="AD57" s="178" t="str">
        <f t="shared" si="17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239</v>
      </c>
      <c r="D58" s="135">
        <v>3000</v>
      </c>
      <c r="E58" s="133" t="s">
        <v>497</v>
      </c>
      <c r="F58" s="82" t="s">
        <v>683</v>
      </c>
      <c r="G58" s="82" t="s">
        <v>684</v>
      </c>
      <c r="H58" s="84">
        <v>3.9</v>
      </c>
      <c r="I58" s="84">
        <v>1</v>
      </c>
      <c r="J58" s="84">
        <v>1</v>
      </c>
      <c r="K58" s="136">
        <f t="shared" si="8"/>
        <v>1</v>
      </c>
      <c r="L58" s="133" t="s">
        <v>3511</v>
      </c>
      <c r="M58" s="162"/>
      <c r="N58" s="162"/>
      <c r="O58" s="163"/>
      <c r="P58" s="164"/>
      <c r="Q58" s="165"/>
      <c r="R58" s="137">
        <f t="shared" si="9"/>
        <v>1</v>
      </c>
      <c r="S58" s="170"/>
      <c r="T58" s="176" t="str">
        <f t="shared" si="10"/>
        <v/>
      </c>
      <c r="U58" s="94">
        <v>24</v>
      </c>
      <c r="V58" s="84">
        <v>365</v>
      </c>
      <c r="W58" s="85">
        <v>10</v>
      </c>
      <c r="X58" s="94">
        <f t="shared" si="11"/>
        <v>341</v>
      </c>
      <c r="Y58" s="85" t="str">
        <f t="shared" si="12"/>
        <v/>
      </c>
      <c r="Z58" s="94">
        <f t="shared" si="13"/>
        <v>9548</v>
      </c>
      <c r="AA58" s="85" t="str">
        <f t="shared" si="14"/>
        <v/>
      </c>
      <c r="AB58" s="94" t="str">
        <f t="shared" si="15"/>
        <v/>
      </c>
      <c r="AC58" s="95" t="str">
        <f t="shared" si="16"/>
        <v/>
      </c>
      <c r="AD58" s="178" t="str">
        <f t="shared" si="17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239</v>
      </c>
      <c r="D59" s="135">
        <v>3000</v>
      </c>
      <c r="E59" s="133" t="s">
        <v>679</v>
      </c>
      <c r="F59" s="82" t="s">
        <v>687</v>
      </c>
      <c r="G59" s="82" t="s">
        <v>479</v>
      </c>
      <c r="H59" s="84">
        <v>3.9</v>
      </c>
      <c r="I59" s="84">
        <v>1</v>
      </c>
      <c r="J59" s="84">
        <v>1</v>
      </c>
      <c r="K59" s="136">
        <f t="shared" si="8"/>
        <v>1</v>
      </c>
      <c r="L59" s="133" t="s">
        <v>3511</v>
      </c>
      <c r="M59" s="162"/>
      <c r="N59" s="162"/>
      <c r="O59" s="163"/>
      <c r="P59" s="164"/>
      <c r="Q59" s="165"/>
      <c r="R59" s="137">
        <f t="shared" si="9"/>
        <v>1</v>
      </c>
      <c r="S59" s="170"/>
      <c r="T59" s="176" t="str">
        <f t="shared" si="10"/>
        <v/>
      </c>
      <c r="U59" s="94">
        <v>24</v>
      </c>
      <c r="V59" s="84">
        <v>365</v>
      </c>
      <c r="W59" s="85">
        <v>10</v>
      </c>
      <c r="X59" s="94">
        <f t="shared" si="11"/>
        <v>341</v>
      </c>
      <c r="Y59" s="85" t="str">
        <f t="shared" si="12"/>
        <v/>
      </c>
      <c r="Z59" s="94">
        <f t="shared" si="13"/>
        <v>9548</v>
      </c>
      <c r="AA59" s="85" t="str">
        <f t="shared" si="14"/>
        <v/>
      </c>
      <c r="AB59" s="94" t="str">
        <f t="shared" si="15"/>
        <v/>
      </c>
      <c r="AC59" s="95" t="str">
        <f t="shared" si="16"/>
        <v/>
      </c>
      <c r="AD59" s="178" t="str">
        <f t="shared" si="17"/>
        <v/>
      </c>
    </row>
    <row r="60" spans="1:30" s="110" customFormat="1" ht="24.95" customHeight="1" x14ac:dyDescent="0.15">
      <c r="A60" s="133"/>
      <c r="B60" s="134"/>
      <c r="C60" s="134"/>
      <c r="D60" s="135"/>
      <c r="E60" s="133"/>
      <c r="F60" s="82"/>
      <c r="G60" s="82"/>
      <c r="H60" s="84"/>
      <c r="I60" s="84"/>
      <c r="J60" s="84"/>
      <c r="K60" s="136"/>
      <c r="L60" s="133"/>
      <c r="M60" s="173"/>
      <c r="N60" s="173"/>
      <c r="O60" s="134"/>
      <c r="P60" s="174"/>
      <c r="Q60" s="175"/>
      <c r="R60" s="137"/>
      <c r="S60" s="176"/>
      <c r="T60" s="176"/>
      <c r="U60" s="94"/>
      <c r="V60" s="84"/>
      <c r="W60" s="85"/>
      <c r="X60" s="94"/>
      <c r="Y60" s="85"/>
      <c r="Z60" s="94"/>
      <c r="AA60" s="85"/>
      <c r="AB60" s="94"/>
      <c r="AC60" s="95"/>
      <c r="AD60" s="85"/>
    </row>
    <row r="61" spans="1:30" s="110" customFormat="1" ht="24.95" customHeight="1" thickBot="1" x14ac:dyDescent="0.2">
      <c r="A61" s="97"/>
      <c r="B61" s="98"/>
      <c r="C61" s="98"/>
      <c r="D61" s="99"/>
      <c r="E61" s="97"/>
      <c r="F61" s="100"/>
      <c r="G61" s="100"/>
      <c r="H61" s="102"/>
      <c r="I61" s="102"/>
      <c r="J61" s="102"/>
      <c r="K61" s="157"/>
      <c r="L61" s="97"/>
      <c r="M61" s="104"/>
      <c r="N61" s="104"/>
      <c r="O61" s="98"/>
      <c r="P61" s="105"/>
      <c r="Q61" s="106"/>
      <c r="R61" s="158"/>
      <c r="S61" s="108"/>
      <c r="T61" s="108"/>
      <c r="U61" s="94"/>
      <c r="V61" s="84"/>
      <c r="W61" s="85"/>
      <c r="X61" s="109"/>
      <c r="Y61" s="103"/>
      <c r="Z61" s="109"/>
      <c r="AA61" s="103"/>
      <c r="AB61" s="109"/>
      <c r="AC61" s="159"/>
      <c r="AD61" s="103"/>
    </row>
    <row r="62" spans="1:30" ht="24.95" customHeight="1" thickBot="1" x14ac:dyDescent="0.2">
      <c r="M62" s="46"/>
      <c r="N62" s="46"/>
      <c r="O62" s="46"/>
      <c r="P62" s="46"/>
      <c r="Q62" s="46"/>
      <c r="R62" s="111"/>
      <c r="S62" s="250" t="s">
        <v>3525</v>
      </c>
      <c r="T62" s="181" t="str">
        <f>IF(SUBTOTAL(9,T5:T61)=0,"",SUBTOTAL(9,T5:T61))</f>
        <v/>
      </c>
      <c r="U62" s="113"/>
      <c r="V62" s="114"/>
      <c r="W62" s="115"/>
      <c r="X62" s="182">
        <f t="shared" ref="X62:AD62" si="18">IF(SUBTOTAL(9,X5:X61)=0,"",SUBTOTAL(9,X5:X61))</f>
        <v>282227</v>
      </c>
      <c r="Y62" s="184" t="str">
        <f t="shared" si="18"/>
        <v/>
      </c>
      <c r="Z62" s="182">
        <f t="shared" si="18"/>
        <v>7902356</v>
      </c>
      <c r="AA62" s="184" t="str">
        <f t="shared" si="18"/>
        <v/>
      </c>
      <c r="AB62" s="182" t="str">
        <f t="shared" si="18"/>
        <v/>
      </c>
      <c r="AC62" s="185" t="str">
        <f t="shared" si="18"/>
        <v/>
      </c>
      <c r="AD62" s="186" t="str">
        <f t="shared" si="18"/>
        <v/>
      </c>
    </row>
    <row r="63" spans="1:30" ht="24.95" customHeight="1" thickBot="1" x14ac:dyDescent="0.2">
      <c r="S63" s="262" t="s">
        <v>3544</v>
      </c>
      <c r="T63" s="264"/>
    </row>
    <row r="64" spans="1:30" ht="24.95" customHeight="1" thickTop="1" thickBot="1" x14ac:dyDescent="0.2">
      <c r="S64" s="265" t="s">
        <v>3545</v>
      </c>
      <c r="T64" s="268" t="str">
        <f>IF(T62="","",T62+T63)</f>
        <v/>
      </c>
    </row>
    <row r="65" ht="24.95" customHeight="1" thickTop="1" x14ac:dyDescent="0.15"/>
  </sheetData>
  <sheetProtection algorithmName="SHA-512" hashValue="Exqr33IdDPpglempE3v/V/BxLG0bUgzsFkh+FtngOdm8NKIi0ewdCHaYmb56VWXk+P1VxlHeztLTD8Um9p2xtw==" saltValue="B9os33dfwrjO0swnO2V0xw==" spinCount="100000" sheet="1" objects="1" scenarios="1" autoFilter="0"/>
  <autoFilter ref="A4:AD62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9">
    <cfRule type="containsBlanks" dxfId="419" priority="5" stopIfTrue="1">
      <formula>LEN(TRIM(M5))=0</formula>
    </cfRule>
  </conditionalFormatting>
  <conditionalFormatting sqref="S5">
    <cfRule type="containsBlanks" dxfId="418" priority="3">
      <formula>LEN(TRIM(S5))=0</formula>
    </cfRule>
  </conditionalFormatting>
  <conditionalFormatting sqref="S62 S6:S59">
    <cfRule type="containsBlanks" dxfId="417" priority="2">
      <formula>LEN(TRIM(S6))=0</formula>
    </cfRule>
  </conditionalFormatting>
  <conditionalFormatting sqref="T63">
    <cfRule type="containsBlanks" dxfId="416" priority="1">
      <formula>LEN(TRIM(T63))=0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B4C4-86BD-4E4B-B895-51EA7351C497}">
  <sheetPr>
    <pageSetUpPr fitToPage="1"/>
  </sheetPr>
  <dimension ref="A1:AD33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13</v>
      </c>
      <c r="D1" s="41" t="s">
        <v>1</v>
      </c>
      <c r="E1" s="42" t="s">
        <v>689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690</v>
      </c>
      <c r="D5" s="66">
        <v>2700</v>
      </c>
      <c r="E5" s="64" t="s">
        <v>699</v>
      </c>
      <c r="F5" s="67" t="s">
        <v>363</v>
      </c>
      <c r="G5" s="67" t="s">
        <v>709</v>
      </c>
      <c r="H5" s="74">
        <v>34</v>
      </c>
      <c r="I5" s="74">
        <v>1</v>
      </c>
      <c r="J5" s="74">
        <v>2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28">
        <f>+I5</f>
        <v>1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1332</v>
      </c>
      <c r="Y5" s="75" t="str">
        <f>IFERROR(IF(Q5="","",ROUNDDOWN(Q5/1000*R5*U5*V5*W5,0)),"-")</f>
        <v/>
      </c>
      <c r="Z5" s="73">
        <f>IFERROR(IF(H5="","",ROUNDDOWN(X5*$V$2,0)),"-")</f>
        <v>37296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691</v>
      </c>
      <c r="D6" s="135">
        <v>2700</v>
      </c>
      <c r="E6" s="133" t="s">
        <v>699</v>
      </c>
      <c r="F6" s="82" t="s">
        <v>363</v>
      </c>
      <c r="G6" s="82" t="s">
        <v>709</v>
      </c>
      <c r="H6" s="84">
        <v>34</v>
      </c>
      <c r="I6" s="84">
        <v>4</v>
      </c>
      <c r="J6" s="84">
        <v>2</v>
      </c>
      <c r="K6" s="136">
        <f>+I6*J6</f>
        <v>8</v>
      </c>
      <c r="L6" s="133" t="s">
        <v>3511</v>
      </c>
      <c r="M6" s="162"/>
      <c r="N6" s="162"/>
      <c r="O6" s="163"/>
      <c r="P6" s="164"/>
      <c r="Q6" s="165"/>
      <c r="R6" s="137">
        <f t="shared" ref="R6" si="3">+I6</f>
        <v>4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 t="shared" ref="X6" si="4">IFERROR(IF(H6="","",ROUNDDOWN(H6/1000*K6*U6*V6*W6,0)),"-")</f>
        <v>5331</v>
      </c>
      <c r="Y6" s="85" t="str">
        <f t="shared" ref="Y6" si="5">IFERROR(IF(Q6="","",ROUNDDOWN(Q6/1000*R6*U6*V6*W6,0)),"-")</f>
        <v/>
      </c>
      <c r="Z6" s="94">
        <f t="shared" ref="Z6" si="6">IFERROR(IF(H6="","",ROUNDDOWN(X6*$V$2,0)),"-")</f>
        <v>149268</v>
      </c>
      <c r="AA6" s="85" t="str">
        <f t="shared" ref="AA6" si="7"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691</v>
      </c>
      <c r="D7" s="135">
        <v>2700</v>
      </c>
      <c r="E7" s="133" t="s">
        <v>700</v>
      </c>
      <c r="F7" s="82" t="s">
        <v>363</v>
      </c>
      <c r="G7" s="82" t="s">
        <v>710</v>
      </c>
      <c r="H7" s="84">
        <v>34</v>
      </c>
      <c r="I7" s="84">
        <v>1</v>
      </c>
      <c r="J7" s="84">
        <v>2</v>
      </c>
      <c r="K7" s="136">
        <f t="shared" ref="K7:K27" si="8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27" si="9">+I7</f>
        <v>1</v>
      </c>
      <c r="S7" s="170"/>
      <c r="T7" s="176" t="str">
        <f t="shared" ref="T7:T27" si="10">IFERROR(IF(S7="","",R7*S7),"-")</f>
        <v/>
      </c>
      <c r="U7" s="94">
        <v>8</v>
      </c>
      <c r="V7" s="84">
        <v>245</v>
      </c>
      <c r="W7" s="85">
        <v>10</v>
      </c>
      <c r="X7" s="94">
        <f t="shared" ref="X7:X27" si="11">IFERROR(IF(H7="","",ROUNDDOWN(H7/1000*K7*U7*V7*W7,0)),"-")</f>
        <v>1332</v>
      </c>
      <c r="Y7" s="85" t="str">
        <f t="shared" ref="Y7:Y27" si="12">IFERROR(IF(Q7="","",ROUNDDOWN(Q7/1000*R7*U7*V7*W7,0)),"-")</f>
        <v/>
      </c>
      <c r="Z7" s="94">
        <f t="shared" ref="Z7:Z27" si="13">IFERROR(IF(H7="","",ROUNDDOWN(X7*$V$2,0)),"-")</f>
        <v>37296</v>
      </c>
      <c r="AA7" s="85" t="str">
        <f t="shared" ref="AA7:AA27" si="14">IFERROR(IF(Q7="","",ROUNDDOWN(Y7*$V$2,0)),"-")</f>
        <v/>
      </c>
      <c r="AB7" s="94" t="str">
        <f t="shared" ref="AB7:AB27" si="15">IFERROR(IF(Q7="","",ROUNDDOWN(X7-Y7,0)),"-")</f>
        <v/>
      </c>
      <c r="AC7" s="95" t="str">
        <f t="shared" ref="AC7:AC27" si="16">IFERROR(IF(Q7="","",ROUNDDOWN(Z7-AA7,0)),"-")</f>
        <v/>
      </c>
      <c r="AD7" s="178" t="str">
        <f t="shared" ref="AD7:AD27" si="17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692</v>
      </c>
      <c r="D8" s="135">
        <v>2400</v>
      </c>
      <c r="E8" s="133" t="s">
        <v>701</v>
      </c>
      <c r="F8" s="82" t="s">
        <v>711</v>
      </c>
      <c r="G8" s="82" t="s">
        <v>712</v>
      </c>
      <c r="H8" s="84">
        <v>34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9"/>
        <v>1</v>
      </c>
      <c r="S8" s="170"/>
      <c r="T8" s="176" t="str">
        <f t="shared" si="10"/>
        <v/>
      </c>
      <c r="U8" s="94">
        <v>2</v>
      </c>
      <c r="V8" s="84">
        <v>245</v>
      </c>
      <c r="W8" s="85">
        <v>10</v>
      </c>
      <c r="X8" s="94">
        <f t="shared" si="11"/>
        <v>166</v>
      </c>
      <c r="Y8" s="85" t="str">
        <f t="shared" si="12"/>
        <v/>
      </c>
      <c r="Z8" s="94">
        <f t="shared" si="13"/>
        <v>4648</v>
      </c>
      <c r="AA8" s="85" t="str">
        <f t="shared" si="14"/>
        <v/>
      </c>
      <c r="AB8" s="94" t="str">
        <f t="shared" si="15"/>
        <v/>
      </c>
      <c r="AC8" s="95" t="str">
        <f t="shared" si="16"/>
        <v/>
      </c>
      <c r="AD8" s="178" t="str">
        <f t="shared" si="17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693</v>
      </c>
      <c r="D9" s="135">
        <v>2700</v>
      </c>
      <c r="E9" s="133" t="s">
        <v>626</v>
      </c>
      <c r="F9" s="82" t="s">
        <v>113</v>
      </c>
      <c r="G9" s="82" t="s">
        <v>114</v>
      </c>
      <c r="H9" s="84">
        <v>22</v>
      </c>
      <c r="I9" s="84">
        <v>1</v>
      </c>
      <c r="J9" s="84">
        <v>1</v>
      </c>
      <c r="K9" s="136">
        <f t="shared" si="8"/>
        <v>1</v>
      </c>
      <c r="L9" s="133" t="s">
        <v>3511</v>
      </c>
      <c r="M9" s="162"/>
      <c r="N9" s="162"/>
      <c r="O9" s="163"/>
      <c r="P9" s="164"/>
      <c r="Q9" s="165"/>
      <c r="R9" s="137">
        <f t="shared" si="9"/>
        <v>1</v>
      </c>
      <c r="S9" s="170"/>
      <c r="T9" s="176" t="str">
        <f t="shared" si="10"/>
        <v/>
      </c>
      <c r="U9" s="94">
        <v>8</v>
      </c>
      <c r="V9" s="84">
        <v>245</v>
      </c>
      <c r="W9" s="85">
        <v>10</v>
      </c>
      <c r="X9" s="94">
        <f t="shared" si="11"/>
        <v>431</v>
      </c>
      <c r="Y9" s="85" t="str">
        <f t="shared" si="12"/>
        <v/>
      </c>
      <c r="Z9" s="94">
        <f t="shared" si="13"/>
        <v>12068</v>
      </c>
      <c r="AA9" s="85" t="str">
        <f t="shared" si="14"/>
        <v/>
      </c>
      <c r="AB9" s="94" t="str">
        <f t="shared" si="15"/>
        <v/>
      </c>
      <c r="AC9" s="95" t="str">
        <f t="shared" si="16"/>
        <v/>
      </c>
      <c r="AD9" s="178" t="str">
        <f t="shared" si="17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612</v>
      </c>
      <c r="D10" s="135">
        <v>2400</v>
      </c>
      <c r="E10" s="133" t="s">
        <v>626</v>
      </c>
      <c r="F10" s="82" t="s">
        <v>113</v>
      </c>
      <c r="G10" s="82" t="s">
        <v>114</v>
      </c>
      <c r="H10" s="84">
        <v>22</v>
      </c>
      <c r="I10" s="84">
        <v>1</v>
      </c>
      <c r="J10" s="84">
        <v>1</v>
      </c>
      <c r="K10" s="136">
        <f t="shared" si="8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9"/>
        <v>1</v>
      </c>
      <c r="S10" s="170"/>
      <c r="T10" s="176" t="str">
        <f t="shared" si="10"/>
        <v/>
      </c>
      <c r="U10" s="94">
        <v>8</v>
      </c>
      <c r="V10" s="84">
        <v>245</v>
      </c>
      <c r="W10" s="85">
        <v>10</v>
      </c>
      <c r="X10" s="94">
        <f t="shared" si="11"/>
        <v>431</v>
      </c>
      <c r="Y10" s="85" t="str">
        <f t="shared" si="12"/>
        <v/>
      </c>
      <c r="Z10" s="94">
        <f t="shared" si="13"/>
        <v>12068</v>
      </c>
      <c r="AA10" s="85" t="str">
        <f t="shared" si="14"/>
        <v/>
      </c>
      <c r="AB10" s="94" t="str">
        <f t="shared" si="15"/>
        <v/>
      </c>
      <c r="AC10" s="95" t="str">
        <f t="shared" si="16"/>
        <v/>
      </c>
      <c r="AD10" s="178" t="str">
        <f t="shared" si="17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694</v>
      </c>
      <c r="D11" s="135">
        <v>2400</v>
      </c>
      <c r="E11" s="133" t="s">
        <v>701</v>
      </c>
      <c r="F11" s="82" t="s">
        <v>711</v>
      </c>
      <c r="G11" s="82" t="s">
        <v>712</v>
      </c>
      <c r="H11" s="84">
        <v>34</v>
      </c>
      <c r="I11" s="84">
        <v>1</v>
      </c>
      <c r="J11" s="84">
        <v>1</v>
      </c>
      <c r="K11" s="136">
        <f t="shared" si="8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9"/>
        <v>1</v>
      </c>
      <c r="S11" s="170"/>
      <c r="T11" s="176" t="str">
        <f t="shared" si="10"/>
        <v/>
      </c>
      <c r="U11" s="94">
        <v>2</v>
      </c>
      <c r="V11" s="84">
        <v>245</v>
      </c>
      <c r="W11" s="85">
        <v>10</v>
      </c>
      <c r="X11" s="94">
        <f t="shared" si="11"/>
        <v>166</v>
      </c>
      <c r="Y11" s="85" t="str">
        <f t="shared" si="12"/>
        <v/>
      </c>
      <c r="Z11" s="94">
        <f t="shared" si="13"/>
        <v>4648</v>
      </c>
      <c r="AA11" s="85" t="str">
        <f t="shared" si="14"/>
        <v/>
      </c>
      <c r="AB11" s="94" t="str">
        <f t="shared" si="15"/>
        <v/>
      </c>
      <c r="AC11" s="95" t="str">
        <f t="shared" si="16"/>
        <v/>
      </c>
      <c r="AD11" s="178" t="str">
        <f t="shared" si="17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695</v>
      </c>
      <c r="D12" s="135">
        <v>2400</v>
      </c>
      <c r="E12" s="133" t="s">
        <v>626</v>
      </c>
      <c r="F12" s="82" t="s">
        <v>113</v>
      </c>
      <c r="G12" s="82" t="s">
        <v>114</v>
      </c>
      <c r="H12" s="179">
        <v>22</v>
      </c>
      <c r="I12" s="84">
        <v>1</v>
      </c>
      <c r="J12" s="84">
        <v>1</v>
      </c>
      <c r="K12" s="136">
        <f t="shared" si="8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9"/>
        <v>1</v>
      </c>
      <c r="S12" s="170"/>
      <c r="T12" s="176" t="str">
        <f t="shared" si="10"/>
        <v/>
      </c>
      <c r="U12" s="94">
        <v>8</v>
      </c>
      <c r="V12" s="84">
        <v>245</v>
      </c>
      <c r="W12" s="85">
        <v>10</v>
      </c>
      <c r="X12" s="94">
        <f t="shared" si="11"/>
        <v>431</v>
      </c>
      <c r="Y12" s="85" t="str">
        <f t="shared" si="12"/>
        <v/>
      </c>
      <c r="Z12" s="94">
        <f t="shared" si="13"/>
        <v>12068</v>
      </c>
      <c r="AA12" s="85" t="str">
        <f t="shared" si="14"/>
        <v/>
      </c>
      <c r="AB12" s="94" t="str">
        <f t="shared" si="15"/>
        <v/>
      </c>
      <c r="AC12" s="95" t="str">
        <f t="shared" si="16"/>
        <v/>
      </c>
      <c r="AD12" s="178" t="str">
        <f t="shared" si="17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696</v>
      </c>
      <c r="D13" s="135">
        <v>2400</v>
      </c>
      <c r="E13" s="133" t="s">
        <v>626</v>
      </c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8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9"/>
        <v>1</v>
      </c>
      <c r="S13" s="170"/>
      <c r="T13" s="176" t="str">
        <f t="shared" si="10"/>
        <v/>
      </c>
      <c r="U13" s="94">
        <v>8</v>
      </c>
      <c r="V13" s="84">
        <v>245</v>
      </c>
      <c r="W13" s="85">
        <v>10</v>
      </c>
      <c r="X13" s="94">
        <f t="shared" si="11"/>
        <v>431</v>
      </c>
      <c r="Y13" s="85" t="str">
        <f t="shared" si="12"/>
        <v/>
      </c>
      <c r="Z13" s="94">
        <f t="shared" si="13"/>
        <v>12068</v>
      </c>
      <c r="AA13" s="85" t="str">
        <f t="shared" si="14"/>
        <v/>
      </c>
      <c r="AB13" s="94" t="str">
        <f t="shared" si="15"/>
        <v/>
      </c>
      <c r="AC13" s="95" t="str">
        <f t="shared" si="16"/>
        <v/>
      </c>
      <c r="AD13" s="178" t="str">
        <f t="shared" si="17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697</v>
      </c>
      <c r="D14" s="135">
        <v>3600</v>
      </c>
      <c r="E14" s="133" t="s">
        <v>702</v>
      </c>
      <c r="F14" s="82" t="s">
        <v>713</v>
      </c>
      <c r="G14" s="82" t="s">
        <v>714</v>
      </c>
      <c r="H14" s="84">
        <v>13</v>
      </c>
      <c r="I14" s="84">
        <v>2</v>
      </c>
      <c r="J14" s="84">
        <v>1</v>
      </c>
      <c r="K14" s="136">
        <f t="shared" si="8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9"/>
        <v>2</v>
      </c>
      <c r="S14" s="170"/>
      <c r="T14" s="176" t="str">
        <f t="shared" si="10"/>
        <v/>
      </c>
      <c r="U14" s="94">
        <v>8</v>
      </c>
      <c r="V14" s="84">
        <v>245</v>
      </c>
      <c r="W14" s="85">
        <v>10</v>
      </c>
      <c r="X14" s="94">
        <f t="shared" si="11"/>
        <v>509</v>
      </c>
      <c r="Y14" s="85" t="str">
        <f t="shared" si="12"/>
        <v/>
      </c>
      <c r="Z14" s="94">
        <f t="shared" si="13"/>
        <v>14252</v>
      </c>
      <c r="AA14" s="85" t="str">
        <f t="shared" si="14"/>
        <v/>
      </c>
      <c r="AB14" s="94" t="str">
        <f t="shared" si="15"/>
        <v/>
      </c>
      <c r="AC14" s="95" t="str">
        <f t="shared" si="16"/>
        <v/>
      </c>
      <c r="AD14" s="178" t="str">
        <f t="shared" si="17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521</v>
      </c>
      <c r="D15" s="135">
        <v>2700</v>
      </c>
      <c r="E15" s="133" t="s">
        <v>703</v>
      </c>
      <c r="F15" s="82" t="s">
        <v>372</v>
      </c>
      <c r="G15" s="82" t="s">
        <v>69</v>
      </c>
      <c r="H15" s="84">
        <v>13</v>
      </c>
      <c r="I15" s="84">
        <v>1</v>
      </c>
      <c r="J15" s="84">
        <v>1</v>
      </c>
      <c r="K15" s="136">
        <f t="shared" si="8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9"/>
        <v>1</v>
      </c>
      <c r="S15" s="170"/>
      <c r="T15" s="176" t="str">
        <f t="shared" si="10"/>
        <v/>
      </c>
      <c r="U15" s="94">
        <v>8</v>
      </c>
      <c r="V15" s="84">
        <v>245</v>
      </c>
      <c r="W15" s="85">
        <v>10</v>
      </c>
      <c r="X15" s="94">
        <f t="shared" si="11"/>
        <v>254</v>
      </c>
      <c r="Y15" s="85" t="str">
        <f t="shared" si="12"/>
        <v/>
      </c>
      <c r="Z15" s="94">
        <f t="shared" si="13"/>
        <v>7112</v>
      </c>
      <c r="AA15" s="85" t="str">
        <f t="shared" si="14"/>
        <v/>
      </c>
      <c r="AB15" s="94" t="str">
        <f t="shared" si="15"/>
        <v/>
      </c>
      <c r="AC15" s="95" t="str">
        <f t="shared" si="16"/>
        <v/>
      </c>
      <c r="AD15" s="178" t="str">
        <f t="shared" si="17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521</v>
      </c>
      <c r="D16" s="135">
        <v>2700</v>
      </c>
      <c r="E16" s="133" t="s">
        <v>654</v>
      </c>
      <c r="F16" s="82" t="s">
        <v>683</v>
      </c>
      <c r="G16" s="82" t="s">
        <v>684</v>
      </c>
      <c r="H16" s="84">
        <v>3.9</v>
      </c>
      <c r="I16" s="84">
        <v>1</v>
      </c>
      <c r="J16" s="84">
        <v>1</v>
      </c>
      <c r="K16" s="136">
        <f t="shared" si="8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9"/>
        <v>1</v>
      </c>
      <c r="S16" s="170"/>
      <c r="T16" s="176" t="str">
        <f t="shared" si="10"/>
        <v/>
      </c>
      <c r="U16" s="94">
        <v>24</v>
      </c>
      <c r="V16" s="84">
        <v>365</v>
      </c>
      <c r="W16" s="85">
        <v>10</v>
      </c>
      <c r="X16" s="94">
        <f t="shared" si="11"/>
        <v>341</v>
      </c>
      <c r="Y16" s="85" t="str">
        <f t="shared" si="12"/>
        <v/>
      </c>
      <c r="Z16" s="94">
        <f t="shared" si="13"/>
        <v>9548</v>
      </c>
      <c r="AA16" s="85" t="str">
        <f t="shared" si="14"/>
        <v/>
      </c>
      <c r="AB16" s="94" t="str">
        <f t="shared" si="15"/>
        <v/>
      </c>
      <c r="AC16" s="95" t="str">
        <f t="shared" si="16"/>
        <v/>
      </c>
      <c r="AD16" s="178" t="str">
        <f t="shared" si="17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239</v>
      </c>
      <c r="D17" s="135">
        <v>2700</v>
      </c>
      <c r="E17" s="133" t="s">
        <v>703</v>
      </c>
      <c r="F17" s="82" t="s">
        <v>372</v>
      </c>
      <c r="G17" s="82" t="s">
        <v>69</v>
      </c>
      <c r="H17" s="84">
        <v>13</v>
      </c>
      <c r="I17" s="84">
        <v>4</v>
      </c>
      <c r="J17" s="84">
        <v>1</v>
      </c>
      <c r="K17" s="136">
        <f t="shared" si="8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9"/>
        <v>4</v>
      </c>
      <c r="S17" s="170"/>
      <c r="T17" s="176" t="str">
        <f t="shared" si="10"/>
        <v/>
      </c>
      <c r="U17" s="94">
        <v>8</v>
      </c>
      <c r="V17" s="84">
        <v>245</v>
      </c>
      <c r="W17" s="85">
        <v>10</v>
      </c>
      <c r="X17" s="94">
        <f t="shared" si="11"/>
        <v>1019</v>
      </c>
      <c r="Y17" s="85" t="str">
        <f t="shared" si="12"/>
        <v/>
      </c>
      <c r="Z17" s="94">
        <f t="shared" si="13"/>
        <v>28532</v>
      </c>
      <c r="AA17" s="85" t="str">
        <f t="shared" si="14"/>
        <v/>
      </c>
      <c r="AB17" s="94" t="str">
        <f t="shared" si="15"/>
        <v/>
      </c>
      <c r="AC17" s="95" t="str">
        <f t="shared" si="16"/>
        <v/>
      </c>
      <c r="AD17" s="178" t="str">
        <f t="shared" si="17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239</v>
      </c>
      <c r="D18" s="135">
        <v>2700</v>
      </c>
      <c r="E18" s="133" t="s">
        <v>704</v>
      </c>
      <c r="F18" s="82" t="s">
        <v>483</v>
      </c>
      <c r="G18" s="82" t="s">
        <v>45</v>
      </c>
      <c r="H18" s="84" t="s">
        <v>46</v>
      </c>
      <c r="I18" s="84">
        <v>2</v>
      </c>
      <c r="J18" s="84">
        <v>1</v>
      </c>
      <c r="K18" s="136">
        <f t="shared" si="8"/>
        <v>2</v>
      </c>
      <c r="L18" s="133" t="s">
        <v>3511</v>
      </c>
      <c r="M18" s="162"/>
      <c r="N18" s="162"/>
      <c r="O18" s="163"/>
      <c r="P18" s="164"/>
      <c r="Q18" s="165"/>
      <c r="R18" s="137">
        <f t="shared" si="9"/>
        <v>2</v>
      </c>
      <c r="S18" s="170"/>
      <c r="T18" s="176" t="str">
        <f t="shared" si="10"/>
        <v/>
      </c>
      <c r="U18" s="94" t="s">
        <v>213</v>
      </c>
      <c r="V18" s="84" t="s">
        <v>213</v>
      </c>
      <c r="W18" s="85" t="s">
        <v>213</v>
      </c>
      <c r="X18" s="94" t="str">
        <f t="shared" si="11"/>
        <v>-</v>
      </c>
      <c r="Y18" s="85" t="str">
        <f t="shared" si="12"/>
        <v/>
      </c>
      <c r="Z18" s="94" t="str">
        <f t="shared" si="13"/>
        <v>-</v>
      </c>
      <c r="AA18" s="85" t="str">
        <f t="shared" si="14"/>
        <v/>
      </c>
      <c r="AB18" s="94" t="str">
        <f t="shared" si="15"/>
        <v/>
      </c>
      <c r="AC18" s="95" t="str">
        <f t="shared" si="16"/>
        <v/>
      </c>
      <c r="AD18" s="178" t="str">
        <f t="shared" si="17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239</v>
      </c>
      <c r="D19" s="135">
        <v>2700</v>
      </c>
      <c r="E19" s="133" t="s">
        <v>705</v>
      </c>
      <c r="F19" s="82" t="s">
        <v>586</v>
      </c>
      <c r="G19" s="82" t="s">
        <v>75</v>
      </c>
      <c r="H19" s="84">
        <v>10</v>
      </c>
      <c r="I19" s="84">
        <v>3</v>
      </c>
      <c r="J19" s="84">
        <v>1</v>
      </c>
      <c r="K19" s="136">
        <f t="shared" si="8"/>
        <v>3</v>
      </c>
      <c r="L19" s="133" t="s">
        <v>3513</v>
      </c>
      <c r="M19" s="162"/>
      <c r="N19" s="162"/>
      <c r="O19" s="163"/>
      <c r="P19" s="164"/>
      <c r="Q19" s="165"/>
      <c r="R19" s="137">
        <f t="shared" si="9"/>
        <v>3</v>
      </c>
      <c r="S19" s="170"/>
      <c r="T19" s="176" t="str">
        <f t="shared" si="10"/>
        <v/>
      </c>
      <c r="U19" s="94">
        <v>8</v>
      </c>
      <c r="V19" s="84">
        <v>245</v>
      </c>
      <c r="W19" s="85">
        <v>10</v>
      </c>
      <c r="X19" s="94">
        <f t="shared" si="11"/>
        <v>588</v>
      </c>
      <c r="Y19" s="85" t="str">
        <f t="shared" si="12"/>
        <v/>
      </c>
      <c r="Z19" s="94">
        <f t="shared" si="13"/>
        <v>16464</v>
      </c>
      <c r="AA19" s="85" t="str">
        <f t="shared" si="14"/>
        <v/>
      </c>
      <c r="AB19" s="94" t="str">
        <f t="shared" si="15"/>
        <v/>
      </c>
      <c r="AC19" s="95" t="str">
        <f t="shared" si="16"/>
        <v/>
      </c>
      <c r="AD19" s="178" t="str">
        <f t="shared" si="17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239</v>
      </c>
      <c r="D20" s="135">
        <v>2700</v>
      </c>
      <c r="E20" s="133" t="s">
        <v>654</v>
      </c>
      <c r="F20" s="82" t="s">
        <v>683</v>
      </c>
      <c r="G20" s="82" t="s">
        <v>684</v>
      </c>
      <c r="H20" s="84">
        <v>3.9</v>
      </c>
      <c r="I20" s="84">
        <v>1</v>
      </c>
      <c r="J20" s="84">
        <v>1</v>
      </c>
      <c r="K20" s="136">
        <f t="shared" si="8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9"/>
        <v>1</v>
      </c>
      <c r="S20" s="170"/>
      <c r="T20" s="176" t="str">
        <f t="shared" si="10"/>
        <v/>
      </c>
      <c r="U20" s="94">
        <v>24</v>
      </c>
      <c r="V20" s="84">
        <v>365</v>
      </c>
      <c r="W20" s="85">
        <v>10</v>
      </c>
      <c r="X20" s="94">
        <f t="shared" si="11"/>
        <v>341</v>
      </c>
      <c r="Y20" s="85" t="str">
        <f t="shared" si="12"/>
        <v/>
      </c>
      <c r="Z20" s="94">
        <f t="shared" si="13"/>
        <v>9548</v>
      </c>
      <c r="AA20" s="85" t="str">
        <f t="shared" si="14"/>
        <v/>
      </c>
      <c r="AB20" s="94" t="str">
        <f t="shared" si="15"/>
        <v/>
      </c>
      <c r="AC20" s="95" t="str">
        <f t="shared" si="16"/>
        <v/>
      </c>
      <c r="AD20" s="178" t="str">
        <f t="shared" si="17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698</v>
      </c>
      <c r="D21" s="135">
        <v>2700</v>
      </c>
      <c r="E21" s="133" t="s">
        <v>699</v>
      </c>
      <c r="F21" s="82" t="s">
        <v>363</v>
      </c>
      <c r="G21" s="82" t="s">
        <v>709</v>
      </c>
      <c r="H21" s="84">
        <v>34</v>
      </c>
      <c r="I21" s="84">
        <v>7</v>
      </c>
      <c r="J21" s="84">
        <v>2</v>
      </c>
      <c r="K21" s="136">
        <f t="shared" si="8"/>
        <v>14</v>
      </c>
      <c r="L21" s="133" t="s">
        <v>3511</v>
      </c>
      <c r="M21" s="162"/>
      <c r="N21" s="162"/>
      <c r="O21" s="163"/>
      <c r="P21" s="164"/>
      <c r="Q21" s="165"/>
      <c r="R21" s="137">
        <f t="shared" si="9"/>
        <v>7</v>
      </c>
      <c r="S21" s="170"/>
      <c r="T21" s="176" t="str">
        <f t="shared" si="10"/>
        <v/>
      </c>
      <c r="U21" s="94">
        <v>8</v>
      </c>
      <c r="V21" s="84">
        <v>245</v>
      </c>
      <c r="W21" s="85">
        <v>10</v>
      </c>
      <c r="X21" s="94">
        <f t="shared" si="11"/>
        <v>9329</v>
      </c>
      <c r="Y21" s="85" t="str">
        <f t="shared" si="12"/>
        <v/>
      </c>
      <c r="Z21" s="94">
        <f t="shared" si="13"/>
        <v>261212</v>
      </c>
      <c r="AA21" s="85" t="str">
        <f t="shared" si="14"/>
        <v/>
      </c>
      <c r="AB21" s="94" t="str">
        <f t="shared" si="15"/>
        <v/>
      </c>
      <c r="AC21" s="95" t="str">
        <f t="shared" si="16"/>
        <v/>
      </c>
      <c r="AD21" s="178" t="str">
        <f t="shared" si="17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698</v>
      </c>
      <c r="D22" s="135">
        <v>2700</v>
      </c>
      <c r="E22" s="133" t="s">
        <v>700</v>
      </c>
      <c r="F22" s="82" t="s">
        <v>363</v>
      </c>
      <c r="G22" s="82" t="s">
        <v>710</v>
      </c>
      <c r="H22" s="84">
        <v>34</v>
      </c>
      <c r="I22" s="84">
        <v>2</v>
      </c>
      <c r="J22" s="84">
        <v>2</v>
      </c>
      <c r="K22" s="136">
        <f t="shared" si="8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9"/>
        <v>2</v>
      </c>
      <c r="S22" s="170"/>
      <c r="T22" s="176" t="str">
        <f t="shared" si="10"/>
        <v/>
      </c>
      <c r="U22" s="94">
        <v>8</v>
      </c>
      <c r="V22" s="84">
        <v>245</v>
      </c>
      <c r="W22" s="85">
        <v>10</v>
      </c>
      <c r="X22" s="94">
        <f t="shared" si="11"/>
        <v>2665</v>
      </c>
      <c r="Y22" s="85" t="str">
        <f t="shared" si="12"/>
        <v/>
      </c>
      <c r="Z22" s="94">
        <f t="shared" si="13"/>
        <v>74620</v>
      </c>
      <c r="AA22" s="85" t="str">
        <f t="shared" si="14"/>
        <v/>
      </c>
      <c r="AB22" s="94" t="str">
        <f t="shared" si="15"/>
        <v/>
      </c>
      <c r="AC22" s="95" t="str">
        <f t="shared" si="16"/>
        <v/>
      </c>
      <c r="AD22" s="178" t="str">
        <f t="shared" si="17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606</v>
      </c>
      <c r="D23" s="135">
        <v>2700</v>
      </c>
      <c r="E23" s="133" t="s">
        <v>699</v>
      </c>
      <c r="F23" s="82" t="s">
        <v>363</v>
      </c>
      <c r="G23" s="82" t="s">
        <v>709</v>
      </c>
      <c r="H23" s="84">
        <v>34</v>
      </c>
      <c r="I23" s="84">
        <v>5</v>
      </c>
      <c r="J23" s="84">
        <v>2</v>
      </c>
      <c r="K23" s="136">
        <f t="shared" si="8"/>
        <v>10</v>
      </c>
      <c r="L23" s="133" t="s">
        <v>3511</v>
      </c>
      <c r="M23" s="162"/>
      <c r="N23" s="162"/>
      <c r="O23" s="163"/>
      <c r="P23" s="164"/>
      <c r="Q23" s="165"/>
      <c r="R23" s="137">
        <f t="shared" si="9"/>
        <v>5</v>
      </c>
      <c r="S23" s="170"/>
      <c r="T23" s="176" t="str">
        <f t="shared" si="10"/>
        <v/>
      </c>
      <c r="U23" s="94">
        <v>8</v>
      </c>
      <c r="V23" s="84">
        <v>245</v>
      </c>
      <c r="W23" s="85">
        <v>10</v>
      </c>
      <c r="X23" s="94">
        <f t="shared" si="11"/>
        <v>6664</v>
      </c>
      <c r="Y23" s="85" t="str">
        <f t="shared" si="12"/>
        <v/>
      </c>
      <c r="Z23" s="94">
        <f t="shared" si="13"/>
        <v>186592</v>
      </c>
      <c r="AA23" s="85" t="str">
        <f t="shared" si="14"/>
        <v/>
      </c>
      <c r="AB23" s="94" t="str">
        <f t="shared" si="15"/>
        <v/>
      </c>
      <c r="AC23" s="95" t="str">
        <f t="shared" si="16"/>
        <v/>
      </c>
      <c r="AD23" s="178" t="str">
        <f t="shared" si="17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606</v>
      </c>
      <c r="D24" s="135">
        <v>2700</v>
      </c>
      <c r="E24" s="133" t="s">
        <v>700</v>
      </c>
      <c r="F24" s="82" t="s">
        <v>363</v>
      </c>
      <c r="G24" s="82" t="s">
        <v>710</v>
      </c>
      <c r="H24" s="84">
        <v>34</v>
      </c>
      <c r="I24" s="84">
        <v>1</v>
      </c>
      <c r="J24" s="84">
        <v>2</v>
      </c>
      <c r="K24" s="136">
        <f t="shared" si="8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9"/>
        <v>1</v>
      </c>
      <c r="S24" s="170"/>
      <c r="T24" s="176" t="str">
        <f t="shared" si="10"/>
        <v/>
      </c>
      <c r="U24" s="94">
        <v>8</v>
      </c>
      <c r="V24" s="84">
        <v>245</v>
      </c>
      <c r="W24" s="85">
        <v>10</v>
      </c>
      <c r="X24" s="94">
        <f t="shared" si="11"/>
        <v>1332</v>
      </c>
      <c r="Y24" s="85" t="str">
        <f t="shared" si="12"/>
        <v/>
      </c>
      <c r="Z24" s="94">
        <f t="shared" si="13"/>
        <v>37296</v>
      </c>
      <c r="AA24" s="85" t="str">
        <f t="shared" si="14"/>
        <v/>
      </c>
      <c r="AB24" s="94" t="str">
        <f t="shared" si="15"/>
        <v/>
      </c>
      <c r="AC24" s="95" t="str">
        <f t="shared" si="16"/>
        <v/>
      </c>
      <c r="AD24" s="178" t="str">
        <f t="shared" si="17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582</v>
      </c>
      <c r="D25" s="135">
        <v>2700</v>
      </c>
      <c r="E25" s="133" t="s">
        <v>706</v>
      </c>
      <c r="F25" s="82" t="s">
        <v>715</v>
      </c>
      <c r="G25" s="82" t="s">
        <v>716</v>
      </c>
      <c r="H25" s="84">
        <v>34</v>
      </c>
      <c r="I25" s="84">
        <v>3</v>
      </c>
      <c r="J25" s="84">
        <v>2</v>
      </c>
      <c r="K25" s="136">
        <f t="shared" si="8"/>
        <v>6</v>
      </c>
      <c r="L25" s="133" t="s">
        <v>3511</v>
      </c>
      <c r="M25" s="162"/>
      <c r="N25" s="162"/>
      <c r="O25" s="163"/>
      <c r="P25" s="164"/>
      <c r="Q25" s="165"/>
      <c r="R25" s="137">
        <f t="shared" si="9"/>
        <v>3</v>
      </c>
      <c r="S25" s="170"/>
      <c r="T25" s="176" t="str">
        <f t="shared" si="10"/>
        <v/>
      </c>
      <c r="U25" s="94">
        <v>8</v>
      </c>
      <c r="V25" s="84">
        <v>245</v>
      </c>
      <c r="W25" s="85">
        <v>10</v>
      </c>
      <c r="X25" s="94">
        <f t="shared" si="11"/>
        <v>3998</v>
      </c>
      <c r="Y25" s="85" t="str">
        <f t="shared" si="12"/>
        <v/>
      </c>
      <c r="Z25" s="94">
        <f t="shared" si="13"/>
        <v>111944</v>
      </c>
      <c r="AA25" s="85" t="str">
        <f t="shared" si="14"/>
        <v/>
      </c>
      <c r="AB25" s="94" t="str">
        <f t="shared" si="15"/>
        <v/>
      </c>
      <c r="AC25" s="95" t="str">
        <f t="shared" si="16"/>
        <v/>
      </c>
      <c r="AD25" s="178" t="str">
        <f t="shared" si="17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170</v>
      </c>
      <c r="D26" s="135">
        <v>2400</v>
      </c>
      <c r="E26" s="133" t="s">
        <v>707</v>
      </c>
      <c r="F26" s="82" t="s">
        <v>717</v>
      </c>
      <c r="G26" s="82" t="s">
        <v>718</v>
      </c>
      <c r="H26" s="84">
        <v>62</v>
      </c>
      <c r="I26" s="84">
        <v>1</v>
      </c>
      <c r="J26" s="84">
        <v>1</v>
      </c>
      <c r="K26" s="136">
        <f t="shared" si="8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9"/>
        <v>1</v>
      </c>
      <c r="S26" s="170"/>
      <c r="T26" s="176" t="str">
        <f t="shared" si="10"/>
        <v/>
      </c>
      <c r="U26" s="94">
        <v>8</v>
      </c>
      <c r="V26" s="84">
        <v>245</v>
      </c>
      <c r="W26" s="85">
        <v>10</v>
      </c>
      <c r="X26" s="94">
        <f t="shared" si="11"/>
        <v>1215</v>
      </c>
      <c r="Y26" s="85" t="str">
        <f t="shared" si="12"/>
        <v/>
      </c>
      <c r="Z26" s="94">
        <f t="shared" si="13"/>
        <v>34020</v>
      </c>
      <c r="AA26" s="85" t="str">
        <f t="shared" si="14"/>
        <v/>
      </c>
      <c r="AB26" s="94" t="str">
        <f t="shared" si="15"/>
        <v/>
      </c>
      <c r="AC26" s="95" t="str">
        <f t="shared" si="16"/>
        <v/>
      </c>
      <c r="AD26" s="178" t="str">
        <f t="shared" si="17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201</v>
      </c>
      <c r="D27" s="135"/>
      <c r="E27" s="133" t="s">
        <v>708</v>
      </c>
      <c r="F27" s="82" t="s">
        <v>719</v>
      </c>
      <c r="G27" s="82" t="s">
        <v>720</v>
      </c>
      <c r="H27" s="84">
        <v>60</v>
      </c>
      <c r="I27" s="84">
        <v>3</v>
      </c>
      <c r="J27" s="84">
        <v>1</v>
      </c>
      <c r="K27" s="136">
        <f t="shared" si="8"/>
        <v>3</v>
      </c>
      <c r="L27" s="133" t="s">
        <v>3511</v>
      </c>
      <c r="M27" s="162"/>
      <c r="N27" s="162"/>
      <c r="O27" s="163"/>
      <c r="P27" s="164"/>
      <c r="Q27" s="165"/>
      <c r="R27" s="137">
        <f t="shared" si="9"/>
        <v>3</v>
      </c>
      <c r="S27" s="170"/>
      <c r="T27" s="176" t="str">
        <f t="shared" si="10"/>
        <v/>
      </c>
      <c r="U27" s="94">
        <v>8</v>
      </c>
      <c r="V27" s="84">
        <v>245</v>
      </c>
      <c r="W27" s="85">
        <v>10</v>
      </c>
      <c r="X27" s="94">
        <f t="shared" si="11"/>
        <v>3528</v>
      </c>
      <c r="Y27" s="85" t="str">
        <f t="shared" si="12"/>
        <v/>
      </c>
      <c r="Z27" s="94">
        <f t="shared" si="13"/>
        <v>98784</v>
      </c>
      <c r="AA27" s="85" t="str">
        <f t="shared" si="14"/>
        <v/>
      </c>
      <c r="AB27" s="94" t="str">
        <f t="shared" si="15"/>
        <v/>
      </c>
      <c r="AC27" s="95" t="str">
        <f t="shared" si="16"/>
        <v/>
      </c>
      <c r="AD27" s="178" t="str">
        <f t="shared" si="17"/>
        <v/>
      </c>
    </row>
    <row r="28" spans="1:30" s="110" customFormat="1" ht="24.95" customHeight="1" x14ac:dyDescent="0.15">
      <c r="A28" s="133"/>
      <c r="B28" s="134"/>
      <c r="C28" s="134"/>
      <c r="D28" s="135"/>
      <c r="E28" s="133"/>
      <c r="F28" s="82"/>
      <c r="G28" s="82"/>
      <c r="H28" s="84"/>
      <c r="I28" s="84"/>
      <c r="J28" s="84"/>
      <c r="K28" s="136"/>
      <c r="L28" s="133"/>
      <c r="M28" s="173"/>
      <c r="N28" s="173"/>
      <c r="O28" s="134"/>
      <c r="P28" s="174"/>
      <c r="Q28" s="175"/>
      <c r="R28" s="137"/>
      <c r="S28" s="176"/>
      <c r="T28" s="176"/>
      <c r="U28" s="94"/>
      <c r="V28" s="84"/>
      <c r="W28" s="85"/>
      <c r="X28" s="94"/>
      <c r="Y28" s="85"/>
      <c r="Z28" s="94"/>
      <c r="AA28" s="85"/>
      <c r="AB28" s="94"/>
      <c r="AC28" s="95"/>
      <c r="AD28" s="85"/>
    </row>
    <row r="29" spans="1:30" s="110" customFormat="1" ht="24.95" customHeight="1" thickBot="1" x14ac:dyDescent="0.2">
      <c r="A29" s="97"/>
      <c r="B29" s="98"/>
      <c r="C29" s="98"/>
      <c r="D29" s="99"/>
      <c r="E29" s="97"/>
      <c r="F29" s="100"/>
      <c r="G29" s="100"/>
      <c r="H29" s="102"/>
      <c r="I29" s="102"/>
      <c r="J29" s="102"/>
      <c r="K29" s="157"/>
      <c r="L29" s="97"/>
      <c r="M29" s="104"/>
      <c r="N29" s="104"/>
      <c r="O29" s="98"/>
      <c r="P29" s="105"/>
      <c r="Q29" s="106"/>
      <c r="R29" s="158"/>
      <c r="S29" s="108"/>
      <c r="T29" s="108"/>
      <c r="U29" s="94"/>
      <c r="V29" s="84"/>
      <c r="W29" s="85"/>
      <c r="X29" s="109"/>
      <c r="Y29" s="103"/>
      <c r="Z29" s="109"/>
      <c r="AA29" s="103"/>
      <c r="AB29" s="109"/>
      <c r="AC29" s="159"/>
      <c r="AD29" s="103"/>
    </row>
    <row r="30" spans="1:30" ht="24.95" customHeight="1" thickBot="1" x14ac:dyDescent="0.2">
      <c r="M30" s="46"/>
      <c r="N30" s="46"/>
      <c r="O30" s="46"/>
      <c r="P30" s="46"/>
      <c r="Q30" s="46"/>
      <c r="R30" s="111"/>
      <c r="S30" s="251" t="s">
        <v>3525</v>
      </c>
      <c r="T30" s="181" t="str">
        <f>IF(SUBTOTAL(9,T5:T29)=0,"",SUBTOTAL(9,T5:T29))</f>
        <v/>
      </c>
      <c r="U30" s="113"/>
      <c r="V30" s="114"/>
      <c r="W30" s="115"/>
      <c r="X30" s="182">
        <f t="shared" ref="X30:AD30" si="18">IF(SUBTOTAL(9,X5:X29)=0,"",SUBTOTAL(9,X5:X29))</f>
        <v>41834</v>
      </c>
      <c r="Y30" s="184" t="str">
        <f t="shared" si="18"/>
        <v/>
      </c>
      <c r="Z30" s="182">
        <f t="shared" si="18"/>
        <v>1171352</v>
      </c>
      <c r="AA30" s="184" t="str">
        <f t="shared" si="18"/>
        <v/>
      </c>
      <c r="AB30" s="182" t="str">
        <f t="shared" si="18"/>
        <v/>
      </c>
      <c r="AC30" s="185" t="str">
        <f t="shared" si="18"/>
        <v/>
      </c>
      <c r="AD30" s="186" t="str">
        <f t="shared" si="18"/>
        <v/>
      </c>
    </row>
    <row r="31" spans="1:30" ht="24.95" customHeight="1" thickBot="1" x14ac:dyDescent="0.2">
      <c r="S31" s="262" t="s">
        <v>3544</v>
      </c>
      <c r="T31" s="264"/>
    </row>
    <row r="32" spans="1:30" ht="24.95" customHeight="1" thickTop="1" thickBot="1" x14ac:dyDescent="0.2">
      <c r="S32" s="265" t="s">
        <v>3545</v>
      </c>
      <c r="T32" s="268" t="str">
        <f>IF(T30="","",T30+T31)</f>
        <v/>
      </c>
    </row>
    <row r="33" ht="24.95" customHeight="1" thickTop="1" x14ac:dyDescent="0.15"/>
  </sheetData>
  <sheetProtection algorithmName="SHA-512" hashValue="cIg8Bzy9n37nmOiCtoXShR/gUEf8cEa9bB72YRLKRk1NDRfCw6fzi3LFsCwM8RKW9vY2E4mlnh93NTxKwsDfGQ==" saltValue="7ENGIbggZGn/QUppzE+S3g==" spinCount="100000" sheet="1" objects="1" scenarios="1" autoFilter="0"/>
  <autoFilter ref="A4:AD3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7">
    <cfRule type="containsBlanks" dxfId="415" priority="5" stopIfTrue="1">
      <formula>LEN(TRIM(M5))=0</formula>
    </cfRule>
  </conditionalFormatting>
  <conditionalFormatting sqref="S5">
    <cfRule type="containsBlanks" dxfId="414" priority="3">
      <formula>LEN(TRIM(S5))=0</formula>
    </cfRule>
  </conditionalFormatting>
  <conditionalFormatting sqref="S30 S6:S27">
    <cfRule type="containsBlanks" dxfId="413" priority="2">
      <formula>LEN(TRIM(S6))=0</formula>
    </cfRule>
  </conditionalFormatting>
  <conditionalFormatting sqref="T31">
    <cfRule type="containsBlanks" dxfId="412" priority="1">
      <formula>LEN(TRIM(T31))=0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EDA50-27D2-4CA5-9502-9B540117C6E1}">
  <sheetPr>
    <pageSetUpPr fitToPage="1"/>
  </sheetPr>
  <dimension ref="A1:AD109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14</v>
      </c>
      <c r="D1" s="41" t="s">
        <v>1</v>
      </c>
      <c r="E1" s="42" t="s">
        <v>3357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65" t="s">
        <v>3065</v>
      </c>
      <c r="D5" s="66"/>
      <c r="E5" s="64"/>
      <c r="F5" s="67" t="s">
        <v>3212</v>
      </c>
      <c r="G5" s="172" t="s">
        <v>3396</v>
      </c>
      <c r="H5" s="74">
        <v>18</v>
      </c>
      <c r="I5" s="74">
        <v>2</v>
      </c>
      <c r="J5" s="74">
        <v>1</v>
      </c>
      <c r="K5" s="127">
        <f>+I5*J5</f>
        <v>2</v>
      </c>
      <c r="L5" s="64" t="s">
        <v>3512</v>
      </c>
      <c r="M5" s="166"/>
      <c r="N5" s="166"/>
      <c r="O5" s="167"/>
      <c r="P5" s="168"/>
      <c r="Q5" s="169"/>
      <c r="R5" s="130">
        <f>+I5</f>
        <v>2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705</v>
      </c>
      <c r="Y5" s="75" t="str">
        <f>IFERROR(IF(Q5="","",ROUNDDOWN(Q5/1000*R5*U5*V5*W5,0)),"-")</f>
        <v/>
      </c>
      <c r="Z5" s="73">
        <f>IFERROR(IF(H5="","",ROUNDDOWN(X5*$V$2,0)),"-")</f>
        <v>19740</v>
      </c>
      <c r="AA5" s="75" t="str">
        <f>IFERROR(IF(Q5="","",ROUNDDOWN(Y5*$V$2,0)),"-")</f>
        <v/>
      </c>
      <c r="AB5" s="73" t="str">
        <f t="shared" ref="AB5" si="0">IFERROR(IF(Q5="","",ROUNDDOWN(X5-Y5,0)),"-")</f>
        <v/>
      </c>
      <c r="AC5" s="76" t="str">
        <f t="shared" ref="AC5" si="1">IFERROR(IF(Q5="","",ROUNDDOWN(Z5-AA5,0)),"-")</f>
        <v/>
      </c>
      <c r="AD5" s="177" t="str">
        <f t="shared" ref="AD5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500</v>
      </c>
      <c r="D6" s="135">
        <v>3500</v>
      </c>
      <c r="E6" s="133"/>
      <c r="F6" s="82" t="s">
        <v>2223</v>
      </c>
      <c r="G6" s="173" t="s">
        <v>3397</v>
      </c>
      <c r="H6" s="84">
        <v>18</v>
      </c>
      <c r="I6" s="84">
        <v>3</v>
      </c>
      <c r="J6" s="84">
        <v>1</v>
      </c>
      <c r="K6" s="136">
        <f>+I6*J6</f>
        <v>3</v>
      </c>
      <c r="L6" s="133" t="s">
        <v>3512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1058</v>
      </c>
      <c r="Y6" s="85" t="str">
        <f>IFERROR(IF(Q6="","",ROUNDDOWN(Q6/1000*R6*U6*V6*W6,0)),"-")</f>
        <v/>
      </c>
      <c r="Z6" s="94">
        <f>IFERROR(IF(H6="","",ROUNDDOWN(X6*$V$2,0)),"-")</f>
        <v>29624</v>
      </c>
      <c r="AA6" s="85" t="str">
        <f>IFERROR(IF(Q6="","",ROUNDDOWN(Y6*$V$2,0)),"-")</f>
        <v/>
      </c>
      <c r="AB6" s="94" t="str">
        <f t="shared" ref="AB6" si="3">IFERROR(IF(Q6="","",ROUNDDOWN(X6-Y6,0)),"-")</f>
        <v/>
      </c>
      <c r="AC6" s="95" t="str">
        <f t="shared" ref="AC6" si="4">IFERROR(IF(Q6="","",ROUNDDOWN(Z6-AA6,0)),"-")</f>
        <v/>
      </c>
      <c r="AD6" s="178" t="str">
        <f t="shared" ref="AD6" si="5">IFERROR(IF(Q6="","",ROUNDDOWN(AB6*$AD$2,2)),"-")</f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342</v>
      </c>
      <c r="D7" s="135" t="s">
        <v>2176</v>
      </c>
      <c r="E7" s="133"/>
      <c r="F7" s="82" t="s">
        <v>3386</v>
      </c>
      <c r="G7" s="173" t="s">
        <v>3135</v>
      </c>
      <c r="H7" s="84" t="s">
        <v>213</v>
      </c>
      <c r="I7" s="84">
        <v>1</v>
      </c>
      <c r="J7" s="84">
        <v>1</v>
      </c>
      <c r="K7" s="136">
        <f t="shared" ref="K7:K70" si="6">+I7*J7</f>
        <v>1</v>
      </c>
      <c r="L7" s="133" t="s">
        <v>3512</v>
      </c>
      <c r="M7" s="162"/>
      <c r="N7" s="162"/>
      <c r="O7" s="163"/>
      <c r="P7" s="164"/>
      <c r="Q7" s="165"/>
      <c r="R7" s="137">
        <f t="shared" ref="R7:R70" si="7">+I7</f>
        <v>1</v>
      </c>
      <c r="S7" s="170"/>
      <c r="T7" s="176" t="str">
        <f t="shared" ref="T7:T70" si="8">IFERROR(IF(S7="","",R7*S7),"-")</f>
        <v/>
      </c>
      <c r="U7" s="94" t="s">
        <v>213</v>
      </c>
      <c r="V7" s="84" t="s">
        <v>213</v>
      </c>
      <c r="W7" s="85" t="s">
        <v>213</v>
      </c>
      <c r="X7" s="94" t="str">
        <f t="shared" ref="X7:X70" si="9">IFERROR(IF(H7="","",ROUNDDOWN(H7/1000*K7*U7*V7*W7,0)),"-")</f>
        <v>-</v>
      </c>
      <c r="Y7" s="85" t="str">
        <f t="shared" ref="Y7:Y70" si="10">IFERROR(IF(Q7="","",ROUNDDOWN(Q7/1000*R7*U7*V7*W7,0)),"-")</f>
        <v/>
      </c>
      <c r="Z7" s="94" t="str">
        <f t="shared" ref="Z7:Z70" si="11">IFERROR(IF(H7="","",ROUNDDOWN(X7*$V$2,0)),"-")</f>
        <v>-</v>
      </c>
      <c r="AA7" s="85" t="str">
        <f t="shared" ref="AA7:AA70" si="12">IFERROR(IF(Q7="","",ROUNDDOWN(Y7*$V$2,0)),"-")</f>
        <v/>
      </c>
      <c r="AB7" s="94" t="str">
        <f t="shared" ref="AB7:AB70" si="13">IFERROR(IF(Q7="","",ROUNDDOWN(X7-Y7,0)),"-")</f>
        <v/>
      </c>
      <c r="AC7" s="95" t="str">
        <f t="shared" ref="AC7:AC70" si="14">IFERROR(IF(Q7="","",ROUNDDOWN(Z7-AA7,0)),"-")</f>
        <v/>
      </c>
      <c r="AD7" s="178" t="str">
        <f t="shared" ref="AD7:AD70" si="15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67</v>
      </c>
      <c r="D8" s="135" t="s">
        <v>2176</v>
      </c>
      <c r="E8" s="133"/>
      <c r="F8" s="82" t="s">
        <v>3100</v>
      </c>
      <c r="G8" s="173" t="s">
        <v>3398</v>
      </c>
      <c r="H8" s="84">
        <v>18</v>
      </c>
      <c r="I8" s="84">
        <v>11</v>
      </c>
      <c r="J8" s="84">
        <v>1</v>
      </c>
      <c r="K8" s="136">
        <f>+I8*J8</f>
        <v>11</v>
      </c>
      <c r="L8" s="133" t="s">
        <v>3512</v>
      </c>
      <c r="M8" s="162"/>
      <c r="N8" s="162"/>
      <c r="O8" s="163"/>
      <c r="P8" s="164"/>
      <c r="Q8" s="165"/>
      <c r="R8" s="137">
        <f t="shared" si="7"/>
        <v>11</v>
      </c>
      <c r="S8" s="170"/>
      <c r="T8" s="176" t="str">
        <f t="shared" si="8"/>
        <v/>
      </c>
      <c r="U8" s="94">
        <v>8</v>
      </c>
      <c r="V8" s="84">
        <v>245</v>
      </c>
      <c r="W8" s="85">
        <v>10</v>
      </c>
      <c r="X8" s="94">
        <f t="shared" si="9"/>
        <v>3880</v>
      </c>
      <c r="Y8" s="85" t="str">
        <f t="shared" si="10"/>
        <v/>
      </c>
      <c r="Z8" s="94">
        <f t="shared" si="11"/>
        <v>108640</v>
      </c>
      <c r="AA8" s="85" t="str">
        <f t="shared" si="12"/>
        <v/>
      </c>
      <c r="AB8" s="94" t="str">
        <f t="shared" si="13"/>
        <v/>
      </c>
      <c r="AC8" s="95" t="str">
        <f t="shared" si="14"/>
        <v/>
      </c>
      <c r="AD8" s="178" t="str">
        <f t="shared" si="15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67</v>
      </c>
      <c r="D9" s="135" t="s">
        <v>2176</v>
      </c>
      <c r="E9" s="133"/>
      <c r="F9" s="82" t="s">
        <v>3386</v>
      </c>
      <c r="G9" s="173" t="s">
        <v>3135</v>
      </c>
      <c r="H9" s="84" t="s">
        <v>213</v>
      </c>
      <c r="I9" s="84">
        <v>1</v>
      </c>
      <c r="J9" s="84">
        <v>1</v>
      </c>
      <c r="K9" s="136">
        <f t="shared" si="6"/>
        <v>1</v>
      </c>
      <c r="L9" s="133" t="s">
        <v>3512</v>
      </c>
      <c r="M9" s="162"/>
      <c r="N9" s="162"/>
      <c r="O9" s="163"/>
      <c r="P9" s="164"/>
      <c r="Q9" s="165"/>
      <c r="R9" s="137">
        <f t="shared" si="7"/>
        <v>1</v>
      </c>
      <c r="S9" s="170"/>
      <c r="T9" s="176" t="str">
        <f t="shared" si="8"/>
        <v/>
      </c>
      <c r="U9" s="94" t="s">
        <v>213</v>
      </c>
      <c r="V9" s="84" t="s">
        <v>213</v>
      </c>
      <c r="W9" s="85" t="s">
        <v>213</v>
      </c>
      <c r="X9" s="94" t="str">
        <f t="shared" si="9"/>
        <v>-</v>
      </c>
      <c r="Y9" s="85" t="str">
        <f t="shared" si="10"/>
        <v/>
      </c>
      <c r="Z9" s="94" t="str">
        <f t="shared" si="11"/>
        <v>-</v>
      </c>
      <c r="AA9" s="85" t="str">
        <f t="shared" si="12"/>
        <v/>
      </c>
      <c r="AB9" s="94" t="str">
        <f t="shared" si="13"/>
        <v/>
      </c>
      <c r="AC9" s="95" t="str">
        <f t="shared" si="14"/>
        <v/>
      </c>
      <c r="AD9" s="178" t="str">
        <f t="shared" si="15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67</v>
      </c>
      <c r="D10" s="135" t="s">
        <v>2176</v>
      </c>
      <c r="E10" s="133"/>
      <c r="F10" s="82" t="s">
        <v>927</v>
      </c>
      <c r="G10" s="173" t="s">
        <v>3399</v>
      </c>
      <c r="H10" s="84">
        <v>15</v>
      </c>
      <c r="I10" s="84">
        <v>1</v>
      </c>
      <c r="J10" s="84">
        <v>1</v>
      </c>
      <c r="K10" s="136">
        <f t="shared" si="6"/>
        <v>1</v>
      </c>
      <c r="L10" s="133" t="s">
        <v>3512</v>
      </c>
      <c r="M10" s="162"/>
      <c r="N10" s="162"/>
      <c r="O10" s="163"/>
      <c r="P10" s="164"/>
      <c r="Q10" s="165"/>
      <c r="R10" s="137">
        <f t="shared" si="7"/>
        <v>1</v>
      </c>
      <c r="S10" s="170"/>
      <c r="T10" s="176" t="str">
        <f t="shared" si="8"/>
        <v/>
      </c>
      <c r="U10" s="94">
        <v>24</v>
      </c>
      <c r="V10" s="84">
        <v>365</v>
      </c>
      <c r="W10" s="85">
        <v>10</v>
      </c>
      <c r="X10" s="94">
        <f t="shared" si="9"/>
        <v>1314</v>
      </c>
      <c r="Y10" s="85" t="str">
        <f t="shared" si="10"/>
        <v/>
      </c>
      <c r="Z10" s="94">
        <f t="shared" si="11"/>
        <v>36792</v>
      </c>
      <c r="AA10" s="85" t="str">
        <f t="shared" si="12"/>
        <v/>
      </c>
      <c r="AB10" s="94" t="str">
        <f t="shared" si="13"/>
        <v/>
      </c>
      <c r="AC10" s="95" t="str">
        <f t="shared" si="14"/>
        <v/>
      </c>
      <c r="AD10" s="178" t="str">
        <f t="shared" si="15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3358</v>
      </c>
      <c r="D11" s="135" t="s">
        <v>2176</v>
      </c>
      <c r="E11" s="133"/>
      <c r="F11" s="82" t="s">
        <v>3100</v>
      </c>
      <c r="G11" s="173" t="s">
        <v>3398</v>
      </c>
      <c r="H11" s="84">
        <v>18</v>
      </c>
      <c r="I11" s="84">
        <v>10</v>
      </c>
      <c r="J11" s="84">
        <v>1</v>
      </c>
      <c r="K11" s="136">
        <f t="shared" si="6"/>
        <v>10</v>
      </c>
      <c r="L11" s="133" t="s">
        <v>3512</v>
      </c>
      <c r="M11" s="162"/>
      <c r="N11" s="162"/>
      <c r="O11" s="163"/>
      <c r="P11" s="164"/>
      <c r="Q11" s="165"/>
      <c r="R11" s="137">
        <f t="shared" si="7"/>
        <v>10</v>
      </c>
      <c r="S11" s="170"/>
      <c r="T11" s="176" t="str">
        <f t="shared" si="8"/>
        <v/>
      </c>
      <c r="U11" s="94">
        <v>8</v>
      </c>
      <c r="V11" s="84">
        <v>245</v>
      </c>
      <c r="W11" s="85">
        <v>10</v>
      </c>
      <c r="X11" s="94">
        <f t="shared" si="9"/>
        <v>3528</v>
      </c>
      <c r="Y11" s="85" t="str">
        <f t="shared" si="10"/>
        <v/>
      </c>
      <c r="Z11" s="94">
        <f t="shared" si="11"/>
        <v>98784</v>
      </c>
      <c r="AA11" s="85" t="str">
        <f t="shared" si="12"/>
        <v/>
      </c>
      <c r="AB11" s="94" t="str">
        <f t="shared" si="13"/>
        <v/>
      </c>
      <c r="AC11" s="95" t="str">
        <f t="shared" si="14"/>
        <v/>
      </c>
      <c r="AD11" s="178" t="str">
        <f t="shared" si="15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3358</v>
      </c>
      <c r="D12" s="135" t="s">
        <v>2176</v>
      </c>
      <c r="E12" s="133"/>
      <c r="F12" s="82" t="s">
        <v>3114</v>
      </c>
      <c r="G12" s="173" t="s">
        <v>3400</v>
      </c>
      <c r="H12" s="179">
        <v>15</v>
      </c>
      <c r="I12" s="84">
        <v>1</v>
      </c>
      <c r="J12" s="84">
        <v>1</v>
      </c>
      <c r="K12" s="136">
        <f t="shared" si="6"/>
        <v>1</v>
      </c>
      <c r="L12" s="133" t="s">
        <v>3512</v>
      </c>
      <c r="M12" s="162"/>
      <c r="N12" s="162"/>
      <c r="O12" s="163"/>
      <c r="P12" s="164"/>
      <c r="Q12" s="165"/>
      <c r="R12" s="137">
        <f t="shared" si="7"/>
        <v>1</v>
      </c>
      <c r="S12" s="170"/>
      <c r="T12" s="176" t="str">
        <f t="shared" si="8"/>
        <v/>
      </c>
      <c r="U12" s="94">
        <v>24</v>
      </c>
      <c r="V12" s="84">
        <v>365</v>
      </c>
      <c r="W12" s="85">
        <v>10</v>
      </c>
      <c r="X12" s="94">
        <f t="shared" si="9"/>
        <v>1314</v>
      </c>
      <c r="Y12" s="85" t="str">
        <f t="shared" si="10"/>
        <v/>
      </c>
      <c r="Z12" s="94">
        <f t="shared" si="11"/>
        <v>36792</v>
      </c>
      <c r="AA12" s="85" t="str">
        <f t="shared" si="12"/>
        <v/>
      </c>
      <c r="AB12" s="94" t="str">
        <f t="shared" si="13"/>
        <v/>
      </c>
      <c r="AC12" s="95" t="str">
        <f t="shared" si="14"/>
        <v/>
      </c>
      <c r="AD12" s="178" t="str">
        <f t="shared" si="15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3359</v>
      </c>
      <c r="D13" s="135" t="s">
        <v>2176</v>
      </c>
      <c r="E13" s="133"/>
      <c r="F13" s="82" t="s">
        <v>1264</v>
      </c>
      <c r="G13" s="173" t="s">
        <v>3398</v>
      </c>
      <c r="H13" s="84">
        <v>13</v>
      </c>
      <c r="I13" s="84">
        <v>4</v>
      </c>
      <c r="J13" s="84">
        <v>1</v>
      </c>
      <c r="K13" s="136">
        <f t="shared" si="6"/>
        <v>4</v>
      </c>
      <c r="L13" s="133" t="s">
        <v>3512</v>
      </c>
      <c r="M13" s="162"/>
      <c r="N13" s="162"/>
      <c r="O13" s="163"/>
      <c r="P13" s="164"/>
      <c r="Q13" s="165"/>
      <c r="R13" s="137">
        <f t="shared" si="7"/>
        <v>4</v>
      </c>
      <c r="S13" s="170"/>
      <c r="T13" s="176" t="str">
        <f t="shared" si="8"/>
        <v/>
      </c>
      <c r="U13" s="94">
        <v>8</v>
      </c>
      <c r="V13" s="84">
        <v>245</v>
      </c>
      <c r="W13" s="85">
        <v>10</v>
      </c>
      <c r="X13" s="94">
        <f t="shared" si="9"/>
        <v>1019</v>
      </c>
      <c r="Y13" s="85" t="str">
        <f t="shared" si="10"/>
        <v/>
      </c>
      <c r="Z13" s="94">
        <f t="shared" si="11"/>
        <v>28532</v>
      </c>
      <c r="AA13" s="85" t="str">
        <f t="shared" si="12"/>
        <v/>
      </c>
      <c r="AB13" s="94" t="str">
        <f t="shared" si="13"/>
        <v/>
      </c>
      <c r="AC13" s="95" t="str">
        <f t="shared" si="14"/>
        <v/>
      </c>
      <c r="AD13" s="178" t="str">
        <f t="shared" si="15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67</v>
      </c>
      <c r="D14" s="135" t="s">
        <v>2176</v>
      </c>
      <c r="E14" s="133"/>
      <c r="F14" s="82" t="s">
        <v>927</v>
      </c>
      <c r="G14" s="173" t="s">
        <v>3401</v>
      </c>
      <c r="H14" s="84">
        <v>15</v>
      </c>
      <c r="I14" s="84">
        <v>1</v>
      </c>
      <c r="J14" s="84">
        <v>1</v>
      </c>
      <c r="K14" s="136">
        <f t="shared" si="6"/>
        <v>1</v>
      </c>
      <c r="L14" s="133" t="s">
        <v>3512</v>
      </c>
      <c r="M14" s="162"/>
      <c r="N14" s="162"/>
      <c r="O14" s="163"/>
      <c r="P14" s="164"/>
      <c r="Q14" s="165"/>
      <c r="R14" s="137">
        <f t="shared" si="7"/>
        <v>1</v>
      </c>
      <c r="S14" s="170"/>
      <c r="T14" s="176" t="str">
        <f t="shared" si="8"/>
        <v/>
      </c>
      <c r="U14" s="94">
        <v>24</v>
      </c>
      <c r="V14" s="84">
        <v>365</v>
      </c>
      <c r="W14" s="85">
        <v>10</v>
      </c>
      <c r="X14" s="94">
        <f t="shared" si="9"/>
        <v>1314</v>
      </c>
      <c r="Y14" s="85" t="str">
        <f t="shared" si="10"/>
        <v/>
      </c>
      <c r="Z14" s="94">
        <f t="shared" si="11"/>
        <v>36792</v>
      </c>
      <c r="AA14" s="85" t="str">
        <f t="shared" si="12"/>
        <v/>
      </c>
      <c r="AB14" s="94" t="str">
        <f t="shared" si="13"/>
        <v/>
      </c>
      <c r="AC14" s="95" t="str">
        <f t="shared" si="14"/>
        <v/>
      </c>
      <c r="AD14" s="178" t="str">
        <f t="shared" si="15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3360</v>
      </c>
      <c r="D15" s="135" t="s">
        <v>2176</v>
      </c>
      <c r="E15" s="133"/>
      <c r="F15" s="82" t="s">
        <v>3114</v>
      </c>
      <c r="G15" s="173" t="s">
        <v>3400</v>
      </c>
      <c r="H15" s="84">
        <v>22</v>
      </c>
      <c r="I15" s="84">
        <v>1</v>
      </c>
      <c r="J15" s="84">
        <v>1</v>
      </c>
      <c r="K15" s="136">
        <f t="shared" si="6"/>
        <v>1</v>
      </c>
      <c r="L15" s="133" t="s">
        <v>3512</v>
      </c>
      <c r="M15" s="162"/>
      <c r="N15" s="162"/>
      <c r="O15" s="163"/>
      <c r="P15" s="164"/>
      <c r="Q15" s="165"/>
      <c r="R15" s="137">
        <f t="shared" si="7"/>
        <v>1</v>
      </c>
      <c r="S15" s="170"/>
      <c r="T15" s="176" t="str">
        <f t="shared" si="8"/>
        <v/>
      </c>
      <c r="U15" s="94">
        <v>24</v>
      </c>
      <c r="V15" s="84">
        <v>365</v>
      </c>
      <c r="W15" s="85">
        <v>10</v>
      </c>
      <c r="X15" s="94">
        <f t="shared" si="9"/>
        <v>1927</v>
      </c>
      <c r="Y15" s="85" t="str">
        <f t="shared" si="10"/>
        <v/>
      </c>
      <c r="Z15" s="94">
        <f t="shared" si="11"/>
        <v>53956</v>
      </c>
      <c r="AA15" s="85" t="str">
        <f t="shared" si="12"/>
        <v/>
      </c>
      <c r="AB15" s="94" t="str">
        <f t="shared" si="13"/>
        <v/>
      </c>
      <c r="AC15" s="95" t="str">
        <f t="shared" si="14"/>
        <v/>
      </c>
      <c r="AD15" s="178" t="str">
        <f t="shared" si="15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3361</v>
      </c>
      <c r="D16" s="135" t="s">
        <v>2176</v>
      </c>
      <c r="E16" s="133"/>
      <c r="F16" s="82" t="s">
        <v>3389</v>
      </c>
      <c r="G16" s="173" t="s">
        <v>3454</v>
      </c>
      <c r="H16" s="84">
        <v>36</v>
      </c>
      <c r="I16" s="84">
        <v>4</v>
      </c>
      <c r="J16" s="84">
        <v>4</v>
      </c>
      <c r="K16" s="136">
        <f t="shared" si="6"/>
        <v>16</v>
      </c>
      <c r="L16" s="133" t="s">
        <v>3512</v>
      </c>
      <c r="M16" s="162"/>
      <c r="N16" s="162"/>
      <c r="O16" s="163"/>
      <c r="P16" s="164"/>
      <c r="Q16" s="165"/>
      <c r="R16" s="137">
        <f t="shared" si="7"/>
        <v>4</v>
      </c>
      <c r="S16" s="170"/>
      <c r="T16" s="176" t="str">
        <f t="shared" si="8"/>
        <v/>
      </c>
      <c r="U16" s="94">
        <v>8</v>
      </c>
      <c r="V16" s="84">
        <v>245</v>
      </c>
      <c r="W16" s="85">
        <v>10</v>
      </c>
      <c r="X16" s="94">
        <f t="shared" si="9"/>
        <v>11289</v>
      </c>
      <c r="Y16" s="85" t="str">
        <f t="shared" si="10"/>
        <v/>
      </c>
      <c r="Z16" s="94">
        <f t="shared" si="11"/>
        <v>316092</v>
      </c>
      <c r="AA16" s="85" t="str">
        <f t="shared" si="12"/>
        <v/>
      </c>
      <c r="AB16" s="94" t="str">
        <f t="shared" si="13"/>
        <v/>
      </c>
      <c r="AC16" s="95" t="str">
        <f t="shared" si="14"/>
        <v/>
      </c>
      <c r="AD16" s="178" t="str">
        <f t="shared" si="15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730</v>
      </c>
      <c r="D17" s="135" t="s">
        <v>2176</v>
      </c>
      <c r="E17" s="133"/>
      <c r="F17" s="82" t="s">
        <v>3129</v>
      </c>
      <c r="G17" s="173" t="s">
        <v>3403</v>
      </c>
      <c r="H17" s="84">
        <v>40</v>
      </c>
      <c r="I17" s="84">
        <v>10</v>
      </c>
      <c r="J17" s="84">
        <v>2</v>
      </c>
      <c r="K17" s="136">
        <f t="shared" si="6"/>
        <v>20</v>
      </c>
      <c r="L17" s="133" t="s">
        <v>3512</v>
      </c>
      <c r="M17" s="162"/>
      <c r="N17" s="162"/>
      <c r="O17" s="163"/>
      <c r="P17" s="164"/>
      <c r="Q17" s="165"/>
      <c r="R17" s="137">
        <f t="shared" si="7"/>
        <v>10</v>
      </c>
      <c r="S17" s="170"/>
      <c r="T17" s="176" t="str">
        <f t="shared" si="8"/>
        <v/>
      </c>
      <c r="U17" s="94">
        <v>8</v>
      </c>
      <c r="V17" s="84">
        <v>245</v>
      </c>
      <c r="W17" s="85">
        <v>10</v>
      </c>
      <c r="X17" s="94">
        <f t="shared" si="9"/>
        <v>15680</v>
      </c>
      <c r="Y17" s="85" t="str">
        <f t="shared" si="10"/>
        <v/>
      </c>
      <c r="Z17" s="94">
        <f t="shared" si="11"/>
        <v>439040</v>
      </c>
      <c r="AA17" s="85" t="str">
        <f t="shared" si="12"/>
        <v/>
      </c>
      <c r="AB17" s="94" t="str">
        <f t="shared" si="13"/>
        <v/>
      </c>
      <c r="AC17" s="95" t="str">
        <f t="shared" si="14"/>
        <v/>
      </c>
      <c r="AD17" s="178" t="str">
        <f t="shared" si="15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730</v>
      </c>
      <c r="D18" s="135" t="s">
        <v>2176</v>
      </c>
      <c r="E18" s="133"/>
      <c r="F18" s="82" t="s">
        <v>208</v>
      </c>
      <c r="G18" s="173" t="s">
        <v>3404</v>
      </c>
      <c r="H18" s="84">
        <v>22</v>
      </c>
      <c r="I18" s="84">
        <v>10</v>
      </c>
      <c r="J18" s="84">
        <v>1</v>
      </c>
      <c r="K18" s="136">
        <f t="shared" si="6"/>
        <v>10</v>
      </c>
      <c r="L18" s="133" t="s">
        <v>3512</v>
      </c>
      <c r="M18" s="162"/>
      <c r="N18" s="162"/>
      <c r="O18" s="163"/>
      <c r="P18" s="164"/>
      <c r="Q18" s="165"/>
      <c r="R18" s="137">
        <f t="shared" si="7"/>
        <v>10</v>
      </c>
      <c r="S18" s="170"/>
      <c r="T18" s="176" t="str">
        <f t="shared" si="8"/>
        <v/>
      </c>
      <c r="U18" s="94">
        <v>24</v>
      </c>
      <c r="V18" s="84">
        <v>365</v>
      </c>
      <c r="W18" s="85">
        <v>10</v>
      </c>
      <c r="X18" s="94">
        <f t="shared" si="9"/>
        <v>19272</v>
      </c>
      <c r="Y18" s="85" t="str">
        <f t="shared" si="10"/>
        <v/>
      </c>
      <c r="Z18" s="94">
        <f t="shared" si="11"/>
        <v>539616</v>
      </c>
      <c r="AA18" s="85" t="str">
        <f t="shared" si="12"/>
        <v/>
      </c>
      <c r="AB18" s="94" t="str">
        <f t="shared" si="13"/>
        <v/>
      </c>
      <c r="AC18" s="95" t="str">
        <f t="shared" si="14"/>
        <v/>
      </c>
      <c r="AD18" s="178" t="str">
        <f t="shared" si="15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3362</v>
      </c>
      <c r="D19" s="135" t="s">
        <v>2176</v>
      </c>
      <c r="E19" s="133"/>
      <c r="F19" s="82" t="s">
        <v>3129</v>
      </c>
      <c r="G19" s="173" t="s">
        <v>3451</v>
      </c>
      <c r="H19" s="84">
        <v>40</v>
      </c>
      <c r="I19" s="84">
        <v>3</v>
      </c>
      <c r="J19" s="84">
        <v>2</v>
      </c>
      <c r="K19" s="136">
        <f t="shared" si="6"/>
        <v>6</v>
      </c>
      <c r="L19" s="133" t="s">
        <v>3512</v>
      </c>
      <c r="M19" s="162"/>
      <c r="N19" s="162"/>
      <c r="O19" s="163"/>
      <c r="P19" s="164"/>
      <c r="Q19" s="165"/>
      <c r="R19" s="137">
        <f t="shared" si="7"/>
        <v>3</v>
      </c>
      <c r="S19" s="170"/>
      <c r="T19" s="176" t="str">
        <f t="shared" si="8"/>
        <v/>
      </c>
      <c r="U19" s="94">
        <v>2</v>
      </c>
      <c r="V19" s="84">
        <v>245</v>
      </c>
      <c r="W19" s="85">
        <v>10</v>
      </c>
      <c r="X19" s="94">
        <f t="shared" si="9"/>
        <v>1176</v>
      </c>
      <c r="Y19" s="85" t="str">
        <f t="shared" si="10"/>
        <v/>
      </c>
      <c r="Z19" s="94">
        <f t="shared" si="11"/>
        <v>32928</v>
      </c>
      <c r="AA19" s="85" t="str">
        <f t="shared" si="12"/>
        <v/>
      </c>
      <c r="AB19" s="94" t="str">
        <f t="shared" si="13"/>
        <v/>
      </c>
      <c r="AC19" s="95" t="str">
        <f t="shared" si="14"/>
        <v/>
      </c>
      <c r="AD19" s="178" t="str">
        <f t="shared" si="15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3363</v>
      </c>
      <c r="D20" s="135" t="s">
        <v>2176</v>
      </c>
      <c r="E20" s="133"/>
      <c r="F20" s="82" t="s">
        <v>3129</v>
      </c>
      <c r="G20" s="173" t="s">
        <v>3405</v>
      </c>
      <c r="H20" s="84">
        <v>40</v>
      </c>
      <c r="I20" s="84">
        <v>6</v>
      </c>
      <c r="J20" s="84">
        <v>2</v>
      </c>
      <c r="K20" s="136">
        <f t="shared" si="6"/>
        <v>12</v>
      </c>
      <c r="L20" s="133" t="s">
        <v>3512</v>
      </c>
      <c r="M20" s="162"/>
      <c r="N20" s="162"/>
      <c r="O20" s="163"/>
      <c r="P20" s="164"/>
      <c r="Q20" s="165"/>
      <c r="R20" s="137">
        <f t="shared" si="7"/>
        <v>6</v>
      </c>
      <c r="S20" s="170"/>
      <c r="T20" s="176" t="str">
        <f t="shared" si="8"/>
        <v/>
      </c>
      <c r="U20" s="94">
        <v>2</v>
      </c>
      <c r="V20" s="84">
        <v>245</v>
      </c>
      <c r="W20" s="85">
        <v>10</v>
      </c>
      <c r="X20" s="94">
        <f t="shared" si="9"/>
        <v>2352</v>
      </c>
      <c r="Y20" s="85" t="str">
        <f t="shared" si="10"/>
        <v/>
      </c>
      <c r="Z20" s="94">
        <f t="shared" si="11"/>
        <v>65856</v>
      </c>
      <c r="AA20" s="85" t="str">
        <f t="shared" si="12"/>
        <v/>
      </c>
      <c r="AB20" s="94" t="str">
        <f t="shared" si="13"/>
        <v/>
      </c>
      <c r="AC20" s="95" t="str">
        <f t="shared" si="14"/>
        <v/>
      </c>
      <c r="AD20" s="178" t="str">
        <f t="shared" si="15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3364</v>
      </c>
      <c r="D21" s="135" t="s">
        <v>2176</v>
      </c>
      <c r="E21" s="133"/>
      <c r="F21" s="82" t="s">
        <v>3129</v>
      </c>
      <c r="G21" s="173" t="s">
        <v>3452</v>
      </c>
      <c r="H21" s="84">
        <v>40</v>
      </c>
      <c r="I21" s="84">
        <v>1</v>
      </c>
      <c r="J21" s="84">
        <v>2</v>
      </c>
      <c r="K21" s="136">
        <f t="shared" si="6"/>
        <v>2</v>
      </c>
      <c r="L21" s="133" t="s">
        <v>3512</v>
      </c>
      <c r="M21" s="162"/>
      <c r="N21" s="162"/>
      <c r="O21" s="163"/>
      <c r="P21" s="164"/>
      <c r="Q21" s="165"/>
      <c r="R21" s="137">
        <f t="shared" si="7"/>
        <v>1</v>
      </c>
      <c r="S21" s="170"/>
      <c r="T21" s="176" t="str">
        <f t="shared" si="8"/>
        <v/>
      </c>
      <c r="U21" s="94">
        <v>8</v>
      </c>
      <c r="V21" s="84">
        <v>245</v>
      </c>
      <c r="W21" s="85">
        <v>10</v>
      </c>
      <c r="X21" s="94">
        <f t="shared" si="9"/>
        <v>1568</v>
      </c>
      <c r="Y21" s="85" t="str">
        <f t="shared" si="10"/>
        <v/>
      </c>
      <c r="Z21" s="94">
        <f t="shared" si="11"/>
        <v>43904</v>
      </c>
      <c r="AA21" s="85" t="str">
        <f t="shared" si="12"/>
        <v/>
      </c>
      <c r="AB21" s="94" t="str">
        <f t="shared" si="13"/>
        <v/>
      </c>
      <c r="AC21" s="95" t="str">
        <f t="shared" si="14"/>
        <v/>
      </c>
      <c r="AD21" s="178" t="str">
        <f t="shared" si="15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453</v>
      </c>
      <c r="D22" s="135" t="s">
        <v>2176</v>
      </c>
      <c r="E22" s="133"/>
      <c r="F22" s="82" t="s">
        <v>3108</v>
      </c>
      <c r="G22" s="173" t="s">
        <v>3226</v>
      </c>
      <c r="H22" s="84">
        <v>40</v>
      </c>
      <c r="I22" s="84">
        <v>1</v>
      </c>
      <c r="J22" s="84">
        <v>1</v>
      </c>
      <c r="K22" s="136">
        <f t="shared" si="6"/>
        <v>1</v>
      </c>
      <c r="L22" s="133" t="s">
        <v>3512</v>
      </c>
      <c r="M22" s="162"/>
      <c r="N22" s="162"/>
      <c r="O22" s="163"/>
      <c r="P22" s="164"/>
      <c r="Q22" s="165"/>
      <c r="R22" s="137">
        <f t="shared" si="7"/>
        <v>1</v>
      </c>
      <c r="S22" s="170"/>
      <c r="T22" s="176" t="str">
        <f t="shared" si="8"/>
        <v/>
      </c>
      <c r="U22" s="94">
        <v>2</v>
      </c>
      <c r="V22" s="84">
        <v>245</v>
      </c>
      <c r="W22" s="85">
        <v>10</v>
      </c>
      <c r="X22" s="94">
        <f t="shared" si="9"/>
        <v>196</v>
      </c>
      <c r="Y22" s="85" t="str">
        <f t="shared" si="10"/>
        <v/>
      </c>
      <c r="Z22" s="94">
        <f t="shared" si="11"/>
        <v>5488</v>
      </c>
      <c r="AA22" s="85" t="str">
        <f t="shared" si="12"/>
        <v/>
      </c>
      <c r="AB22" s="94" t="str">
        <f t="shared" si="13"/>
        <v/>
      </c>
      <c r="AC22" s="95" t="str">
        <f t="shared" si="14"/>
        <v/>
      </c>
      <c r="AD22" s="178" t="str">
        <f t="shared" si="15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445</v>
      </c>
      <c r="D23" s="135" t="s">
        <v>2176</v>
      </c>
      <c r="E23" s="133"/>
      <c r="F23" s="82" t="s">
        <v>3100</v>
      </c>
      <c r="G23" s="173" t="s">
        <v>3398</v>
      </c>
      <c r="H23" s="84">
        <v>18</v>
      </c>
      <c r="I23" s="84">
        <v>8</v>
      </c>
      <c r="J23" s="84">
        <v>1</v>
      </c>
      <c r="K23" s="136">
        <f t="shared" si="6"/>
        <v>8</v>
      </c>
      <c r="L23" s="133" t="s">
        <v>3512</v>
      </c>
      <c r="M23" s="162"/>
      <c r="N23" s="162"/>
      <c r="O23" s="163"/>
      <c r="P23" s="164"/>
      <c r="Q23" s="165"/>
      <c r="R23" s="137">
        <f t="shared" si="7"/>
        <v>8</v>
      </c>
      <c r="S23" s="170"/>
      <c r="T23" s="176" t="str">
        <f t="shared" si="8"/>
        <v/>
      </c>
      <c r="U23" s="94">
        <v>8</v>
      </c>
      <c r="V23" s="84">
        <v>245</v>
      </c>
      <c r="W23" s="85">
        <v>10</v>
      </c>
      <c r="X23" s="94">
        <f t="shared" si="9"/>
        <v>2822</v>
      </c>
      <c r="Y23" s="85" t="str">
        <f t="shared" si="10"/>
        <v/>
      </c>
      <c r="Z23" s="94">
        <f t="shared" si="11"/>
        <v>79016</v>
      </c>
      <c r="AA23" s="85" t="str">
        <f t="shared" si="12"/>
        <v/>
      </c>
      <c r="AB23" s="94" t="str">
        <f t="shared" si="13"/>
        <v/>
      </c>
      <c r="AC23" s="95" t="str">
        <f t="shared" si="14"/>
        <v/>
      </c>
      <c r="AD23" s="178" t="str">
        <f t="shared" si="15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3365</v>
      </c>
      <c r="D24" s="135" t="s">
        <v>2176</v>
      </c>
      <c r="E24" s="133"/>
      <c r="F24" s="82" t="s">
        <v>3390</v>
      </c>
      <c r="G24" s="173" t="s">
        <v>3236</v>
      </c>
      <c r="H24" s="84">
        <v>20</v>
      </c>
      <c r="I24" s="84">
        <v>2</v>
      </c>
      <c r="J24" s="84">
        <v>2</v>
      </c>
      <c r="K24" s="136">
        <f t="shared" si="6"/>
        <v>4</v>
      </c>
      <c r="L24" s="133" t="s">
        <v>3512</v>
      </c>
      <c r="M24" s="162"/>
      <c r="N24" s="162"/>
      <c r="O24" s="163"/>
      <c r="P24" s="164"/>
      <c r="Q24" s="165"/>
      <c r="R24" s="137">
        <f t="shared" si="7"/>
        <v>2</v>
      </c>
      <c r="S24" s="170"/>
      <c r="T24" s="176" t="str">
        <f t="shared" si="8"/>
        <v/>
      </c>
      <c r="U24" s="94">
        <v>8</v>
      </c>
      <c r="V24" s="84">
        <v>245</v>
      </c>
      <c r="W24" s="85">
        <v>10</v>
      </c>
      <c r="X24" s="94">
        <f t="shared" si="9"/>
        <v>1568</v>
      </c>
      <c r="Y24" s="85" t="str">
        <f t="shared" si="10"/>
        <v/>
      </c>
      <c r="Z24" s="94">
        <f t="shared" si="11"/>
        <v>43904</v>
      </c>
      <c r="AA24" s="85" t="str">
        <f t="shared" si="12"/>
        <v/>
      </c>
      <c r="AB24" s="94" t="str">
        <f t="shared" si="13"/>
        <v/>
      </c>
      <c r="AC24" s="95" t="str">
        <f t="shared" si="14"/>
        <v/>
      </c>
      <c r="AD24" s="178" t="str">
        <f t="shared" si="15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3366</v>
      </c>
      <c r="D25" s="135" t="s">
        <v>2176</v>
      </c>
      <c r="E25" s="133"/>
      <c r="F25" s="82" t="s">
        <v>3129</v>
      </c>
      <c r="G25" s="173" t="s">
        <v>3236</v>
      </c>
      <c r="H25" s="84">
        <v>40</v>
      </c>
      <c r="I25" s="84">
        <v>2</v>
      </c>
      <c r="J25" s="84">
        <v>2</v>
      </c>
      <c r="K25" s="136">
        <f t="shared" si="6"/>
        <v>4</v>
      </c>
      <c r="L25" s="133" t="s">
        <v>3512</v>
      </c>
      <c r="M25" s="162"/>
      <c r="N25" s="162"/>
      <c r="O25" s="163"/>
      <c r="P25" s="164"/>
      <c r="Q25" s="165"/>
      <c r="R25" s="137">
        <f t="shared" si="7"/>
        <v>2</v>
      </c>
      <c r="S25" s="170"/>
      <c r="T25" s="176" t="str">
        <f t="shared" si="8"/>
        <v/>
      </c>
      <c r="U25" s="94">
        <v>8</v>
      </c>
      <c r="V25" s="84">
        <v>245</v>
      </c>
      <c r="W25" s="85">
        <v>10</v>
      </c>
      <c r="X25" s="94">
        <f t="shared" si="9"/>
        <v>3136</v>
      </c>
      <c r="Y25" s="85" t="str">
        <f t="shared" si="10"/>
        <v/>
      </c>
      <c r="Z25" s="94">
        <f t="shared" si="11"/>
        <v>87808</v>
      </c>
      <c r="AA25" s="85" t="str">
        <f t="shared" si="12"/>
        <v/>
      </c>
      <c r="AB25" s="94" t="str">
        <f t="shared" si="13"/>
        <v/>
      </c>
      <c r="AC25" s="95" t="str">
        <f t="shared" si="14"/>
        <v/>
      </c>
      <c r="AD25" s="178" t="str">
        <f t="shared" si="15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3199</v>
      </c>
      <c r="D26" s="135" t="s">
        <v>2176</v>
      </c>
      <c r="E26" s="133"/>
      <c r="F26" s="82" t="s">
        <v>3100</v>
      </c>
      <c r="G26" s="173" t="s">
        <v>3398</v>
      </c>
      <c r="H26" s="84">
        <v>18</v>
      </c>
      <c r="I26" s="84">
        <v>3</v>
      </c>
      <c r="J26" s="84">
        <v>1</v>
      </c>
      <c r="K26" s="136">
        <f t="shared" si="6"/>
        <v>3</v>
      </c>
      <c r="L26" s="133" t="s">
        <v>3512</v>
      </c>
      <c r="M26" s="162"/>
      <c r="N26" s="162"/>
      <c r="O26" s="163"/>
      <c r="P26" s="164"/>
      <c r="Q26" s="165"/>
      <c r="R26" s="137">
        <f t="shared" si="7"/>
        <v>3</v>
      </c>
      <c r="S26" s="170"/>
      <c r="T26" s="176" t="str">
        <f t="shared" si="8"/>
        <v/>
      </c>
      <c r="U26" s="94">
        <v>2</v>
      </c>
      <c r="V26" s="84">
        <v>245</v>
      </c>
      <c r="W26" s="85">
        <v>10</v>
      </c>
      <c r="X26" s="94">
        <f t="shared" si="9"/>
        <v>264</v>
      </c>
      <c r="Y26" s="85" t="str">
        <f t="shared" si="10"/>
        <v/>
      </c>
      <c r="Z26" s="94">
        <f t="shared" si="11"/>
        <v>7392</v>
      </c>
      <c r="AA26" s="85" t="str">
        <f t="shared" si="12"/>
        <v/>
      </c>
      <c r="AB26" s="94" t="str">
        <f t="shared" si="13"/>
        <v/>
      </c>
      <c r="AC26" s="95" t="str">
        <f t="shared" si="14"/>
        <v/>
      </c>
      <c r="AD26" s="178" t="str">
        <f t="shared" si="15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3199</v>
      </c>
      <c r="D27" s="135" t="s">
        <v>2176</v>
      </c>
      <c r="E27" s="133"/>
      <c r="F27" s="82" t="s">
        <v>1264</v>
      </c>
      <c r="G27" s="173" t="s">
        <v>3398</v>
      </c>
      <c r="H27" s="84">
        <v>18</v>
      </c>
      <c r="I27" s="84">
        <v>4</v>
      </c>
      <c r="J27" s="84">
        <v>1</v>
      </c>
      <c r="K27" s="136">
        <f t="shared" si="6"/>
        <v>4</v>
      </c>
      <c r="L27" s="133" t="s">
        <v>3512</v>
      </c>
      <c r="M27" s="162"/>
      <c r="N27" s="162"/>
      <c r="O27" s="163"/>
      <c r="P27" s="164"/>
      <c r="Q27" s="165"/>
      <c r="R27" s="137">
        <f t="shared" si="7"/>
        <v>4</v>
      </c>
      <c r="S27" s="170"/>
      <c r="T27" s="176" t="str">
        <f t="shared" si="8"/>
        <v/>
      </c>
      <c r="U27" s="94">
        <v>2</v>
      </c>
      <c r="V27" s="84">
        <v>245</v>
      </c>
      <c r="W27" s="85">
        <v>10</v>
      </c>
      <c r="X27" s="94">
        <f t="shared" si="9"/>
        <v>352</v>
      </c>
      <c r="Y27" s="85" t="str">
        <f t="shared" si="10"/>
        <v/>
      </c>
      <c r="Z27" s="94">
        <f t="shared" si="11"/>
        <v>9856</v>
      </c>
      <c r="AA27" s="85" t="str">
        <f t="shared" si="12"/>
        <v/>
      </c>
      <c r="AB27" s="94" t="str">
        <f t="shared" si="13"/>
        <v/>
      </c>
      <c r="AC27" s="95" t="str">
        <f t="shared" si="14"/>
        <v/>
      </c>
      <c r="AD27" s="178" t="str">
        <f t="shared" si="15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3199</v>
      </c>
      <c r="D28" s="135" t="s">
        <v>2176</v>
      </c>
      <c r="E28" s="133"/>
      <c r="F28" s="82" t="s">
        <v>3387</v>
      </c>
      <c r="G28" s="173" t="s">
        <v>3406</v>
      </c>
      <c r="H28" s="84">
        <v>40</v>
      </c>
      <c r="I28" s="84">
        <v>3</v>
      </c>
      <c r="J28" s="84">
        <v>1</v>
      </c>
      <c r="K28" s="136">
        <f t="shared" si="6"/>
        <v>3</v>
      </c>
      <c r="L28" s="133" t="s">
        <v>3512</v>
      </c>
      <c r="M28" s="162"/>
      <c r="N28" s="162"/>
      <c r="O28" s="163"/>
      <c r="P28" s="164"/>
      <c r="Q28" s="165"/>
      <c r="R28" s="137">
        <f t="shared" si="7"/>
        <v>3</v>
      </c>
      <c r="S28" s="170"/>
      <c r="T28" s="176" t="str">
        <f t="shared" si="8"/>
        <v/>
      </c>
      <c r="U28" s="94">
        <v>2</v>
      </c>
      <c r="V28" s="84">
        <v>245</v>
      </c>
      <c r="W28" s="85">
        <v>10</v>
      </c>
      <c r="X28" s="94">
        <f t="shared" si="9"/>
        <v>588</v>
      </c>
      <c r="Y28" s="85" t="str">
        <f t="shared" si="10"/>
        <v/>
      </c>
      <c r="Z28" s="94">
        <f t="shared" si="11"/>
        <v>16464</v>
      </c>
      <c r="AA28" s="85" t="str">
        <f t="shared" si="12"/>
        <v/>
      </c>
      <c r="AB28" s="94" t="str">
        <f t="shared" si="13"/>
        <v/>
      </c>
      <c r="AC28" s="95" t="str">
        <f t="shared" si="14"/>
        <v/>
      </c>
      <c r="AD28" s="178" t="str">
        <f t="shared" si="15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3367</v>
      </c>
      <c r="D29" s="135" t="s">
        <v>2176</v>
      </c>
      <c r="E29" s="133"/>
      <c r="F29" s="82" t="s">
        <v>3100</v>
      </c>
      <c r="G29" s="173" t="s">
        <v>3398</v>
      </c>
      <c r="H29" s="84">
        <v>18</v>
      </c>
      <c r="I29" s="84">
        <v>2</v>
      </c>
      <c r="J29" s="84">
        <v>1</v>
      </c>
      <c r="K29" s="136">
        <f t="shared" si="6"/>
        <v>2</v>
      </c>
      <c r="L29" s="133" t="s">
        <v>3512</v>
      </c>
      <c r="M29" s="162"/>
      <c r="N29" s="162"/>
      <c r="O29" s="163"/>
      <c r="P29" s="164"/>
      <c r="Q29" s="165"/>
      <c r="R29" s="137">
        <f t="shared" si="7"/>
        <v>2</v>
      </c>
      <c r="S29" s="170"/>
      <c r="T29" s="176" t="str">
        <f t="shared" si="8"/>
        <v/>
      </c>
      <c r="U29" s="94">
        <v>2</v>
      </c>
      <c r="V29" s="84">
        <v>245</v>
      </c>
      <c r="W29" s="85">
        <v>10</v>
      </c>
      <c r="X29" s="94">
        <f t="shared" si="9"/>
        <v>176</v>
      </c>
      <c r="Y29" s="85" t="str">
        <f t="shared" si="10"/>
        <v/>
      </c>
      <c r="Z29" s="94">
        <f t="shared" si="11"/>
        <v>4928</v>
      </c>
      <c r="AA29" s="85" t="str">
        <f t="shared" si="12"/>
        <v/>
      </c>
      <c r="AB29" s="94" t="str">
        <f t="shared" si="13"/>
        <v/>
      </c>
      <c r="AC29" s="95" t="str">
        <f t="shared" si="14"/>
        <v/>
      </c>
      <c r="AD29" s="178" t="str">
        <f t="shared" si="15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3367</v>
      </c>
      <c r="D30" s="135" t="s">
        <v>2176</v>
      </c>
      <c r="E30" s="133"/>
      <c r="F30" s="82" t="s">
        <v>3387</v>
      </c>
      <c r="G30" s="173" t="s">
        <v>3406</v>
      </c>
      <c r="H30" s="84">
        <v>40</v>
      </c>
      <c r="I30" s="84">
        <v>1</v>
      </c>
      <c r="J30" s="84">
        <v>1</v>
      </c>
      <c r="K30" s="136">
        <f t="shared" si="6"/>
        <v>1</v>
      </c>
      <c r="L30" s="133" t="s">
        <v>3512</v>
      </c>
      <c r="M30" s="162"/>
      <c r="N30" s="162"/>
      <c r="O30" s="163"/>
      <c r="P30" s="164"/>
      <c r="Q30" s="165"/>
      <c r="R30" s="137">
        <f t="shared" si="7"/>
        <v>1</v>
      </c>
      <c r="S30" s="170"/>
      <c r="T30" s="176" t="str">
        <f t="shared" si="8"/>
        <v/>
      </c>
      <c r="U30" s="94">
        <v>2</v>
      </c>
      <c r="V30" s="84">
        <v>245</v>
      </c>
      <c r="W30" s="85">
        <v>10</v>
      </c>
      <c r="X30" s="94">
        <f t="shared" si="9"/>
        <v>196</v>
      </c>
      <c r="Y30" s="85" t="str">
        <f t="shared" si="10"/>
        <v/>
      </c>
      <c r="Z30" s="94">
        <f t="shared" si="11"/>
        <v>5488</v>
      </c>
      <c r="AA30" s="85" t="str">
        <f t="shared" si="12"/>
        <v/>
      </c>
      <c r="AB30" s="94" t="str">
        <f t="shared" si="13"/>
        <v/>
      </c>
      <c r="AC30" s="95" t="str">
        <f t="shared" si="14"/>
        <v/>
      </c>
      <c r="AD30" s="178" t="str">
        <f t="shared" si="15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3198</v>
      </c>
      <c r="D31" s="135" t="s">
        <v>2176</v>
      </c>
      <c r="E31" s="133"/>
      <c r="F31" s="82" t="s">
        <v>3100</v>
      </c>
      <c r="G31" s="173" t="s">
        <v>3398</v>
      </c>
      <c r="H31" s="84">
        <v>18</v>
      </c>
      <c r="I31" s="84">
        <v>3</v>
      </c>
      <c r="J31" s="84">
        <v>1</v>
      </c>
      <c r="K31" s="136">
        <f t="shared" si="6"/>
        <v>3</v>
      </c>
      <c r="L31" s="133" t="s">
        <v>3512</v>
      </c>
      <c r="M31" s="162"/>
      <c r="N31" s="162"/>
      <c r="O31" s="163"/>
      <c r="P31" s="164"/>
      <c r="Q31" s="165"/>
      <c r="R31" s="137">
        <f t="shared" si="7"/>
        <v>3</v>
      </c>
      <c r="S31" s="170"/>
      <c r="T31" s="176" t="str">
        <f t="shared" si="8"/>
        <v/>
      </c>
      <c r="U31" s="94">
        <v>2</v>
      </c>
      <c r="V31" s="84">
        <v>245</v>
      </c>
      <c r="W31" s="85">
        <v>10</v>
      </c>
      <c r="X31" s="94">
        <f t="shared" si="9"/>
        <v>264</v>
      </c>
      <c r="Y31" s="85" t="str">
        <f t="shared" si="10"/>
        <v/>
      </c>
      <c r="Z31" s="94">
        <f t="shared" si="11"/>
        <v>7392</v>
      </c>
      <c r="AA31" s="85" t="str">
        <f t="shared" si="12"/>
        <v/>
      </c>
      <c r="AB31" s="94" t="str">
        <f t="shared" si="13"/>
        <v/>
      </c>
      <c r="AC31" s="95" t="str">
        <f t="shared" si="14"/>
        <v/>
      </c>
      <c r="AD31" s="178" t="str">
        <f t="shared" si="15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3198</v>
      </c>
      <c r="D32" s="135" t="s">
        <v>2176</v>
      </c>
      <c r="E32" s="133"/>
      <c r="F32" s="82" t="s">
        <v>1264</v>
      </c>
      <c r="G32" s="173" t="s">
        <v>3398</v>
      </c>
      <c r="H32" s="84">
        <v>13</v>
      </c>
      <c r="I32" s="84">
        <v>2</v>
      </c>
      <c r="J32" s="84">
        <v>1</v>
      </c>
      <c r="K32" s="136">
        <f t="shared" si="6"/>
        <v>2</v>
      </c>
      <c r="L32" s="133" t="s">
        <v>3512</v>
      </c>
      <c r="M32" s="162"/>
      <c r="N32" s="162"/>
      <c r="O32" s="163"/>
      <c r="P32" s="164"/>
      <c r="Q32" s="165"/>
      <c r="R32" s="137">
        <f t="shared" si="7"/>
        <v>2</v>
      </c>
      <c r="S32" s="170"/>
      <c r="T32" s="176" t="str">
        <f t="shared" si="8"/>
        <v/>
      </c>
      <c r="U32" s="94">
        <v>2</v>
      </c>
      <c r="V32" s="84">
        <v>245</v>
      </c>
      <c r="W32" s="85">
        <v>10</v>
      </c>
      <c r="X32" s="94">
        <f t="shared" si="9"/>
        <v>127</v>
      </c>
      <c r="Y32" s="85" t="str">
        <f t="shared" si="10"/>
        <v/>
      </c>
      <c r="Z32" s="94">
        <f t="shared" si="11"/>
        <v>3556</v>
      </c>
      <c r="AA32" s="85" t="str">
        <f t="shared" si="12"/>
        <v/>
      </c>
      <c r="AB32" s="94" t="str">
        <f t="shared" si="13"/>
        <v/>
      </c>
      <c r="AC32" s="95" t="str">
        <f t="shared" si="14"/>
        <v/>
      </c>
      <c r="AD32" s="178" t="str">
        <f t="shared" si="15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3198</v>
      </c>
      <c r="D33" s="135" t="s">
        <v>2176</v>
      </c>
      <c r="E33" s="133"/>
      <c r="F33" s="82" t="s">
        <v>3387</v>
      </c>
      <c r="G33" s="173" t="s">
        <v>3406</v>
      </c>
      <c r="H33" s="84">
        <v>40</v>
      </c>
      <c r="I33" s="84">
        <v>3</v>
      </c>
      <c r="J33" s="84">
        <v>1</v>
      </c>
      <c r="K33" s="136">
        <f t="shared" si="6"/>
        <v>3</v>
      </c>
      <c r="L33" s="133" t="s">
        <v>3512</v>
      </c>
      <c r="M33" s="162"/>
      <c r="N33" s="162"/>
      <c r="O33" s="163"/>
      <c r="P33" s="164"/>
      <c r="Q33" s="165"/>
      <c r="R33" s="137">
        <f t="shared" si="7"/>
        <v>3</v>
      </c>
      <c r="S33" s="170"/>
      <c r="T33" s="176" t="str">
        <f t="shared" si="8"/>
        <v/>
      </c>
      <c r="U33" s="94">
        <v>2</v>
      </c>
      <c r="V33" s="84">
        <v>245</v>
      </c>
      <c r="W33" s="85">
        <v>10</v>
      </c>
      <c r="X33" s="94">
        <f t="shared" si="9"/>
        <v>588</v>
      </c>
      <c r="Y33" s="85" t="str">
        <f t="shared" si="10"/>
        <v/>
      </c>
      <c r="Z33" s="94">
        <f t="shared" si="11"/>
        <v>16464</v>
      </c>
      <c r="AA33" s="85" t="str">
        <f t="shared" si="12"/>
        <v/>
      </c>
      <c r="AB33" s="94" t="str">
        <f t="shared" si="13"/>
        <v/>
      </c>
      <c r="AC33" s="95" t="str">
        <f t="shared" si="14"/>
        <v/>
      </c>
      <c r="AD33" s="178" t="str">
        <f t="shared" si="15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3363</v>
      </c>
      <c r="D34" s="135" t="s">
        <v>2176</v>
      </c>
      <c r="E34" s="133"/>
      <c r="F34" s="82" t="s">
        <v>3109</v>
      </c>
      <c r="G34" s="173" t="s">
        <v>3407</v>
      </c>
      <c r="H34" s="84">
        <v>60</v>
      </c>
      <c r="I34" s="84">
        <v>6</v>
      </c>
      <c r="J34" s="84">
        <v>1</v>
      </c>
      <c r="K34" s="136">
        <f t="shared" si="6"/>
        <v>6</v>
      </c>
      <c r="L34" s="133" t="s">
        <v>3512</v>
      </c>
      <c r="M34" s="162"/>
      <c r="N34" s="162"/>
      <c r="O34" s="163"/>
      <c r="P34" s="164"/>
      <c r="Q34" s="165"/>
      <c r="R34" s="137">
        <f t="shared" si="7"/>
        <v>6</v>
      </c>
      <c r="S34" s="170"/>
      <c r="T34" s="176" t="str">
        <f t="shared" si="8"/>
        <v/>
      </c>
      <c r="U34" s="94">
        <v>2</v>
      </c>
      <c r="V34" s="84">
        <v>245</v>
      </c>
      <c r="W34" s="85">
        <v>10</v>
      </c>
      <c r="X34" s="94">
        <f t="shared" si="9"/>
        <v>1764</v>
      </c>
      <c r="Y34" s="85" t="str">
        <f t="shared" si="10"/>
        <v/>
      </c>
      <c r="Z34" s="94">
        <f t="shared" si="11"/>
        <v>49392</v>
      </c>
      <c r="AA34" s="85" t="str">
        <f t="shared" si="12"/>
        <v/>
      </c>
      <c r="AB34" s="94" t="str">
        <f t="shared" si="13"/>
        <v/>
      </c>
      <c r="AC34" s="95" t="str">
        <f t="shared" si="14"/>
        <v/>
      </c>
      <c r="AD34" s="178" t="str">
        <f t="shared" si="15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3363</v>
      </c>
      <c r="D35" s="135" t="s">
        <v>2176</v>
      </c>
      <c r="E35" s="133"/>
      <c r="F35" s="82" t="s">
        <v>576</v>
      </c>
      <c r="G35" s="173" t="s">
        <v>3408</v>
      </c>
      <c r="H35" s="84">
        <v>30</v>
      </c>
      <c r="I35" s="84">
        <v>5</v>
      </c>
      <c r="J35" s="84">
        <v>1</v>
      </c>
      <c r="K35" s="136">
        <f t="shared" si="6"/>
        <v>5</v>
      </c>
      <c r="L35" s="133" t="s">
        <v>3512</v>
      </c>
      <c r="M35" s="162"/>
      <c r="N35" s="162"/>
      <c r="O35" s="163"/>
      <c r="P35" s="164"/>
      <c r="Q35" s="165"/>
      <c r="R35" s="137">
        <f t="shared" si="7"/>
        <v>5</v>
      </c>
      <c r="S35" s="170"/>
      <c r="T35" s="176" t="str">
        <f t="shared" si="8"/>
        <v/>
      </c>
      <c r="U35" s="94">
        <v>2</v>
      </c>
      <c r="V35" s="84">
        <v>245</v>
      </c>
      <c r="W35" s="85">
        <v>10</v>
      </c>
      <c r="X35" s="94">
        <f t="shared" si="9"/>
        <v>735</v>
      </c>
      <c r="Y35" s="85" t="str">
        <f t="shared" si="10"/>
        <v/>
      </c>
      <c r="Z35" s="94">
        <f t="shared" si="11"/>
        <v>20580</v>
      </c>
      <c r="AA35" s="85" t="str">
        <f t="shared" si="12"/>
        <v/>
      </c>
      <c r="AB35" s="94" t="str">
        <f t="shared" si="13"/>
        <v/>
      </c>
      <c r="AC35" s="95" t="str">
        <f t="shared" si="14"/>
        <v/>
      </c>
      <c r="AD35" s="178" t="str">
        <f t="shared" si="15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3368</v>
      </c>
      <c r="D36" s="135" t="s">
        <v>2176</v>
      </c>
      <c r="E36" s="133"/>
      <c r="F36" s="82" t="s">
        <v>3100</v>
      </c>
      <c r="G36" s="173" t="s">
        <v>3409</v>
      </c>
      <c r="H36" s="84">
        <v>18</v>
      </c>
      <c r="I36" s="84">
        <v>2</v>
      </c>
      <c r="J36" s="84">
        <v>1</v>
      </c>
      <c r="K36" s="136">
        <f t="shared" si="6"/>
        <v>2</v>
      </c>
      <c r="L36" s="133" t="s">
        <v>3512</v>
      </c>
      <c r="M36" s="162"/>
      <c r="N36" s="162"/>
      <c r="O36" s="163"/>
      <c r="P36" s="164"/>
      <c r="Q36" s="165"/>
      <c r="R36" s="137">
        <f t="shared" si="7"/>
        <v>2</v>
      </c>
      <c r="S36" s="170"/>
      <c r="T36" s="176" t="str">
        <f t="shared" si="8"/>
        <v/>
      </c>
      <c r="U36" s="94">
        <v>8</v>
      </c>
      <c r="V36" s="84">
        <v>245</v>
      </c>
      <c r="W36" s="85">
        <v>10</v>
      </c>
      <c r="X36" s="94">
        <f t="shared" si="9"/>
        <v>705</v>
      </c>
      <c r="Y36" s="85" t="str">
        <f t="shared" si="10"/>
        <v/>
      </c>
      <c r="Z36" s="94">
        <f t="shared" si="11"/>
        <v>19740</v>
      </c>
      <c r="AA36" s="85" t="str">
        <f t="shared" si="12"/>
        <v/>
      </c>
      <c r="AB36" s="94" t="str">
        <f t="shared" si="13"/>
        <v/>
      </c>
      <c r="AC36" s="95" t="str">
        <f t="shared" si="14"/>
        <v/>
      </c>
      <c r="AD36" s="178" t="str">
        <f t="shared" si="15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440</v>
      </c>
      <c r="D37" s="135" t="s">
        <v>2176</v>
      </c>
      <c r="E37" s="133"/>
      <c r="F37" s="82" t="s">
        <v>3108</v>
      </c>
      <c r="G37" s="173" t="s">
        <v>3175</v>
      </c>
      <c r="H37" s="84">
        <v>40</v>
      </c>
      <c r="I37" s="84">
        <v>3</v>
      </c>
      <c r="J37" s="84">
        <v>1</v>
      </c>
      <c r="K37" s="136">
        <f t="shared" si="6"/>
        <v>3</v>
      </c>
      <c r="L37" s="133" t="s">
        <v>3512</v>
      </c>
      <c r="M37" s="162"/>
      <c r="N37" s="162"/>
      <c r="O37" s="163"/>
      <c r="P37" s="164"/>
      <c r="Q37" s="165"/>
      <c r="R37" s="137">
        <f t="shared" si="7"/>
        <v>3</v>
      </c>
      <c r="S37" s="170"/>
      <c r="T37" s="176" t="str">
        <f t="shared" si="8"/>
        <v/>
      </c>
      <c r="U37" s="94">
        <v>2</v>
      </c>
      <c r="V37" s="84">
        <v>245</v>
      </c>
      <c r="W37" s="85">
        <v>10</v>
      </c>
      <c r="X37" s="94">
        <f t="shared" si="9"/>
        <v>588</v>
      </c>
      <c r="Y37" s="85" t="str">
        <f t="shared" si="10"/>
        <v/>
      </c>
      <c r="Z37" s="94">
        <f t="shared" si="11"/>
        <v>16464</v>
      </c>
      <c r="AA37" s="85" t="str">
        <f t="shared" si="12"/>
        <v/>
      </c>
      <c r="AB37" s="94" t="str">
        <f t="shared" si="13"/>
        <v/>
      </c>
      <c r="AC37" s="95" t="str">
        <f t="shared" si="14"/>
        <v/>
      </c>
      <c r="AD37" s="178" t="str">
        <f t="shared" si="15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3369</v>
      </c>
      <c r="D38" s="135" t="s">
        <v>2176</v>
      </c>
      <c r="E38" s="133"/>
      <c r="F38" s="82" t="s">
        <v>3108</v>
      </c>
      <c r="G38" s="173" t="s">
        <v>3175</v>
      </c>
      <c r="H38" s="84">
        <v>40</v>
      </c>
      <c r="I38" s="84">
        <v>1</v>
      </c>
      <c r="J38" s="84">
        <v>1</v>
      </c>
      <c r="K38" s="136">
        <f t="shared" si="6"/>
        <v>1</v>
      </c>
      <c r="L38" s="133" t="s">
        <v>3512</v>
      </c>
      <c r="M38" s="162"/>
      <c r="N38" s="162"/>
      <c r="O38" s="163"/>
      <c r="P38" s="164"/>
      <c r="Q38" s="165"/>
      <c r="R38" s="137">
        <f t="shared" si="7"/>
        <v>1</v>
      </c>
      <c r="S38" s="170"/>
      <c r="T38" s="176" t="str">
        <f t="shared" si="8"/>
        <v/>
      </c>
      <c r="U38" s="94">
        <v>2</v>
      </c>
      <c r="V38" s="84">
        <v>245</v>
      </c>
      <c r="W38" s="85">
        <v>10</v>
      </c>
      <c r="X38" s="94">
        <f t="shared" si="9"/>
        <v>196</v>
      </c>
      <c r="Y38" s="85" t="str">
        <f t="shared" si="10"/>
        <v/>
      </c>
      <c r="Z38" s="94">
        <f t="shared" si="11"/>
        <v>5488</v>
      </c>
      <c r="AA38" s="85" t="str">
        <f t="shared" si="12"/>
        <v/>
      </c>
      <c r="AB38" s="94" t="str">
        <f t="shared" si="13"/>
        <v/>
      </c>
      <c r="AC38" s="95" t="str">
        <f t="shared" si="14"/>
        <v/>
      </c>
      <c r="AD38" s="178" t="str">
        <f t="shared" si="15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3370</v>
      </c>
      <c r="D39" s="135" t="s">
        <v>2176</v>
      </c>
      <c r="E39" s="133"/>
      <c r="F39" s="82" t="s">
        <v>3108</v>
      </c>
      <c r="G39" s="173" t="s">
        <v>3410</v>
      </c>
      <c r="H39" s="84">
        <v>40</v>
      </c>
      <c r="I39" s="84">
        <v>1</v>
      </c>
      <c r="J39" s="84">
        <v>1</v>
      </c>
      <c r="K39" s="136">
        <f t="shared" si="6"/>
        <v>1</v>
      </c>
      <c r="L39" s="133" t="s">
        <v>3512</v>
      </c>
      <c r="M39" s="162"/>
      <c r="N39" s="162"/>
      <c r="O39" s="163"/>
      <c r="P39" s="164"/>
      <c r="Q39" s="165"/>
      <c r="R39" s="137">
        <f t="shared" si="7"/>
        <v>1</v>
      </c>
      <c r="S39" s="170"/>
      <c r="T39" s="176" t="str">
        <f t="shared" si="8"/>
        <v/>
      </c>
      <c r="U39" s="94">
        <v>2</v>
      </c>
      <c r="V39" s="84">
        <v>245</v>
      </c>
      <c r="W39" s="85">
        <v>10</v>
      </c>
      <c r="X39" s="94">
        <f t="shared" si="9"/>
        <v>196</v>
      </c>
      <c r="Y39" s="85" t="str">
        <f t="shared" si="10"/>
        <v/>
      </c>
      <c r="Z39" s="94">
        <f t="shared" si="11"/>
        <v>5488</v>
      </c>
      <c r="AA39" s="85" t="str">
        <f t="shared" si="12"/>
        <v/>
      </c>
      <c r="AB39" s="94" t="str">
        <f t="shared" si="13"/>
        <v/>
      </c>
      <c r="AC39" s="95" t="str">
        <f t="shared" si="14"/>
        <v/>
      </c>
      <c r="AD39" s="178" t="str">
        <f t="shared" si="15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1269</v>
      </c>
      <c r="D40" s="135" t="s">
        <v>2176</v>
      </c>
      <c r="E40" s="133"/>
      <c r="F40" s="82" t="s">
        <v>208</v>
      </c>
      <c r="G40" s="173" t="s">
        <v>3411</v>
      </c>
      <c r="H40" s="84">
        <v>20</v>
      </c>
      <c r="I40" s="84">
        <v>5</v>
      </c>
      <c r="J40" s="84">
        <v>1</v>
      </c>
      <c r="K40" s="136">
        <f t="shared" si="6"/>
        <v>5</v>
      </c>
      <c r="L40" s="133" t="s">
        <v>3512</v>
      </c>
      <c r="M40" s="162"/>
      <c r="N40" s="162"/>
      <c r="O40" s="163"/>
      <c r="P40" s="164"/>
      <c r="Q40" s="165"/>
      <c r="R40" s="137">
        <f t="shared" si="7"/>
        <v>5</v>
      </c>
      <c r="S40" s="170"/>
      <c r="T40" s="176" t="str">
        <f t="shared" si="8"/>
        <v/>
      </c>
      <c r="U40" s="94">
        <v>8</v>
      </c>
      <c r="V40" s="84">
        <v>245</v>
      </c>
      <c r="W40" s="85">
        <v>10</v>
      </c>
      <c r="X40" s="94">
        <f t="shared" si="9"/>
        <v>1960</v>
      </c>
      <c r="Y40" s="85" t="str">
        <f t="shared" si="10"/>
        <v/>
      </c>
      <c r="Z40" s="94">
        <f t="shared" si="11"/>
        <v>54880</v>
      </c>
      <c r="AA40" s="85" t="str">
        <f t="shared" si="12"/>
        <v/>
      </c>
      <c r="AB40" s="94" t="str">
        <f t="shared" si="13"/>
        <v/>
      </c>
      <c r="AC40" s="95" t="str">
        <f t="shared" si="14"/>
        <v/>
      </c>
      <c r="AD40" s="178" t="str">
        <f t="shared" si="15"/>
        <v/>
      </c>
    </row>
    <row r="41" spans="1:30" s="110" customFormat="1" ht="24.95" customHeight="1" x14ac:dyDescent="0.15">
      <c r="A41" s="133">
        <v>37</v>
      </c>
      <c r="B41" s="134" t="s">
        <v>1893</v>
      </c>
      <c r="C41" s="134" t="s">
        <v>456</v>
      </c>
      <c r="D41" s="135" t="s">
        <v>2176</v>
      </c>
      <c r="E41" s="133"/>
      <c r="F41" s="82" t="s">
        <v>927</v>
      </c>
      <c r="G41" s="173" t="s">
        <v>3412</v>
      </c>
      <c r="H41" s="84" t="s">
        <v>213</v>
      </c>
      <c r="I41" s="84">
        <v>2</v>
      </c>
      <c r="J41" s="84">
        <v>1</v>
      </c>
      <c r="K41" s="136">
        <f t="shared" si="6"/>
        <v>2</v>
      </c>
      <c r="L41" s="133" t="s">
        <v>3512</v>
      </c>
      <c r="M41" s="162"/>
      <c r="N41" s="162"/>
      <c r="O41" s="163"/>
      <c r="P41" s="164"/>
      <c r="Q41" s="165"/>
      <c r="R41" s="137">
        <f t="shared" si="7"/>
        <v>2</v>
      </c>
      <c r="S41" s="170"/>
      <c r="T41" s="176" t="str">
        <f t="shared" si="8"/>
        <v/>
      </c>
      <c r="U41" s="94" t="s">
        <v>213</v>
      </c>
      <c r="V41" s="84" t="s">
        <v>213</v>
      </c>
      <c r="W41" s="85" t="s">
        <v>213</v>
      </c>
      <c r="X41" s="94" t="str">
        <f t="shared" si="9"/>
        <v>-</v>
      </c>
      <c r="Y41" s="85" t="str">
        <f t="shared" si="10"/>
        <v/>
      </c>
      <c r="Z41" s="94" t="str">
        <f t="shared" si="11"/>
        <v>-</v>
      </c>
      <c r="AA41" s="85" t="str">
        <f t="shared" si="12"/>
        <v/>
      </c>
      <c r="AB41" s="94" t="str">
        <f t="shared" si="13"/>
        <v/>
      </c>
      <c r="AC41" s="95" t="str">
        <f t="shared" si="14"/>
        <v/>
      </c>
      <c r="AD41" s="178" t="str">
        <f t="shared" si="15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456</v>
      </c>
      <c r="D42" s="135" t="s">
        <v>2176</v>
      </c>
      <c r="E42" s="133"/>
      <c r="F42" s="82" t="s">
        <v>3100</v>
      </c>
      <c r="G42" s="173" t="s">
        <v>3398</v>
      </c>
      <c r="H42" s="84">
        <v>18</v>
      </c>
      <c r="I42" s="84">
        <v>2</v>
      </c>
      <c r="J42" s="84">
        <v>1</v>
      </c>
      <c r="K42" s="136">
        <f t="shared" si="6"/>
        <v>2</v>
      </c>
      <c r="L42" s="133" t="s">
        <v>3512</v>
      </c>
      <c r="M42" s="162"/>
      <c r="N42" s="162"/>
      <c r="O42" s="163"/>
      <c r="P42" s="164"/>
      <c r="Q42" s="165"/>
      <c r="R42" s="137">
        <f t="shared" si="7"/>
        <v>2</v>
      </c>
      <c r="S42" s="170"/>
      <c r="T42" s="176" t="str">
        <f t="shared" si="8"/>
        <v/>
      </c>
      <c r="U42" s="94">
        <v>8</v>
      </c>
      <c r="V42" s="84">
        <v>245</v>
      </c>
      <c r="W42" s="85">
        <v>10</v>
      </c>
      <c r="X42" s="94">
        <f t="shared" si="9"/>
        <v>705</v>
      </c>
      <c r="Y42" s="85" t="str">
        <f t="shared" si="10"/>
        <v/>
      </c>
      <c r="Z42" s="94">
        <f t="shared" si="11"/>
        <v>19740</v>
      </c>
      <c r="AA42" s="85" t="str">
        <f t="shared" si="12"/>
        <v/>
      </c>
      <c r="AB42" s="94" t="str">
        <f t="shared" si="13"/>
        <v/>
      </c>
      <c r="AC42" s="95" t="str">
        <f t="shared" si="14"/>
        <v/>
      </c>
      <c r="AD42" s="178" t="str">
        <f t="shared" si="15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445</v>
      </c>
      <c r="D43" s="135" t="s">
        <v>2176</v>
      </c>
      <c r="E43" s="133"/>
      <c r="F43" s="82" t="s">
        <v>3100</v>
      </c>
      <c r="G43" s="173" t="s">
        <v>3398</v>
      </c>
      <c r="H43" s="84">
        <v>18</v>
      </c>
      <c r="I43" s="84">
        <v>29</v>
      </c>
      <c r="J43" s="84">
        <v>1</v>
      </c>
      <c r="K43" s="136">
        <f t="shared" si="6"/>
        <v>29</v>
      </c>
      <c r="L43" s="133" t="s">
        <v>3512</v>
      </c>
      <c r="M43" s="162"/>
      <c r="N43" s="162"/>
      <c r="O43" s="163"/>
      <c r="P43" s="164"/>
      <c r="Q43" s="165"/>
      <c r="R43" s="137">
        <f t="shared" si="7"/>
        <v>29</v>
      </c>
      <c r="S43" s="170"/>
      <c r="T43" s="176" t="str">
        <f t="shared" si="8"/>
        <v/>
      </c>
      <c r="U43" s="94">
        <v>8</v>
      </c>
      <c r="V43" s="84">
        <v>245</v>
      </c>
      <c r="W43" s="85">
        <v>10</v>
      </c>
      <c r="X43" s="94">
        <f t="shared" si="9"/>
        <v>10231</v>
      </c>
      <c r="Y43" s="85" t="str">
        <f t="shared" si="10"/>
        <v/>
      </c>
      <c r="Z43" s="94">
        <f t="shared" si="11"/>
        <v>286468</v>
      </c>
      <c r="AA43" s="85" t="str">
        <f t="shared" si="12"/>
        <v/>
      </c>
      <c r="AB43" s="94" t="str">
        <f t="shared" si="13"/>
        <v/>
      </c>
      <c r="AC43" s="95" t="str">
        <f t="shared" si="14"/>
        <v/>
      </c>
      <c r="AD43" s="178" t="str">
        <f t="shared" si="15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445</v>
      </c>
      <c r="D44" s="135" t="s">
        <v>2176</v>
      </c>
      <c r="E44" s="133"/>
      <c r="F44" s="82" t="s">
        <v>3102</v>
      </c>
      <c r="G44" s="173" t="s">
        <v>3135</v>
      </c>
      <c r="H44" s="84" t="s">
        <v>213</v>
      </c>
      <c r="I44" s="84">
        <v>2</v>
      </c>
      <c r="J44" s="84">
        <v>1</v>
      </c>
      <c r="K44" s="136">
        <f t="shared" si="6"/>
        <v>2</v>
      </c>
      <c r="L44" s="133" t="s">
        <v>3512</v>
      </c>
      <c r="M44" s="162"/>
      <c r="N44" s="162"/>
      <c r="O44" s="163"/>
      <c r="P44" s="164"/>
      <c r="Q44" s="165"/>
      <c r="R44" s="137">
        <f t="shared" si="7"/>
        <v>2</v>
      </c>
      <c r="S44" s="170"/>
      <c r="T44" s="176" t="str">
        <f t="shared" si="8"/>
        <v/>
      </c>
      <c r="U44" s="94" t="s">
        <v>213</v>
      </c>
      <c r="V44" s="84" t="s">
        <v>213</v>
      </c>
      <c r="W44" s="85" t="s">
        <v>213</v>
      </c>
      <c r="X44" s="94" t="str">
        <f t="shared" si="9"/>
        <v>-</v>
      </c>
      <c r="Y44" s="85" t="str">
        <f t="shared" si="10"/>
        <v/>
      </c>
      <c r="Z44" s="94" t="str">
        <f t="shared" si="11"/>
        <v>-</v>
      </c>
      <c r="AA44" s="85" t="str">
        <f t="shared" si="12"/>
        <v/>
      </c>
      <c r="AB44" s="94" t="str">
        <f t="shared" si="13"/>
        <v/>
      </c>
      <c r="AC44" s="95" t="str">
        <f t="shared" si="14"/>
        <v/>
      </c>
      <c r="AD44" s="178" t="str">
        <f t="shared" si="15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445</v>
      </c>
      <c r="D45" s="135" t="s">
        <v>2176</v>
      </c>
      <c r="E45" s="133"/>
      <c r="F45" s="82" t="s">
        <v>927</v>
      </c>
      <c r="G45" s="173" t="s">
        <v>3399</v>
      </c>
      <c r="H45" s="84">
        <v>15</v>
      </c>
      <c r="I45" s="84">
        <v>1</v>
      </c>
      <c r="J45" s="84">
        <v>1</v>
      </c>
      <c r="K45" s="136">
        <f t="shared" si="6"/>
        <v>1</v>
      </c>
      <c r="L45" s="133" t="s">
        <v>3512</v>
      </c>
      <c r="M45" s="162"/>
      <c r="N45" s="162"/>
      <c r="O45" s="163"/>
      <c r="P45" s="164"/>
      <c r="Q45" s="165"/>
      <c r="R45" s="137">
        <f t="shared" si="7"/>
        <v>1</v>
      </c>
      <c r="S45" s="170"/>
      <c r="T45" s="176" t="str">
        <f t="shared" si="8"/>
        <v/>
      </c>
      <c r="U45" s="94">
        <v>24</v>
      </c>
      <c r="V45" s="84">
        <v>365</v>
      </c>
      <c r="W45" s="85">
        <v>10</v>
      </c>
      <c r="X45" s="94">
        <f t="shared" si="9"/>
        <v>1314</v>
      </c>
      <c r="Y45" s="85" t="str">
        <f t="shared" si="10"/>
        <v/>
      </c>
      <c r="Z45" s="94">
        <f t="shared" si="11"/>
        <v>36792</v>
      </c>
      <c r="AA45" s="85" t="str">
        <f t="shared" si="12"/>
        <v/>
      </c>
      <c r="AB45" s="94" t="str">
        <f t="shared" si="13"/>
        <v/>
      </c>
      <c r="AC45" s="95" t="str">
        <f t="shared" si="14"/>
        <v/>
      </c>
      <c r="AD45" s="178" t="str">
        <f t="shared" si="15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445</v>
      </c>
      <c r="D46" s="135" t="s">
        <v>2176</v>
      </c>
      <c r="E46" s="133"/>
      <c r="F46" s="82" t="s">
        <v>927</v>
      </c>
      <c r="G46" s="173" t="s">
        <v>3399</v>
      </c>
      <c r="H46" s="84">
        <v>15</v>
      </c>
      <c r="I46" s="84">
        <v>1</v>
      </c>
      <c r="J46" s="84">
        <v>1</v>
      </c>
      <c r="K46" s="136">
        <f t="shared" si="6"/>
        <v>1</v>
      </c>
      <c r="L46" s="133" t="s">
        <v>3512</v>
      </c>
      <c r="M46" s="162"/>
      <c r="N46" s="162"/>
      <c r="O46" s="163"/>
      <c r="P46" s="164"/>
      <c r="Q46" s="165"/>
      <c r="R46" s="137">
        <f t="shared" si="7"/>
        <v>1</v>
      </c>
      <c r="S46" s="170"/>
      <c r="T46" s="176" t="str">
        <f t="shared" si="8"/>
        <v/>
      </c>
      <c r="U46" s="94">
        <v>24</v>
      </c>
      <c r="V46" s="84">
        <v>365</v>
      </c>
      <c r="W46" s="85">
        <v>10</v>
      </c>
      <c r="X46" s="94">
        <f t="shared" si="9"/>
        <v>1314</v>
      </c>
      <c r="Y46" s="85" t="str">
        <f t="shared" si="10"/>
        <v/>
      </c>
      <c r="Z46" s="94">
        <f t="shared" si="11"/>
        <v>36792</v>
      </c>
      <c r="AA46" s="85" t="str">
        <f t="shared" si="12"/>
        <v/>
      </c>
      <c r="AB46" s="94" t="str">
        <f t="shared" si="13"/>
        <v/>
      </c>
      <c r="AC46" s="95" t="str">
        <f t="shared" si="14"/>
        <v/>
      </c>
      <c r="AD46" s="178" t="str">
        <f t="shared" si="15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445</v>
      </c>
      <c r="D47" s="135" t="s">
        <v>2176</v>
      </c>
      <c r="E47" s="133"/>
      <c r="F47" s="82" t="s">
        <v>586</v>
      </c>
      <c r="G47" s="173" t="s">
        <v>3413</v>
      </c>
      <c r="H47" s="84">
        <v>10</v>
      </c>
      <c r="I47" s="84">
        <v>1</v>
      </c>
      <c r="J47" s="84">
        <v>1</v>
      </c>
      <c r="K47" s="136">
        <f t="shared" si="6"/>
        <v>1</v>
      </c>
      <c r="L47" s="133" t="s">
        <v>3512</v>
      </c>
      <c r="M47" s="162"/>
      <c r="N47" s="162"/>
      <c r="O47" s="163"/>
      <c r="P47" s="164"/>
      <c r="Q47" s="165"/>
      <c r="R47" s="137">
        <f t="shared" si="7"/>
        <v>1</v>
      </c>
      <c r="S47" s="170"/>
      <c r="T47" s="176" t="str">
        <f t="shared" si="8"/>
        <v/>
      </c>
      <c r="U47" s="94">
        <v>24</v>
      </c>
      <c r="V47" s="84">
        <v>365</v>
      </c>
      <c r="W47" s="85">
        <v>10</v>
      </c>
      <c r="X47" s="94">
        <f t="shared" si="9"/>
        <v>876</v>
      </c>
      <c r="Y47" s="85" t="str">
        <f t="shared" si="10"/>
        <v/>
      </c>
      <c r="Z47" s="94">
        <f t="shared" si="11"/>
        <v>24528</v>
      </c>
      <c r="AA47" s="85" t="str">
        <f t="shared" si="12"/>
        <v/>
      </c>
      <c r="AB47" s="94" t="str">
        <f t="shared" si="13"/>
        <v/>
      </c>
      <c r="AC47" s="95" t="str">
        <f t="shared" si="14"/>
        <v/>
      </c>
      <c r="AD47" s="178" t="str">
        <f t="shared" si="15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445</v>
      </c>
      <c r="D48" s="135" t="s">
        <v>2176</v>
      </c>
      <c r="E48" s="133"/>
      <c r="F48" s="82" t="s">
        <v>208</v>
      </c>
      <c r="G48" s="173" t="s">
        <v>3414</v>
      </c>
      <c r="H48" s="84">
        <v>22</v>
      </c>
      <c r="I48" s="84">
        <v>1</v>
      </c>
      <c r="J48" s="84">
        <v>1</v>
      </c>
      <c r="K48" s="136">
        <f t="shared" si="6"/>
        <v>1</v>
      </c>
      <c r="L48" s="133" t="s">
        <v>3512</v>
      </c>
      <c r="M48" s="162"/>
      <c r="N48" s="162"/>
      <c r="O48" s="163"/>
      <c r="P48" s="164"/>
      <c r="Q48" s="165"/>
      <c r="R48" s="137">
        <f t="shared" si="7"/>
        <v>1</v>
      </c>
      <c r="S48" s="170"/>
      <c r="T48" s="176" t="str">
        <f t="shared" si="8"/>
        <v/>
      </c>
      <c r="U48" s="94">
        <v>24</v>
      </c>
      <c r="V48" s="84">
        <v>365</v>
      </c>
      <c r="W48" s="85">
        <v>10</v>
      </c>
      <c r="X48" s="94">
        <f t="shared" si="9"/>
        <v>1927</v>
      </c>
      <c r="Y48" s="85" t="str">
        <f t="shared" si="10"/>
        <v/>
      </c>
      <c r="Z48" s="94">
        <f t="shared" si="11"/>
        <v>53956</v>
      </c>
      <c r="AA48" s="85" t="str">
        <f t="shared" si="12"/>
        <v/>
      </c>
      <c r="AB48" s="94" t="str">
        <f t="shared" si="13"/>
        <v/>
      </c>
      <c r="AC48" s="95" t="str">
        <f t="shared" si="14"/>
        <v/>
      </c>
      <c r="AD48" s="178" t="str">
        <f t="shared" si="15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3371</v>
      </c>
      <c r="D49" s="135" t="s">
        <v>2176</v>
      </c>
      <c r="E49" s="133"/>
      <c r="F49" s="82" t="s">
        <v>3131</v>
      </c>
      <c r="G49" s="173" t="s">
        <v>3163</v>
      </c>
      <c r="H49" s="84">
        <v>40</v>
      </c>
      <c r="I49" s="84">
        <v>4</v>
      </c>
      <c r="J49" s="84">
        <v>2</v>
      </c>
      <c r="K49" s="136">
        <f t="shared" si="6"/>
        <v>8</v>
      </c>
      <c r="L49" s="133" t="s">
        <v>3512</v>
      </c>
      <c r="M49" s="162"/>
      <c r="N49" s="162"/>
      <c r="O49" s="163"/>
      <c r="P49" s="164"/>
      <c r="Q49" s="165"/>
      <c r="R49" s="137">
        <f t="shared" si="7"/>
        <v>4</v>
      </c>
      <c r="S49" s="170"/>
      <c r="T49" s="176" t="str">
        <f t="shared" si="8"/>
        <v/>
      </c>
      <c r="U49" s="94">
        <v>8</v>
      </c>
      <c r="V49" s="84">
        <v>245</v>
      </c>
      <c r="W49" s="85">
        <v>10</v>
      </c>
      <c r="X49" s="94">
        <f t="shared" si="9"/>
        <v>6272</v>
      </c>
      <c r="Y49" s="85" t="str">
        <f t="shared" si="10"/>
        <v/>
      </c>
      <c r="Z49" s="94">
        <f t="shared" si="11"/>
        <v>175616</v>
      </c>
      <c r="AA49" s="85" t="str">
        <f t="shared" si="12"/>
        <v/>
      </c>
      <c r="AB49" s="94" t="str">
        <f t="shared" si="13"/>
        <v/>
      </c>
      <c r="AC49" s="95" t="str">
        <f t="shared" si="14"/>
        <v/>
      </c>
      <c r="AD49" s="178" t="str">
        <f t="shared" si="15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3371</v>
      </c>
      <c r="D50" s="135" t="s">
        <v>2176</v>
      </c>
      <c r="E50" s="133"/>
      <c r="F50" s="82" t="s">
        <v>3131</v>
      </c>
      <c r="G50" s="173" t="s">
        <v>3163</v>
      </c>
      <c r="H50" s="84">
        <v>40</v>
      </c>
      <c r="I50" s="84">
        <v>4</v>
      </c>
      <c r="J50" s="84">
        <v>2</v>
      </c>
      <c r="K50" s="136">
        <f t="shared" si="6"/>
        <v>8</v>
      </c>
      <c r="L50" s="133" t="s">
        <v>3512</v>
      </c>
      <c r="M50" s="162"/>
      <c r="N50" s="162"/>
      <c r="O50" s="163"/>
      <c r="P50" s="164"/>
      <c r="Q50" s="165"/>
      <c r="R50" s="137">
        <f t="shared" si="7"/>
        <v>4</v>
      </c>
      <c r="S50" s="170"/>
      <c r="T50" s="176" t="str">
        <f t="shared" si="8"/>
        <v/>
      </c>
      <c r="U50" s="94">
        <v>8</v>
      </c>
      <c r="V50" s="84">
        <v>245</v>
      </c>
      <c r="W50" s="85">
        <v>10</v>
      </c>
      <c r="X50" s="94">
        <f t="shared" si="9"/>
        <v>6272</v>
      </c>
      <c r="Y50" s="85" t="str">
        <f t="shared" si="10"/>
        <v/>
      </c>
      <c r="Z50" s="94">
        <f t="shared" si="11"/>
        <v>175616</v>
      </c>
      <c r="AA50" s="85" t="str">
        <f t="shared" si="12"/>
        <v/>
      </c>
      <c r="AB50" s="94" t="str">
        <f t="shared" si="13"/>
        <v/>
      </c>
      <c r="AC50" s="95" t="str">
        <f t="shared" si="14"/>
        <v/>
      </c>
      <c r="AD50" s="178" t="str">
        <f t="shared" si="15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3372</v>
      </c>
      <c r="D51" s="135" t="s">
        <v>2176</v>
      </c>
      <c r="E51" s="133"/>
      <c r="F51" s="82" t="s">
        <v>3213</v>
      </c>
      <c r="G51" s="173" t="s">
        <v>3415</v>
      </c>
      <c r="H51" s="84">
        <v>32</v>
      </c>
      <c r="I51" s="84">
        <v>4</v>
      </c>
      <c r="J51" s="84">
        <v>2</v>
      </c>
      <c r="K51" s="136">
        <f t="shared" si="6"/>
        <v>8</v>
      </c>
      <c r="L51" s="133" t="s">
        <v>3512</v>
      </c>
      <c r="M51" s="162"/>
      <c r="N51" s="162"/>
      <c r="O51" s="163"/>
      <c r="P51" s="164"/>
      <c r="Q51" s="165"/>
      <c r="R51" s="137">
        <f t="shared" si="7"/>
        <v>4</v>
      </c>
      <c r="S51" s="170"/>
      <c r="T51" s="176" t="str">
        <f t="shared" si="8"/>
        <v/>
      </c>
      <c r="U51" s="94">
        <v>8</v>
      </c>
      <c r="V51" s="84">
        <v>245</v>
      </c>
      <c r="W51" s="85">
        <v>10</v>
      </c>
      <c r="X51" s="94">
        <f t="shared" si="9"/>
        <v>5017</v>
      </c>
      <c r="Y51" s="85" t="str">
        <f t="shared" si="10"/>
        <v/>
      </c>
      <c r="Z51" s="94">
        <f t="shared" si="11"/>
        <v>140476</v>
      </c>
      <c r="AA51" s="85" t="str">
        <f t="shared" si="12"/>
        <v/>
      </c>
      <c r="AB51" s="94" t="str">
        <f t="shared" si="13"/>
        <v/>
      </c>
      <c r="AC51" s="95" t="str">
        <f t="shared" si="14"/>
        <v/>
      </c>
      <c r="AD51" s="178" t="str">
        <f t="shared" si="15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3373</v>
      </c>
      <c r="D52" s="135" t="s">
        <v>2176</v>
      </c>
      <c r="E52" s="133"/>
      <c r="F52" s="82" t="s">
        <v>3391</v>
      </c>
      <c r="G52" s="173" t="s">
        <v>3236</v>
      </c>
      <c r="H52" s="84">
        <v>32</v>
      </c>
      <c r="I52" s="84">
        <v>4</v>
      </c>
      <c r="J52" s="84">
        <v>2</v>
      </c>
      <c r="K52" s="136">
        <f t="shared" si="6"/>
        <v>8</v>
      </c>
      <c r="L52" s="133" t="s">
        <v>3512</v>
      </c>
      <c r="M52" s="162"/>
      <c r="N52" s="162"/>
      <c r="O52" s="163"/>
      <c r="P52" s="164"/>
      <c r="Q52" s="165"/>
      <c r="R52" s="137">
        <f t="shared" si="7"/>
        <v>4</v>
      </c>
      <c r="S52" s="170"/>
      <c r="T52" s="176" t="str">
        <f t="shared" si="8"/>
        <v/>
      </c>
      <c r="U52" s="94">
        <v>8</v>
      </c>
      <c r="V52" s="84">
        <v>245</v>
      </c>
      <c r="W52" s="85">
        <v>10</v>
      </c>
      <c r="X52" s="94">
        <f t="shared" si="9"/>
        <v>5017</v>
      </c>
      <c r="Y52" s="85" t="str">
        <f t="shared" si="10"/>
        <v/>
      </c>
      <c r="Z52" s="94">
        <f t="shared" si="11"/>
        <v>140476</v>
      </c>
      <c r="AA52" s="85" t="str">
        <f t="shared" si="12"/>
        <v/>
      </c>
      <c r="AB52" s="94" t="str">
        <f t="shared" si="13"/>
        <v/>
      </c>
      <c r="AC52" s="95" t="str">
        <f t="shared" si="14"/>
        <v/>
      </c>
      <c r="AD52" s="178" t="str">
        <f t="shared" si="15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3374</v>
      </c>
      <c r="D53" s="135" t="s">
        <v>2176</v>
      </c>
      <c r="E53" s="133"/>
      <c r="F53" s="82" t="s">
        <v>3391</v>
      </c>
      <c r="G53" s="173" t="s">
        <v>3236</v>
      </c>
      <c r="H53" s="84">
        <v>32</v>
      </c>
      <c r="I53" s="84">
        <v>8</v>
      </c>
      <c r="J53" s="84">
        <v>2</v>
      </c>
      <c r="K53" s="136">
        <f t="shared" si="6"/>
        <v>16</v>
      </c>
      <c r="L53" s="133" t="s">
        <v>3512</v>
      </c>
      <c r="M53" s="162"/>
      <c r="N53" s="162"/>
      <c r="O53" s="163"/>
      <c r="P53" s="164"/>
      <c r="Q53" s="165"/>
      <c r="R53" s="137">
        <f t="shared" si="7"/>
        <v>8</v>
      </c>
      <c r="S53" s="170"/>
      <c r="T53" s="176" t="str">
        <f t="shared" si="8"/>
        <v/>
      </c>
      <c r="U53" s="94">
        <v>8</v>
      </c>
      <c r="V53" s="84">
        <v>245</v>
      </c>
      <c r="W53" s="85">
        <v>10</v>
      </c>
      <c r="X53" s="94">
        <f t="shared" si="9"/>
        <v>10035</v>
      </c>
      <c r="Y53" s="85" t="str">
        <f t="shared" si="10"/>
        <v/>
      </c>
      <c r="Z53" s="94">
        <f t="shared" si="11"/>
        <v>280980</v>
      </c>
      <c r="AA53" s="85" t="str">
        <f t="shared" si="12"/>
        <v/>
      </c>
      <c r="AB53" s="94" t="str">
        <f t="shared" si="13"/>
        <v/>
      </c>
      <c r="AC53" s="95" t="str">
        <f t="shared" si="14"/>
        <v/>
      </c>
      <c r="AD53" s="178" t="str">
        <f t="shared" si="15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3375</v>
      </c>
      <c r="D54" s="135" t="s">
        <v>2176</v>
      </c>
      <c r="E54" s="133"/>
      <c r="F54" s="82" t="s">
        <v>3392</v>
      </c>
      <c r="G54" s="173" t="s">
        <v>3163</v>
      </c>
      <c r="H54" s="84">
        <v>40</v>
      </c>
      <c r="I54" s="84">
        <v>2</v>
      </c>
      <c r="J54" s="84">
        <v>2</v>
      </c>
      <c r="K54" s="136">
        <f t="shared" si="6"/>
        <v>4</v>
      </c>
      <c r="L54" s="133" t="s">
        <v>3512</v>
      </c>
      <c r="M54" s="162"/>
      <c r="N54" s="162"/>
      <c r="O54" s="163"/>
      <c r="P54" s="164"/>
      <c r="Q54" s="165"/>
      <c r="R54" s="137">
        <f t="shared" si="7"/>
        <v>2</v>
      </c>
      <c r="S54" s="170"/>
      <c r="T54" s="176" t="str">
        <f t="shared" si="8"/>
        <v/>
      </c>
      <c r="U54" s="94">
        <v>2</v>
      </c>
      <c r="V54" s="84">
        <v>245</v>
      </c>
      <c r="W54" s="85">
        <v>10</v>
      </c>
      <c r="X54" s="94">
        <f t="shared" si="9"/>
        <v>784</v>
      </c>
      <c r="Y54" s="85" t="str">
        <f t="shared" si="10"/>
        <v/>
      </c>
      <c r="Z54" s="94">
        <f t="shared" si="11"/>
        <v>21952</v>
      </c>
      <c r="AA54" s="85" t="str">
        <f t="shared" si="12"/>
        <v/>
      </c>
      <c r="AB54" s="94" t="str">
        <f t="shared" si="13"/>
        <v/>
      </c>
      <c r="AC54" s="95" t="str">
        <f t="shared" si="14"/>
        <v/>
      </c>
      <c r="AD54" s="178" t="str">
        <f t="shared" si="15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3198</v>
      </c>
      <c r="D55" s="135" t="s">
        <v>2176</v>
      </c>
      <c r="E55" s="133"/>
      <c r="F55" s="82" t="s">
        <v>3100</v>
      </c>
      <c r="G55" s="173" t="s">
        <v>3398</v>
      </c>
      <c r="H55" s="84">
        <v>18</v>
      </c>
      <c r="I55" s="84">
        <v>4</v>
      </c>
      <c r="J55" s="84">
        <v>1</v>
      </c>
      <c r="K55" s="136">
        <f t="shared" si="6"/>
        <v>4</v>
      </c>
      <c r="L55" s="133" t="s">
        <v>3512</v>
      </c>
      <c r="M55" s="162"/>
      <c r="N55" s="162"/>
      <c r="O55" s="163"/>
      <c r="P55" s="164"/>
      <c r="Q55" s="165"/>
      <c r="R55" s="137">
        <f t="shared" si="7"/>
        <v>4</v>
      </c>
      <c r="S55" s="170"/>
      <c r="T55" s="176" t="str">
        <f t="shared" si="8"/>
        <v/>
      </c>
      <c r="U55" s="94">
        <v>2</v>
      </c>
      <c r="V55" s="84">
        <v>245</v>
      </c>
      <c r="W55" s="85">
        <v>10</v>
      </c>
      <c r="X55" s="94">
        <f t="shared" si="9"/>
        <v>352</v>
      </c>
      <c r="Y55" s="85" t="str">
        <f t="shared" si="10"/>
        <v/>
      </c>
      <c r="Z55" s="94">
        <f t="shared" si="11"/>
        <v>9856</v>
      </c>
      <c r="AA55" s="85" t="str">
        <f t="shared" si="12"/>
        <v/>
      </c>
      <c r="AB55" s="94" t="str">
        <f t="shared" si="13"/>
        <v/>
      </c>
      <c r="AC55" s="95" t="str">
        <f t="shared" si="14"/>
        <v/>
      </c>
      <c r="AD55" s="178" t="str">
        <f t="shared" si="15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3198</v>
      </c>
      <c r="D56" s="135" t="s">
        <v>2176</v>
      </c>
      <c r="E56" s="133"/>
      <c r="F56" s="82" t="s">
        <v>1264</v>
      </c>
      <c r="G56" s="173" t="s">
        <v>3398</v>
      </c>
      <c r="H56" s="84">
        <v>13</v>
      </c>
      <c r="I56" s="84">
        <v>2</v>
      </c>
      <c r="J56" s="84">
        <v>1</v>
      </c>
      <c r="K56" s="136">
        <f t="shared" si="6"/>
        <v>2</v>
      </c>
      <c r="L56" s="133" t="s">
        <v>3512</v>
      </c>
      <c r="M56" s="162"/>
      <c r="N56" s="162"/>
      <c r="O56" s="163"/>
      <c r="P56" s="164"/>
      <c r="Q56" s="165"/>
      <c r="R56" s="137">
        <f t="shared" si="7"/>
        <v>2</v>
      </c>
      <c r="S56" s="170"/>
      <c r="T56" s="176" t="str">
        <f t="shared" si="8"/>
        <v/>
      </c>
      <c r="U56" s="94">
        <v>2</v>
      </c>
      <c r="V56" s="84">
        <v>245</v>
      </c>
      <c r="W56" s="85">
        <v>10</v>
      </c>
      <c r="X56" s="94">
        <f t="shared" si="9"/>
        <v>127</v>
      </c>
      <c r="Y56" s="85" t="str">
        <f t="shared" si="10"/>
        <v/>
      </c>
      <c r="Z56" s="94">
        <f t="shared" si="11"/>
        <v>3556</v>
      </c>
      <c r="AA56" s="85" t="str">
        <f t="shared" si="12"/>
        <v/>
      </c>
      <c r="AB56" s="94" t="str">
        <f t="shared" si="13"/>
        <v/>
      </c>
      <c r="AC56" s="95" t="str">
        <f t="shared" si="14"/>
        <v/>
      </c>
      <c r="AD56" s="178" t="str">
        <f t="shared" si="15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3198</v>
      </c>
      <c r="D57" s="135" t="s">
        <v>2176</v>
      </c>
      <c r="E57" s="133"/>
      <c r="F57" s="82" t="s">
        <v>3387</v>
      </c>
      <c r="G57" s="173" t="s">
        <v>3406</v>
      </c>
      <c r="H57" s="84">
        <v>40</v>
      </c>
      <c r="I57" s="84">
        <v>2</v>
      </c>
      <c r="J57" s="84">
        <v>1</v>
      </c>
      <c r="K57" s="136">
        <f t="shared" si="6"/>
        <v>2</v>
      </c>
      <c r="L57" s="133" t="s">
        <v>3512</v>
      </c>
      <c r="M57" s="162"/>
      <c r="N57" s="162"/>
      <c r="O57" s="163"/>
      <c r="P57" s="164"/>
      <c r="Q57" s="165"/>
      <c r="R57" s="137">
        <f t="shared" si="7"/>
        <v>2</v>
      </c>
      <c r="S57" s="170"/>
      <c r="T57" s="176" t="str">
        <f t="shared" si="8"/>
        <v/>
      </c>
      <c r="U57" s="94">
        <v>2</v>
      </c>
      <c r="V57" s="84">
        <v>245</v>
      </c>
      <c r="W57" s="85">
        <v>10</v>
      </c>
      <c r="X57" s="94">
        <f t="shared" si="9"/>
        <v>392</v>
      </c>
      <c r="Y57" s="85" t="str">
        <f t="shared" si="10"/>
        <v/>
      </c>
      <c r="Z57" s="94">
        <f t="shared" si="11"/>
        <v>10976</v>
      </c>
      <c r="AA57" s="85" t="str">
        <f t="shared" si="12"/>
        <v/>
      </c>
      <c r="AB57" s="94" t="str">
        <f t="shared" si="13"/>
        <v/>
      </c>
      <c r="AC57" s="95" t="str">
        <f t="shared" si="14"/>
        <v/>
      </c>
      <c r="AD57" s="178" t="str">
        <f t="shared" si="15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3367</v>
      </c>
      <c r="D58" s="135" t="s">
        <v>2176</v>
      </c>
      <c r="E58" s="133"/>
      <c r="F58" s="82" t="s">
        <v>3100</v>
      </c>
      <c r="G58" s="173" t="s">
        <v>3398</v>
      </c>
      <c r="H58" s="84">
        <v>18</v>
      </c>
      <c r="I58" s="84">
        <v>2</v>
      </c>
      <c r="J58" s="84">
        <v>1</v>
      </c>
      <c r="K58" s="136">
        <f t="shared" si="6"/>
        <v>2</v>
      </c>
      <c r="L58" s="133" t="s">
        <v>3512</v>
      </c>
      <c r="M58" s="162"/>
      <c r="N58" s="162"/>
      <c r="O58" s="163"/>
      <c r="P58" s="164"/>
      <c r="Q58" s="165"/>
      <c r="R58" s="137">
        <f t="shared" si="7"/>
        <v>2</v>
      </c>
      <c r="S58" s="170"/>
      <c r="T58" s="176" t="str">
        <f t="shared" si="8"/>
        <v/>
      </c>
      <c r="U58" s="94">
        <v>2</v>
      </c>
      <c r="V58" s="84">
        <v>245</v>
      </c>
      <c r="W58" s="85">
        <v>10</v>
      </c>
      <c r="X58" s="94">
        <f t="shared" si="9"/>
        <v>176</v>
      </c>
      <c r="Y58" s="85" t="str">
        <f t="shared" si="10"/>
        <v/>
      </c>
      <c r="Z58" s="94">
        <f t="shared" si="11"/>
        <v>4928</v>
      </c>
      <c r="AA58" s="85" t="str">
        <f t="shared" si="12"/>
        <v/>
      </c>
      <c r="AB58" s="94" t="str">
        <f t="shared" si="13"/>
        <v/>
      </c>
      <c r="AC58" s="95" t="str">
        <f t="shared" si="14"/>
        <v/>
      </c>
      <c r="AD58" s="178" t="str">
        <f t="shared" si="15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3367</v>
      </c>
      <c r="D59" s="135" t="s">
        <v>2176</v>
      </c>
      <c r="E59" s="133"/>
      <c r="F59" s="82" t="s">
        <v>3387</v>
      </c>
      <c r="G59" s="173" t="s">
        <v>3406</v>
      </c>
      <c r="H59" s="84">
        <v>40</v>
      </c>
      <c r="I59" s="84">
        <v>1</v>
      </c>
      <c r="J59" s="84">
        <v>1</v>
      </c>
      <c r="K59" s="136">
        <f t="shared" si="6"/>
        <v>1</v>
      </c>
      <c r="L59" s="133" t="s">
        <v>3512</v>
      </c>
      <c r="M59" s="162"/>
      <c r="N59" s="162"/>
      <c r="O59" s="163"/>
      <c r="P59" s="164"/>
      <c r="Q59" s="165"/>
      <c r="R59" s="137">
        <f t="shared" si="7"/>
        <v>1</v>
      </c>
      <c r="S59" s="170"/>
      <c r="T59" s="176" t="str">
        <f t="shared" si="8"/>
        <v/>
      </c>
      <c r="U59" s="94">
        <v>2</v>
      </c>
      <c r="V59" s="84">
        <v>245</v>
      </c>
      <c r="W59" s="85">
        <v>10</v>
      </c>
      <c r="X59" s="94">
        <f t="shared" si="9"/>
        <v>196</v>
      </c>
      <c r="Y59" s="85" t="str">
        <f t="shared" si="10"/>
        <v/>
      </c>
      <c r="Z59" s="94">
        <f t="shared" si="11"/>
        <v>5488</v>
      </c>
      <c r="AA59" s="85" t="str">
        <f t="shared" si="12"/>
        <v/>
      </c>
      <c r="AB59" s="94" t="str">
        <f t="shared" si="13"/>
        <v/>
      </c>
      <c r="AC59" s="95" t="str">
        <f t="shared" si="14"/>
        <v/>
      </c>
      <c r="AD59" s="178" t="str">
        <f t="shared" si="15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3199</v>
      </c>
      <c r="D60" s="135" t="s">
        <v>2176</v>
      </c>
      <c r="E60" s="133"/>
      <c r="F60" s="82" t="s">
        <v>3100</v>
      </c>
      <c r="G60" s="173" t="s">
        <v>3398</v>
      </c>
      <c r="H60" s="84">
        <v>18</v>
      </c>
      <c r="I60" s="84">
        <v>2</v>
      </c>
      <c r="J60" s="84">
        <v>1</v>
      </c>
      <c r="K60" s="136">
        <f t="shared" si="6"/>
        <v>2</v>
      </c>
      <c r="L60" s="133" t="s">
        <v>3512</v>
      </c>
      <c r="M60" s="162"/>
      <c r="N60" s="162"/>
      <c r="O60" s="163"/>
      <c r="P60" s="164"/>
      <c r="Q60" s="165"/>
      <c r="R60" s="137">
        <f t="shared" si="7"/>
        <v>2</v>
      </c>
      <c r="S60" s="170"/>
      <c r="T60" s="176" t="str">
        <f t="shared" si="8"/>
        <v/>
      </c>
      <c r="U60" s="94">
        <v>2</v>
      </c>
      <c r="V60" s="84">
        <v>245</v>
      </c>
      <c r="W60" s="85">
        <v>10</v>
      </c>
      <c r="X60" s="94">
        <f t="shared" si="9"/>
        <v>176</v>
      </c>
      <c r="Y60" s="85" t="str">
        <f t="shared" si="10"/>
        <v/>
      </c>
      <c r="Z60" s="94">
        <f t="shared" si="11"/>
        <v>4928</v>
      </c>
      <c r="AA60" s="85" t="str">
        <f t="shared" si="12"/>
        <v/>
      </c>
      <c r="AB60" s="94" t="str">
        <f t="shared" si="13"/>
        <v/>
      </c>
      <c r="AC60" s="95" t="str">
        <f t="shared" si="14"/>
        <v/>
      </c>
      <c r="AD60" s="178" t="str">
        <f t="shared" si="15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3199</v>
      </c>
      <c r="D61" s="135" t="s">
        <v>2176</v>
      </c>
      <c r="E61" s="133"/>
      <c r="F61" s="82" t="s">
        <v>1264</v>
      </c>
      <c r="G61" s="173" t="s">
        <v>3398</v>
      </c>
      <c r="H61" s="84">
        <v>13</v>
      </c>
      <c r="I61" s="84">
        <v>6</v>
      </c>
      <c r="J61" s="84">
        <v>1</v>
      </c>
      <c r="K61" s="136">
        <f t="shared" si="6"/>
        <v>6</v>
      </c>
      <c r="L61" s="133" t="s">
        <v>3512</v>
      </c>
      <c r="M61" s="162"/>
      <c r="N61" s="162"/>
      <c r="O61" s="163"/>
      <c r="P61" s="164"/>
      <c r="Q61" s="165"/>
      <c r="R61" s="137">
        <f t="shared" si="7"/>
        <v>6</v>
      </c>
      <c r="S61" s="170"/>
      <c r="T61" s="176" t="str">
        <f t="shared" si="8"/>
        <v/>
      </c>
      <c r="U61" s="94">
        <v>2</v>
      </c>
      <c r="V61" s="84">
        <v>245</v>
      </c>
      <c r="W61" s="85">
        <v>10</v>
      </c>
      <c r="X61" s="94">
        <f t="shared" si="9"/>
        <v>382</v>
      </c>
      <c r="Y61" s="85" t="str">
        <f t="shared" si="10"/>
        <v/>
      </c>
      <c r="Z61" s="94">
        <f t="shared" si="11"/>
        <v>10696</v>
      </c>
      <c r="AA61" s="85" t="str">
        <f t="shared" si="12"/>
        <v/>
      </c>
      <c r="AB61" s="94" t="str">
        <f t="shared" si="13"/>
        <v/>
      </c>
      <c r="AC61" s="95" t="str">
        <f t="shared" si="14"/>
        <v/>
      </c>
      <c r="AD61" s="178" t="str">
        <f t="shared" si="15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360</v>
      </c>
      <c r="D62" s="135" t="s">
        <v>2176</v>
      </c>
      <c r="E62" s="133"/>
      <c r="F62" s="82" t="s">
        <v>1341</v>
      </c>
      <c r="G62" s="173" t="s">
        <v>3416</v>
      </c>
      <c r="H62" s="84">
        <v>40</v>
      </c>
      <c r="I62" s="84">
        <v>48</v>
      </c>
      <c r="J62" s="84">
        <v>2</v>
      </c>
      <c r="K62" s="136">
        <f t="shared" si="6"/>
        <v>96</v>
      </c>
      <c r="L62" s="133" t="s">
        <v>3512</v>
      </c>
      <c r="M62" s="162"/>
      <c r="N62" s="162"/>
      <c r="O62" s="163"/>
      <c r="P62" s="164"/>
      <c r="Q62" s="165"/>
      <c r="R62" s="137">
        <f t="shared" si="7"/>
        <v>48</v>
      </c>
      <c r="S62" s="170"/>
      <c r="T62" s="176" t="str">
        <f t="shared" si="8"/>
        <v/>
      </c>
      <c r="U62" s="94">
        <v>8</v>
      </c>
      <c r="V62" s="84">
        <v>245</v>
      </c>
      <c r="W62" s="85">
        <v>10</v>
      </c>
      <c r="X62" s="94">
        <f t="shared" si="9"/>
        <v>75264</v>
      </c>
      <c r="Y62" s="85" t="str">
        <f t="shared" si="10"/>
        <v/>
      </c>
      <c r="Z62" s="94">
        <f t="shared" si="11"/>
        <v>2107392</v>
      </c>
      <c r="AA62" s="85" t="str">
        <f t="shared" si="12"/>
        <v/>
      </c>
      <c r="AB62" s="94" t="str">
        <f t="shared" si="13"/>
        <v/>
      </c>
      <c r="AC62" s="95" t="str">
        <f t="shared" si="14"/>
        <v/>
      </c>
      <c r="AD62" s="178" t="str">
        <f t="shared" si="15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3376</v>
      </c>
      <c r="D63" s="135" t="s">
        <v>2176</v>
      </c>
      <c r="E63" s="133"/>
      <c r="F63" s="82" t="s">
        <v>1341</v>
      </c>
      <c r="G63" s="173" t="s">
        <v>3416</v>
      </c>
      <c r="H63" s="84">
        <v>40</v>
      </c>
      <c r="I63" s="84">
        <v>2</v>
      </c>
      <c r="J63" s="84">
        <v>2</v>
      </c>
      <c r="K63" s="136">
        <f t="shared" si="6"/>
        <v>4</v>
      </c>
      <c r="L63" s="133" t="s">
        <v>3512</v>
      </c>
      <c r="M63" s="162"/>
      <c r="N63" s="162"/>
      <c r="O63" s="163"/>
      <c r="P63" s="164"/>
      <c r="Q63" s="165"/>
      <c r="R63" s="137">
        <f t="shared" si="7"/>
        <v>2</v>
      </c>
      <c r="S63" s="170"/>
      <c r="T63" s="176" t="str">
        <f t="shared" si="8"/>
        <v/>
      </c>
      <c r="U63" s="94">
        <v>8</v>
      </c>
      <c r="V63" s="84">
        <v>245</v>
      </c>
      <c r="W63" s="85">
        <v>10</v>
      </c>
      <c r="X63" s="94">
        <f t="shared" si="9"/>
        <v>3136</v>
      </c>
      <c r="Y63" s="85" t="str">
        <f t="shared" si="10"/>
        <v/>
      </c>
      <c r="Z63" s="94">
        <f t="shared" si="11"/>
        <v>87808</v>
      </c>
      <c r="AA63" s="85" t="str">
        <f t="shared" si="12"/>
        <v/>
      </c>
      <c r="AB63" s="94" t="str">
        <f t="shared" si="13"/>
        <v/>
      </c>
      <c r="AC63" s="95" t="str">
        <f t="shared" si="14"/>
        <v/>
      </c>
      <c r="AD63" s="178" t="str">
        <f t="shared" si="15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3377</v>
      </c>
      <c r="D64" s="135" t="s">
        <v>2176</v>
      </c>
      <c r="E64" s="133"/>
      <c r="F64" s="82" t="s">
        <v>3108</v>
      </c>
      <c r="G64" s="173" t="s">
        <v>3226</v>
      </c>
      <c r="H64" s="84">
        <v>40</v>
      </c>
      <c r="I64" s="84">
        <v>1</v>
      </c>
      <c r="J64" s="84">
        <v>1</v>
      </c>
      <c r="K64" s="136">
        <f t="shared" si="6"/>
        <v>1</v>
      </c>
      <c r="L64" s="133" t="s">
        <v>3512</v>
      </c>
      <c r="M64" s="162"/>
      <c r="N64" s="162"/>
      <c r="O64" s="163"/>
      <c r="P64" s="164"/>
      <c r="Q64" s="165"/>
      <c r="R64" s="137">
        <f t="shared" si="7"/>
        <v>1</v>
      </c>
      <c r="S64" s="170"/>
      <c r="T64" s="176" t="str">
        <f t="shared" si="8"/>
        <v/>
      </c>
      <c r="U64" s="94">
        <v>2</v>
      </c>
      <c r="V64" s="84">
        <v>245</v>
      </c>
      <c r="W64" s="85">
        <v>10</v>
      </c>
      <c r="X64" s="94">
        <f t="shared" si="9"/>
        <v>196</v>
      </c>
      <c r="Y64" s="85" t="str">
        <f t="shared" si="10"/>
        <v/>
      </c>
      <c r="Z64" s="94">
        <f t="shared" si="11"/>
        <v>5488</v>
      </c>
      <c r="AA64" s="85" t="str">
        <f t="shared" si="12"/>
        <v/>
      </c>
      <c r="AB64" s="94" t="str">
        <f t="shared" si="13"/>
        <v/>
      </c>
      <c r="AC64" s="95" t="str">
        <f t="shared" si="14"/>
        <v/>
      </c>
      <c r="AD64" s="178" t="str">
        <f t="shared" si="15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383</v>
      </c>
      <c r="D65" s="135" t="s">
        <v>2176</v>
      </c>
      <c r="E65" s="133"/>
      <c r="F65" s="82" t="s">
        <v>3108</v>
      </c>
      <c r="G65" s="173" t="s">
        <v>3226</v>
      </c>
      <c r="H65" s="84">
        <v>40</v>
      </c>
      <c r="I65" s="84">
        <v>1</v>
      </c>
      <c r="J65" s="84">
        <v>1</v>
      </c>
      <c r="K65" s="136">
        <f t="shared" si="6"/>
        <v>1</v>
      </c>
      <c r="L65" s="133" t="s">
        <v>3512</v>
      </c>
      <c r="M65" s="162"/>
      <c r="N65" s="162"/>
      <c r="O65" s="163"/>
      <c r="P65" s="164"/>
      <c r="Q65" s="165"/>
      <c r="R65" s="137">
        <f t="shared" si="7"/>
        <v>1</v>
      </c>
      <c r="S65" s="170"/>
      <c r="T65" s="176" t="str">
        <f t="shared" si="8"/>
        <v/>
      </c>
      <c r="U65" s="94">
        <v>2</v>
      </c>
      <c r="V65" s="84">
        <v>245</v>
      </c>
      <c r="W65" s="85">
        <v>10</v>
      </c>
      <c r="X65" s="94">
        <f t="shared" si="9"/>
        <v>196</v>
      </c>
      <c r="Y65" s="85" t="str">
        <f t="shared" si="10"/>
        <v/>
      </c>
      <c r="Z65" s="94">
        <f t="shared" si="11"/>
        <v>5488</v>
      </c>
      <c r="AA65" s="85" t="str">
        <f t="shared" si="12"/>
        <v/>
      </c>
      <c r="AB65" s="94" t="str">
        <f t="shared" si="13"/>
        <v/>
      </c>
      <c r="AC65" s="95" t="str">
        <f t="shared" si="14"/>
        <v/>
      </c>
      <c r="AD65" s="178" t="str">
        <f t="shared" si="15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383</v>
      </c>
      <c r="D66" s="135" t="s">
        <v>2176</v>
      </c>
      <c r="E66" s="133"/>
      <c r="F66" s="82" t="s">
        <v>208</v>
      </c>
      <c r="G66" s="173" t="s">
        <v>3141</v>
      </c>
      <c r="H66" s="84">
        <v>20</v>
      </c>
      <c r="I66" s="84">
        <v>1</v>
      </c>
      <c r="J66" s="84">
        <v>1</v>
      </c>
      <c r="K66" s="136">
        <f t="shared" si="6"/>
        <v>1</v>
      </c>
      <c r="L66" s="133" t="s">
        <v>3512</v>
      </c>
      <c r="M66" s="162"/>
      <c r="N66" s="162"/>
      <c r="O66" s="163"/>
      <c r="P66" s="164"/>
      <c r="Q66" s="165"/>
      <c r="R66" s="137">
        <f t="shared" si="7"/>
        <v>1</v>
      </c>
      <c r="S66" s="170"/>
      <c r="T66" s="176" t="str">
        <f t="shared" si="8"/>
        <v/>
      </c>
      <c r="U66" s="94">
        <v>2</v>
      </c>
      <c r="V66" s="84">
        <v>245</v>
      </c>
      <c r="W66" s="85">
        <v>10</v>
      </c>
      <c r="X66" s="94">
        <f t="shared" si="9"/>
        <v>98</v>
      </c>
      <c r="Y66" s="85" t="str">
        <f t="shared" si="10"/>
        <v/>
      </c>
      <c r="Z66" s="94">
        <f t="shared" si="11"/>
        <v>2744</v>
      </c>
      <c r="AA66" s="85" t="str">
        <f t="shared" si="12"/>
        <v/>
      </c>
      <c r="AB66" s="94" t="str">
        <f t="shared" si="13"/>
        <v/>
      </c>
      <c r="AC66" s="95" t="str">
        <f t="shared" si="14"/>
        <v/>
      </c>
      <c r="AD66" s="178" t="str">
        <f t="shared" si="15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3378</v>
      </c>
      <c r="D67" s="135" t="s">
        <v>2176</v>
      </c>
      <c r="E67" s="133"/>
      <c r="F67" s="82" t="s">
        <v>3108</v>
      </c>
      <c r="G67" s="173" t="s">
        <v>3226</v>
      </c>
      <c r="H67" s="84">
        <v>40</v>
      </c>
      <c r="I67" s="84">
        <v>1</v>
      </c>
      <c r="J67" s="84">
        <v>1</v>
      </c>
      <c r="K67" s="136">
        <f t="shared" si="6"/>
        <v>1</v>
      </c>
      <c r="L67" s="133" t="s">
        <v>3512</v>
      </c>
      <c r="M67" s="162"/>
      <c r="N67" s="162"/>
      <c r="O67" s="163"/>
      <c r="P67" s="164"/>
      <c r="Q67" s="165"/>
      <c r="R67" s="137">
        <f t="shared" si="7"/>
        <v>1</v>
      </c>
      <c r="S67" s="170"/>
      <c r="T67" s="176" t="str">
        <f t="shared" si="8"/>
        <v/>
      </c>
      <c r="U67" s="94">
        <v>8</v>
      </c>
      <c r="V67" s="84">
        <v>245</v>
      </c>
      <c r="W67" s="85">
        <v>10</v>
      </c>
      <c r="X67" s="94">
        <f t="shared" si="9"/>
        <v>784</v>
      </c>
      <c r="Y67" s="85" t="str">
        <f t="shared" si="10"/>
        <v/>
      </c>
      <c r="Z67" s="94">
        <f t="shared" si="11"/>
        <v>21952</v>
      </c>
      <c r="AA67" s="85" t="str">
        <f t="shared" si="12"/>
        <v/>
      </c>
      <c r="AB67" s="94" t="str">
        <f t="shared" si="13"/>
        <v/>
      </c>
      <c r="AC67" s="95" t="str">
        <f t="shared" si="14"/>
        <v/>
      </c>
      <c r="AD67" s="178" t="str">
        <f t="shared" si="15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3378</v>
      </c>
      <c r="D68" s="135" t="s">
        <v>2176</v>
      </c>
      <c r="E68" s="133"/>
      <c r="F68" s="82" t="s">
        <v>3108</v>
      </c>
      <c r="G68" s="173" t="s">
        <v>3226</v>
      </c>
      <c r="H68" s="84">
        <v>40</v>
      </c>
      <c r="I68" s="84">
        <v>1</v>
      </c>
      <c r="J68" s="84">
        <v>1</v>
      </c>
      <c r="K68" s="136">
        <f t="shared" si="6"/>
        <v>1</v>
      </c>
      <c r="L68" s="133" t="s">
        <v>3512</v>
      </c>
      <c r="M68" s="162"/>
      <c r="N68" s="162"/>
      <c r="O68" s="163"/>
      <c r="P68" s="164"/>
      <c r="Q68" s="165"/>
      <c r="R68" s="137">
        <f t="shared" si="7"/>
        <v>1</v>
      </c>
      <c r="S68" s="170"/>
      <c r="T68" s="176" t="str">
        <f t="shared" si="8"/>
        <v/>
      </c>
      <c r="U68" s="94">
        <v>8</v>
      </c>
      <c r="V68" s="84">
        <v>245</v>
      </c>
      <c r="W68" s="85">
        <v>10</v>
      </c>
      <c r="X68" s="94">
        <f t="shared" si="9"/>
        <v>784</v>
      </c>
      <c r="Y68" s="85" t="str">
        <f t="shared" si="10"/>
        <v/>
      </c>
      <c r="Z68" s="94">
        <f t="shared" si="11"/>
        <v>21952</v>
      </c>
      <c r="AA68" s="85" t="str">
        <f t="shared" si="12"/>
        <v/>
      </c>
      <c r="AB68" s="94" t="str">
        <f t="shared" si="13"/>
        <v/>
      </c>
      <c r="AC68" s="95" t="str">
        <f t="shared" si="14"/>
        <v/>
      </c>
      <c r="AD68" s="178" t="str">
        <f t="shared" si="15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3379</v>
      </c>
      <c r="D69" s="135" t="s">
        <v>2176</v>
      </c>
      <c r="E69" s="133"/>
      <c r="F69" s="82" t="s">
        <v>576</v>
      </c>
      <c r="G69" s="173" t="s">
        <v>3417</v>
      </c>
      <c r="H69" s="84">
        <v>30</v>
      </c>
      <c r="I69" s="84">
        <v>4</v>
      </c>
      <c r="J69" s="84">
        <v>1</v>
      </c>
      <c r="K69" s="136">
        <f t="shared" si="6"/>
        <v>4</v>
      </c>
      <c r="L69" s="133" t="s">
        <v>3512</v>
      </c>
      <c r="M69" s="162"/>
      <c r="N69" s="162"/>
      <c r="O69" s="163"/>
      <c r="P69" s="164"/>
      <c r="Q69" s="165"/>
      <c r="R69" s="137">
        <f t="shared" si="7"/>
        <v>4</v>
      </c>
      <c r="S69" s="170"/>
      <c r="T69" s="176" t="str">
        <f t="shared" si="8"/>
        <v/>
      </c>
      <c r="U69" s="94">
        <v>8</v>
      </c>
      <c r="V69" s="84">
        <v>245</v>
      </c>
      <c r="W69" s="85">
        <v>10</v>
      </c>
      <c r="X69" s="94">
        <f t="shared" si="9"/>
        <v>2352</v>
      </c>
      <c r="Y69" s="85" t="str">
        <f t="shared" si="10"/>
        <v/>
      </c>
      <c r="Z69" s="94">
        <f t="shared" si="11"/>
        <v>65856</v>
      </c>
      <c r="AA69" s="85" t="str">
        <f t="shared" si="12"/>
        <v/>
      </c>
      <c r="AB69" s="94" t="str">
        <f t="shared" si="13"/>
        <v/>
      </c>
      <c r="AC69" s="95" t="str">
        <f t="shared" si="14"/>
        <v/>
      </c>
      <c r="AD69" s="178" t="str">
        <f t="shared" si="15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453</v>
      </c>
      <c r="D70" s="135" t="s">
        <v>2176</v>
      </c>
      <c r="E70" s="133"/>
      <c r="F70" s="82" t="s">
        <v>3108</v>
      </c>
      <c r="G70" s="173" t="s">
        <v>3410</v>
      </c>
      <c r="H70" s="84">
        <v>40</v>
      </c>
      <c r="I70" s="84">
        <v>1</v>
      </c>
      <c r="J70" s="84">
        <v>1</v>
      </c>
      <c r="K70" s="136">
        <f t="shared" si="6"/>
        <v>1</v>
      </c>
      <c r="L70" s="133" t="s">
        <v>3512</v>
      </c>
      <c r="M70" s="162"/>
      <c r="N70" s="162"/>
      <c r="O70" s="163"/>
      <c r="P70" s="164"/>
      <c r="Q70" s="165"/>
      <c r="R70" s="137">
        <f t="shared" si="7"/>
        <v>1</v>
      </c>
      <c r="S70" s="170"/>
      <c r="T70" s="176" t="str">
        <f t="shared" si="8"/>
        <v/>
      </c>
      <c r="U70" s="94">
        <v>2</v>
      </c>
      <c r="V70" s="84">
        <v>245</v>
      </c>
      <c r="W70" s="85">
        <v>10</v>
      </c>
      <c r="X70" s="94">
        <f t="shared" si="9"/>
        <v>196</v>
      </c>
      <c r="Y70" s="85" t="str">
        <f t="shared" si="10"/>
        <v/>
      </c>
      <c r="Z70" s="94">
        <f t="shared" si="11"/>
        <v>5488</v>
      </c>
      <c r="AA70" s="85" t="str">
        <f t="shared" si="12"/>
        <v/>
      </c>
      <c r="AB70" s="94" t="str">
        <f t="shared" si="13"/>
        <v/>
      </c>
      <c r="AC70" s="95" t="str">
        <f t="shared" si="14"/>
        <v/>
      </c>
      <c r="AD70" s="178" t="str">
        <f t="shared" si="15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3380</v>
      </c>
      <c r="D71" s="135" t="s">
        <v>2176</v>
      </c>
      <c r="E71" s="133"/>
      <c r="F71" s="82" t="s">
        <v>3393</v>
      </c>
      <c r="G71" s="173" t="s">
        <v>3402</v>
      </c>
      <c r="H71" s="84">
        <v>36</v>
      </c>
      <c r="I71" s="84">
        <v>9</v>
      </c>
      <c r="J71" s="84">
        <v>3</v>
      </c>
      <c r="K71" s="136">
        <f t="shared" ref="K71:K103" si="16">+I71*J71</f>
        <v>27</v>
      </c>
      <c r="L71" s="133" t="s">
        <v>3512</v>
      </c>
      <c r="M71" s="162"/>
      <c r="N71" s="162"/>
      <c r="O71" s="163"/>
      <c r="P71" s="164"/>
      <c r="Q71" s="165"/>
      <c r="R71" s="137">
        <f t="shared" ref="R71:R103" si="17">+I71</f>
        <v>9</v>
      </c>
      <c r="S71" s="170"/>
      <c r="T71" s="176" t="str">
        <f t="shared" ref="T71:T103" si="18">IFERROR(IF(S71="","",R71*S71),"-")</f>
        <v/>
      </c>
      <c r="U71" s="94">
        <v>8</v>
      </c>
      <c r="V71" s="84">
        <v>245</v>
      </c>
      <c r="W71" s="85">
        <v>10</v>
      </c>
      <c r="X71" s="94">
        <f t="shared" ref="X71:X103" si="19">IFERROR(IF(H71="","",ROUNDDOWN(H71/1000*K71*U71*V71*W71,0)),"-")</f>
        <v>19051</v>
      </c>
      <c r="Y71" s="85" t="str">
        <f t="shared" ref="Y71:Y103" si="20">IFERROR(IF(Q71="","",ROUNDDOWN(Q71/1000*R71*U71*V71*W71,0)),"-")</f>
        <v/>
      </c>
      <c r="Z71" s="94">
        <f t="shared" ref="Z71:Z103" si="21">IFERROR(IF(H71="","",ROUNDDOWN(X71*$V$2,0)),"-")</f>
        <v>533428</v>
      </c>
      <c r="AA71" s="85" t="str">
        <f t="shared" ref="AA71:AA103" si="22">IFERROR(IF(Q71="","",ROUNDDOWN(Y71*$V$2,0)),"-")</f>
        <v/>
      </c>
      <c r="AB71" s="94" t="str">
        <f t="shared" ref="AB71:AB103" si="23">IFERROR(IF(Q71="","",ROUNDDOWN(X71-Y71,0)),"-")</f>
        <v/>
      </c>
      <c r="AC71" s="95" t="str">
        <f t="shared" ref="AC71:AC103" si="24">IFERROR(IF(Q71="","",ROUNDDOWN(Z71-AA71,0)),"-")</f>
        <v/>
      </c>
      <c r="AD71" s="178" t="str">
        <f t="shared" ref="AD71:AD103" si="25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1269</v>
      </c>
      <c r="D72" s="135" t="s">
        <v>2176</v>
      </c>
      <c r="E72" s="133"/>
      <c r="F72" s="82" t="s">
        <v>208</v>
      </c>
      <c r="G72" s="173" t="s">
        <v>3411</v>
      </c>
      <c r="H72" s="84">
        <v>20</v>
      </c>
      <c r="I72" s="84">
        <v>2</v>
      </c>
      <c r="J72" s="84">
        <v>1</v>
      </c>
      <c r="K72" s="136">
        <f t="shared" si="16"/>
        <v>2</v>
      </c>
      <c r="L72" s="133" t="s">
        <v>3512</v>
      </c>
      <c r="M72" s="162"/>
      <c r="N72" s="162"/>
      <c r="O72" s="163"/>
      <c r="P72" s="164"/>
      <c r="Q72" s="165"/>
      <c r="R72" s="137">
        <f t="shared" si="17"/>
        <v>2</v>
      </c>
      <c r="S72" s="170"/>
      <c r="T72" s="176" t="str">
        <f t="shared" si="18"/>
        <v/>
      </c>
      <c r="U72" s="94">
        <v>8</v>
      </c>
      <c r="V72" s="84">
        <v>245</v>
      </c>
      <c r="W72" s="85">
        <v>10</v>
      </c>
      <c r="X72" s="94">
        <f t="shared" si="19"/>
        <v>784</v>
      </c>
      <c r="Y72" s="85" t="str">
        <f t="shared" si="20"/>
        <v/>
      </c>
      <c r="Z72" s="94">
        <f t="shared" si="21"/>
        <v>21952</v>
      </c>
      <c r="AA72" s="85" t="str">
        <f t="shared" si="22"/>
        <v/>
      </c>
      <c r="AB72" s="94" t="str">
        <f t="shared" si="23"/>
        <v/>
      </c>
      <c r="AC72" s="95" t="str">
        <f t="shared" si="24"/>
        <v/>
      </c>
      <c r="AD72" s="178" t="str">
        <f t="shared" si="25"/>
        <v/>
      </c>
    </row>
    <row r="73" spans="1:30" s="110" customFormat="1" ht="24.95" customHeight="1" x14ac:dyDescent="0.15">
      <c r="A73" s="133">
        <v>69</v>
      </c>
      <c r="B73" s="134" t="s">
        <v>3385</v>
      </c>
      <c r="C73" s="134" t="s">
        <v>431</v>
      </c>
      <c r="D73" s="135" t="s">
        <v>2176</v>
      </c>
      <c r="E73" s="133"/>
      <c r="F73" s="82" t="s">
        <v>3108</v>
      </c>
      <c r="G73" s="173" t="s">
        <v>3418</v>
      </c>
      <c r="H73" s="84">
        <v>40</v>
      </c>
      <c r="I73" s="84">
        <v>2</v>
      </c>
      <c r="J73" s="84">
        <v>1</v>
      </c>
      <c r="K73" s="136">
        <f t="shared" si="16"/>
        <v>2</v>
      </c>
      <c r="L73" s="133" t="s">
        <v>3512</v>
      </c>
      <c r="M73" s="162"/>
      <c r="N73" s="162"/>
      <c r="O73" s="163"/>
      <c r="P73" s="164"/>
      <c r="Q73" s="165"/>
      <c r="R73" s="137">
        <f t="shared" si="17"/>
        <v>2</v>
      </c>
      <c r="S73" s="170"/>
      <c r="T73" s="176" t="str">
        <f t="shared" si="18"/>
        <v/>
      </c>
      <c r="U73" s="94">
        <v>24</v>
      </c>
      <c r="V73" s="84">
        <v>365</v>
      </c>
      <c r="W73" s="85">
        <v>10</v>
      </c>
      <c r="X73" s="94">
        <f t="shared" si="19"/>
        <v>7008</v>
      </c>
      <c r="Y73" s="85" t="str">
        <f t="shared" si="20"/>
        <v/>
      </c>
      <c r="Z73" s="94">
        <f t="shared" si="21"/>
        <v>196224</v>
      </c>
      <c r="AA73" s="85" t="str">
        <f t="shared" si="22"/>
        <v/>
      </c>
      <c r="AB73" s="94" t="str">
        <f t="shared" si="23"/>
        <v/>
      </c>
      <c r="AC73" s="95" t="str">
        <f t="shared" si="24"/>
        <v/>
      </c>
      <c r="AD73" s="178" t="str">
        <f t="shared" si="25"/>
        <v/>
      </c>
    </row>
    <row r="74" spans="1:30" s="110" customFormat="1" ht="24.95" customHeight="1" x14ac:dyDescent="0.15">
      <c r="A74" s="133">
        <v>70</v>
      </c>
      <c r="B74" s="134">
        <v>3</v>
      </c>
      <c r="C74" s="134" t="s">
        <v>431</v>
      </c>
      <c r="D74" s="135" t="s">
        <v>2176</v>
      </c>
      <c r="E74" s="133"/>
      <c r="F74" s="82" t="s">
        <v>3100</v>
      </c>
      <c r="G74" s="173" t="s">
        <v>3398</v>
      </c>
      <c r="H74" s="84">
        <v>18</v>
      </c>
      <c r="I74" s="84">
        <v>2</v>
      </c>
      <c r="J74" s="84">
        <v>1</v>
      </c>
      <c r="K74" s="136">
        <f t="shared" si="16"/>
        <v>2</v>
      </c>
      <c r="L74" s="133" t="s">
        <v>3512</v>
      </c>
      <c r="M74" s="162"/>
      <c r="N74" s="162"/>
      <c r="O74" s="163"/>
      <c r="P74" s="164"/>
      <c r="Q74" s="165"/>
      <c r="R74" s="137">
        <f t="shared" si="17"/>
        <v>2</v>
      </c>
      <c r="S74" s="170"/>
      <c r="T74" s="176" t="str">
        <f t="shared" si="18"/>
        <v/>
      </c>
      <c r="U74" s="94">
        <v>8</v>
      </c>
      <c r="V74" s="84">
        <v>245</v>
      </c>
      <c r="W74" s="85">
        <v>10</v>
      </c>
      <c r="X74" s="94">
        <f t="shared" si="19"/>
        <v>705</v>
      </c>
      <c r="Y74" s="85" t="str">
        <f t="shared" si="20"/>
        <v/>
      </c>
      <c r="Z74" s="94">
        <f t="shared" si="21"/>
        <v>19740</v>
      </c>
      <c r="AA74" s="85" t="str">
        <f t="shared" si="22"/>
        <v/>
      </c>
      <c r="AB74" s="94" t="str">
        <f t="shared" si="23"/>
        <v/>
      </c>
      <c r="AC74" s="95" t="str">
        <f t="shared" si="24"/>
        <v/>
      </c>
      <c r="AD74" s="178" t="str">
        <f t="shared" si="25"/>
        <v/>
      </c>
    </row>
    <row r="75" spans="1:30" s="110" customFormat="1" ht="24.95" customHeight="1" x14ac:dyDescent="0.15">
      <c r="A75" s="133">
        <v>71</v>
      </c>
      <c r="B75" s="134">
        <v>3</v>
      </c>
      <c r="C75" s="134" t="s">
        <v>67</v>
      </c>
      <c r="D75" s="135" t="s">
        <v>2176</v>
      </c>
      <c r="E75" s="133"/>
      <c r="F75" s="82" t="s">
        <v>3394</v>
      </c>
      <c r="G75" s="173" t="s">
        <v>3419</v>
      </c>
      <c r="H75" s="84">
        <v>36</v>
      </c>
      <c r="I75" s="84">
        <v>4</v>
      </c>
      <c r="J75" s="84">
        <v>4</v>
      </c>
      <c r="K75" s="136">
        <f t="shared" si="16"/>
        <v>16</v>
      </c>
      <c r="L75" s="133" t="s">
        <v>3512</v>
      </c>
      <c r="M75" s="162"/>
      <c r="N75" s="162"/>
      <c r="O75" s="163"/>
      <c r="P75" s="164"/>
      <c r="Q75" s="165"/>
      <c r="R75" s="137">
        <f t="shared" si="17"/>
        <v>4</v>
      </c>
      <c r="S75" s="170"/>
      <c r="T75" s="176" t="str">
        <f t="shared" si="18"/>
        <v/>
      </c>
      <c r="U75" s="94">
        <v>8</v>
      </c>
      <c r="V75" s="84">
        <v>245</v>
      </c>
      <c r="W75" s="85">
        <v>10</v>
      </c>
      <c r="X75" s="94">
        <f t="shared" si="19"/>
        <v>11289</v>
      </c>
      <c r="Y75" s="85" t="str">
        <f t="shared" si="20"/>
        <v/>
      </c>
      <c r="Z75" s="94">
        <f t="shared" si="21"/>
        <v>316092</v>
      </c>
      <c r="AA75" s="85" t="str">
        <f t="shared" si="22"/>
        <v/>
      </c>
      <c r="AB75" s="94" t="str">
        <f t="shared" si="23"/>
        <v/>
      </c>
      <c r="AC75" s="95" t="str">
        <f t="shared" si="24"/>
        <v/>
      </c>
      <c r="AD75" s="178" t="str">
        <f t="shared" si="25"/>
        <v/>
      </c>
    </row>
    <row r="76" spans="1:30" s="110" customFormat="1" ht="24.95" customHeight="1" x14ac:dyDescent="0.15">
      <c r="A76" s="133">
        <v>72</v>
      </c>
      <c r="B76" s="134">
        <v>3</v>
      </c>
      <c r="C76" s="134" t="s">
        <v>67</v>
      </c>
      <c r="D76" s="135" t="s">
        <v>2176</v>
      </c>
      <c r="E76" s="133"/>
      <c r="F76" s="82" t="s">
        <v>3100</v>
      </c>
      <c r="G76" s="173" t="s">
        <v>3398</v>
      </c>
      <c r="H76" s="84">
        <v>18</v>
      </c>
      <c r="I76" s="84">
        <v>8</v>
      </c>
      <c r="J76" s="84">
        <v>1</v>
      </c>
      <c r="K76" s="136">
        <f t="shared" si="16"/>
        <v>8</v>
      </c>
      <c r="L76" s="133" t="s">
        <v>3512</v>
      </c>
      <c r="M76" s="162"/>
      <c r="N76" s="162"/>
      <c r="O76" s="163"/>
      <c r="P76" s="164"/>
      <c r="Q76" s="165"/>
      <c r="R76" s="137">
        <f t="shared" si="17"/>
        <v>8</v>
      </c>
      <c r="S76" s="170"/>
      <c r="T76" s="176" t="str">
        <f t="shared" si="18"/>
        <v/>
      </c>
      <c r="U76" s="94">
        <v>8</v>
      </c>
      <c r="V76" s="84">
        <v>245</v>
      </c>
      <c r="W76" s="85">
        <v>10</v>
      </c>
      <c r="X76" s="94">
        <f t="shared" si="19"/>
        <v>2822</v>
      </c>
      <c r="Y76" s="85" t="str">
        <f t="shared" si="20"/>
        <v/>
      </c>
      <c r="Z76" s="94">
        <f t="shared" si="21"/>
        <v>79016</v>
      </c>
      <c r="AA76" s="85" t="str">
        <f t="shared" si="22"/>
        <v/>
      </c>
      <c r="AB76" s="94" t="str">
        <f t="shared" si="23"/>
        <v/>
      </c>
      <c r="AC76" s="95" t="str">
        <f t="shared" si="24"/>
        <v/>
      </c>
      <c r="AD76" s="178" t="str">
        <f t="shared" si="25"/>
        <v/>
      </c>
    </row>
    <row r="77" spans="1:30" s="110" customFormat="1" ht="24.95" customHeight="1" x14ac:dyDescent="0.15">
      <c r="A77" s="133">
        <v>73</v>
      </c>
      <c r="B77" s="134">
        <v>3</v>
      </c>
      <c r="C77" s="134" t="s">
        <v>67</v>
      </c>
      <c r="D77" s="135" t="s">
        <v>2176</v>
      </c>
      <c r="E77" s="133"/>
      <c r="F77" s="82" t="s">
        <v>927</v>
      </c>
      <c r="G77" s="173" t="s">
        <v>3399</v>
      </c>
      <c r="H77" s="84">
        <v>7</v>
      </c>
      <c r="I77" s="84">
        <v>1</v>
      </c>
      <c r="J77" s="84">
        <v>1</v>
      </c>
      <c r="K77" s="136">
        <f t="shared" si="16"/>
        <v>1</v>
      </c>
      <c r="L77" s="133" t="s">
        <v>3512</v>
      </c>
      <c r="M77" s="162"/>
      <c r="N77" s="162"/>
      <c r="O77" s="163"/>
      <c r="P77" s="164"/>
      <c r="Q77" s="165"/>
      <c r="R77" s="137">
        <f t="shared" si="17"/>
        <v>1</v>
      </c>
      <c r="S77" s="170"/>
      <c r="T77" s="176" t="str">
        <f t="shared" si="18"/>
        <v/>
      </c>
      <c r="U77" s="94">
        <v>24</v>
      </c>
      <c r="V77" s="84">
        <v>365</v>
      </c>
      <c r="W77" s="85">
        <v>10</v>
      </c>
      <c r="X77" s="94">
        <f t="shared" si="19"/>
        <v>613</v>
      </c>
      <c r="Y77" s="85" t="str">
        <f t="shared" si="20"/>
        <v/>
      </c>
      <c r="Z77" s="94">
        <f t="shared" si="21"/>
        <v>17164</v>
      </c>
      <c r="AA77" s="85" t="str">
        <f t="shared" si="22"/>
        <v/>
      </c>
      <c r="AB77" s="94" t="str">
        <f t="shared" si="23"/>
        <v/>
      </c>
      <c r="AC77" s="95" t="str">
        <f t="shared" si="24"/>
        <v/>
      </c>
      <c r="AD77" s="178" t="str">
        <f t="shared" si="25"/>
        <v/>
      </c>
    </row>
    <row r="78" spans="1:30" s="110" customFormat="1" ht="24.95" customHeight="1" x14ac:dyDescent="0.15">
      <c r="A78" s="133">
        <v>74</v>
      </c>
      <c r="B78" s="134">
        <v>3</v>
      </c>
      <c r="C78" s="134" t="s">
        <v>67</v>
      </c>
      <c r="D78" s="135" t="s">
        <v>2176</v>
      </c>
      <c r="E78" s="133"/>
      <c r="F78" s="82" t="s">
        <v>3102</v>
      </c>
      <c r="G78" s="173" t="s">
        <v>3135</v>
      </c>
      <c r="H78" s="84" t="s">
        <v>213</v>
      </c>
      <c r="I78" s="84">
        <v>1</v>
      </c>
      <c r="J78" s="84">
        <v>1</v>
      </c>
      <c r="K78" s="136">
        <f t="shared" si="16"/>
        <v>1</v>
      </c>
      <c r="L78" s="133" t="s">
        <v>3512</v>
      </c>
      <c r="M78" s="162"/>
      <c r="N78" s="162"/>
      <c r="O78" s="163"/>
      <c r="P78" s="164"/>
      <c r="Q78" s="165"/>
      <c r="R78" s="137">
        <f t="shared" si="17"/>
        <v>1</v>
      </c>
      <c r="S78" s="170"/>
      <c r="T78" s="176" t="str">
        <f t="shared" si="18"/>
        <v/>
      </c>
      <c r="U78" s="94" t="s">
        <v>213</v>
      </c>
      <c r="V78" s="84" t="s">
        <v>213</v>
      </c>
      <c r="W78" s="85" t="s">
        <v>213</v>
      </c>
      <c r="X78" s="94" t="str">
        <f t="shared" si="19"/>
        <v>-</v>
      </c>
      <c r="Y78" s="85" t="str">
        <f t="shared" si="20"/>
        <v/>
      </c>
      <c r="Z78" s="94" t="str">
        <f t="shared" si="21"/>
        <v>-</v>
      </c>
      <c r="AA78" s="85" t="str">
        <f t="shared" si="22"/>
        <v/>
      </c>
      <c r="AB78" s="94" t="str">
        <f t="shared" si="23"/>
        <v/>
      </c>
      <c r="AC78" s="95" t="str">
        <f t="shared" si="24"/>
        <v/>
      </c>
      <c r="AD78" s="178" t="str">
        <f t="shared" si="25"/>
        <v/>
      </c>
    </row>
    <row r="79" spans="1:30" s="110" customFormat="1" ht="24.95" customHeight="1" x14ac:dyDescent="0.15">
      <c r="A79" s="133">
        <v>75</v>
      </c>
      <c r="B79" s="134">
        <v>3</v>
      </c>
      <c r="C79" s="134" t="s">
        <v>445</v>
      </c>
      <c r="D79" s="135" t="s">
        <v>2176</v>
      </c>
      <c r="E79" s="133"/>
      <c r="F79" s="82" t="s">
        <v>3100</v>
      </c>
      <c r="G79" s="173" t="s">
        <v>3398</v>
      </c>
      <c r="H79" s="84">
        <v>18</v>
      </c>
      <c r="I79" s="84">
        <v>16</v>
      </c>
      <c r="J79" s="84">
        <v>1</v>
      </c>
      <c r="K79" s="136">
        <f t="shared" si="16"/>
        <v>16</v>
      </c>
      <c r="L79" s="133" t="s">
        <v>3512</v>
      </c>
      <c r="M79" s="162"/>
      <c r="N79" s="162"/>
      <c r="O79" s="163"/>
      <c r="P79" s="164"/>
      <c r="Q79" s="165"/>
      <c r="R79" s="137">
        <f t="shared" si="17"/>
        <v>16</v>
      </c>
      <c r="S79" s="170"/>
      <c r="T79" s="176" t="str">
        <f t="shared" si="18"/>
        <v/>
      </c>
      <c r="U79" s="94">
        <v>8</v>
      </c>
      <c r="V79" s="84">
        <v>245</v>
      </c>
      <c r="W79" s="85">
        <v>10</v>
      </c>
      <c r="X79" s="94">
        <f t="shared" si="19"/>
        <v>5644</v>
      </c>
      <c r="Y79" s="85" t="str">
        <f t="shared" si="20"/>
        <v/>
      </c>
      <c r="Z79" s="94">
        <f t="shared" si="21"/>
        <v>158032</v>
      </c>
      <c r="AA79" s="85" t="str">
        <f t="shared" si="22"/>
        <v/>
      </c>
      <c r="AB79" s="94" t="str">
        <f t="shared" si="23"/>
        <v/>
      </c>
      <c r="AC79" s="95" t="str">
        <f t="shared" si="24"/>
        <v/>
      </c>
      <c r="AD79" s="178" t="str">
        <f t="shared" si="25"/>
        <v/>
      </c>
    </row>
    <row r="80" spans="1:30" s="110" customFormat="1" ht="24.95" customHeight="1" x14ac:dyDescent="0.15">
      <c r="A80" s="133">
        <v>76</v>
      </c>
      <c r="B80" s="134">
        <v>3</v>
      </c>
      <c r="C80" s="134" t="s">
        <v>445</v>
      </c>
      <c r="D80" s="135" t="s">
        <v>2176</v>
      </c>
      <c r="E80" s="133"/>
      <c r="F80" s="82" t="s">
        <v>3395</v>
      </c>
      <c r="G80" s="173" t="s">
        <v>3402</v>
      </c>
      <c r="H80" s="84">
        <v>36</v>
      </c>
      <c r="I80" s="84">
        <v>5</v>
      </c>
      <c r="J80" s="84">
        <v>3</v>
      </c>
      <c r="K80" s="136">
        <f t="shared" si="16"/>
        <v>15</v>
      </c>
      <c r="L80" s="133" t="s">
        <v>3512</v>
      </c>
      <c r="M80" s="162"/>
      <c r="N80" s="162"/>
      <c r="O80" s="163"/>
      <c r="P80" s="164"/>
      <c r="Q80" s="165"/>
      <c r="R80" s="137">
        <f t="shared" si="17"/>
        <v>5</v>
      </c>
      <c r="S80" s="170"/>
      <c r="T80" s="176" t="str">
        <f t="shared" si="18"/>
        <v/>
      </c>
      <c r="U80" s="94">
        <v>8</v>
      </c>
      <c r="V80" s="84">
        <v>245</v>
      </c>
      <c r="W80" s="85">
        <v>10</v>
      </c>
      <c r="X80" s="94">
        <f t="shared" si="19"/>
        <v>10584</v>
      </c>
      <c r="Y80" s="85" t="str">
        <f t="shared" si="20"/>
        <v/>
      </c>
      <c r="Z80" s="94">
        <f t="shared" si="21"/>
        <v>296352</v>
      </c>
      <c r="AA80" s="85" t="str">
        <f t="shared" si="22"/>
        <v/>
      </c>
      <c r="AB80" s="94" t="str">
        <f t="shared" si="23"/>
        <v/>
      </c>
      <c r="AC80" s="95" t="str">
        <f t="shared" si="24"/>
        <v/>
      </c>
      <c r="AD80" s="178" t="str">
        <f t="shared" si="25"/>
        <v/>
      </c>
    </row>
    <row r="81" spans="1:30" s="110" customFormat="1" ht="24.95" customHeight="1" x14ac:dyDescent="0.15">
      <c r="A81" s="133">
        <v>77</v>
      </c>
      <c r="B81" s="134">
        <v>3</v>
      </c>
      <c r="C81" s="134" t="s">
        <v>445</v>
      </c>
      <c r="D81" s="135" t="s">
        <v>2176</v>
      </c>
      <c r="E81" s="133"/>
      <c r="F81" s="82" t="s">
        <v>3102</v>
      </c>
      <c r="G81" s="173" t="s">
        <v>3135</v>
      </c>
      <c r="H81" s="84" t="s">
        <v>213</v>
      </c>
      <c r="I81" s="84">
        <v>2</v>
      </c>
      <c r="J81" s="84">
        <v>1</v>
      </c>
      <c r="K81" s="136">
        <f t="shared" si="16"/>
        <v>2</v>
      </c>
      <c r="L81" s="133" t="s">
        <v>3512</v>
      </c>
      <c r="M81" s="162"/>
      <c r="N81" s="162"/>
      <c r="O81" s="163"/>
      <c r="P81" s="164"/>
      <c r="Q81" s="165"/>
      <c r="R81" s="137">
        <f t="shared" si="17"/>
        <v>2</v>
      </c>
      <c r="S81" s="170"/>
      <c r="T81" s="176" t="str">
        <f t="shared" si="18"/>
        <v/>
      </c>
      <c r="U81" s="94" t="s">
        <v>213</v>
      </c>
      <c r="V81" s="84" t="s">
        <v>213</v>
      </c>
      <c r="W81" s="85" t="s">
        <v>213</v>
      </c>
      <c r="X81" s="94" t="str">
        <f t="shared" si="19"/>
        <v>-</v>
      </c>
      <c r="Y81" s="85" t="str">
        <f t="shared" si="20"/>
        <v/>
      </c>
      <c r="Z81" s="94" t="str">
        <f t="shared" si="21"/>
        <v>-</v>
      </c>
      <c r="AA81" s="85" t="str">
        <f t="shared" si="22"/>
        <v/>
      </c>
      <c r="AB81" s="94" t="str">
        <f t="shared" si="23"/>
        <v/>
      </c>
      <c r="AC81" s="95" t="str">
        <f t="shared" si="24"/>
        <v/>
      </c>
      <c r="AD81" s="178" t="str">
        <f t="shared" si="25"/>
        <v/>
      </c>
    </row>
    <row r="82" spans="1:30" s="110" customFormat="1" ht="24.95" customHeight="1" x14ac:dyDescent="0.15">
      <c r="A82" s="133">
        <v>78</v>
      </c>
      <c r="B82" s="134">
        <v>3</v>
      </c>
      <c r="C82" s="134" t="s">
        <v>445</v>
      </c>
      <c r="D82" s="135" t="s">
        <v>2176</v>
      </c>
      <c r="E82" s="133"/>
      <c r="F82" s="82" t="s">
        <v>586</v>
      </c>
      <c r="G82" s="173" t="s">
        <v>3413</v>
      </c>
      <c r="H82" s="84">
        <v>10</v>
      </c>
      <c r="I82" s="84">
        <v>1</v>
      </c>
      <c r="J82" s="84">
        <v>1</v>
      </c>
      <c r="K82" s="136">
        <f t="shared" si="16"/>
        <v>1</v>
      </c>
      <c r="L82" s="133" t="s">
        <v>3512</v>
      </c>
      <c r="M82" s="162"/>
      <c r="N82" s="162"/>
      <c r="O82" s="163"/>
      <c r="P82" s="164"/>
      <c r="Q82" s="165"/>
      <c r="R82" s="137">
        <f t="shared" si="17"/>
        <v>1</v>
      </c>
      <c r="S82" s="170"/>
      <c r="T82" s="176" t="str">
        <f t="shared" si="18"/>
        <v/>
      </c>
      <c r="U82" s="94">
        <v>24</v>
      </c>
      <c r="V82" s="84">
        <v>365</v>
      </c>
      <c r="W82" s="85">
        <v>10</v>
      </c>
      <c r="X82" s="94">
        <f t="shared" si="19"/>
        <v>876</v>
      </c>
      <c r="Y82" s="85" t="str">
        <f t="shared" si="20"/>
        <v/>
      </c>
      <c r="Z82" s="94">
        <f t="shared" si="21"/>
        <v>24528</v>
      </c>
      <c r="AA82" s="85" t="str">
        <f t="shared" si="22"/>
        <v/>
      </c>
      <c r="AB82" s="94" t="str">
        <f t="shared" si="23"/>
        <v/>
      </c>
      <c r="AC82" s="95" t="str">
        <f t="shared" si="24"/>
        <v/>
      </c>
      <c r="AD82" s="178" t="str">
        <f t="shared" si="25"/>
        <v/>
      </c>
    </row>
    <row r="83" spans="1:30" s="110" customFormat="1" ht="24.95" customHeight="1" x14ac:dyDescent="0.15">
      <c r="A83" s="133">
        <v>79</v>
      </c>
      <c r="B83" s="134">
        <v>3</v>
      </c>
      <c r="C83" s="134" t="s">
        <v>445</v>
      </c>
      <c r="D83" s="135" t="s">
        <v>2176</v>
      </c>
      <c r="E83" s="133"/>
      <c r="F83" s="82" t="s">
        <v>3114</v>
      </c>
      <c r="G83" s="173" t="s">
        <v>3420</v>
      </c>
      <c r="H83" s="84">
        <v>15</v>
      </c>
      <c r="I83" s="84">
        <v>1</v>
      </c>
      <c r="J83" s="84">
        <v>1</v>
      </c>
      <c r="K83" s="136">
        <f t="shared" si="16"/>
        <v>1</v>
      </c>
      <c r="L83" s="133" t="s">
        <v>3512</v>
      </c>
      <c r="M83" s="162"/>
      <c r="N83" s="162"/>
      <c r="O83" s="163"/>
      <c r="P83" s="164"/>
      <c r="Q83" s="165"/>
      <c r="R83" s="137">
        <f t="shared" si="17"/>
        <v>1</v>
      </c>
      <c r="S83" s="170"/>
      <c r="T83" s="176" t="str">
        <f t="shared" si="18"/>
        <v/>
      </c>
      <c r="U83" s="94">
        <v>24</v>
      </c>
      <c r="V83" s="84">
        <v>365</v>
      </c>
      <c r="W83" s="85">
        <v>10</v>
      </c>
      <c r="X83" s="94">
        <f t="shared" si="19"/>
        <v>1314</v>
      </c>
      <c r="Y83" s="85" t="str">
        <f t="shared" si="20"/>
        <v/>
      </c>
      <c r="Z83" s="94">
        <f t="shared" si="21"/>
        <v>36792</v>
      </c>
      <c r="AA83" s="85" t="str">
        <f t="shared" si="22"/>
        <v/>
      </c>
      <c r="AB83" s="94" t="str">
        <f t="shared" si="23"/>
        <v/>
      </c>
      <c r="AC83" s="95" t="str">
        <f t="shared" si="24"/>
        <v/>
      </c>
      <c r="AD83" s="178" t="str">
        <f t="shared" si="25"/>
        <v/>
      </c>
    </row>
    <row r="84" spans="1:30" s="110" customFormat="1" ht="24.95" customHeight="1" x14ac:dyDescent="0.15">
      <c r="A84" s="133">
        <v>80</v>
      </c>
      <c r="B84" s="134">
        <v>3</v>
      </c>
      <c r="C84" s="134" t="s">
        <v>3199</v>
      </c>
      <c r="D84" s="135" t="s">
        <v>2176</v>
      </c>
      <c r="E84" s="133"/>
      <c r="F84" s="82" t="s">
        <v>3100</v>
      </c>
      <c r="G84" s="173" t="s">
        <v>3398</v>
      </c>
      <c r="H84" s="84">
        <v>18</v>
      </c>
      <c r="I84" s="84">
        <v>3</v>
      </c>
      <c r="J84" s="84">
        <v>1</v>
      </c>
      <c r="K84" s="136">
        <f t="shared" si="16"/>
        <v>3</v>
      </c>
      <c r="L84" s="133" t="s">
        <v>3512</v>
      </c>
      <c r="M84" s="162"/>
      <c r="N84" s="162"/>
      <c r="O84" s="163"/>
      <c r="P84" s="164"/>
      <c r="Q84" s="165"/>
      <c r="R84" s="137">
        <f t="shared" si="17"/>
        <v>3</v>
      </c>
      <c r="S84" s="170"/>
      <c r="T84" s="176" t="str">
        <f t="shared" si="18"/>
        <v/>
      </c>
      <c r="U84" s="94">
        <v>2</v>
      </c>
      <c r="V84" s="84">
        <v>365</v>
      </c>
      <c r="W84" s="85">
        <v>10</v>
      </c>
      <c r="X84" s="94">
        <f t="shared" si="19"/>
        <v>394</v>
      </c>
      <c r="Y84" s="85" t="str">
        <f t="shared" si="20"/>
        <v/>
      </c>
      <c r="Z84" s="94">
        <f t="shared" si="21"/>
        <v>11032</v>
      </c>
      <c r="AA84" s="85" t="str">
        <f t="shared" si="22"/>
        <v/>
      </c>
      <c r="AB84" s="94" t="str">
        <f t="shared" si="23"/>
        <v/>
      </c>
      <c r="AC84" s="95" t="str">
        <f t="shared" si="24"/>
        <v/>
      </c>
      <c r="AD84" s="178" t="str">
        <f t="shared" si="25"/>
        <v/>
      </c>
    </row>
    <row r="85" spans="1:30" s="110" customFormat="1" ht="24.95" customHeight="1" x14ac:dyDescent="0.15">
      <c r="A85" s="133">
        <v>81</v>
      </c>
      <c r="B85" s="134">
        <v>3</v>
      </c>
      <c r="C85" s="134" t="s">
        <v>3199</v>
      </c>
      <c r="D85" s="135" t="s">
        <v>2176</v>
      </c>
      <c r="E85" s="133"/>
      <c r="F85" s="82" t="s">
        <v>1264</v>
      </c>
      <c r="G85" s="173" t="s">
        <v>3398</v>
      </c>
      <c r="H85" s="84">
        <v>13</v>
      </c>
      <c r="I85" s="84">
        <v>3</v>
      </c>
      <c r="J85" s="84">
        <v>1</v>
      </c>
      <c r="K85" s="136">
        <f t="shared" si="16"/>
        <v>3</v>
      </c>
      <c r="L85" s="133" t="s">
        <v>3512</v>
      </c>
      <c r="M85" s="162"/>
      <c r="N85" s="162"/>
      <c r="O85" s="163"/>
      <c r="P85" s="164"/>
      <c r="Q85" s="165"/>
      <c r="R85" s="137">
        <f t="shared" si="17"/>
        <v>3</v>
      </c>
      <c r="S85" s="170"/>
      <c r="T85" s="176" t="str">
        <f t="shared" si="18"/>
        <v/>
      </c>
      <c r="U85" s="94">
        <v>2</v>
      </c>
      <c r="V85" s="84">
        <v>245</v>
      </c>
      <c r="W85" s="85">
        <v>10</v>
      </c>
      <c r="X85" s="94">
        <f t="shared" si="19"/>
        <v>191</v>
      </c>
      <c r="Y85" s="85" t="str">
        <f t="shared" si="20"/>
        <v/>
      </c>
      <c r="Z85" s="94">
        <f t="shared" si="21"/>
        <v>5348</v>
      </c>
      <c r="AA85" s="85" t="str">
        <f t="shared" si="22"/>
        <v/>
      </c>
      <c r="AB85" s="94" t="str">
        <f t="shared" si="23"/>
        <v/>
      </c>
      <c r="AC85" s="95" t="str">
        <f t="shared" si="24"/>
        <v/>
      </c>
      <c r="AD85" s="178" t="str">
        <f t="shared" si="25"/>
        <v/>
      </c>
    </row>
    <row r="86" spans="1:30" s="110" customFormat="1" ht="24.95" customHeight="1" x14ac:dyDescent="0.15">
      <c r="A86" s="133">
        <v>82</v>
      </c>
      <c r="B86" s="134">
        <v>3</v>
      </c>
      <c r="C86" s="134" t="s">
        <v>3199</v>
      </c>
      <c r="D86" s="135" t="s">
        <v>2176</v>
      </c>
      <c r="E86" s="133"/>
      <c r="F86" s="82" t="s">
        <v>3387</v>
      </c>
      <c r="G86" s="173" t="s">
        <v>3406</v>
      </c>
      <c r="H86" s="84">
        <v>40</v>
      </c>
      <c r="I86" s="84">
        <v>2</v>
      </c>
      <c r="J86" s="84">
        <v>1</v>
      </c>
      <c r="K86" s="136">
        <f t="shared" si="16"/>
        <v>2</v>
      </c>
      <c r="L86" s="133" t="s">
        <v>3512</v>
      </c>
      <c r="M86" s="162"/>
      <c r="N86" s="162"/>
      <c r="O86" s="163"/>
      <c r="P86" s="164"/>
      <c r="Q86" s="165"/>
      <c r="R86" s="137">
        <f t="shared" si="17"/>
        <v>2</v>
      </c>
      <c r="S86" s="170"/>
      <c r="T86" s="176" t="str">
        <f t="shared" si="18"/>
        <v/>
      </c>
      <c r="U86" s="94">
        <v>2</v>
      </c>
      <c r="V86" s="84">
        <v>245</v>
      </c>
      <c r="W86" s="85">
        <v>10</v>
      </c>
      <c r="X86" s="94">
        <f t="shared" si="19"/>
        <v>392</v>
      </c>
      <c r="Y86" s="85" t="str">
        <f t="shared" si="20"/>
        <v/>
      </c>
      <c r="Z86" s="94">
        <f t="shared" si="21"/>
        <v>10976</v>
      </c>
      <c r="AA86" s="85" t="str">
        <f t="shared" si="22"/>
        <v/>
      </c>
      <c r="AB86" s="94" t="str">
        <f t="shared" si="23"/>
        <v/>
      </c>
      <c r="AC86" s="95" t="str">
        <f t="shared" si="24"/>
        <v/>
      </c>
      <c r="AD86" s="178" t="str">
        <f t="shared" si="25"/>
        <v/>
      </c>
    </row>
    <row r="87" spans="1:30" s="110" customFormat="1" ht="24.95" customHeight="1" x14ac:dyDescent="0.15">
      <c r="A87" s="133">
        <v>83</v>
      </c>
      <c r="B87" s="134">
        <v>3</v>
      </c>
      <c r="C87" s="134" t="s">
        <v>3198</v>
      </c>
      <c r="D87" s="135" t="s">
        <v>2176</v>
      </c>
      <c r="E87" s="133"/>
      <c r="F87" s="82" t="s">
        <v>3100</v>
      </c>
      <c r="G87" s="173" t="s">
        <v>3398</v>
      </c>
      <c r="H87" s="84">
        <v>18</v>
      </c>
      <c r="I87" s="84">
        <v>3</v>
      </c>
      <c r="J87" s="84">
        <v>1</v>
      </c>
      <c r="K87" s="136">
        <f t="shared" si="16"/>
        <v>3</v>
      </c>
      <c r="L87" s="133" t="s">
        <v>3512</v>
      </c>
      <c r="M87" s="162"/>
      <c r="N87" s="162"/>
      <c r="O87" s="163"/>
      <c r="P87" s="164"/>
      <c r="Q87" s="165"/>
      <c r="R87" s="137">
        <f t="shared" si="17"/>
        <v>3</v>
      </c>
      <c r="S87" s="170"/>
      <c r="T87" s="176" t="str">
        <f t="shared" si="18"/>
        <v/>
      </c>
      <c r="U87" s="94">
        <v>2</v>
      </c>
      <c r="V87" s="84">
        <v>245</v>
      </c>
      <c r="W87" s="85">
        <v>10</v>
      </c>
      <c r="X87" s="94">
        <f t="shared" si="19"/>
        <v>264</v>
      </c>
      <c r="Y87" s="85" t="str">
        <f t="shared" si="20"/>
        <v/>
      </c>
      <c r="Z87" s="94">
        <f t="shared" si="21"/>
        <v>7392</v>
      </c>
      <c r="AA87" s="85" t="str">
        <f t="shared" si="22"/>
        <v/>
      </c>
      <c r="AB87" s="94" t="str">
        <f t="shared" si="23"/>
        <v/>
      </c>
      <c r="AC87" s="95" t="str">
        <f t="shared" si="24"/>
        <v/>
      </c>
      <c r="AD87" s="178" t="str">
        <f t="shared" si="25"/>
        <v/>
      </c>
    </row>
    <row r="88" spans="1:30" s="110" customFormat="1" ht="24.95" customHeight="1" x14ac:dyDescent="0.15">
      <c r="A88" s="133">
        <v>84</v>
      </c>
      <c r="B88" s="134">
        <v>3</v>
      </c>
      <c r="C88" s="134" t="s">
        <v>3198</v>
      </c>
      <c r="D88" s="135" t="s">
        <v>2176</v>
      </c>
      <c r="E88" s="133"/>
      <c r="F88" s="82" t="s">
        <v>1264</v>
      </c>
      <c r="G88" s="173" t="s">
        <v>3398</v>
      </c>
      <c r="H88" s="84">
        <v>13</v>
      </c>
      <c r="I88" s="84">
        <v>2</v>
      </c>
      <c r="J88" s="84">
        <v>1</v>
      </c>
      <c r="K88" s="136">
        <f t="shared" si="16"/>
        <v>2</v>
      </c>
      <c r="L88" s="133" t="s">
        <v>3512</v>
      </c>
      <c r="M88" s="162"/>
      <c r="N88" s="162"/>
      <c r="O88" s="163"/>
      <c r="P88" s="164"/>
      <c r="Q88" s="165"/>
      <c r="R88" s="137">
        <f t="shared" si="17"/>
        <v>2</v>
      </c>
      <c r="S88" s="170"/>
      <c r="T88" s="176" t="str">
        <f t="shared" si="18"/>
        <v/>
      </c>
      <c r="U88" s="94">
        <v>2</v>
      </c>
      <c r="V88" s="84">
        <v>245</v>
      </c>
      <c r="W88" s="85">
        <v>10</v>
      </c>
      <c r="X88" s="94">
        <f t="shared" si="19"/>
        <v>127</v>
      </c>
      <c r="Y88" s="85" t="str">
        <f t="shared" si="20"/>
        <v/>
      </c>
      <c r="Z88" s="94">
        <f t="shared" si="21"/>
        <v>3556</v>
      </c>
      <c r="AA88" s="85" t="str">
        <f t="shared" si="22"/>
        <v/>
      </c>
      <c r="AB88" s="94" t="str">
        <f t="shared" si="23"/>
        <v/>
      </c>
      <c r="AC88" s="95" t="str">
        <f t="shared" si="24"/>
        <v/>
      </c>
      <c r="AD88" s="178" t="str">
        <f t="shared" si="25"/>
        <v/>
      </c>
    </row>
    <row r="89" spans="1:30" s="110" customFormat="1" ht="24.95" customHeight="1" x14ac:dyDescent="0.15">
      <c r="A89" s="133">
        <v>85</v>
      </c>
      <c r="B89" s="134">
        <v>3</v>
      </c>
      <c r="C89" s="134" t="s">
        <v>3198</v>
      </c>
      <c r="D89" s="135" t="s">
        <v>2176</v>
      </c>
      <c r="E89" s="133"/>
      <c r="F89" s="82" t="s">
        <v>3387</v>
      </c>
      <c r="G89" s="173" t="s">
        <v>3406</v>
      </c>
      <c r="H89" s="84">
        <v>40</v>
      </c>
      <c r="I89" s="84">
        <v>2</v>
      </c>
      <c r="J89" s="84">
        <v>1</v>
      </c>
      <c r="K89" s="136">
        <f t="shared" si="16"/>
        <v>2</v>
      </c>
      <c r="L89" s="133" t="s">
        <v>3512</v>
      </c>
      <c r="M89" s="162"/>
      <c r="N89" s="162"/>
      <c r="O89" s="163"/>
      <c r="P89" s="164"/>
      <c r="Q89" s="165"/>
      <c r="R89" s="137">
        <f t="shared" si="17"/>
        <v>2</v>
      </c>
      <c r="S89" s="170"/>
      <c r="T89" s="176" t="str">
        <f t="shared" si="18"/>
        <v/>
      </c>
      <c r="U89" s="94">
        <v>2</v>
      </c>
      <c r="V89" s="84">
        <v>245</v>
      </c>
      <c r="W89" s="85">
        <v>10</v>
      </c>
      <c r="X89" s="94">
        <f t="shared" si="19"/>
        <v>392</v>
      </c>
      <c r="Y89" s="85" t="str">
        <f t="shared" si="20"/>
        <v/>
      </c>
      <c r="Z89" s="94">
        <f t="shared" si="21"/>
        <v>10976</v>
      </c>
      <c r="AA89" s="85" t="str">
        <f t="shared" si="22"/>
        <v/>
      </c>
      <c r="AB89" s="94" t="str">
        <f t="shared" si="23"/>
        <v/>
      </c>
      <c r="AC89" s="95" t="str">
        <f t="shared" si="24"/>
        <v/>
      </c>
      <c r="AD89" s="178" t="str">
        <f t="shared" si="25"/>
        <v/>
      </c>
    </row>
    <row r="90" spans="1:30" s="110" customFormat="1" ht="24.95" customHeight="1" x14ac:dyDescent="0.15">
      <c r="A90" s="133">
        <v>86</v>
      </c>
      <c r="B90" s="134">
        <v>3</v>
      </c>
      <c r="C90" s="134" t="s">
        <v>3367</v>
      </c>
      <c r="D90" s="135" t="s">
        <v>2176</v>
      </c>
      <c r="E90" s="133"/>
      <c r="F90" s="82" t="s">
        <v>3100</v>
      </c>
      <c r="G90" s="173" t="s">
        <v>3398</v>
      </c>
      <c r="H90" s="84">
        <v>18</v>
      </c>
      <c r="I90" s="84">
        <v>2</v>
      </c>
      <c r="J90" s="84">
        <v>1</v>
      </c>
      <c r="K90" s="136">
        <f t="shared" si="16"/>
        <v>2</v>
      </c>
      <c r="L90" s="133" t="s">
        <v>3512</v>
      </c>
      <c r="M90" s="162"/>
      <c r="N90" s="162"/>
      <c r="O90" s="163"/>
      <c r="P90" s="164"/>
      <c r="Q90" s="165"/>
      <c r="R90" s="137">
        <f t="shared" si="17"/>
        <v>2</v>
      </c>
      <c r="S90" s="170"/>
      <c r="T90" s="176" t="str">
        <f t="shared" si="18"/>
        <v/>
      </c>
      <c r="U90" s="94">
        <v>2</v>
      </c>
      <c r="V90" s="84">
        <v>245</v>
      </c>
      <c r="W90" s="85">
        <v>10</v>
      </c>
      <c r="X90" s="94">
        <f t="shared" si="19"/>
        <v>176</v>
      </c>
      <c r="Y90" s="85" t="str">
        <f t="shared" si="20"/>
        <v/>
      </c>
      <c r="Z90" s="94">
        <f t="shared" si="21"/>
        <v>4928</v>
      </c>
      <c r="AA90" s="85" t="str">
        <f t="shared" si="22"/>
        <v/>
      </c>
      <c r="AB90" s="94" t="str">
        <f t="shared" si="23"/>
        <v/>
      </c>
      <c r="AC90" s="95" t="str">
        <f t="shared" si="24"/>
        <v/>
      </c>
      <c r="AD90" s="178" t="str">
        <f t="shared" si="25"/>
        <v/>
      </c>
    </row>
    <row r="91" spans="1:30" s="110" customFormat="1" ht="24.95" customHeight="1" x14ac:dyDescent="0.15">
      <c r="A91" s="133">
        <v>87</v>
      </c>
      <c r="B91" s="134">
        <v>3</v>
      </c>
      <c r="C91" s="134" t="s">
        <v>3367</v>
      </c>
      <c r="D91" s="135" t="s">
        <v>2176</v>
      </c>
      <c r="E91" s="133"/>
      <c r="F91" s="82" t="s">
        <v>3387</v>
      </c>
      <c r="G91" s="173" t="s">
        <v>3406</v>
      </c>
      <c r="H91" s="84">
        <v>40</v>
      </c>
      <c r="I91" s="84">
        <v>1</v>
      </c>
      <c r="J91" s="84">
        <v>1</v>
      </c>
      <c r="K91" s="136">
        <f t="shared" si="16"/>
        <v>1</v>
      </c>
      <c r="L91" s="133" t="s">
        <v>3512</v>
      </c>
      <c r="M91" s="162"/>
      <c r="N91" s="162"/>
      <c r="O91" s="163"/>
      <c r="P91" s="164"/>
      <c r="Q91" s="165"/>
      <c r="R91" s="137">
        <f t="shared" si="17"/>
        <v>1</v>
      </c>
      <c r="S91" s="170"/>
      <c r="T91" s="176" t="str">
        <f t="shared" si="18"/>
        <v/>
      </c>
      <c r="U91" s="94">
        <v>2</v>
      </c>
      <c r="V91" s="84">
        <v>245</v>
      </c>
      <c r="W91" s="85">
        <v>10</v>
      </c>
      <c r="X91" s="94">
        <f t="shared" si="19"/>
        <v>196</v>
      </c>
      <c r="Y91" s="85" t="str">
        <f t="shared" si="20"/>
        <v/>
      </c>
      <c r="Z91" s="94">
        <f t="shared" si="21"/>
        <v>5488</v>
      </c>
      <c r="AA91" s="85" t="str">
        <f t="shared" si="22"/>
        <v/>
      </c>
      <c r="AB91" s="94" t="str">
        <f t="shared" si="23"/>
        <v/>
      </c>
      <c r="AC91" s="95" t="str">
        <f t="shared" si="24"/>
        <v/>
      </c>
      <c r="AD91" s="178" t="str">
        <f t="shared" si="25"/>
        <v/>
      </c>
    </row>
    <row r="92" spans="1:30" s="110" customFormat="1" ht="24.95" customHeight="1" x14ac:dyDescent="0.15">
      <c r="A92" s="133">
        <v>88</v>
      </c>
      <c r="B92" s="134">
        <v>3</v>
      </c>
      <c r="C92" s="134" t="s">
        <v>383</v>
      </c>
      <c r="D92" s="135" t="s">
        <v>2176</v>
      </c>
      <c r="E92" s="133"/>
      <c r="F92" s="82" t="s">
        <v>3108</v>
      </c>
      <c r="G92" s="173" t="s">
        <v>3226</v>
      </c>
      <c r="H92" s="84">
        <v>40</v>
      </c>
      <c r="I92" s="84">
        <v>1</v>
      </c>
      <c r="J92" s="84">
        <v>1</v>
      </c>
      <c r="K92" s="136">
        <f t="shared" si="16"/>
        <v>1</v>
      </c>
      <c r="L92" s="133" t="s">
        <v>3512</v>
      </c>
      <c r="M92" s="162"/>
      <c r="N92" s="162"/>
      <c r="O92" s="163"/>
      <c r="P92" s="164"/>
      <c r="Q92" s="165"/>
      <c r="R92" s="137">
        <f t="shared" si="17"/>
        <v>1</v>
      </c>
      <c r="S92" s="170"/>
      <c r="T92" s="176" t="str">
        <f t="shared" si="18"/>
        <v/>
      </c>
      <c r="U92" s="94">
        <v>2</v>
      </c>
      <c r="V92" s="84">
        <v>245</v>
      </c>
      <c r="W92" s="85">
        <v>10</v>
      </c>
      <c r="X92" s="94">
        <f t="shared" si="19"/>
        <v>196</v>
      </c>
      <c r="Y92" s="85" t="str">
        <f t="shared" si="20"/>
        <v/>
      </c>
      <c r="Z92" s="94">
        <f t="shared" si="21"/>
        <v>5488</v>
      </c>
      <c r="AA92" s="85" t="str">
        <f t="shared" si="22"/>
        <v/>
      </c>
      <c r="AB92" s="94" t="str">
        <f t="shared" si="23"/>
        <v/>
      </c>
      <c r="AC92" s="95" t="str">
        <f t="shared" si="24"/>
        <v/>
      </c>
      <c r="AD92" s="178" t="str">
        <f t="shared" si="25"/>
        <v/>
      </c>
    </row>
    <row r="93" spans="1:30" s="110" customFormat="1" ht="24.95" customHeight="1" x14ac:dyDescent="0.15">
      <c r="A93" s="133">
        <v>89</v>
      </c>
      <c r="B93" s="134">
        <v>3</v>
      </c>
      <c r="C93" s="134" t="s">
        <v>383</v>
      </c>
      <c r="D93" s="135" t="s">
        <v>2176</v>
      </c>
      <c r="E93" s="133"/>
      <c r="F93" s="82" t="s">
        <v>208</v>
      </c>
      <c r="G93" s="173" t="s">
        <v>3141</v>
      </c>
      <c r="H93" s="84">
        <v>20</v>
      </c>
      <c r="I93" s="84">
        <v>1</v>
      </c>
      <c r="J93" s="84">
        <v>1</v>
      </c>
      <c r="K93" s="136">
        <f t="shared" si="16"/>
        <v>1</v>
      </c>
      <c r="L93" s="133" t="s">
        <v>3512</v>
      </c>
      <c r="M93" s="162"/>
      <c r="N93" s="162"/>
      <c r="O93" s="163"/>
      <c r="P93" s="164"/>
      <c r="Q93" s="165"/>
      <c r="R93" s="137">
        <f t="shared" si="17"/>
        <v>1</v>
      </c>
      <c r="S93" s="170"/>
      <c r="T93" s="176" t="str">
        <f t="shared" si="18"/>
        <v/>
      </c>
      <c r="U93" s="94">
        <v>2</v>
      </c>
      <c r="V93" s="84">
        <v>245</v>
      </c>
      <c r="W93" s="85">
        <v>10</v>
      </c>
      <c r="X93" s="94">
        <f t="shared" si="19"/>
        <v>98</v>
      </c>
      <c r="Y93" s="85" t="str">
        <f t="shared" si="20"/>
        <v/>
      </c>
      <c r="Z93" s="94">
        <f t="shared" si="21"/>
        <v>2744</v>
      </c>
      <c r="AA93" s="85" t="str">
        <f t="shared" si="22"/>
        <v/>
      </c>
      <c r="AB93" s="94" t="str">
        <f t="shared" si="23"/>
        <v/>
      </c>
      <c r="AC93" s="95" t="str">
        <f t="shared" si="24"/>
        <v/>
      </c>
      <c r="AD93" s="178" t="str">
        <f t="shared" si="25"/>
        <v/>
      </c>
    </row>
    <row r="94" spans="1:30" s="110" customFormat="1" ht="24.95" customHeight="1" x14ac:dyDescent="0.15">
      <c r="A94" s="133">
        <v>90</v>
      </c>
      <c r="B94" s="134">
        <v>3</v>
      </c>
      <c r="C94" s="134" t="s">
        <v>3381</v>
      </c>
      <c r="D94" s="135" t="s">
        <v>2176</v>
      </c>
      <c r="E94" s="133"/>
      <c r="F94" s="82" t="s">
        <v>3108</v>
      </c>
      <c r="G94" s="173" t="s">
        <v>3410</v>
      </c>
      <c r="H94" s="84">
        <v>40</v>
      </c>
      <c r="I94" s="84">
        <v>2</v>
      </c>
      <c r="J94" s="84">
        <v>1</v>
      </c>
      <c r="K94" s="136">
        <f t="shared" si="16"/>
        <v>2</v>
      </c>
      <c r="L94" s="133" t="s">
        <v>3512</v>
      </c>
      <c r="M94" s="162"/>
      <c r="N94" s="162"/>
      <c r="O94" s="163"/>
      <c r="P94" s="164"/>
      <c r="Q94" s="165"/>
      <c r="R94" s="137">
        <f t="shared" si="17"/>
        <v>2</v>
      </c>
      <c r="S94" s="170"/>
      <c r="T94" s="176" t="str">
        <f t="shared" si="18"/>
        <v/>
      </c>
      <c r="U94" s="94">
        <v>2</v>
      </c>
      <c r="V94" s="84">
        <v>245</v>
      </c>
      <c r="W94" s="85">
        <v>10</v>
      </c>
      <c r="X94" s="94">
        <f t="shared" si="19"/>
        <v>392</v>
      </c>
      <c r="Y94" s="85" t="str">
        <f t="shared" si="20"/>
        <v/>
      </c>
      <c r="Z94" s="94">
        <f t="shared" si="21"/>
        <v>10976</v>
      </c>
      <c r="AA94" s="85" t="str">
        <f t="shared" si="22"/>
        <v/>
      </c>
      <c r="AB94" s="94" t="str">
        <f t="shared" si="23"/>
        <v/>
      </c>
      <c r="AC94" s="95" t="str">
        <f t="shared" si="24"/>
        <v/>
      </c>
      <c r="AD94" s="178" t="str">
        <f t="shared" si="25"/>
        <v/>
      </c>
    </row>
    <row r="95" spans="1:30" s="110" customFormat="1" ht="24.95" customHeight="1" x14ac:dyDescent="0.15">
      <c r="A95" s="133">
        <v>91</v>
      </c>
      <c r="B95" s="134">
        <v>3</v>
      </c>
      <c r="C95" s="134" t="s">
        <v>3382</v>
      </c>
      <c r="D95" s="135" t="s">
        <v>3425</v>
      </c>
      <c r="E95" s="133"/>
      <c r="F95" s="82" t="s">
        <v>3388</v>
      </c>
      <c r="G95" s="173" t="s">
        <v>3423</v>
      </c>
      <c r="H95" s="84">
        <v>400</v>
      </c>
      <c r="I95" s="84">
        <v>18</v>
      </c>
      <c r="J95" s="84">
        <v>1</v>
      </c>
      <c r="K95" s="136">
        <f t="shared" si="16"/>
        <v>18</v>
      </c>
      <c r="L95" s="133" t="s">
        <v>3512</v>
      </c>
      <c r="M95" s="162"/>
      <c r="N95" s="162"/>
      <c r="O95" s="163"/>
      <c r="P95" s="164"/>
      <c r="Q95" s="165"/>
      <c r="R95" s="137">
        <f t="shared" si="17"/>
        <v>18</v>
      </c>
      <c r="S95" s="170"/>
      <c r="T95" s="176" t="str">
        <f t="shared" si="18"/>
        <v/>
      </c>
      <c r="U95" s="94">
        <v>8</v>
      </c>
      <c r="V95" s="84">
        <v>245</v>
      </c>
      <c r="W95" s="85">
        <v>10</v>
      </c>
      <c r="X95" s="94">
        <f t="shared" si="19"/>
        <v>141120</v>
      </c>
      <c r="Y95" s="85" t="str">
        <f t="shared" si="20"/>
        <v/>
      </c>
      <c r="Z95" s="94">
        <f t="shared" si="21"/>
        <v>3951360</v>
      </c>
      <c r="AA95" s="85" t="str">
        <f t="shared" si="22"/>
        <v/>
      </c>
      <c r="AB95" s="94" t="str">
        <f t="shared" si="23"/>
        <v/>
      </c>
      <c r="AC95" s="95" t="str">
        <f t="shared" si="24"/>
        <v/>
      </c>
      <c r="AD95" s="178" t="str">
        <f t="shared" si="25"/>
        <v/>
      </c>
    </row>
    <row r="96" spans="1:30" s="110" customFormat="1" ht="24.95" customHeight="1" x14ac:dyDescent="0.15">
      <c r="A96" s="133">
        <v>92</v>
      </c>
      <c r="B96" s="134">
        <v>3</v>
      </c>
      <c r="C96" s="134" t="s">
        <v>3382</v>
      </c>
      <c r="D96" s="135" t="s">
        <v>3424</v>
      </c>
      <c r="E96" s="133"/>
      <c r="F96" s="82" t="s">
        <v>208</v>
      </c>
      <c r="G96" s="173" t="s">
        <v>3154</v>
      </c>
      <c r="H96" s="84">
        <v>20</v>
      </c>
      <c r="I96" s="84">
        <v>4</v>
      </c>
      <c r="J96" s="84">
        <v>1</v>
      </c>
      <c r="K96" s="136">
        <f t="shared" si="16"/>
        <v>4</v>
      </c>
      <c r="L96" s="133" t="s">
        <v>3512</v>
      </c>
      <c r="M96" s="162"/>
      <c r="N96" s="162"/>
      <c r="O96" s="163"/>
      <c r="P96" s="164"/>
      <c r="Q96" s="165"/>
      <c r="R96" s="137">
        <f t="shared" si="17"/>
        <v>4</v>
      </c>
      <c r="S96" s="170"/>
      <c r="T96" s="176" t="str">
        <f t="shared" si="18"/>
        <v/>
      </c>
      <c r="U96" s="94">
        <v>8</v>
      </c>
      <c r="V96" s="84">
        <v>245</v>
      </c>
      <c r="W96" s="85">
        <v>10</v>
      </c>
      <c r="X96" s="94">
        <f t="shared" si="19"/>
        <v>1568</v>
      </c>
      <c r="Y96" s="85" t="str">
        <f t="shared" si="20"/>
        <v/>
      </c>
      <c r="Z96" s="94">
        <f t="shared" si="21"/>
        <v>43904</v>
      </c>
      <c r="AA96" s="85" t="str">
        <f t="shared" si="22"/>
        <v/>
      </c>
      <c r="AB96" s="94" t="str">
        <f t="shared" si="23"/>
        <v/>
      </c>
      <c r="AC96" s="95" t="str">
        <f t="shared" si="24"/>
        <v/>
      </c>
      <c r="AD96" s="178" t="str">
        <f t="shared" si="25"/>
        <v/>
      </c>
    </row>
    <row r="97" spans="1:30" s="110" customFormat="1" ht="24.95" customHeight="1" x14ac:dyDescent="0.15">
      <c r="A97" s="133">
        <v>93</v>
      </c>
      <c r="B97" s="134">
        <v>3</v>
      </c>
      <c r="C97" s="134" t="s">
        <v>3382</v>
      </c>
      <c r="D97" s="135" t="s">
        <v>3424</v>
      </c>
      <c r="E97" s="133"/>
      <c r="F97" s="82" t="s">
        <v>3108</v>
      </c>
      <c r="G97" s="173" t="s">
        <v>3154</v>
      </c>
      <c r="H97" s="84">
        <v>40</v>
      </c>
      <c r="I97" s="84">
        <v>36</v>
      </c>
      <c r="J97" s="84">
        <v>1</v>
      </c>
      <c r="K97" s="136">
        <f t="shared" si="16"/>
        <v>36</v>
      </c>
      <c r="L97" s="133" t="s">
        <v>3512</v>
      </c>
      <c r="M97" s="162"/>
      <c r="N97" s="162"/>
      <c r="O97" s="163"/>
      <c r="P97" s="164"/>
      <c r="Q97" s="165"/>
      <c r="R97" s="137">
        <f t="shared" si="17"/>
        <v>36</v>
      </c>
      <c r="S97" s="170"/>
      <c r="T97" s="176" t="str">
        <f t="shared" si="18"/>
        <v/>
      </c>
      <c r="U97" s="94">
        <v>8</v>
      </c>
      <c r="V97" s="84">
        <v>245</v>
      </c>
      <c r="W97" s="85">
        <v>10</v>
      </c>
      <c r="X97" s="94">
        <f t="shared" si="19"/>
        <v>28224</v>
      </c>
      <c r="Y97" s="85" t="str">
        <f t="shared" si="20"/>
        <v/>
      </c>
      <c r="Z97" s="94">
        <f t="shared" si="21"/>
        <v>790272</v>
      </c>
      <c r="AA97" s="85" t="str">
        <f t="shared" si="22"/>
        <v/>
      </c>
      <c r="AB97" s="94" t="str">
        <f t="shared" si="23"/>
        <v/>
      </c>
      <c r="AC97" s="95" t="str">
        <f t="shared" si="24"/>
        <v/>
      </c>
      <c r="AD97" s="178" t="str">
        <f t="shared" si="25"/>
        <v/>
      </c>
    </row>
    <row r="98" spans="1:30" s="110" customFormat="1" ht="24.95" customHeight="1" x14ac:dyDescent="0.15">
      <c r="A98" s="133">
        <v>94</v>
      </c>
      <c r="B98" s="134">
        <v>3</v>
      </c>
      <c r="C98" s="134" t="s">
        <v>3382</v>
      </c>
      <c r="D98" s="135" t="s">
        <v>3424</v>
      </c>
      <c r="E98" s="133"/>
      <c r="F98" s="82" t="s">
        <v>3100</v>
      </c>
      <c r="G98" s="173" t="s">
        <v>3398</v>
      </c>
      <c r="H98" s="84">
        <v>18</v>
      </c>
      <c r="I98" s="84">
        <v>24</v>
      </c>
      <c r="J98" s="84">
        <v>1</v>
      </c>
      <c r="K98" s="136">
        <f t="shared" si="16"/>
        <v>24</v>
      </c>
      <c r="L98" s="133" t="s">
        <v>3512</v>
      </c>
      <c r="M98" s="162"/>
      <c r="N98" s="162"/>
      <c r="O98" s="163"/>
      <c r="P98" s="164"/>
      <c r="Q98" s="165"/>
      <c r="R98" s="137">
        <f t="shared" si="17"/>
        <v>24</v>
      </c>
      <c r="S98" s="170"/>
      <c r="T98" s="176" t="str">
        <f t="shared" si="18"/>
        <v/>
      </c>
      <c r="U98" s="94">
        <v>8</v>
      </c>
      <c r="V98" s="84">
        <v>245</v>
      </c>
      <c r="W98" s="85">
        <v>10</v>
      </c>
      <c r="X98" s="94">
        <f t="shared" si="19"/>
        <v>8467</v>
      </c>
      <c r="Y98" s="85" t="str">
        <f t="shared" si="20"/>
        <v/>
      </c>
      <c r="Z98" s="94">
        <f t="shared" si="21"/>
        <v>237076</v>
      </c>
      <c r="AA98" s="85" t="str">
        <f t="shared" si="22"/>
        <v/>
      </c>
      <c r="AB98" s="94" t="str">
        <f t="shared" si="23"/>
        <v/>
      </c>
      <c r="AC98" s="95" t="str">
        <f t="shared" si="24"/>
        <v/>
      </c>
      <c r="AD98" s="178" t="str">
        <f t="shared" si="25"/>
        <v/>
      </c>
    </row>
    <row r="99" spans="1:30" s="110" customFormat="1" ht="24.95" customHeight="1" x14ac:dyDescent="0.15">
      <c r="A99" s="133">
        <v>95</v>
      </c>
      <c r="B99" s="134">
        <v>3</v>
      </c>
      <c r="C99" s="134" t="s">
        <v>3382</v>
      </c>
      <c r="D99" s="135" t="s">
        <v>2176</v>
      </c>
      <c r="E99" s="133"/>
      <c r="F99" s="82" t="s">
        <v>208</v>
      </c>
      <c r="G99" s="173" t="s">
        <v>3421</v>
      </c>
      <c r="H99" s="84">
        <v>20</v>
      </c>
      <c r="I99" s="84">
        <v>2</v>
      </c>
      <c r="J99" s="84">
        <v>1</v>
      </c>
      <c r="K99" s="136">
        <f t="shared" si="16"/>
        <v>2</v>
      </c>
      <c r="L99" s="133" t="s">
        <v>3512</v>
      </c>
      <c r="M99" s="162"/>
      <c r="N99" s="162"/>
      <c r="O99" s="163"/>
      <c r="P99" s="164"/>
      <c r="Q99" s="165"/>
      <c r="R99" s="137">
        <f t="shared" si="17"/>
        <v>2</v>
      </c>
      <c r="S99" s="170"/>
      <c r="T99" s="176" t="str">
        <f t="shared" si="18"/>
        <v/>
      </c>
      <c r="U99" s="94">
        <v>24</v>
      </c>
      <c r="V99" s="84">
        <v>365</v>
      </c>
      <c r="W99" s="85">
        <v>10</v>
      </c>
      <c r="X99" s="94">
        <f t="shared" si="19"/>
        <v>3504</v>
      </c>
      <c r="Y99" s="85" t="str">
        <f t="shared" si="20"/>
        <v/>
      </c>
      <c r="Z99" s="94">
        <f t="shared" si="21"/>
        <v>98112</v>
      </c>
      <c r="AA99" s="85" t="str">
        <f t="shared" si="22"/>
        <v/>
      </c>
      <c r="AB99" s="94" t="str">
        <f t="shared" si="23"/>
        <v/>
      </c>
      <c r="AC99" s="95" t="str">
        <f t="shared" si="24"/>
        <v/>
      </c>
      <c r="AD99" s="178" t="str">
        <f t="shared" si="25"/>
        <v/>
      </c>
    </row>
    <row r="100" spans="1:30" s="110" customFormat="1" ht="24.95" customHeight="1" x14ac:dyDescent="0.15">
      <c r="A100" s="133">
        <v>96</v>
      </c>
      <c r="B100" s="134">
        <v>3</v>
      </c>
      <c r="C100" s="134" t="s">
        <v>3382</v>
      </c>
      <c r="D100" s="135" t="s">
        <v>2176</v>
      </c>
      <c r="E100" s="133"/>
      <c r="F100" s="82" t="s">
        <v>927</v>
      </c>
      <c r="G100" s="173" t="s">
        <v>3422</v>
      </c>
      <c r="H100" s="84">
        <v>15</v>
      </c>
      <c r="I100" s="84">
        <v>1</v>
      </c>
      <c r="J100" s="84">
        <v>1</v>
      </c>
      <c r="K100" s="136">
        <f t="shared" si="16"/>
        <v>1</v>
      </c>
      <c r="L100" s="133" t="s">
        <v>3512</v>
      </c>
      <c r="M100" s="162"/>
      <c r="N100" s="162"/>
      <c r="O100" s="163"/>
      <c r="P100" s="164"/>
      <c r="Q100" s="165"/>
      <c r="R100" s="137">
        <f t="shared" si="17"/>
        <v>1</v>
      </c>
      <c r="S100" s="170"/>
      <c r="T100" s="176" t="str">
        <f t="shared" si="18"/>
        <v/>
      </c>
      <c r="U100" s="94">
        <v>24</v>
      </c>
      <c r="V100" s="84">
        <v>365</v>
      </c>
      <c r="W100" s="85">
        <v>10</v>
      </c>
      <c r="X100" s="94">
        <f t="shared" si="19"/>
        <v>1314</v>
      </c>
      <c r="Y100" s="85" t="str">
        <f t="shared" si="20"/>
        <v/>
      </c>
      <c r="Z100" s="94">
        <f t="shared" si="21"/>
        <v>36792</v>
      </c>
      <c r="AA100" s="85" t="str">
        <f t="shared" si="22"/>
        <v/>
      </c>
      <c r="AB100" s="94" t="str">
        <f t="shared" si="23"/>
        <v/>
      </c>
      <c r="AC100" s="95" t="str">
        <f t="shared" si="24"/>
        <v/>
      </c>
      <c r="AD100" s="178" t="str">
        <f t="shared" si="25"/>
        <v/>
      </c>
    </row>
    <row r="101" spans="1:30" s="110" customFormat="1" ht="24.95" customHeight="1" x14ac:dyDescent="0.15">
      <c r="A101" s="133">
        <v>97</v>
      </c>
      <c r="B101" s="134">
        <v>3</v>
      </c>
      <c r="C101" s="134" t="s">
        <v>3383</v>
      </c>
      <c r="D101" s="135" t="s">
        <v>2176</v>
      </c>
      <c r="E101" s="133"/>
      <c r="F101" s="82" t="s">
        <v>3108</v>
      </c>
      <c r="G101" s="173" t="s">
        <v>3410</v>
      </c>
      <c r="H101" s="84">
        <v>40</v>
      </c>
      <c r="I101" s="84">
        <v>1</v>
      </c>
      <c r="J101" s="84">
        <v>1</v>
      </c>
      <c r="K101" s="136">
        <f t="shared" si="16"/>
        <v>1</v>
      </c>
      <c r="L101" s="133" t="s">
        <v>3512</v>
      </c>
      <c r="M101" s="162"/>
      <c r="N101" s="162"/>
      <c r="O101" s="163"/>
      <c r="P101" s="164"/>
      <c r="Q101" s="165"/>
      <c r="R101" s="137">
        <f t="shared" si="17"/>
        <v>1</v>
      </c>
      <c r="S101" s="170"/>
      <c r="T101" s="176" t="str">
        <f t="shared" si="18"/>
        <v/>
      </c>
      <c r="U101" s="94">
        <v>2</v>
      </c>
      <c r="V101" s="84">
        <v>245</v>
      </c>
      <c r="W101" s="85">
        <v>10</v>
      </c>
      <c r="X101" s="94">
        <f t="shared" si="19"/>
        <v>196</v>
      </c>
      <c r="Y101" s="85" t="str">
        <f t="shared" si="20"/>
        <v/>
      </c>
      <c r="Z101" s="94">
        <f t="shared" si="21"/>
        <v>5488</v>
      </c>
      <c r="AA101" s="85" t="str">
        <f t="shared" si="22"/>
        <v/>
      </c>
      <c r="AB101" s="94" t="str">
        <f t="shared" si="23"/>
        <v/>
      </c>
      <c r="AC101" s="95" t="str">
        <f t="shared" si="24"/>
        <v/>
      </c>
      <c r="AD101" s="178" t="str">
        <f t="shared" si="25"/>
        <v/>
      </c>
    </row>
    <row r="102" spans="1:30" s="110" customFormat="1" ht="24.95" customHeight="1" x14ac:dyDescent="0.15">
      <c r="A102" s="133">
        <v>98</v>
      </c>
      <c r="B102" s="134">
        <v>3</v>
      </c>
      <c r="C102" s="134" t="s">
        <v>3384</v>
      </c>
      <c r="D102" s="135" t="s">
        <v>2176</v>
      </c>
      <c r="E102" s="133"/>
      <c r="F102" s="82" t="s">
        <v>208</v>
      </c>
      <c r="G102" s="173" t="s">
        <v>3410</v>
      </c>
      <c r="H102" s="84">
        <v>20</v>
      </c>
      <c r="I102" s="84">
        <v>1</v>
      </c>
      <c r="J102" s="84">
        <v>1</v>
      </c>
      <c r="K102" s="136">
        <f t="shared" si="16"/>
        <v>1</v>
      </c>
      <c r="L102" s="133" t="s">
        <v>3512</v>
      </c>
      <c r="M102" s="162"/>
      <c r="N102" s="162"/>
      <c r="O102" s="163"/>
      <c r="P102" s="164"/>
      <c r="Q102" s="165"/>
      <c r="R102" s="137">
        <f t="shared" si="17"/>
        <v>1</v>
      </c>
      <c r="S102" s="170"/>
      <c r="T102" s="176" t="str">
        <f t="shared" si="18"/>
        <v/>
      </c>
      <c r="U102" s="94">
        <v>2</v>
      </c>
      <c r="V102" s="84">
        <v>245</v>
      </c>
      <c r="W102" s="85">
        <v>10</v>
      </c>
      <c r="X102" s="94">
        <f t="shared" si="19"/>
        <v>98</v>
      </c>
      <c r="Y102" s="85" t="str">
        <f t="shared" si="20"/>
        <v/>
      </c>
      <c r="Z102" s="94">
        <f t="shared" si="21"/>
        <v>2744</v>
      </c>
      <c r="AA102" s="85" t="str">
        <f t="shared" si="22"/>
        <v/>
      </c>
      <c r="AB102" s="94" t="str">
        <f t="shared" si="23"/>
        <v/>
      </c>
      <c r="AC102" s="95" t="str">
        <f t="shared" si="24"/>
        <v/>
      </c>
      <c r="AD102" s="178" t="str">
        <f t="shared" si="25"/>
        <v/>
      </c>
    </row>
    <row r="103" spans="1:30" s="110" customFormat="1" ht="24.95" customHeight="1" x14ac:dyDescent="0.15">
      <c r="A103" s="133">
        <v>99</v>
      </c>
      <c r="B103" s="134">
        <v>3</v>
      </c>
      <c r="C103" s="134" t="s">
        <v>1269</v>
      </c>
      <c r="D103" s="135" t="s">
        <v>2176</v>
      </c>
      <c r="E103" s="133"/>
      <c r="F103" s="82" t="s">
        <v>208</v>
      </c>
      <c r="G103" s="173" t="s">
        <v>3411</v>
      </c>
      <c r="H103" s="84">
        <v>20</v>
      </c>
      <c r="I103" s="84">
        <v>1</v>
      </c>
      <c r="J103" s="84">
        <v>1</v>
      </c>
      <c r="K103" s="136">
        <f t="shared" si="16"/>
        <v>1</v>
      </c>
      <c r="L103" s="133" t="s">
        <v>3512</v>
      </c>
      <c r="M103" s="162"/>
      <c r="N103" s="162"/>
      <c r="O103" s="163"/>
      <c r="P103" s="164"/>
      <c r="Q103" s="165"/>
      <c r="R103" s="137">
        <f t="shared" si="17"/>
        <v>1</v>
      </c>
      <c r="S103" s="170"/>
      <c r="T103" s="176" t="str">
        <f t="shared" si="18"/>
        <v/>
      </c>
      <c r="U103" s="94">
        <v>8</v>
      </c>
      <c r="V103" s="84">
        <v>245</v>
      </c>
      <c r="W103" s="85">
        <v>10</v>
      </c>
      <c r="X103" s="94">
        <f t="shared" si="19"/>
        <v>392</v>
      </c>
      <c r="Y103" s="85" t="str">
        <f t="shared" si="20"/>
        <v/>
      </c>
      <c r="Z103" s="94">
        <f t="shared" si="21"/>
        <v>10976</v>
      </c>
      <c r="AA103" s="85" t="str">
        <f t="shared" si="22"/>
        <v/>
      </c>
      <c r="AB103" s="94" t="str">
        <f t="shared" si="23"/>
        <v/>
      </c>
      <c r="AC103" s="95" t="str">
        <f t="shared" si="24"/>
        <v/>
      </c>
      <c r="AD103" s="178" t="str">
        <f t="shared" si="25"/>
        <v/>
      </c>
    </row>
    <row r="104" spans="1:30" s="110" customFormat="1" ht="24.95" customHeight="1" x14ac:dyDescent="0.15">
      <c r="A104" s="133"/>
      <c r="B104" s="134"/>
      <c r="C104" s="134"/>
      <c r="D104" s="135"/>
      <c r="E104" s="133"/>
      <c r="F104" s="82"/>
      <c r="G104" s="173"/>
      <c r="H104" s="84"/>
      <c r="I104" s="84"/>
      <c r="J104" s="84"/>
      <c r="K104" s="136"/>
      <c r="L104" s="133"/>
      <c r="M104" s="173"/>
      <c r="N104" s="173"/>
      <c r="O104" s="134"/>
      <c r="P104" s="174"/>
      <c r="Q104" s="175"/>
      <c r="R104" s="137"/>
      <c r="S104" s="176"/>
      <c r="T104" s="176"/>
      <c r="U104" s="94"/>
      <c r="V104" s="84"/>
      <c r="W104" s="85"/>
      <c r="X104" s="94"/>
      <c r="Y104" s="85"/>
      <c r="Z104" s="94"/>
      <c r="AA104" s="85"/>
      <c r="AB104" s="94"/>
      <c r="AC104" s="95"/>
      <c r="AD104" s="85"/>
    </row>
    <row r="105" spans="1:30" s="110" customFormat="1" ht="24.95" customHeight="1" thickBot="1" x14ac:dyDescent="0.2">
      <c r="A105" s="97"/>
      <c r="B105" s="98"/>
      <c r="C105" s="98"/>
      <c r="D105" s="99"/>
      <c r="E105" s="97"/>
      <c r="F105" s="100"/>
      <c r="G105" s="100"/>
      <c r="H105" s="102"/>
      <c r="I105" s="102"/>
      <c r="J105" s="102"/>
      <c r="K105" s="157"/>
      <c r="L105" s="97"/>
      <c r="M105" s="104"/>
      <c r="N105" s="104"/>
      <c r="O105" s="98"/>
      <c r="P105" s="105"/>
      <c r="Q105" s="106"/>
      <c r="R105" s="152"/>
      <c r="S105" s="108"/>
      <c r="T105" s="108"/>
      <c r="U105" s="94"/>
      <c r="V105" s="84"/>
      <c r="W105" s="85"/>
      <c r="X105" s="109"/>
      <c r="Y105" s="103"/>
      <c r="Z105" s="109"/>
      <c r="AA105" s="103"/>
      <c r="AB105" s="109"/>
      <c r="AC105" s="159"/>
      <c r="AD105" s="103"/>
    </row>
    <row r="106" spans="1:30" ht="24.95" customHeight="1" thickBot="1" x14ac:dyDescent="0.2">
      <c r="M106" s="46"/>
      <c r="N106" s="46"/>
      <c r="O106" s="46"/>
      <c r="P106" s="46"/>
      <c r="Q106" s="46"/>
      <c r="R106" s="111"/>
      <c r="S106" s="251" t="s">
        <v>40</v>
      </c>
      <c r="T106" s="210" t="str">
        <f>IF(SUBTOTAL(9,T5:T105)=0,"",SUBTOTAL(9,T5:T105))</f>
        <v/>
      </c>
      <c r="U106" s="113"/>
      <c r="V106" s="114"/>
      <c r="W106" s="115"/>
      <c r="X106" s="214">
        <f t="shared" ref="X106:AD106" si="26">IF(SUBTOTAL(9,X5:X105)=0,"",SUBTOTAL(9,X5:X105))</f>
        <v>466779</v>
      </c>
      <c r="Y106" s="215" t="str">
        <f t="shared" si="26"/>
        <v/>
      </c>
      <c r="Z106" s="214">
        <f t="shared" si="26"/>
        <v>13069812</v>
      </c>
      <c r="AA106" s="215" t="str">
        <f t="shared" si="26"/>
        <v/>
      </c>
      <c r="AB106" s="214" t="str">
        <f t="shared" si="26"/>
        <v/>
      </c>
      <c r="AC106" s="235" t="str">
        <f t="shared" si="26"/>
        <v/>
      </c>
      <c r="AD106" s="233" t="str">
        <f t="shared" si="26"/>
        <v/>
      </c>
    </row>
    <row r="107" spans="1:30" ht="24.95" customHeight="1" thickBot="1" x14ac:dyDescent="0.2">
      <c r="S107" s="262" t="s">
        <v>3544</v>
      </c>
      <c r="T107" s="264"/>
    </row>
    <row r="108" spans="1:30" ht="24.95" customHeight="1" thickTop="1" thickBot="1" x14ac:dyDescent="0.2">
      <c r="S108" s="265" t="s">
        <v>3545</v>
      </c>
      <c r="T108" s="268" t="str">
        <f>IF(T106="","",T106+T107)</f>
        <v/>
      </c>
    </row>
    <row r="109" spans="1:30" ht="24.95" customHeight="1" thickTop="1" x14ac:dyDescent="0.15"/>
  </sheetData>
  <sheetProtection algorithmName="SHA-512" hashValue="v5zbr3A/bc0TyfmYIxKl3oNblwaKHf0HVReC7dQ8785cP/BOGsb8Mn5Hp047Hr7NK078IPGVF2MPcNKwDvaaqA==" saltValue="GBHfTFdgwmTT0QPRYl6vkQ==" spinCount="100000" sheet="1" objects="1" scenarios="1" autoFilter="0"/>
  <autoFilter ref="A4:AD10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03">
    <cfRule type="containsBlanks" dxfId="411" priority="4" stopIfTrue="1">
      <formula>LEN(TRIM(M5))=0</formula>
    </cfRule>
  </conditionalFormatting>
  <conditionalFormatting sqref="S5">
    <cfRule type="containsBlanks" dxfId="410" priority="3">
      <formula>LEN(TRIM(S5))=0</formula>
    </cfRule>
  </conditionalFormatting>
  <conditionalFormatting sqref="S106 S6:S103">
    <cfRule type="containsBlanks" dxfId="409" priority="2">
      <formula>LEN(TRIM(S6))=0</formula>
    </cfRule>
  </conditionalFormatting>
  <conditionalFormatting sqref="T107">
    <cfRule type="containsBlanks" dxfId="408" priority="1">
      <formula>LEN(TRIM(T107))=0</formula>
    </cfRule>
  </conditionalFormatting>
  <pageMargins left="0.23622047244094491" right="0.23622047244094491" top="0.55118110236220474" bottom="0.55118110236220474" header="0.31496062992125984" footer="0.31496062992125984"/>
  <pageSetup paperSize="8" scale="6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35DB1-67D2-4AA6-9DDC-58A21FB093AC}">
  <sheetPr>
    <pageSetUpPr fitToPage="1"/>
  </sheetPr>
  <dimension ref="A1:AD109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15</v>
      </c>
      <c r="D1" s="41" t="s">
        <v>1</v>
      </c>
      <c r="E1" s="42" t="s">
        <v>808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7"/>
      <c r="C5" s="238" t="s">
        <v>733</v>
      </c>
      <c r="D5" s="239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" si="0">IFERROR(IF(Q5="","",ROUNDDOWN(X5-Y5,0)),"-")</f>
        <v/>
      </c>
      <c r="AC5" s="76" t="str">
        <f t="shared" ref="AC5" si="1">IFERROR(IF(Q5="","",ROUNDDOWN(Z5-AA5,0)),"-")</f>
        <v/>
      </c>
      <c r="AD5" s="177" t="str">
        <f t="shared" ref="AD5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500</v>
      </c>
      <c r="D6" s="135">
        <v>2700</v>
      </c>
      <c r="E6" s="133" t="s">
        <v>735</v>
      </c>
      <c r="F6" s="82" t="s">
        <v>400</v>
      </c>
      <c r="G6" s="82" t="s">
        <v>401</v>
      </c>
      <c r="H6" s="84">
        <v>27</v>
      </c>
      <c r="I6" s="84">
        <v>1</v>
      </c>
      <c r="J6" s="84">
        <v>2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8</v>
      </c>
      <c r="V6" s="84">
        <v>365</v>
      </c>
      <c r="W6" s="85">
        <v>10</v>
      </c>
      <c r="X6" s="94">
        <f>IFERROR(IF(H6="","",ROUNDDOWN(H6/1000*K6*U6*V6*W6,0)),"-")</f>
        <v>1576</v>
      </c>
      <c r="Y6" s="85" t="str">
        <f>IFERROR(IF(Q6="","",ROUNDDOWN(Q6/1000*R6*U6*V6*W6,0)),"-")</f>
        <v/>
      </c>
      <c r="Z6" s="94">
        <f>IFERROR(IF(H6="","",ROUNDDOWN(X6*$V$2,0)),"-")</f>
        <v>44128</v>
      </c>
      <c r="AA6" s="85" t="str">
        <f>IFERROR(IF(Q6="","",ROUNDDOWN(Y6*$V$2,0)),"-")</f>
        <v/>
      </c>
      <c r="AB6" s="94" t="str">
        <f t="shared" ref="AB6" si="3">IFERROR(IF(Q6="","",ROUNDDOWN(X6-Y6,0)),"-")</f>
        <v/>
      </c>
      <c r="AC6" s="95" t="str">
        <f t="shared" ref="AC6" si="4">IFERROR(IF(Q6="","",ROUNDDOWN(Z6-AA6,0)),"-")</f>
        <v/>
      </c>
      <c r="AD6" s="178" t="str">
        <f t="shared" ref="AD6" si="5">IFERROR(IF(Q6="","",ROUNDDOWN(AB6*$AD$2,2)),"-")</f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721</v>
      </c>
      <c r="D7" s="135">
        <v>2700</v>
      </c>
      <c r="E7" s="133" t="s">
        <v>737</v>
      </c>
      <c r="F7" s="82" t="s">
        <v>414</v>
      </c>
      <c r="G7" s="82" t="s">
        <v>69</v>
      </c>
      <c r="H7" s="84">
        <v>18</v>
      </c>
      <c r="I7" s="84">
        <v>2</v>
      </c>
      <c r="J7" s="84">
        <v>1</v>
      </c>
      <c r="K7" s="136">
        <f t="shared" ref="K7:K70" si="6">+I7*J7</f>
        <v>2</v>
      </c>
      <c r="L7" s="133" t="s">
        <v>3511</v>
      </c>
      <c r="M7" s="162"/>
      <c r="N7" s="162"/>
      <c r="O7" s="163"/>
      <c r="P7" s="164"/>
      <c r="Q7" s="165"/>
      <c r="R7" s="137">
        <f>+I7</f>
        <v>2</v>
      </c>
      <c r="S7" s="170"/>
      <c r="T7" s="176" t="str">
        <f t="shared" ref="T7:T70" si="7">IFERROR(IF(S7="","",R7*S7),"-")</f>
        <v/>
      </c>
      <c r="U7" s="94">
        <v>8</v>
      </c>
      <c r="V7" s="84">
        <v>365</v>
      </c>
      <c r="W7" s="85">
        <v>10</v>
      </c>
      <c r="X7" s="94">
        <f t="shared" ref="X7:X70" si="8">IFERROR(IF(H7="","",ROUNDDOWN(H7/1000*K7*U7*V7*W7,0)),"-")</f>
        <v>1051</v>
      </c>
      <c r="Y7" s="85" t="str">
        <f t="shared" ref="Y7:Y70" si="9">IFERROR(IF(Q7="","",ROUNDDOWN(Q7/1000*R7*U7*V7*W7,0)),"-")</f>
        <v/>
      </c>
      <c r="Z7" s="94">
        <f t="shared" ref="Z7:Z70" si="10">IFERROR(IF(H7="","",ROUNDDOWN(X7*$V$2,0)),"-")</f>
        <v>29428</v>
      </c>
      <c r="AA7" s="85" t="str">
        <f t="shared" ref="AA7:AA70" si="11">IFERROR(IF(Q7="","",ROUNDDOWN(Y7*$V$2,0)),"-")</f>
        <v/>
      </c>
      <c r="AB7" s="94" t="str">
        <f t="shared" ref="AB7:AB70" si="12">IFERROR(IF(Q7="","",ROUNDDOWN(X7-Y7,0)),"-")</f>
        <v/>
      </c>
      <c r="AC7" s="95" t="str">
        <f t="shared" ref="AC7:AC70" si="13">IFERROR(IF(Q7="","",ROUNDDOWN(Z7-AA7,0)),"-")</f>
        <v/>
      </c>
      <c r="AD7" s="178" t="str">
        <f t="shared" ref="AD7:AD70" si="14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722</v>
      </c>
      <c r="D8" s="135">
        <v>2400</v>
      </c>
      <c r="E8" s="133" t="s">
        <v>738</v>
      </c>
      <c r="F8" s="82" t="s">
        <v>151</v>
      </c>
      <c r="G8" s="82" t="s">
        <v>152</v>
      </c>
      <c r="H8" s="84">
        <v>36</v>
      </c>
      <c r="I8" s="84">
        <v>3</v>
      </c>
      <c r="J8" s="84">
        <v>4</v>
      </c>
      <c r="K8" s="136">
        <f>+I8*J8</f>
        <v>12</v>
      </c>
      <c r="L8" s="133" t="s">
        <v>3511</v>
      </c>
      <c r="M8" s="162"/>
      <c r="N8" s="162"/>
      <c r="O8" s="163"/>
      <c r="P8" s="164"/>
      <c r="Q8" s="165"/>
      <c r="R8" s="137">
        <f t="shared" ref="R8:R27" si="15">+I8</f>
        <v>3</v>
      </c>
      <c r="S8" s="170"/>
      <c r="T8" s="176" t="str">
        <f t="shared" si="7"/>
        <v/>
      </c>
      <c r="U8" s="94">
        <v>8</v>
      </c>
      <c r="V8" s="84">
        <v>365</v>
      </c>
      <c r="W8" s="85">
        <v>10</v>
      </c>
      <c r="X8" s="94">
        <f t="shared" si="8"/>
        <v>12614</v>
      </c>
      <c r="Y8" s="85" t="str">
        <f t="shared" si="9"/>
        <v/>
      </c>
      <c r="Z8" s="94">
        <f t="shared" si="10"/>
        <v>353192</v>
      </c>
      <c r="AA8" s="85" t="str">
        <f t="shared" si="11"/>
        <v/>
      </c>
      <c r="AB8" s="94" t="str">
        <f t="shared" si="12"/>
        <v/>
      </c>
      <c r="AC8" s="95" t="str">
        <f t="shared" si="13"/>
        <v/>
      </c>
      <c r="AD8" s="178" t="str">
        <f t="shared" si="14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722</v>
      </c>
      <c r="D9" s="135">
        <v>2400</v>
      </c>
      <c r="E9" s="133" t="s">
        <v>516</v>
      </c>
      <c r="F9" s="82" t="s">
        <v>511</v>
      </c>
      <c r="G9" s="82" t="s">
        <v>45</v>
      </c>
      <c r="H9" s="179" t="s">
        <v>46</v>
      </c>
      <c r="I9" s="84">
        <v>1</v>
      </c>
      <c r="J9" s="84">
        <v>1</v>
      </c>
      <c r="K9" s="136">
        <v>1</v>
      </c>
      <c r="L9" s="133" t="s">
        <v>3511</v>
      </c>
      <c r="M9" s="162"/>
      <c r="N9" s="162"/>
      <c r="O9" s="163"/>
      <c r="P9" s="164"/>
      <c r="Q9" s="165"/>
      <c r="R9" s="137">
        <f t="shared" si="15"/>
        <v>1</v>
      </c>
      <c r="S9" s="170"/>
      <c r="T9" s="176" t="str">
        <f t="shared" si="7"/>
        <v/>
      </c>
      <c r="U9" s="94" t="s">
        <v>213</v>
      </c>
      <c r="V9" s="84" t="s">
        <v>213</v>
      </c>
      <c r="W9" s="85" t="s">
        <v>213</v>
      </c>
      <c r="X9" s="94" t="str">
        <f t="shared" si="8"/>
        <v>-</v>
      </c>
      <c r="Y9" s="85" t="str">
        <f t="shared" si="9"/>
        <v/>
      </c>
      <c r="Z9" s="94" t="str">
        <f t="shared" si="10"/>
        <v>-</v>
      </c>
      <c r="AA9" s="85" t="str">
        <f t="shared" si="11"/>
        <v/>
      </c>
      <c r="AB9" s="94" t="str">
        <f t="shared" si="12"/>
        <v/>
      </c>
      <c r="AC9" s="95" t="str">
        <f t="shared" si="13"/>
        <v/>
      </c>
      <c r="AD9" s="178" t="str">
        <f t="shared" si="14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722</v>
      </c>
      <c r="D10" s="135">
        <v>2400</v>
      </c>
      <c r="E10" s="133" t="s">
        <v>754</v>
      </c>
      <c r="F10" s="82" t="s">
        <v>478</v>
      </c>
      <c r="G10" s="82" t="s">
        <v>479</v>
      </c>
      <c r="H10" s="179">
        <v>22</v>
      </c>
      <c r="I10" s="84">
        <v>1</v>
      </c>
      <c r="J10" s="84">
        <v>1</v>
      </c>
      <c r="K10" s="136"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15"/>
        <v>1</v>
      </c>
      <c r="S10" s="170"/>
      <c r="T10" s="176" t="str">
        <f t="shared" si="7"/>
        <v/>
      </c>
      <c r="U10" s="94">
        <v>24</v>
      </c>
      <c r="V10" s="84">
        <v>365</v>
      </c>
      <c r="W10" s="85">
        <v>10</v>
      </c>
      <c r="X10" s="94">
        <f t="shared" si="8"/>
        <v>1927</v>
      </c>
      <c r="Y10" s="85" t="str">
        <f t="shared" si="9"/>
        <v/>
      </c>
      <c r="Z10" s="94">
        <f t="shared" si="10"/>
        <v>53956</v>
      </c>
      <c r="AA10" s="85" t="str">
        <f t="shared" si="11"/>
        <v/>
      </c>
      <c r="AB10" s="94" t="str">
        <f t="shared" si="12"/>
        <v/>
      </c>
      <c r="AC10" s="95" t="str">
        <f t="shared" si="13"/>
        <v/>
      </c>
      <c r="AD10" s="178" t="str">
        <f t="shared" si="14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445</v>
      </c>
      <c r="D11" s="135">
        <v>2400</v>
      </c>
      <c r="E11" s="133" t="s">
        <v>490</v>
      </c>
      <c r="F11" s="82" t="s">
        <v>646</v>
      </c>
      <c r="G11" s="82" t="s">
        <v>152</v>
      </c>
      <c r="H11" s="179">
        <v>55</v>
      </c>
      <c r="I11" s="84">
        <v>3</v>
      </c>
      <c r="J11" s="84">
        <v>4</v>
      </c>
      <c r="K11" s="136">
        <f t="shared" si="6"/>
        <v>12</v>
      </c>
      <c r="L11" s="133" t="s">
        <v>3511</v>
      </c>
      <c r="M11" s="162"/>
      <c r="N11" s="162"/>
      <c r="O11" s="163"/>
      <c r="P11" s="164"/>
      <c r="Q11" s="165"/>
      <c r="R11" s="137">
        <f t="shared" si="15"/>
        <v>3</v>
      </c>
      <c r="S11" s="170"/>
      <c r="T11" s="176" t="str">
        <f t="shared" si="7"/>
        <v/>
      </c>
      <c r="U11" s="94">
        <v>8</v>
      </c>
      <c r="V11" s="84">
        <v>365</v>
      </c>
      <c r="W11" s="85">
        <v>10</v>
      </c>
      <c r="X11" s="94">
        <f t="shared" si="8"/>
        <v>19272</v>
      </c>
      <c r="Y11" s="85" t="str">
        <f t="shared" si="9"/>
        <v/>
      </c>
      <c r="Z11" s="94">
        <f t="shared" si="10"/>
        <v>539616</v>
      </c>
      <c r="AA11" s="85" t="str">
        <f t="shared" si="11"/>
        <v/>
      </c>
      <c r="AB11" s="94" t="str">
        <f t="shared" si="12"/>
        <v/>
      </c>
      <c r="AC11" s="95" t="str">
        <f t="shared" si="13"/>
        <v/>
      </c>
      <c r="AD11" s="178" t="str">
        <f t="shared" si="14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445</v>
      </c>
      <c r="D12" s="135">
        <v>2400</v>
      </c>
      <c r="E12" s="133" t="s">
        <v>516</v>
      </c>
      <c r="F12" s="82" t="s">
        <v>511</v>
      </c>
      <c r="G12" s="82" t="s">
        <v>45</v>
      </c>
      <c r="H12" s="179" t="s">
        <v>46</v>
      </c>
      <c r="I12" s="84">
        <v>1</v>
      </c>
      <c r="J12" s="84">
        <v>1</v>
      </c>
      <c r="K12" s="136"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15"/>
        <v>1</v>
      </c>
      <c r="S12" s="170"/>
      <c r="T12" s="176" t="str">
        <f t="shared" si="7"/>
        <v/>
      </c>
      <c r="U12" s="94" t="s">
        <v>213</v>
      </c>
      <c r="V12" s="84" t="s">
        <v>213</v>
      </c>
      <c r="W12" s="85" t="s">
        <v>213</v>
      </c>
      <c r="X12" s="94" t="str">
        <f t="shared" si="8"/>
        <v>-</v>
      </c>
      <c r="Y12" s="85" t="str">
        <f t="shared" si="9"/>
        <v/>
      </c>
      <c r="Z12" s="94" t="str">
        <f t="shared" si="10"/>
        <v>-</v>
      </c>
      <c r="AA12" s="85" t="str">
        <f t="shared" si="11"/>
        <v/>
      </c>
      <c r="AB12" s="94" t="str">
        <f t="shared" si="12"/>
        <v/>
      </c>
      <c r="AC12" s="95" t="str">
        <f t="shared" si="13"/>
        <v/>
      </c>
      <c r="AD12" s="178" t="str">
        <f t="shared" si="14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445</v>
      </c>
      <c r="D13" s="135">
        <v>2400</v>
      </c>
      <c r="E13" s="133" t="s">
        <v>753</v>
      </c>
      <c r="F13" s="82" t="s">
        <v>478</v>
      </c>
      <c r="G13" s="82" t="s">
        <v>479</v>
      </c>
      <c r="H13" s="179">
        <v>22</v>
      </c>
      <c r="I13" s="84">
        <v>1</v>
      </c>
      <c r="J13" s="84">
        <v>1</v>
      </c>
      <c r="K13" s="136"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15"/>
        <v>1</v>
      </c>
      <c r="S13" s="170"/>
      <c r="T13" s="176" t="str">
        <f t="shared" si="7"/>
        <v/>
      </c>
      <c r="U13" s="94">
        <v>24</v>
      </c>
      <c r="V13" s="84">
        <v>365</v>
      </c>
      <c r="W13" s="85">
        <v>10</v>
      </c>
      <c r="X13" s="94">
        <f t="shared" si="8"/>
        <v>1927</v>
      </c>
      <c r="Y13" s="85" t="str">
        <f t="shared" si="9"/>
        <v/>
      </c>
      <c r="Z13" s="94">
        <f t="shared" si="10"/>
        <v>53956</v>
      </c>
      <c r="AA13" s="85" t="str">
        <f t="shared" si="11"/>
        <v/>
      </c>
      <c r="AB13" s="94" t="str">
        <f t="shared" si="12"/>
        <v/>
      </c>
      <c r="AC13" s="95" t="str">
        <f t="shared" si="13"/>
        <v/>
      </c>
      <c r="AD13" s="178" t="str">
        <f t="shared" si="14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723</v>
      </c>
      <c r="D14" s="135">
        <v>2400</v>
      </c>
      <c r="E14" s="133" t="s">
        <v>740</v>
      </c>
      <c r="F14" s="82" t="s">
        <v>744</v>
      </c>
      <c r="G14" s="82" t="s">
        <v>745</v>
      </c>
      <c r="H14" s="179">
        <v>96</v>
      </c>
      <c r="I14" s="84">
        <v>6</v>
      </c>
      <c r="J14" s="84">
        <v>4</v>
      </c>
      <c r="K14" s="136">
        <f t="shared" si="6"/>
        <v>24</v>
      </c>
      <c r="L14" s="133" t="s">
        <v>3511</v>
      </c>
      <c r="M14" s="162"/>
      <c r="N14" s="162"/>
      <c r="O14" s="163"/>
      <c r="P14" s="164"/>
      <c r="Q14" s="165"/>
      <c r="R14" s="137">
        <f t="shared" si="15"/>
        <v>6</v>
      </c>
      <c r="S14" s="170"/>
      <c r="T14" s="176" t="str">
        <f t="shared" si="7"/>
        <v/>
      </c>
      <c r="U14" s="94">
        <v>8</v>
      </c>
      <c r="V14" s="84">
        <v>365</v>
      </c>
      <c r="W14" s="85">
        <v>10</v>
      </c>
      <c r="X14" s="94">
        <f t="shared" si="8"/>
        <v>67276</v>
      </c>
      <c r="Y14" s="85" t="str">
        <f t="shared" si="9"/>
        <v/>
      </c>
      <c r="Z14" s="94">
        <f t="shared" si="10"/>
        <v>1883728</v>
      </c>
      <c r="AA14" s="85" t="str">
        <f t="shared" si="11"/>
        <v/>
      </c>
      <c r="AB14" s="94" t="str">
        <f t="shared" si="12"/>
        <v/>
      </c>
      <c r="AC14" s="95" t="str">
        <f t="shared" si="13"/>
        <v/>
      </c>
      <c r="AD14" s="178" t="str">
        <f t="shared" si="14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723</v>
      </c>
      <c r="D15" s="135">
        <v>2400</v>
      </c>
      <c r="E15" s="133" t="s">
        <v>490</v>
      </c>
      <c r="F15" s="82" t="s">
        <v>646</v>
      </c>
      <c r="G15" s="82" t="s">
        <v>152</v>
      </c>
      <c r="H15" s="179">
        <v>55</v>
      </c>
      <c r="I15" s="84">
        <v>2</v>
      </c>
      <c r="J15" s="84">
        <v>4</v>
      </c>
      <c r="K15" s="136">
        <f t="shared" si="6"/>
        <v>8</v>
      </c>
      <c r="L15" s="133" t="s">
        <v>3511</v>
      </c>
      <c r="M15" s="162"/>
      <c r="N15" s="162"/>
      <c r="O15" s="163"/>
      <c r="P15" s="164"/>
      <c r="Q15" s="165"/>
      <c r="R15" s="137">
        <f t="shared" si="15"/>
        <v>2</v>
      </c>
      <c r="S15" s="170"/>
      <c r="T15" s="176" t="str">
        <f t="shared" si="7"/>
        <v/>
      </c>
      <c r="U15" s="94">
        <v>8</v>
      </c>
      <c r="V15" s="84">
        <v>365</v>
      </c>
      <c r="W15" s="85">
        <v>10</v>
      </c>
      <c r="X15" s="94">
        <f t="shared" si="8"/>
        <v>12848</v>
      </c>
      <c r="Y15" s="85" t="str">
        <f t="shared" si="9"/>
        <v/>
      </c>
      <c r="Z15" s="94">
        <f t="shared" si="10"/>
        <v>359744</v>
      </c>
      <c r="AA15" s="85" t="str">
        <f t="shared" si="11"/>
        <v/>
      </c>
      <c r="AB15" s="94" t="str">
        <f t="shared" si="12"/>
        <v/>
      </c>
      <c r="AC15" s="95" t="str">
        <f t="shared" si="13"/>
        <v/>
      </c>
      <c r="AD15" s="178" t="str">
        <f t="shared" si="14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723</v>
      </c>
      <c r="D16" s="135">
        <v>2400</v>
      </c>
      <c r="E16" s="133" t="s">
        <v>741</v>
      </c>
      <c r="F16" s="82" t="s">
        <v>113</v>
      </c>
      <c r="G16" s="82" t="s">
        <v>746</v>
      </c>
      <c r="H16" s="179">
        <v>22</v>
      </c>
      <c r="I16" s="84">
        <v>1</v>
      </c>
      <c r="J16" s="84">
        <v>1</v>
      </c>
      <c r="K16" s="136">
        <f t="shared" si="6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15"/>
        <v>1</v>
      </c>
      <c r="S16" s="170"/>
      <c r="T16" s="176" t="str">
        <f t="shared" si="7"/>
        <v/>
      </c>
      <c r="U16" s="94">
        <v>8</v>
      </c>
      <c r="V16" s="84">
        <v>365</v>
      </c>
      <c r="W16" s="85">
        <v>10</v>
      </c>
      <c r="X16" s="94">
        <f t="shared" si="8"/>
        <v>642</v>
      </c>
      <c r="Y16" s="85" t="str">
        <f t="shared" si="9"/>
        <v/>
      </c>
      <c r="Z16" s="94">
        <f t="shared" si="10"/>
        <v>17976</v>
      </c>
      <c r="AA16" s="85" t="str">
        <f t="shared" si="11"/>
        <v/>
      </c>
      <c r="AB16" s="94" t="str">
        <f t="shared" si="12"/>
        <v/>
      </c>
      <c r="AC16" s="95" t="str">
        <f t="shared" si="13"/>
        <v/>
      </c>
      <c r="AD16" s="178" t="str">
        <f t="shared" si="14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723</v>
      </c>
      <c r="D17" s="135">
        <v>2400</v>
      </c>
      <c r="E17" s="133" t="s">
        <v>516</v>
      </c>
      <c r="F17" s="82" t="s">
        <v>511</v>
      </c>
      <c r="G17" s="82" t="s">
        <v>45</v>
      </c>
      <c r="H17" s="179" t="s">
        <v>46</v>
      </c>
      <c r="I17" s="84">
        <v>2</v>
      </c>
      <c r="J17" s="84">
        <v>1</v>
      </c>
      <c r="K17" s="136">
        <f t="shared" si="6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15"/>
        <v>2</v>
      </c>
      <c r="S17" s="170"/>
      <c r="T17" s="176" t="str">
        <f t="shared" si="7"/>
        <v/>
      </c>
      <c r="U17" s="94" t="s">
        <v>213</v>
      </c>
      <c r="V17" s="84" t="s">
        <v>213</v>
      </c>
      <c r="W17" s="85" t="s">
        <v>213</v>
      </c>
      <c r="X17" s="94" t="str">
        <f t="shared" si="8"/>
        <v>-</v>
      </c>
      <c r="Y17" s="85" t="str">
        <f t="shared" si="9"/>
        <v/>
      </c>
      <c r="Z17" s="94" t="str">
        <f t="shared" si="10"/>
        <v>-</v>
      </c>
      <c r="AA17" s="85" t="str">
        <f t="shared" si="11"/>
        <v/>
      </c>
      <c r="AB17" s="94" t="str">
        <f t="shared" si="12"/>
        <v/>
      </c>
      <c r="AC17" s="95" t="str">
        <f t="shared" si="13"/>
        <v/>
      </c>
      <c r="AD17" s="178" t="str">
        <f t="shared" si="14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723</v>
      </c>
      <c r="D18" s="135">
        <v>2400</v>
      </c>
      <c r="E18" s="133" t="s">
        <v>743</v>
      </c>
      <c r="F18" s="82" t="s">
        <v>747</v>
      </c>
      <c r="G18" s="82" t="s">
        <v>479</v>
      </c>
      <c r="H18" s="179">
        <v>42</v>
      </c>
      <c r="I18" s="84">
        <v>1</v>
      </c>
      <c r="J18" s="84">
        <v>1</v>
      </c>
      <c r="K18" s="136">
        <f t="shared" si="6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15"/>
        <v>1</v>
      </c>
      <c r="S18" s="170"/>
      <c r="T18" s="176" t="str">
        <f t="shared" si="7"/>
        <v/>
      </c>
      <c r="U18" s="94">
        <v>24</v>
      </c>
      <c r="V18" s="84">
        <v>365</v>
      </c>
      <c r="W18" s="85">
        <v>10</v>
      </c>
      <c r="X18" s="94">
        <f t="shared" si="8"/>
        <v>3679</v>
      </c>
      <c r="Y18" s="85" t="str">
        <f t="shared" si="9"/>
        <v/>
      </c>
      <c r="Z18" s="94">
        <f t="shared" si="10"/>
        <v>103012</v>
      </c>
      <c r="AA18" s="85" t="str">
        <f t="shared" si="11"/>
        <v/>
      </c>
      <c r="AB18" s="94" t="str">
        <f t="shared" si="12"/>
        <v/>
      </c>
      <c r="AC18" s="95" t="str">
        <f t="shared" si="13"/>
        <v/>
      </c>
      <c r="AD18" s="178" t="str">
        <f t="shared" si="14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724</v>
      </c>
      <c r="D19" s="135">
        <v>2400</v>
      </c>
      <c r="E19" s="133" t="s">
        <v>749</v>
      </c>
      <c r="F19" s="82" t="s">
        <v>36</v>
      </c>
      <c r="G19" s="82" t="s">
        <v>79</v>
      </c>
      <c r="H19" s="179">
        <v>42</v>
      </c>
      <c r="I19" s="84">
        <v>5</v>
      </c>
      <c r="J19" s="84">
        <v>2</v>
      </c>
      <c r="K19" s="136">
        <f t="shared" si="6"/>
        <v>10</v>
      </c>
      <c r="L19" s="133" t="s">
        <v>3511</v>
      </c>
      <c r="M19" s="162"/>
      <c r="N19" s="162"/>
      <c r="O19" s="163"/>
      <c r="P19" s="164"/>
      <c r="Q19" s="165"/>
      <c r="R19" s="137">
        <f t="shared" si="15"/>
        <v>5</v>
      </c>
      <c r="S19" s="170"/>
      <c r="T19" s="176" t="str">
        <f t="shared" si="7"/>
        <v/>
      </c>
      <c r="U19" s="94">
        <v>8</v>
      </c>
      <c r="V19" s="84">
        <v>365</v>
      </c>
      <c r="W19" s="85">
        <v>10</v>
      </c>
      <c r="X19" s="94">
        <f t="shared" si="8"/>
        <v>12264</v>
      </c>
      <c r="Y19" s="85" t="str">
        <f t="shared" si="9"/>
        <v/>
      </c>
      <c r="Z19" s="94">
        <f t="shared" si="10"/>
        <v>343392</v>
      </c>
      <c r="AA19" s="85" t="str">
        <f t="shared" si="11"/>
        <v/>
      </c>
      <c r="AB19" s="94" t="str">
        <f t="shared" si="12"/>
        <v/>
      </c>
      <c r="AC19" s="95" t="str">
        <f t="shared" si="13"/>
        <v/>
      </c>
      <c r="AD19" s="178" t="str">
        <f t="shared" si="14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724</v>
      </c>
      <c r="D20" s="135">
        <v>2400</v>
      </c>
      <c r="E20" s="133" t="s">
        <v>503</v>
      </c>
      <c r="F20" s="82" t="s">
        <v>36</v>
      </c>
      <c r="G20" s="82" t="s">
        <v>750</v>
      </c>
      <c r="H20" s="179">
        <v>42</v>
      </c>
      <c r="I20" s="84">
        <v>1</v>
      </c>
      <c r="J20" s="84">
        <v>2</v>
      </c>
      <c r="K20" s="136">
        <f t="shared" si="6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15"/>
        <v>1</v>
      </c>
      <c r="S20" s="170"/>
      <c r="T20" s="176" t="str">
        <f t="shared" si="7"/>
        <v/>
      </c>
      <c r="U20" s="94">
        <v>8</v>
      </c>
      <c r="V20" s="84">
        <v>365</v>
      </c>
      <c r="W20" s="85">
        <v>10</v>
      </c>
      <c r="X20" s="94">
        <f t="shared" si="8"/>
        <v>2452</v>
      </c>
      <c r="Y20" s="85" t="str">
        <f t="shared" si="9"/>
        <v/>
      </c>
      <c r="Z20" s="94">
        <f t="shared" si="10"/>
        <v>68656</v>
      </c>
      <c r="AA20" s="85" t="str">
        <f t="shared" si="11"/>
        <v/>
      </c>
      <c r="AB20" s="94" t="str">
        <f t="shared" si="12"/>
        <v/>
      </c>
      <c r="AC20" s="95" t="str">
        <f t="shared" si="13"/>
        <v/>
      </c>
      <c r="AD20" s="178" t="str">
        <f t="shared" si="14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725</v>
      </c>
      <c r="D21" s="135">
        <v>2400</v>
      </c>
      <c r="E21" s="133" t="s">
        <v>752</v>
      </c>
      <c r="F21" s="82" t="s">
        <v>60</v>
      </c>
      <c r="G21" s="82" t="s">
        <v>61</v>
      </c>
      <c r="H21" s="179">
        <v>42</v>
      </c>
      <c r="I21" s="84">
        <v>6</v>
      </c>
      <c r="J21" s="84">
        <v>4</v>
      </c>
      <c r="K21" s="136">
        <f t="shared" si="6"/>
        <v>24</v>
      </c>
      <c r="L21" s="133" t="s">
        <v>3511</v>
      </c>
      <c r="M21" s="162"/>
      <c r="N21" s="162"/>
      <c r="O21" s="163"/>
      <c r="P21" s="164"/>
      <c r="Q21" s="165"/>
      <c r="R21" s="137">
        <f t="shared" si="15"/>
        <v>6</v>
      </c>
      <c r="S21" s="170"/>
      <c r="T21" s="176" t="str">
        <f t="shared" si="7"/>
        <v/>
      </c>
      <c r="U21" s="94">
        <v>8</v>
      </c>
      <c r="V21" s="84">
        <v>365</v>
      </c>
      <c r="W21" s="85">
        <v>10</v>
      </c>
      <c r="X21" s="94">
        <f t="shared" si="8"/>
        <v>29433</v>
      </c>
      <c r="Y21" s="85" t="str">
        <f t="shared" si="9"/>
        <v/>
      </c>
      <c r="Z21" s="94">
        <f t="shared" si="10"/>
        <v>824124</v>
      </c>
      <c r="AA21" s="85" t="str">
        <f t="shared" si="11"/>
        <v/>
      </c>
      <c r="AB21" s="94" t="str">
        <f t="shared" si="12"/>
        <v/>
      </c>
      <c r="AC21" s="95" t="str">
        <f t="shared" si="13"/>
        <v/>
      </c>
      <c r="AD21" s="178" t="str">
        <f t="shared" si="14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725</v>
      </c>
      <c r="D22" s="135">
        <v>2400</v>
      </c>
      <c r="E22" s="133" t="s">
        <v>515</v>
      </c>
      <c r="F22" s="82" t="s">
        <v>511</v>
      </c>
      <c r="G22" s="82" t="s">
        <v>45</v>
      </c>
      <c r="H22" s="179" t="s">
        <v>46</v>
      </c>
      <c r="I22" s="84">
        <v>1</v>
      </c>
      <c r="J22" s="84">
        <v>1</v>
      </c>
      <c r="K22" s="136"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15"/>
        <v>1</v>
      </c>
      <c r="S22" s="170"/>
      <c r="T22" s="176" t="str">
        <f t="shared" si="7"/>
        <v/>
      </c>
      <c r="U22" s="94" t="s">
        <v>213</v>
      </c>
      <c r="V22" s="84" t="s">
        <v>213</v>
      </c>
      <c r="W22" s="85" t="s">
        <v>213</v>
      </c>
      <c r="X22" s="94" t="str">
        <f t="shared" si="8"/>
        <v>-</v>
      </c>
      <c r="Y22" s="85" t="str">
        <f t="shared" si="9"/>
        <v/>
      </c>
      <c r="Z22" s="94" t="str">
        <f t="shared" si="10"/>
        <v>-</v>
      </c>
      <c r="AA22" s="85" t="str">
        <f t="shared" si="11"/>
        <v/>
      </c>
      <c r="AB22" s="94" t="str">
        <f t="shared" si="12"/>
        <v/>
      </c>
      <c r="AC22" s="95" t="str">
        <f t="shared" si="13"/>
        <v/>
      </c>
      <c r="AD22" s="178" t="str">
        <f t="shared" si="14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445</v>
      </c>
      <c r="D23" s="135">
        <v>2400</v>
      </c>
      <c r="E23" s="133" t="s">
        <v>490</v>
      </c>
      <c r="F23" s="82" t="s">
        <v>646</v>
      </c>
      <c r="G23" s="82" t="s">
        <v>152</v>
      </c>
      <c r="H23" s="179">
        <v>55</v>
      </c>
      <c r="I23" s="84">
        <v>3</v>
      </c>
      <c r="J23" s="84">
        <v>4</v>
      </c>
      <c r="K23" s="136">
        <f t="shared" si="6"/>
        <v>12</v>
      </c>
      <c r="L23" s="133" t="s">
        <v>3511</v>
      </c>
      <c r="M23" s="162"/>
      <c r="N23" s="162"/>
      <c r="O23" s="163"/>
      <c r="P23" s="164"/>
      <c r="Q23" s="165"/>
      <c r="R23" s="137">
        <f t="shared" si="15"/>
        <v>3</v>
      </c>
      <c r="S23" s="170"/>
      <c r="T23" s="176" t="str">
        <f t="shared" si="7"/>
        <v/>
      </c>
      <c r="U23" s="94">
        <v>8</v>
      </c>
      <c r="V23" s="84">
        <v>365</v>
      </c>
      <c r="W23" s="85">
        <v>10</v>
      </c>
      <c r="X23" s="94">
        <f t="shared" si="8"/>
        <v>19272</v>
      </c>
      <c r="Y23" s="85" t="str">
        <f t="shared" si="9"/>
        <v/>
      </c>
      <c r="Z23" s="94">
        <f t="shared" si="10"/>
        <v>539616</v>
      </c>
      <c r="AA23" s="85" t="str">
        <f t="shared" si="11"/>
        <v/>
      </c>
      <c r="AB23" s="94" t="str">
        <f t="shared" si="12"/>
        <v/>
      </c>
      <c r="AC23" s="95" t="str">
        <f t="shared" si="13"/>
        <v/>
      </c>
      <c r="AD23" s="178" t="str">
        <f t="shared" si="14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445</v>
      </c>
      <c r="D24" s="135">
        <v>2400</v>
      </c>
      <c r="E24" s="133" t="s">
        <v>516</v>
      </c>
      <c r="F24" s="82" t="s">
        <v>511</v>
      </c>
      <c r="G24" s="82" t="s">
        <v>45</v>
      </c>
      <c r="H24" s="179" t="s">
        <v>46</v>
      </c>
      <c r="I24" s="84">
        <v>1</v>
      </c>
      <c r="J24" s="84">
        <v>1</v>
      </c>
      <c r="K24" s="136"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15"/>
        <v>1</v>
      </c>
      <c r="S24" s="170"/>
      <c r="T24" s="176" t="str">
        <f t="shared" si="7"/>
        <v/>
      </c>
      <c r="U24" s="94" t="s">
        <v>213</v>
      </c>
      <c r="V24" s="84" t="s">
        <v>213</v>
      </c>
      <c r="W24" s="85" t="s">
        <v>213</v>
      </c>
      <c r="X24" s="94" t="str">
        <f t="shared" si="8"/>
        <v>-</v>
      </c>
      <c r="Y24" s="85" t="str">
        <f t="shared" si="9"/>
        <v/>
      </c>
      <c r="Z24" s="94" t="str">
        <f t="shared" si="10"/>
        <v>-</v>
      </c>
      <c r="AA24" s="85" t="str">
        <f t="shared" si="11"/>
        <v/>
      </c>
      <c r="AB24" s="94" t="str">
        <f t="shared" si="12"/>
        <v/>
      </c>
      <c r="AC24" s="95" t="str">
        <f t="shared" si="13"/>
        <v/>
      </c>
      <c r="AD24" s="178" t="str">
        <f t="shared" si="14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726</v>
      </c>
      <c r="D25" s="135">
        <v>2400</v>
      </c>
      <c r="E25" s="133" t="s">
        <v>755</v>
      </c>
      <c r="F25" s="82" t="s">
        <v>24</v>
      </c>
      <c r="G25" s="82" t="s">
        <v>193</v>
      </c>
      <c r="H25" s="179">
        <v>42</v>
      </c>
      <c r="I25" s="84">
        <v>1</v>
      </c>
      <c r="J25" s="84">
        <v>1</v>
      </c>
      <c r="K25" s="136">
        <f t="shared" si="6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15"/>
        <v>1</v>
      </c>
      <c r="S25" s="170"/>
      <c r="T25" s="176" t="str">
        <f t="shared" si="7"/>
        <v/>
      </c>
      <c r="U25" s="94">
        <v>2</v>
      </c>
      <c r="V25" s="84">
        <v>365</v>
      </c>
      <c r="W25" s="85">
        <v>10</v>
      </c>
      <c r="X25" s="94">
        <f t="shared" si="8"/>
        <v>306</v>
      </c>
      <c r="Y25" s="85" t="str">
        <f t="shared" si="9"/>
        <v/>
      </c>
      <c r="Z25" s="94">
        <f t="shared" si="10"/>
        <v>8568</v>
      </c>
      <c r="AA25" s="85" t="str">
        <f t="shared" si="11"/>
        <v/>
      </c>
      <c r="AB25" s="94" t="str">
        <f t="shared" si="12"/>
        <v/>
      </c>
      <c r="AC25" s="95" t="str">
        <f t="shared" si="13"/>
        <v/>
      </c>
      <c r="AD25" s="178" t="str">
        <f t="shared" si="14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665</v>
      </c>
      <c r="D26" s="135">
        <v>2400</v>
      </c>
      <c r="E26" s="133" t="s">
        <v>757</v>
      </c>
      <c r="F26" s="82" t="s">
        <v>24</v>
      </c>
      <c r="G26" s="82" t="s">
        <v>49</v>
      </c>
      <c r="H26" s="179">
        <v>42</v>
      </c>
      <c r="I26" s="84">
        <v>1</v>
      </c>
      <c r="J26" s="84">
        <v>1</v>
      </c>
      <c r="K26" s="136">
        <f t="shared" si="6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15"/>
        <v>1</v>
      </c>
      <c r="S26" s="170"/>
      <c r="T26" s="176" t="str">
        <f t="shared" si="7"/>
        <v/>
      </c>
      <c r="U26" s="94">
        <v>2</v>
      </c>
      <c r="V26" s="84">
        <v>365</v>
      </c>
      <c r="W26" s="85">
        <v>10</v>
      </c>
      <c r="X26" s="94">
        <f t="shared" si="8"/>
        <v>306</v>
      </c>
      <c r="Y26" s="85" t="str">
        <f t="shared" si="9"/>
        <v/>
      </c>
      <c r="Z26" s="94">
        <f t="shared" si="10"/>
        <v>8568</v>
      </c>
      <c r="AA26" s="85" t="str">
        <f t="shared" si="11"/>
        <v/>
      </c>
      <c r="AB26" s="94" t="str">
        <f t="shared" si="12"/>
        <v/>
      </c>
      <c r="AC26" s="95" t="str">
        <f t="shared" si="13"/>
        <v/>
      </c>
      <c r="AD26" s="178" t="str">
        <f t="shared" si="14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727</v>
      </c>
      <c r="D27" s="135">
        <v>2400</v>
      </c>
      <c r="E27" s="133" t="s">
        <v>757</v>
      </c>
      <c r="F27" s="82" t="s">
        <v>24</v>
      </c>
      <c r="G27" s="82" t="s">
        <v>49</v>
      </c>
      <c r="H27" s="179">
        <v>42</v>
      </c>
      <c r="I27" s="84">
        <v>1</v>
      </c>
      <c r="J27" s="84">
        <v>1</v>
      </c>
      <c r="K27" s="136">
        <f t="shared" si="6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15"/>
        <v>1</v>
      </c>
      <c r="S27" s="170"/>
      <c r="T27" s="176" t="str">
        <f t="shared" si="7"/>
        <v/>
      </c>
      <c r="U27" s="94">
        <v>8</v>
      </c>
      <c r="V27" s="84">
        <v>365</v>
      </c>
      <c r="W27" s="85">
        <v>10</v>
      </c>
      <c r="X27" s="94">
        <f t="shared" si="8"/>
        <v>1226</v>
      </c>
      <c r="Y27" s="85" t="str">
        <f t="shared" si="9"/>
        <v/>
      </c>
      <c r="Z27" s="94">
        <f t="shared" si="10"/>
        <v>34328</v>
      </c>
      <c r="AA27" s="85" t="str">
        <f t="shared" si="11"/>
        <v/>
      </c>
      <c r="AB27" s="94" t="str">
        <f t="shared" si="12"/>
        <v/>
      </c>
      <c r="AC27" s="95" t="str">
        <f t="shared" si="13"/>
        <v/>
      </c>
      <c r="AD27" s="178" t="str">
        <f t="shared" si="14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440</v>
      </c>
      <c r="D28" s="135">
        <v>2900</v>
      </c>
      <c r="E28" s="133" t="s">
        <v>756</v>
      </c>
      <c r="F28" s="82" t="s">
        <v>24</v>
      </c>
      <c r="G28" s="82" t="s">
        <v>49</v>
      </c>
      <c r="H28" s="179">
        <v>42</v>
      </c>
      <c r="I28" s="84">
        <v>1</v>
      </c>
      <c r="J28" s="84">
        <v>1</v>
      </c>
      <c r="K28" s="136">
        <f t="shared" si="6"/>
        <v>1</v>
      </c>
      <c r="L28" s="133" t="s">
        <v>3511</v>
      </c>
      <c r="M28" s="162"/>
      <c r="N28" s="162"/>
      <c r="O28" s="163"/>
      <c r="P28" s="164"/>
      <c r="Q28" s="165"/>
      <c r="R28" s="137">
        <f t="shared" ref="R28:R84" si="16">+I28</f>
        <v>1</v>
      </c>
      <c r="S28" s="170"/>
      <c r="T28" s="176" t="str">
        <f t="shared" si="7"/>
        <v/>
      </c>
      <c r="U28" s="94">
        <v>2</v>
      </c>
      <c r="V28" s="84">
        <v>365</v>
      </c>
      <c r="W28" s="85">
        <v>10</v>
      </c>
      <c r="X28" s="94">
        <f t="shared" si="8"/>
        <v>306</v>
      </c>
      <c r="Y28" s="85" t="str">
        <f t="shared" si="9"/>
        <v/>
      </c>
      <c r="Z28" s="94">
        <f t="shared" si="10"/>
        <v>8568</v>
      </c>
      <c r="AA28" s="85" t="str">
        <f t="shared" si="11"/>
        <v/>
      </c>
      <c r="AB28" s="94" t="str">
        <f t="shared" si="12"/>
        <v/>
      </c>
      <c r="AC28" s="95" t="str">
        <f t="shared" si="13"/>
        <v/>
      </c>
      <c r="AD28" s="178" t="str">
        <f t="shared" si="14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728</v>
      </c>
      <c r="D29" s="135">
        <v>2400</v>
      </c>
      <c r="E29" s="133" t="s">
        <v>758</v>
      </c>
      <c r="F29" s="82" t="s">
        <v>759</v>
      </c>
      <c r="G29" s="82" t="s">
        <v>75</v>
      </c>
      <c r="H29" s="179">
        <v>40</v>
      </c>
      <c r="I29" s="84">
        <v>2</v>
      </c>
      <c r="J29" s="84">
        <v>1</v>
      </c>
      <c r="K29" s="136">
        <f t="shared" si="6"/>
        <v>2</v>
      </c>
      <c r="L29" s="133" t="s">
        <v>3511</v>
      </c>
      <c r="M29" s="162"/>
      <c r="N29" s="162"/>
      <c r="O29" s="163"/>
      <c r="P29" s="164"/>
      <c r="Q29" s="165"/>
      <c r="R29" s="137">
        <f t="shared" si="16"/>
        <v>2</v>
      </c>
      <c r="S29" s="170"/>
      <c r="T29" s="176" t="str">
        <f t="shared" si="7"/>
        <v/>
      </c>
      <c r="U29" s="94">
        <v>8</v>
      </c>
      <c r="V29" s="84">
        <v>365</v>
      </c>
      <c r="W29" s="85">
        <v>10</v>
      </c>
      <c r="X29" s="94">
        <f t="shared" si="8"/>
        <v>2336</v>
      </c>
      <c r="Y29" s="85" t="str">
        <f t="shared" si="9"/>
        <v/>
      </c>
      <c r="Z29" s="94">
        <f t="shared" si="10"/>
        <v>65408</v>
      </c>
      <c r="AA29" s="85" t="str">
        <f t="shared" si="11"/>
        <v/>
      </c>
      <c r="AB29" s="94" t="str">
        <f t="shared" si="12"/>
        <v/>
      </c>
      <c r="AC29" s="95" t="str">
        <f t="shared" si="13"/>
        <v/>
      </c>
      <c r="AD29" s="178" t="str">
        <f t="shared" si="14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728</v>
      </c>
      <c r="D30" s="135">
        <v>2400</v>
      </c>
      <c r="E30" s="133" t="s">
        <v>534</v>
      </c>
      <c r="F30" s="82" t="s">
        <v>44</v>
      </c>
      <c r="G30" s="82" t="s">
        <v>75</v>
      </c>
      <c r="H30" s="179">
        <v>40</v>
      </c>
      <c r="I30" s="84">
        <v>3</v>
      </c>
      <c r="J30" s="84">
        <v>1</v>
      </c>
      <c r="K30" s="136">
        <f t="shared" si="6"/>
        <v>3</v>
      </c>
      <c r="L30" s="133" t="s">
        <v>3511</v>
      </c>
      <c r="M30" s="162"/>
      <c r="N30" s="162"/>
      <c r="O30" s="163"/>
      <c r="P30" s="164"/>
      <c r="Q30" s="165"/>
      <c r="R30" s="137">
        <f t="shared" si="16"/>
        <v>3</v>
      </c>
      <c r="S30" s="170"/>
      <c r="T30" s="176" t="str">
        <f t="shared" si="7"/>
        <v/>
      </c>
      <c r="U30" s="94">
        <v>8</v>
      </c>
      <c r="V30" s="84">
        <v>365</v>
      </c>
      <c r="W30" s="85">
        <v>10</v>
      </c>
      <c r="X30" s="94">
        <f t="shared" si="8"/>
        <v>3504</v>
      </c>
      <c r="Y30" s="85" t="str">
        <f t="shared" si="9"/>
        <v/>
      </c>
      <c r="Z30" s="94">
        <f t="shared" si="10"/>
        <v>98112</v>
      </c>
      <c r="AA30" s="85" t="str">
        <f t="shared" si="11"/>
        <v/>
      </c>
      <c r="AB30" s="94" t="str">
        <f t="shared" si="12"/>
        <v/>
      </c>
      <c r="AC30" s="95" t="str">
        <f t="shared" si="13"/>
        <v/>
      </c>
      <c r="AD30" s="178" t="str">
        <f t="shared" si="14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729</v>
      </c>
      <c r="D31" s="135">
        <v>2400</v>
      </c>
      <c r="E31" s="133" t="s">
        <v>760</v>
      </c>
      <c r="F31" s="82" t="s">
        <v>36</v>
      </c>
      <c r="G31" s="82" t="s">
        <v>761</v>
      </c>
      <c r="H31" s="179">
        <v>42</v>
      </c>
      <c r="I31" s="84">
        <v>6</v>
      </c>
      <c r="J31" s="84">
        <v>2</v>
      </c>
      <c r="K31" s="136">
        <f t="shared" si="6"/>
        <v>12</v>
      </c>
      <c r="L31" s="133" t="s">
        <v>3511</v>
      </c>
      <c r="M31" s="162"/>
      <c r="N31" s="162"/>
      <c r="O31" s="163"/>
      <c r="P31" s="164"/>
      <c r="Q31" s="165"/>
      <c r="R31" s="137">
        <f t="shared" si="16"/>
        <v>6</v>
      </c>
      <c r="S31" s="170"/>
      <c r="T31" s="176" t="str">
        <f t="shared" si="7"/>
        <v/>
      </c>
      <c r="U31" s="94">
        <v>8</v>
      </c>
      <c r="V31" s="84">
        <v>365</v>
      </c>
      <c r="W31" s="85">
        <v>10</v>
      </c>
      <c r="X31" s="94">
        <f t="shared" si="8"/>
        <v>14716</v>
      </c>
      <c r="Y31" s="85" t="str">
        <f t="shared" si="9"/>
        <v/>
      </c>
      <c r="Z31" s="94">
        <f t="shared" si="10"/>
        <v>412048</v>
      </c>
      <c r="AA31" s="85" t="str">
        <f t="shared" si="11"/>
        <v/>
      </c>
      <c r="AB31" s="94" t="str">
        <f t="shared" si="12"/>
        <v/>
      </c>
      <c r="AC31" s="95" t="str">
        <f t="shared" si="13"/>
        <v/>
      </c>
      <c r="AD31" s="178" t="str">
        <f t="shared" si="14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722</v>
      </c>
      <c r="D32" s="135">
        <v>2400</v>
      </c>
      <c r="E32" s="133" t="s">
        <v>516</v>
      </c>
      <c r="F32" s="82" t="s">
        <v>511</v>
      </c>
      <c r="G32" s="82" t="s">
        <v>45</v>
      </c>
      <c r="H32" s="179" t="s">
        <v>46</v>
      </c>
      <c r="I32" s="84">
        <v>1</v>
      </c>
      <c r="J32" s="84">
        <v>1</v>
      </c>
      <c r="K32" s="136">
        <f t="shared" si="6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16"/>
        <v>1</v>
      </c>
      <c r="S32" s="170"/>
      <c r="T32" s="176" t="str">
        <f t="shared" si="7"/>
        <v/>
      </c>
      <c r="U32" s="94" t="s">
        <v>213</v>
      </c>
      <c r="V32" s="84" t="s">
        <v>213</v>
      </c>
      <c r="W32" s="85" t="s">
        <v>213</v>
      </c>
      <c r="X32" s="94" t="str">
        <f t="shared" si="8"/>
        <v>-</v>
      </c>
      <c r="Y32" s="85" t="str">
        <f t="shared" si="9"/>
        <v/>
      </c>
      <c r="Z32" s="94" t="str">
        <f t="shared" si="10"/>
        <v>-</v>
      </c>
      <c r="AA32" s="85" t="str">
        <f t="shared" si="11"/>
        <v/>
      </c>
      <c r="AB32" s="94" t="str">
        <f t="shared" si="12"/>
        <v/>
      </c>
      <c r="AC32" s="95" t="str">
        <f t="shared" si="13"/>
        <v/>
      </c>
      <c r="AD32" s="178" t="str">
        <f t="shared" si="14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722</v>
      </c>
      <c r="D33" s="135">
        <v>2400</v>
      </c>
      <c r="E33" s="133" t="s">
        <v>738</v>
      </c>
      <c r="F33" s="82" t="s">
        <v>151</v>
      </c>
      <c r="G33" s="82" t="s">
        <v>152</v>
      </c>
      <c r="H33" s="179">
        <v>36</v>
      </c>
      <c r="I33" s="84">
        <v>2</v>
      </c>
      <c r="J33" s="84">
        <v>4</v>
      </c>
      <c r="K33" s="136">
        <f t="shared" si="6"/>
        <v>8</v>
      </c>
      <c r="L33" s="133" t="s">
        <v>3511</v>
      </c>
      <c r="M33" s="162"/>
      <c r="N33" s="162"/>
      <c r="O33" s="163"/>
      <c r="P33" s="164"/>
      <c r="Q33" s="165"/>
      <c r="R33" s="137">
        <f t="shared" si="16"/>
        <v>2</v>
      </c>
      <c r="S33" s="170"/>
      <c r="T33" s="176" t="str">
        <f t="shared" si="7"/>
        <v/>
      </c>
      <c r="U33" s="94">
        <v>8</v>
      </c>
      <c r="V33" s="84">
        <v>365</v>
      </c>
      <c r="W33" s="85">
        <v>10</v>
      </c>
      <c r="X33" s="94">
        <f t="shared" si="8"/>
        <v>8409</v>
      </c>
      <c r="Y33" s="85" t="str">
        <f t="shared" si="9"/>
        <v/>
      </c>
      <c r="Z33" s="94">
        <f t="shared" si="10"/>
        <v>235452</v>
      </c>
      <c r="AA33" s="85" t="str">
        <f t="shared" si="11"/>
        <v/>
      </c>
      <c r="AB33" s="94" t="str">
        <f t="shared" si="12"/>
        <v/>
      </c>
      <c r="AC33" s="95" t="str">
        <f t="shared" si="13"/>
        <v/>
      </c>
      <c r="AD33" s="178" t="str">
        <f t="shared" si="14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722</v>
      </c>
      <c r="D34" s="135">
        <v>2400</v>
      </c>
      <c r="E34" s="133" t="s">
        <v>743</v>
      </c>
      <c r="F34" s="82" t="s">
        <v>747</v>
      </c>
      <c r="G34" s="82" t="s">
        <v>479</v>
      </c>
      <c r="H34" s="179">
        <v>42</v>
      </c>
      <c r="I34" s="84">
        <v>1</v>
      </c>
      <c r="J34" s="84">
        <v>1</v>
      </c>
      <c r="K34" s="136">
        <f t="shared" si="6"/>
        <v>1</v>
      </c>
      <c r="L34" s="133" t="s">
        <v>3511</v>
      </c>
      <c r="M34" s="162"/>
      <c r="N34" s="162"/>
      <c r="O34" s="163"/>
      <c r="P34" s="164"/>
      <c r="Q34" s="165"/>
      <c r="R34" s="137">
        <f t="shared" si="16"/>
        <v>1</v>
      </c>
      <c r="S34" s="170"/>
      <c r="T34" s="176" t="str">
        <f t="shared" si="7"/>
        <v/>
      </c>
      <c r="U34" s="94">
        <v>24</v>
      </c>
      <c r="V34" s="84">
        <v>365</v>
      </c>
      <c r="W34" s="85">
        <v>10</v>
      </c>
      <c r="X34" s="94">
        <f t="shared" si="8"/>
        <v>3679</v>
      </c>
      <c r="Y34" s="85" t="str">
        <f t="shared" si="9"/>
        <v/>
      </c>
      <c r="Z34" s="94">
        <f t="shared" si="10"/>
        <v>103012</v>
      </c>
      <c r="AA34" s="85" t="str">
        <f t="shared" si="11"/>
        <v/>
      </c>
      <c r="AB34" s="94" t="str">
        <f t="shared" si="12"/>
        <v/>
      </c>
      <c r="AC34" s="95" t="str">
        <f t="shared" si="13"/>
        <v/>
      </c>
      <c r="AD34" s="178" t="str">
        <f t="shared" si="14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730</v>
      </c>
      <c r="D35" s="135">
        <v>2400</v>
      </c>
      <c r="E35" s="133" t="s">
        <v>438</v>
      </c>
      <c r="F35" s="82" t="s">
        <v>24</v>
      </c>
      <c r="G35" s="82" t="s">
        <v>49</v>
      </c>
      <c r="H35" s="84">
        <v>42</v>
      </c>
      <c r="I35" s="84">
        <v>12</v>
      </c>
      <c r="J35" s="84">
        <v>1</v>
      </c>
      <c r="K35" s="136">
        <f t="shared" si="6"/>
        <v>12</v>
      </c>
      <c r="L35" s="133" t="s">
        <v>3511</v>
      </c>
      <c r="M35" s="162"/>
      <c r="N35" s="162"/>
      <c r="O35" s="163"/>
      <c r="P35" s="164"/>
      <c r="Q35" s="165"/>
      <c r="R35" s="137">
        <f t="shared" si="16"/>
        <v>12</v>
      </c>
      <c r="S35" s="170"/>
      <c r="T35" s="176" t="str">
        <f t="shared" si="7"/>
        <v/>
      </c>
      <c r="U35" s="94">
        <v>8</v>
      </c>
      <c r="V35" s="84">
        <v>365</v>
      </c>
      <c r="W35" s="85">
        <v>10</v>
      </c>
      <c r="X35" s="94">
        <f t="shared" si="8"/>
        <v>14716</v>
      </c>
      <c r="Y35" s="85" t="str">
        <f t="shared" si="9"/>
        <v/>
      </c>
      <c r="Z35" s="94">
        <f t="shared" si="10"/>
        <v>412048</v>
      </c>
      <c r="AA35" s="85" t="str">
        <f t="shared" si="11"/>
        <v/>
      </c>
      <c r="AB35" s="94" t="str">
        <f t="shared" si="12"/>
        <v/>
      </c>
      <c r="AC35" s="95" t="str">
        <f t="shared" si="13"/>
        <v/>
      </c>
      <c r="AD35" s="178" t="str">
        <f t="shared" si="14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731</v>
      </c>
      <c r="D36" s="135">
        <v>2400</v>
      </c>
      <c r="E36" s="133" t="s">
        <v>764</v>
      </c>
      <c r="F36" s="82" t="s">
        <v>179</v>
      </c>
      <c r="G36" s="82" t="s">
        <v>75</v>
      </c>
      <c r="H36" s="84">
        <v>60</v>
      </c>
      <c r="I36" s="84">
        <v>1</v>
      </c>
      <c r="J36" s="84">
        <v>1</v>
      </c>
      <c r="K36" s="136">
        <f t="shared" si="6"/>
        <v>1</v>
      </c>
      <c r="L36" s="133" t="s">
        <v>3511</v>
      </c>
      <c r="M36" s="162"/>
      <c r="N36" s="162"/>
      <c r="O36" s="163"/>
      <c r="P36" s="164"/>
      <c r="Q36" s="165"/>
      <c r="R36" s="137">
        <f t="shared" si="16"/>
        <v>1</v>
      </c>
      <c r="S36" s="170"/>
      <c r="T36" s="176" t="str">
        <f t="shared" si="7"/>
        <v/>
      </c>
      <c r="U36" s="94">
        <v>2</v>
      </c>
      <c r="V36" s="84">
        <v>365</v>
      </c>
      <c r="W36" s="85">
        <v>10</v>
      </c>
      <c r="X36" s="94">
        <f t="shared" si="8"/>
        <v>438</v>
      </c>
      <c r="Y36" s="85" t="str">
        <f t="shared" si="9"/>
        <v/>
      </c>
      <c r="Z36" s="94">
        <f t="shared" si="10"/>
        <v>12264</v>
      </c>
      <c r="AA36" s="85" t="str">
        <f t="shared" si="11"/>
        <v/>
      </c>
      <c r="AB36" s="94" t="str">
        <f t="shared" si="12"/>
        <v/>
      </c>
      <c r="AC36" s="95" t="str">
        <f t="shared" si="13"/>
        <v/>
      </c>
      <c r="AD36" s="178" t="str">
        <f t="shared" si="14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732</v>
      </c>
      <c r="D37" s="135">
        <v>2400</v>
      </c>
      <c r="E37" s="133" t="s">
        <v>764</v>
      </c>
      <c r="F37" s="82" t="s">
        <v>179</v>
      </c>
      <c r="G37" s="82" t="s">
        <v>75</v>
      </c>
      <c r="H37" s="84">
        <v>60</v>
      </c>
      <c r="I37" s="84">
        <v>1</v>
      </c>
      <c r="J37" s="84">
        <v>1</v>
      </c>
      <c r="K37" s="136">
        <f t="shared" si="6"/>
        <v>1</v>
      </c>
      <c r="L37" s="133" t="s">
        <v>3511</v>
      </c>
      <c r="M37" s="162"/>
      <c r="N37" s="162"/>
      <c r="O37" s="163"/>
      <c r="P37" s="164"/>
      <c r="Q37" s="165"/>
      <c r="R37" s="137">
        <f t="shared" si="16"/>
        <v>1</v>
      </c>
      <c r="S37" s="170"/>
      <c r="T37" s="176" t="str">
        <f t="shared" si="7"/>
        <v/>
      </c>
      <c r="U37" s="94">
        <v>2</v>
      </c>
      <c r="V37" s="84">
        <v>365</v>
      </c>
      <c r="W37" s="85">
        <v>10</v>
      </c>
      <c r="X37" s="94">
        <f t="shared" si="8"/>
        <v>438</v>
      </c>
      <c r="Y37" s="85" t="str">
        <f t="shared" si="9"/>
        <v/>
      </c>
      <c r="Z37" s="94">
        <f t="shared" si="10"/>
        <v>12264</v>
      </c>
      <c r="AA37" s="85" t="str">
        <f t="shared" si="11"/>
        <v/>
      </c>
      <c r="AB37" s="94" t="str">
        <f t="shared" si="12"/>
        <v/>
      </c>
      <c r="AC37" s="95" t="str">
        <f t="shared" si="13"/>
        <v/>
      </c>
      <c r="AD37" s="178" t="str">
        <f t="shared" si="14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420</v>
      </c>
      <c r="D38" s="135">
        <v>2400</v>
      </c>
      <c r="E38" s="133" t="s">
        <v>438</v>
      </c>
      <c r="F38" s="82" t="s">
        <v>24</v>
      </c>
      <c r="G38" s="82" t="s">
        <v>49</v>
      </c>
      <c r="H38" s="84">
        <v>42</v>
      </c>
      <c r="I38" s="84">
        <v>13</v>
      </c>
      <c r="J38" s="84">
        <v>1</v>
      </c>
      <c r="K38" s="136">
        <f t="shared" si="6"/>
        <v>13</v>
      </c>
      <c r="L38" s="133" t="s">
        <v>3511</v>
      </c>
      <c r="M38" s="162"/>
      <c r="N38" s="162"/>
      <c r="O38" s="163"/>
      <c r="P38" s="164"/>
      <c r="Q38" s="165"/>
      <c r="R38" s="137">
        <f t="shared" si="16"/>
        <v>13</v>
      </c>
      <c r="S38" s="170"/>
      <c r="T38" s="176" t="str">
        <f t="shared" si="7"/>
        <v/>
      </c>
      <c r="U38" s="94">
        <v>8</v>
      </c>
      <c r="V38" s="84">
        <v>365</v>
      </c>
      <c r="W38" s="85">
        <v>10</v>
      </c>
      <c r="X38" s="94">
        <f t="shared" si="8"/>
        <v>15943</v>
      </c>
      <c r="Y38" s="85" t="str">
        <f t="shared" si="9"/>
        <v/>
      </c>
      <c r="Z38" s="94">
        <f t="shared" si="10"/>
        <v>446404</v>
      </c>
      <c r="AA38" s="85" t="str">
        <f t="shared" si="11"/>
        <v/>
      </c>
      <c r="AB38" s="94" t="str">
        <f t="shared" si="12"/>
        <v/>
      </c>
      <c r="AC38" s="95" t="str">
        <f t="shared" si="13"/>
        <v/>
      </c>
      <c r="AD38" s="178" t="str">
        <f t="shared" si="14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725</v>
      </c>
      <c r="D39" s="135">
        <v>2400</v>
      </c>
      <c r="E39" s="133" t="s">
        <v>766</v>
      </c>
      <c r="F39" s="82" t="s">
        <v>206</v>
      </c>
      <c r="G39" s="82" t="s">
        <v>207</v>
      </c>
      <c r="H39" s="84">
        <v>22</v>
      </c>
      <c r="I39" s="84">
        <v>1</v>
      </c>
      <c r="J39" s="84">
        <v>4</v>
      </c>
      <c r="K39" s="136">
        <f t="shared" si="6"/>
        <v>4</v>
      </c>
      <c r="L39" s="133" t="s">
        <v>3511</v>
      </c>
      <c r="M39" s="162"/>
      <c r="N39" s="162"/>
      <c r="O39" s="163"/>
      <c r="P39" s="164"/>
      <c r="Q39" s="165"/>
      <c r="R39" s="137">
        <f t="shared" si="16"/>
        <v>1</v>
      </c>
      <c r="S39" s="170"/>
      <c r="T39" s="176" t="str">
        <f t="shared" si="7"/>
        <v/>
      </c>
      <c r="U39" s="94">
        <v>8</v>
      </c>
      <c r="V39" s="84">
        <v>365</v>
      </c>
      <c r="W39" s="85">
        <v>10</v>
      </c>
      <c r="X39" s="94">
        <f t="shared" si="8"/>
        <v>2569</v>
      </c>
      <c r="Y39" s="85" t="str">
        <f t="shared" si="9"/>
        <v/>
      </c>
      <c r="Z39" s="94">
        <f t="shared" si="10"/>
        <v>71932</v>
      </c>
      <c r="AA39" s="85" t="str">
        <f t="shared" si="11"/>
        <v/>
      </c>
      <c r="AB39" s="94" t="str">
        <f t="shared" si="12"/>
        <v/>
      </c>
      <c r="AC39" s="95" t="str">
        <f t="shared" si="13"/>
        <v/>
      </c>
      <c r="AD39" s="178" t="str">
        <f t="shared" si="14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767</v>
      </c>
      <c r="D40" s="135"/>
      <c r="E40" s="133" t="s">
        <v>768</v>
      </c>
      <c r="F40" s="82" t="s">
        <v>208</v>
      </c>
      <c r="G40" s="82" t="s">
        <v>75</v>
      </c>
      <c r="H40" s="84">
        <v>22</v>
      </c>
      <c r="I40" s="84">
        <v>1</v>
      </c>
      <c r="J40" s="84">
        <v>1</v>
      </c>
      <c r="K40" s="136">
        <f t="shared" si="6"/>
        <v>1</v>
      </c>
      <c r="L40" s="133" t="s">
        <v>3511</v>
      </c>
      <c r="M40" s="162"/>
      <c r="N40" s="162"/>
      <c r="O40" s="163"/>
      <c r="P40" s="164"/>
      <c r="Q40" s="165"/>
      <c r="R40" s="137">
        <f t="shared" si="16"/>
        <v>1</v>
      </c>
      <c r="S40" s="170"/>
      <c r="T40" s="176" t="str">
        <f t="shared" si="7"/>
        <v/>
      </c>
      <c r="U40" s="94">
        <v>8</v>
      </c>
      <c r="V40" s="84">
        <v>365</v>
      </c>
      <c r="W40" s="85">
        <v>10</v>
      </c>
      <c r="X40" s="94">
        <f t="shared" si="8"/>
        <v>642</v>
      </c>
      <c r="Y40" s="85" t="str">
        <f t="shared" si="9"/>
        <v/>
      </c>
      <c r="Z40" s="94">
        <f t="shared" si="10"/>
        <v>17976</v>
      </c>
      <c r="AA40" s="85" t="str">
        <f t="shared" si="11"/>
        <v/>
      </c>
      <c r="AB40" s="94" t="str">
        <f t="shared" si="12"/>
        <v/>
      </c>
      <c r="AC40" s="95" t="str">
        <f t="shared" si="13"/>
        <v/>
      </c>
      <c r="AD40" s="178" t="str">
        <f t="shared" si="14"/>
        <v/>
      </c>
    </row>
    <row r="41" spans="1:30" s="110" customFormat="1" ht="24.95" customHeight="1" x14ac:dyDescent="0.15">
      <c r="A41" s="133">
        <v>37</v>
      </c>
      <c r="B41" s="134"/>
      <c r="C41" s="202" t="s">
        <v>769</v>
      </c>
      <c r="D41" s="240"/>
      <c r="E41" s="133"/>
      <c r="F41" s="82"/>
      <c r="G41" s="82"/>
      <c r="H41" s="84"/>
      <c r="I41" s="84"/>
      <c r="J41" s="84"/>
      <c r="K41" s="136"/>
      <c r="L41" s="133"/>
      <c r="M41" s="162"/>
      <c r="N41" s="162"/>
      <c r="O41" s="163"/>
      <c r="P41" s="164"/>
      <c r="Q41" s="165"/>
      <c r="R41" s="137"/>
      <c r="S41" s="170"/>
      <c r="T41" s="176"/>
      <c r="U41" s="94"/>
      <c r="V41" s="84"/>
      <c r="W41" s="85"/>
      <c r="X41" s="94" t="str">
        <f t="shared" si="8"/>
        <v/>
      </c>
      <c r="Y41" s="85" t="str">
        <f t="shared" si="9"/>
        <v/>
      </c>
      <c r="Z41" s="94" t="str">
        <f t="shared" si="10"/>
        <v/>
      </c>
      <c r="AA41" s="85" t="str">
        <f t="shared" si="11"/>
        <v/>
      </c>
      <c r="AB41" s="94" t="str">
        <f t="shared" si="12"/>
        <v/>
      </c>
      <c r="AC41" s="95" t="str">
        <f t="shared" si="13"/>
        <v/>
      </c>
      <c r="AD41" s="178" t="str">
        <f t="shared" si="14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610</v>
      </c>
      <c r="D42" s="135">
        <v>2400</v>
      </c>
      <c r="E42" s="133" t="s">
        <v>569</v>
      </c>
      <c r="F42" s="82" t="s">
        <v>717</v>
      </c>
      <c r="G42" s="82" t="s">
        <v>792</v>
      </c>
      <c r="H42" s="84">
        <v>62</v>
      </c>
      <c r="I42" s="84">
        <v>26</v>
      </c>
      <c r="J42" s="84">
        <v>1</v>
      </c>
      <c r="K42" s="136">
        <f t="shared" si="6"/>
        <v>26</v>
      </c>
      <c r="L42" s="133" t="s">
        <v>3511</v>
      </c>
      <c r="M42" s="162"/>
      <c r="N42" s="162"/>
      <c r="O42" s="163"/>
      <c r="P42" s="164"/>
      <c r="Q42" s="165"/>
      <c r="R42" s="137">
        <f t="shared" si="16"/>
        <v>26</v>
      </c>
      <c r="S42" s="170"/>
      <c r="T42" s="176" t="str">
        <f t="shared" si="7"/>
        <v/>
      </c>
      <c r="U42" s="94">
        <v>8</v>
      </c>
      <c r="V42" s="84">
        <v>365</v>
      </c>
      <c r="W42" s="85">
        <v>10</v>
      </c>
      <c r="X42" s="94">
        <f t="shared" si="8"/>
        <v>47070</v>
      </c>
      <c r="Y42" s="85" t="str">
        <f t="shared" si="9"/>
        <v/>
      </c>
      <c r="Z42" s="94">
        <f t="shared" si="10"/>
        <v>1317960</v>
      </c>
      <c r="AA42" s="85" t="str">
        <f t="shared" si="11"/>
        <v/>
      </c>
      <c r="AB42" s="94" t="str">
        <f t="shared" si="12"/>
        <v/>
      </c>
      <c r="AC42" s="95" t="str">
        <f t="shared" si="13"/>
        <v/>
      </c>
      <c r="AD42" s="178" t="str">
        <f t="shared" si="14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610</v>
      </c>
      <c r="D43" s="135">
        <v>2400</v>
      </c>
      <c r="E43" s="133" t="s">
        <v>782</v>
      </c>
      <c r="F43" s="82" t="s">
        <v>24</v>
      </c>
      <c r="G43" s="82" t="s">
        <v>193</v>
      </c>
      <c r="H43" s="84">
        <v>42</v>
      </c>
      <c r="I43" s="84">
        <v>6</v>
      </c>
      <c r="J43" s="84">
        <v>1</v>
      </c>
      <c r="K43" s="136">
        <f t="shared" si="6"/>
        <v>6</v>
      </c>
      <c r="L43" s="133" t="s">
        <v>3511</v>
      </c>
      <c r="M43" s="162"/>
      <c r="N43" s="162"/>
      <c r="O43" s="163"/>
      <c r="P43" s="164"/>
      <c r="Q43" s="165"/>
      <c r="R43" s="137">
        <f t="shared" si="16"/>
        <v>6</v>
      </c>
      <c r="S43" s="170"/>
      <c r="T43" s="176" t="str">
        <f t="shared" si="7"/>
        <v/>
      </c>
      <c r="U43" s="94">
        <v>8</v>
      </c>
      <c r="V43" s="84">
        <v>365</v>
      </c>
      <c r="W43" s="85">
        <v>10</v>
      </c>
      <c r="X43" s="94">
        <f t="shared" si="8"/>
        <v>7358</v>
      </c>
      <c r="Y43" s="85" t="str">
        <f t="shared" si="9"/>
        <v/>
      </c>
      <c r="Z43" s="94">
        <f t="shared" si="10"/>
        <v>206024</v>
      </c>
      <c r="AA43" s="85" t="str">
        <f t="shared" si="11"/>
        <v/>
      </c>
      <c r="AB43" s="94" t="str">
        <f t="shared" si="12"/>
        <v/>
      </c>
      <c r="AC43" s="95" t="str">
        <f t="shared" si="13"/>
        <v/>
      </c>
      <c r="AD43" s="178" t="str">
        <f t="shared" si="14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547</v>
      </c>
      <c r="D44" s="135">
        <v>2400</v>
      </c>
      <c r="E44" s="133" t="s">
        <v>267</v>
      </c>
      <c r="F44" s="82" t="s">
        <v>24</v>
      </c>
      <c r="G44" s="82" t="s">
        <v>49</v>
      </c>
      <c r="H44" s="84">
        <v>42</v>
      </c>
      <c r="I44" s="84">
        <v>3</v>
      </c>
      <c r="J44" s="84">
        <v>1</v>
      </c>
      <c r="K44" s="136">
        <f t="shared" si="6"/>
        <v>3</v>
      </c>
      <c r="L44" s="133" t="s">
        <v>3511</v>
      </c>
      <c r="M44" s="162"/>
      <c r="N44" s="162"/>
      <c r="O44" s="163"/>
      <c r="P44" s="164"/>
      <c r="Q44" s="165"/>
      <c r="R44" s="137">
        <f t="shared" si="16"/>
        <v>3</v>
      </c>
      <c r="S44" s="170"/>
      <c r="T44" s="176" t="str">
        <f t="shared" si="7"/>
        <v/>
      </c>
      <c r="U44" s="94">
        <v>8</v>
      </c>
      <c r="V44" s="84">
        <v>365</v>
      </c>
      <c r="W44" s="85">
        <v>10</v>
      </c>
      <c r="X44" s="94">
        <f t="shared" si="8"/>
        <v>3679</v>
      </c>
      <c r="Y44" s="85" t="str">
        <f t="shared" si="9"/>
        <v/>
      </c>
      <c r="Z44" s="94">
        <f t="shared" si="10"/>
        <v>103012</v>
      </c>
      <c r="AA44" s="85" t="str">
        <f t="shared" si="11"/>
        <v/>
      </c>
      <c r="AB44" s="94" t="str">
        <f t="shared" si="12"/>
        <v/>
      </c>
      <c r="AC44" s="95" t="str">
        <f t="shared" si="13"/>
        <v/>
      </c>
      <c r="AD44" s="178" t="str">
        <f t="shared" si="14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547</v>
      </c>
      <c r="D45" s="135">
        <v>2400</v>
      </c>
      <c r="E45" s="133" t="s">
        <v>572</v>
      </c>
      <c r="F45" s="82" t="s">
        <v>759</v>
      </c>
      <c r="G45" s="82" t="s">
        <v>75</v>
      </c>
      <c r="H45" s="84">
        <v>40</v>
      </c>
      <c r="I45" s="84">
        <v>2</v>
      </c>
      <c r="J45" s="84">
        <v>1</v>
      </c>
      <c r="K45" s="136">
        <f t="shared" si="6"/>
        <v>2</v>
      </c>
      <c r="L45" s="133" t="s">
        <v>3511</v>
      </c>
      <c r="M45" s="162"/>
      <c r="N45" s="162"/>
      <c r="O45" s="163"/>
      <c r="P45" s="164"/>
      <c r="Q45" s="165"/>
      <c r="R45" s="137">
        <f t="shared" si="16"/>
        <v>2</v>
      </c>
      <c r="S45" s="170"/>
      <c r="T45" s="176" t="str">
        <f t="shared" si="7"/>
        <v/>
      </c>
      <c r="U45" s="94">
        <v>8</v>
      </c>
      <c r="V45" s="84">
        <v>365</v>
      </c>
      <c r="W45" s="85">
        <v>10</v>
      </c>
      <c r="X45" s="94">
        <f t="shared" si="8"/>
        <v>2336</v>
      </c>
      <c r="Y45" s="85" t="str">
        <f t="shared" si="9"/>
        <v/>
      </c>
      <c r="Z45" s="94">
        <f t="shared" si="10"/>
        <v>65408</v>
      </c>
      <c r="AA45" s="85" t="str">
        <f t="shared" si="11"/>
        <v/>
      </c>
      <c r="AB45" s="94" t="str">
        <f t="shared" si="12"/>
        <v/>
      </c>
      <c r="AC45" s="95" t="str">
        <f t="shared" si="13"/>
        <v/>
      </c>
      <c r="AD45" s="178" t="str">
        <f t="shared" si="14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547</v>
      </c>
      <c r="D46" s="135">
        <v>2400</v>
      </c>
      <c r="E46" s="133" t="s">
        <v>533</v>
      </c>
      <c r="F46" s="82" t="s">
        <v>793</v>
      </c>
      <c r="G46" s="82" t="s">
        <v>75</v>
      </c>
      <c r="H46" s="84">
        <v>25</v>
      </c>
      <c r="I46" s="84">
        <v>3</v>
      </c>
      <c r="J46" s="84">
        <v>1</v>
      </c>
      <c r="K46" s="136">
        <f t="shared" si="6"/>
        <v>3</v>
      </c>
      <c r="L46" s="133" t="s">
        <v>3511</v>
      </c>
      <c r="M46" s="162"/>
      <c r="N46" s="162"/>
      <c r="O46" s="163"/>
      <c r="P46" s="164"/>
      <c r="Q46" s="165"/>
      <c r="R46" s="137">
        <f t="shared" si="16"/>
        <v>3</v>
      </c>
      <c r="S46" s="170"/>
      <c r="T46" s="176" t="str">
        <f t="shared" si="7"/>
        <v/>
      </c>
      <c r="U46" s="94">
        <v>8</v>
      </c>
      <c r="V46" s="84">
        <v>365</v>
      </c>
      <c r="W46" s="85">
        <v>10</v>
      </c>
      <c r="X46" s="94">
        <f t="shared" si="8"/>
        <v>2190</v>
      </c>
      <c r="Y46" s="85" t="str">
        <f t="shared" si="9"/>
        <v/>
      </c>
      <c r="Z46" s="94">
        <f t="shared" si="10"/>
        <v>61320</v>
      </c>
      <c r="AA46" s="85" t="str">
        <f t="shared" si="11"/>
        <v/>
      </c>
      <c r="AB46" s="94" t="str">
        <f t="shared" si="12"/>
        <v/>
      </c>
      <c r="AC46" s="95" t="str">
        <f t="shared" si="13"/>
        <v/>
      </c>
      <c r="AD46" s="178" t="str">
        <f t="shared" si="14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550</v>
      </c>
      <c r="D47" s="135">
        <v>2400</v>
      </c>
      <c r="E47" s="133" t="s">
        <v>267</v>
      </c>
      <c r="F47" s="82" t="s">
        <v>24</v>
      </c>
      <c r="G47" s="82" t="s">
        <v>49</v>
      </c>
      <c r="H47" s="84">
        <v>42</v>
      </c>
      <c r="I47" s="84">
        <v>2</v>
      </c>
      <c r="J47" s="84">
        <v>1</v>
      </c>
      <c r="K47" s="136">
        <f t="shared" si="6"/>
        <v>2</v>
      </c>
      <c r="L47" s="133" t="s">
        <v>3511</v>
      </c>
      <c r="M47" s="162"/>
      <c r="N47" s="162"/>
      <c r="O47" s="163"/>
      <c r="P47" s="164"/>
      <c r="Q47" s="165"/>
      <c r="R47" s="137">
        <f t="shared" si="16"/>
        <v>2</v>
      </c>
      <c r="S47" s="170"/>
      <c r="T47" s="176" t="str">
        <f t="shared" si="7"/>
        <v/>
      </c>
      <c r="U47" s="94">
        <v>2</v>
      </c>
      <c r="V47" s="84">
        <v>365</v>
      </c>
      <c r="W47" s="85">
        <v>10</v>
      </c>
      <c r="X47" s="94">
        <f t="shared" si="8"/>
        <v>613</v>
      </c>
      <c r="Y47" s="85" t="str">
        <f t="shared" si="9"/>
        <v/>
      </c>
      <c r="Z47" s="94">
        <f t="shared" si="10"/>
        <v>17164</v>
      </c>
      <c r="AA47" s="85" t="str">
        <f t="shared" si="11"/>
        <v/>
      </c>
      <c r="AB47" s="94" t="str">
        <f t="shared" si="12"/>
        <v/>
      </c>
      <c r="AC47" s="95" t="str">
        <f t="shared" si="13"/>
        <v/>
      </c>
      <c r="AD47" s="178" t="str">
        <f t="shared" si="14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550</v>
      </c>
      <c r="D48" s="135">
        <v>2400</v>
      </c>
      <c r="E48" s="133" t="s">
        <v>275</v>
      </c>
      <c r="F48" s="82" t="s">
        <v>36</v>
      </c>
      <c r="G48" s="82" t="s">
        <v>142</v>
      </c>
      <c r="H48" s="84">
        <v>42</v>
      </c>
      <c r="I48" s="84">
        <v>4</v>
      </c>
      <c r="J48" s="84">
        <v>2</v>
      </c>
      <c r="K48" s="136">
        <f t="shared" si="6"/>
        <v>8</v>
      </c>
      <c r="L48" s="133" t="s">
        <v>3511</v>
      </c>
      <c r="M48" s="162"/>
      <c r="N48" s="162"/>
      <c r="O48" s="163"/>
      <c r="P48" s="164"/>
      <c r="Q48" s="165"/>
      <c r="R48" s="137">
        <f t="shared" si="16"/>
        <v>4</v>
      </c>
      <c r="S48" s="170"/>
      <c r="T48" s="176" t="str">
        <f t="shared" si="7"/>
        <v/>
      </c>
      <c r="U48" s="94">
        <v>2</v>
      </c>
      <c r="V48" s="84">
        <v>365</v>
      </c>
      <c r="W48" s="85">
        <v>10</v>
      </c>
      <c r="X48" s="94">
        <f t="shared" si="8"/>
        <v>2452</v>
      </c>
      <c r="Y48" s="85" t="str">
        <f t="shared" si="9"/>
        <v/>
      </c>
      <c r="Z48" s="94">
        <f t="shared" si="10"/>
        <v>68656</v>
      </c>
      <c r="AA48" s="85" t="str">
        <f t="shared" si="11"/>
        <v/>
      </c>
      <c r="AB48" s="94" t="str">
        <f t="shared" si="12"/>
        <v/>
      </c>
      <c r="AC48" s="95" t="str">
        <f t="shared" si="13"/>
        <v/>
      </c>
      <c r="AD48" s="178" t="str">
        <f t="shared" si="14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200</v>
      </c>
      <c r="D49" s="135">
        <v>2400</v>
      </c>
      <c r="E49" s="133" t="s">
        <v>267</v>
      </c>
      <c r="F49" s="82" t="s">
        <v>24</v>
      </c>
      <c r="G49" s="82" t="s">
        <v>49</v>
      </c>
      <c r="H49" s="84">
        <v>42</v>
      </c>
      <c r="I49" s="84">
        <v>2</v>
      </c>
      <c r="J49" s="84">
        <v>1</v>
      </c>
      <c r="K49" s="136">
        <f t="shared" si="6"/>
        <v>2</v>
      </c>
      <c r="L49" s="133" t="s">
        <v>3511</v>
      </c>
      <c r="M49" s="162"/>
      <c r="N49" s="162"/>
      <c r="O49" s="163"/>
      <c r="P49" s="164"/>
      <c r="Q49" s="165"/>
      <c r="R49" s="137">
        <f t="shared" si="16"/>
        <v>2</v>
      </c>
      <c r="S49" s="170"/>
      <c r="T49" s="176" t="str">
        <f t="shared" si="7"/>
        <v/>
      </c>
      <c r="U49" s="94">
        <v>8</v>
      </c>
      <c r="V49" s="84">
        <v>365</v>
      </c>
      <c r="W49" s="85">
        <v>10</v>
      </c>
      <c r="X49" s="94">
        <f t="shared" si="8"/>
        <v>2452</v>
      </c>
      <c r="Y49" s="85" t="str">
        <f t="shared" si="9"/>
        <v/>
      </c>
      <c r="Z49" s="94">
        <f t="shared" si="10"/>
        <v>68656</v>
      </c>
      <c r="AA49" s="85" t="str">
        <f t="shared" si="11"/>
        <v/>
      </c>
      <c r="AB49" s="94" t="str">
        <f t="shared" si="12"/>
        <v/>
      </c>
      <c r="AC49" s="95" t="str">
        <f t="shared" si="13"/>
        <v/>
      </c>
      <c r="AD49" s="178" t="str">
        <f t="shared" si="14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200</v>
      </c>
      <c r="D50" s="135">
        <v>2400</v>
      </c>
      <c r="E50" s="133" t="s">
        <v>275</v>
      </c>
      <c r="F50" s="82" t="s">
        <v>36</v>
      </c>
      <c r="G50" s="82" t="s">
        <v>142</v>
      </c>
      <c r="H50" s="84">
        <v>42</v>
      </c>
      <c r="I50" s="84">
        <v>4</v>
      </c>
      <c r="J50" s="84">
        <v>2</v>
      </c>
      <c r="K50" s="136">
        <f t="shared" si="6"/>
        <v>8</v>
      </c>
      <c r="L50" s="133" t="s">
        <v>3511</v>
      </c>
      <c r="M50" s="162"/>
      <c r="N50" s="162"/>
      <c r="O50" s="163"/>
      <c r="P50" s="164"/>
      <c r="Q50" s="165"/>
      <c r="R50" s="137">
        <f t="shared" si="16"/>
        <v>4</v>
      </c>
      <c r="S50" s="170"/>
      <c r="T50" s="176" t="str">
        <f t="shared" si="7"/>
        <v/>
      </c>
      <c r="U50" s="94">
        <v>8</v>
      </c>
      <c r="V50" s="84">
        <v>365</v>
      </c>
      <c r="W50" s="85">
        <v>10</v>
      </c>
      <c r="X50" s="94">
        <f t="shared" si="8"/>
        <v>9811</v>
      </c>
      <c r="Y50" s="85" t="str">
        <f t="shared" si="9"/>
        <v/>
      </c>
      <c r="Z50" s="94">
        <f t="shared" si="10"/>
        <v>274708</v>
      </c>
      <c r="AA50" s="85" t="str">
        <f t="shared" si="11"/>
        <v/>
      </c>
      <c r="AB50" s="94" t="str">
        <f t="shared" si="12"/>
        <v/>
      </c>
      <c r="AC50" s="95" t="str">
        <f t="shared" si="13"/>
        <v/>
      </c>
      <c r="AD50" s="178" t="str">
        <f t="shared" si="14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200</v>
      </c>
      <c r="D51" s="135">
        <v>2400</v>
      </c>
      <c r="E51" s="133" t="s">
        <v>279</v>
      </c>
      <c r="F51" s="82" t="s">
        <v>60</v>
      </c>
      <c r="G51" s="82" t="s">
        <v>61</v>
      </c>
      <c r="H51" s="84">
        <v>42</v>
      </c>
      <c r="I51" s="84">
        <v>4</v>
      </c>
      <c r="J51" s="84">
        <v>4</v>
      </c>
      <c r="K51" s="136">
        <f t="shared" si="6"/>
        <v>16</v>
      </c>
      <c r="L51" s="133" t="s">
        <v>3511</v>
      </c>
      <c r="M51" s="162"/>
      <c r="N51" s="162"/>
      <c r="O51" s="163"/>
      <c r="P51" s="164"/>
      <c r="Q51" s="165"/>
      <c r="R51" s="137">
        <f t="shared" si="16"/>
        <v>4</v>
      </c>
      <c r="S51" s="170"/>
      <c r="T51" s="176" t="str">
        <f t="shared" si="7"/>
        <v/>
      </c>
      <c r="U51" s="94">
        <v>8</v>
      </c>
      <c r="V51" s="84">
        <v>365</v>
      </c>
      <c r="W51" s="85">
        <v>10</v>
      </c>
      <c r="X51" s="94">
        <f t="shared" si="8"/>
        <v>19622</v>
      </c>
      <c r="Y51" s="85" t="str">
        <f t="shared" si="9"/>
        <v/>
      </c>
      <c r="Z51" s="94">
        <f t="shared" si="10"/>
        <v>549416</v>
      </c>
      <c r="AA51" s="85" t="str">
        <f t="shared" si="11"/>
        <v/>
      </c>
      <c r="AB51" s="94" t="str">
        <f t="shared" si="12"/>
        <v/>
      </c>
      <c r="AC51" s="95" t="str">
        <f t="shared" si="13"/>
        <v/>
      </c>
      <c r="AD51" s="178" t="str">
        <f t="shared" si="14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770</v>
      </c>
      <c r="D52" s="135">
        <v>2400</v>
      </c>
      <c r="E52" s="133" t="s">
        <v>275</v>
      </c>
      <c r="F52" s="82" t="s">
        <v>36</v>
      </c>
      <c r="G52" s="82" t="s">
        <v>142</v>
      </c>
      <c r="H52" s="84">
        <v>42</v>
      </c>
      <c r="I52" s="84">
        <v>3</v>
      </c>
      <c r="J52" s="84">
        <v>2</v>
      </c>
      <c r="K52" s="136">
        <f t="shared" si="6"/>
        <v>6</v>
      </c>
      <c r="L52" s="133" t="s">
        <v>3511</v>
      </c>
      <c r="M52" s="162"/>
      <c r="N52" s="162"/>
      <c r="O52" s="163"/>
      <c r="P52" s="164"/>
      <c r="Q52" s="165"/>
      <c r="R52" s="137">
        <f t="shared" si="16"/>
        <v>3</v>
      </c>
      <c r="S52" s="170"/>
      <c r="T52" s="176" t="str">
        <f t="shared" si="7"/>
        <v/>
      </c>
      <c r="U52" s="94">
        <v>8</v>
      </c>
      <c r="V52" s="84">
        <v>365</v>
      </c>
      <c r="W52" s="85">
        <v>10</v>
      </c>
      <c r="X52" s="94">
        <f t="shared" si="8"/>
        <v>7358</v>
      </c>
      <c r="Y52" s="85" t="str">
        <f t="shared" si="9"/>
        <v/>
      </c>
      <c r="Z52" s="94">
        <f t="shared" si="10"/>
        <v>206024</v>
      </c>
      <c r="AA52" s="85" t="str">
        <f t="shared" si="11"/>
        <v/>
      </c>
      <c r="AB52" s="94" t="str">
        <f t="shared" si="12"/>
        <v/>
      </c>
      <c r="AC52" s="95" t="str">
        <f t="shared" si="13"/>
        <v/>
      </c>
      <c r="AD52" s="178" t="str">
        <f t="shared" si="14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770</v>
      </c>
      <c r="D53" s="135">
        <v>2400</v>
      </c>
      <c r="E53" s="133" t="s">
        <v>570</v>
      </c>
      <c r="F53" s="82" t="s">
        <v>794</v>
      </c>
      <c r="G53" s="82" t="s">
        <v>180</v>
      </c>
      <c r="H53" s="84">
        <v>100</v>
      </c>
      <c r="I53" s="84">
        <v>4</v>
      </c>
      <c r="J53" s="84">
        <v>1</v>
      </c>
      <c r="K53" s="136">
        <f t="shared" si="6"/>
        <v>4</v>
      </c>
      <c r="L53" s="133" t="s">
        <v>3511</v>
      </c>
      <c r="M53" s="162"/>
      <c r="N53" s="162"/>
      <c r="O53" s="163"/>
      <c r="P53" s="164"/>
      <c r="Q53" s="165"/>
      <c r="R53" s="137">
        <f t="shared" si="16"/>
        <v>4</v>
      </c>
      <c r="S53" s="170"/>
      <c r="T53" s="176" t="str">
        <f t="shared" si="7"/>
        <v/>
      </c>
      <c r="U53" s="94">
        <v>8</v>
      </c>
      <c r="V53" s="84">
        <v>365</v>
      </c>
      <c r="W53" s="85">
        <v>10</v>
      </c>
      <c r="X53" s="94">
        <f t="shared" si="8"/>
        <v>11680</v>
      </c>
      <c r="Y53" s="85" t="str">
        <f t="shared" si="9"/>
        <v/>
      </c>
      <c r="Z53" s="94">
        <f t="shared" si="10"/>
        <v>327040</v>
      </c>
      <c r="AA53" s="85" t="str">
        <f t="shared" si="11"/>
        <v/>
      </c>
      <c r="AB53" s="94" t="str">
        <f t="shared" si="12"/>
        <v/>
      </c>
      <c r="AC53" s="95" t="str">
        <f t="shared" si="13"/>
        <v/>
      </c>
      <c r="AD53" s="178" t="str">
        <f t="shared" si="14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770</v>
      </c>
      <c r="D54" s="135">
        <v>2400</v>
      </c>
      <c r="E54" s="133" t="s">
        <v>783</v>
      </c>
      <c r="F54" s="82" t="s">
        <v>113</v>
      </c>
      <c r="G54" s="82" t="s">
        <v>114</v>
      </c>
      <c r="H54" s="84">
        <v>22</v>
      </c>
      <c r="I54" s="84">
        <v>1</v>
      </c>
      <c r="J54" s="84">
        <v>1</v>
      </c>
      <c r="K54" s="136">
        <f t="shared" si="6"/>
        <v>1</v>
      </c>
      <c r="L54" s="133" t="s">
        <v>3511</v>
      </c>
      <c r="M54" s="162"/>
      <c r="N54" s="162"/>
      <c r="O54" s="163"/>
      <c r="P54" s="164"/>
      <c r="Q54" s="165"/>
      <c r="R54" s="137">
        <f t="shared" si="16"/>
        <v>1</v>
      </c>
      <c r="S54" s="170"/>
      <c r="T54" s="176" t="str">
        <f t="shared" si="7"/>
        <v/>
      </c>
      <c r="U54" s="94">
        <v>8</v>
      </c>
      <c r="V54" s="84">
        <v>365</v>
      </c>
      <c r="W54" s="85">
        <v>10</v>
      </c>
      <c r="X54" s="94">
        <f t="shared" si="8"/>
        <v>642</v>
      </c>
      <c r="Y54" s="85" t="str">
        <f t="shared" si="9"/>
        <v/>
      </c>
      <c r="Z54" s="94">
        <f t="shared" si="10"/>
        <v>17976</v>
      </c>
      <c r="AA54" s="85" t="str">
        <f t="shared" si="11"/>
        <v/>
      </c>
      <c r="AB54" s="94" t="str">
        <f t="shared" si="12"/>
        <v/>
      </c>
      <c r="AC54" s="95" t="str">
        <f t="shared" si="13"/>
        <v/>
      </c>
      <c r="AD54" s="178" t="str">
        <f t="shared" si="14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770</v>
      </c>
      <c r="D55" s="135">
        <v>2400</v>
      </c>
      <c r="E55" s="133" t="s">
        <v>783</v>
      </c>
      <c r="F55" s="82" t="s">
        <v>113</v>
      </c>
      <c r="G55" s="82" t="s">
        <v>114</v>
      </c>
      <c r="H55" s="84">
        <v>22</v>
      </c>
      <c r="I55" s="84">
        <v>1</v>
      </c>
      <c r="J55" s="84">
        <v>1</v>
      </c>
      <c r="K55" s="136">
        <f t="shared" si="6"/>
        <v>1</v>
      </c>
      <c r="L55" s="133" t="s">
        <v>3511</v>
      </c>
      <c r="M55" s="162"/>
      <c r="N55" s="162"/>
      <c r="O55" s="163"/>
      <c r="P55" s="164"/>
      <c r="Q55" s="165"/>
      <c r="R55" s="137">
        <f t="shared" si="16"/>
        <v>1</v>
      </c>
      <c r="S55" s="170"/>
      <c r="T55" s="176" t="str">
        <f t="shared" si="7"/>
        <v/>
      </c>
      <c r="U55" s="94">
        <v>8</v>
      </c>
      <c r="V55" s="84">
        <v>365</v>
      </c>
      <c r="W55" s="85">
        <v>10</v>
      </c>
      <c r="X55" s="94">
        <f t="shared" si="8"/>
        <v>642</v>
      </c>
      <c r="Y55" s="85" t="str">
        <f t="shared" si="9"/>
        <v/>
      </c>
      <c r="Z55" s="94">
        <f t="shared" si="10"/>
        <v>17976</v>
      </c>
      <c r="AA55" s="85" t="str">
        <f t="shared" si="11"/>
        <v/>
      </c>
      <c r="AB55" s="94" t="str">
        <f t="shared" si="12"/>
        <v/>
      </c>
      <c r="AC55" s="95" t="str">
        <f t="shared" si="13"/>
        <v/>
      </c>
      <c r="AD55" s="178" t="str">
        <f t="shared" si="14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771</v>
      </c>
      <c r="D56" s="135">
        <v>2400</v>
      </c>
      <c r="E56" s="133" t="s">
        <v>748</v>
      </c>
      <c r="F56" s="82" t="s">
        <v>36</v>
      </c>
      <c r="G56" s="82" t="s">
        <v>79</v>
      </c>
      <c r="H56" s="84">
        <v>42</v>
      </c>
      <c r="I56" s="84">
        <v>12</v>
      </c>
      <c r="J56" s="84">
        <v>2</v>
      </c>
      <c r="K56" s="136">
        <f t="shared" si="6"/>
        <v>24</v>
      </c>
      <c r="L56" s="133" t="s">
        <v>3511</v>
      </c>
      <c r="M56" s="162"/>
      <c r="N56" s="162"/>
      <c r="O56" s="163"/>
      <c r="P56" s="164"/>
      <c r="Q56" s="165"/>
      <c r="R56" s="137">
        <f t="shared" si="16"/>
        <v>12</v>
      </c>
      <c r="S56" s="170"/>
      <c r="T56" s="176" t="str">
        <f t="shared" si="7"/>
        <v/>
      </c>
      <c r="U56" s="94">
        <v>8</v>
      </c>
      <c r="V56" s="84">
        <v>365</v>
      </c>
      <c r="W56" s="85">
        <v>10</v>
      </c>
      <c r="X56" s="94">
        <f t="shared" si="8"/>
        <v>29433</v>
      </c>
      <c r="Y56" s="85" t="str">
        <f t="shared" si="9"/>
        <v/>
      </c>
      <c r="Z56" s="94">
        <f t="shared" si="10"/>
        <v>824124</v>
      </c>
      <c r="AA56" s="85" t="str">
        <f t="shared" si="11"/>
        <v/>
      </c>
      <c r="AB56" s="94" t="str">
        <f t="shared" si="12"/>
        <v/>
      </c>
      <c r="AC56" s="95" t="str">
        <f t="shared" si="13"/>
        <v/>
      </c>
      <c r="AD56" s="178" t="str">
        <f t="shared" si="14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771</v>
      </c>
      <c r="D57" s="135">
        <v>2400</v>
      </c>
      <c r="E57" s="133" t="s">
        <v>268</v>
      </c>
      <c r="F57" s="82" t="s">
        <v>478</v>
      </c>
      <c r="G57" s="82" t="s">
        <v>479</v>
      </c>
      <c r="H57" s="84">
        <v>22</v>
      </c>
      <c r="I57" s="84">
        <v>1</v>
      </c>
      <c r="J57" s="84">
        <v>1</v>
      </c>
      <c r="K57" s="136">
        <f t="shared" si="6"/>
        <v>1</v>
      </c>
      <c r="L57" s="133" t="s">
        <v>3511</v>
      </c>
      <c r="M57" s="162"/>
      <c r="N57" s="162"/>
      <c r="O57" s="163"/>
      <c r="P57" s="164"/>
      <c r="Q57" s="165"/>
      <c r="R57" s="137">
        <f t="shared" si="16"/>
        <v>1</v>
      </c>
      <c r="S57" s="170"/>
      <c r="T57" s="176" t="str">
        <f t="shared" si="7"/>
        <v/>
      </c>
      <c r="U57" s="94">
        <v>24</v>
      </c>
      <c r="V57" s="84">
        <v>365</v>
      </c>
      <c r="W57" s="85">
        <v>10</v>
      </c>
      <c r="X57" s="94">
        <f t="shared" si="8"/>
        <v>1927</v>
      </c>
      <c r="Y57" s="85" t="str">
        <f t="shared" si="9"/>
        <v/>
      </c>
      <c r="Z57" s="94">
        <f t="shared" si="10"/>
        <v>53956</v>
      </c>
      <c r="AA57" s="85" t="str">
        <f t="shared" si="11"/>
        <v/>
      </c>
      <c r="AB57" s="94" t="str">
        <f t="shared" si="12"/>
        <v/>
      </c>
      <c r="AC57" s="95" t="str">
        <f t="shared" si="13"/>
        <v/>
      </c>
      <c r="AD57" s="178" t="str">
        <f t="shared" si="14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771</v>
      </c>
      <c r="D58" s="135">
        <v>2400</v>
      </c>
      <c r="E58" s="133" t="s">
        <v>267</v>
      </c>
      <c r="F58" s="82" t="s">
        <v>24</v>
      </c>
      <c r="G58" s="82" t="s">
        <v>49</v>
      </c>
      <c r="H58" s="84">
        <v>42</v>
      </c>
      <c r="I58" s="84">
        <v>1</v>
      </c>
      <c r="J58" s="84">
        <v>1</v>
      </c>
      <c r="K58" s="136">
        <f t="shared" si="6"/>
        <v>1</v>
      </c>
      <c r="L58" s="133" t="s">
        <v>3511</v>
      </c>
      <c r="M58" s="162"/>
      <c r="N58" s="162"/>
      <c r="O58" s="163"/>
      <c r="P58" s="164"/>
      <c r="Q58" s="165"/>
      <c r="R58" s="137">
        <f t="shared" si="16"/>
        <v>1</v>
      </c>
      <c r="S58" s="170"/>
      <c r="T58" s="176" t="str">
        <f t="shared" si="7"/>
        <v/>
      </c>
      <c r="U58" s="94">
        <v>8</v>
      </c>
      <c r="V58" s="84">
        <v>365</v>
      </c>
      <c r="W58" s="85">
        <v>10</v>
      </c>
      <c r="X58" s="94">
        <f t="shared" si="8"/>
        <v>1226</v>
      </c>
      <c r="Y58" s="85" t="str">
        <f t="shared" si="9"/>
        <v/>
      </c>
      <c r="Z58" s="94">
        <f t="shared" si="10"/>
        <v>34328</v>
      </c>
      <c r="AA58" s="85" t="str">
        <f t="shared" si="11"/>
        <v/>
      </c>
      <c r="AB58" s="94" t="str">
        <f t="shared" si="12"/>
        <v/>
      </c>
      <c r="AC58" s="95" t="str">
        <f t="shared" si="13"/>
        <v/>
      </c>
      <c r="AD58" s="178" t="str">
        <f t="shared" si="14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771</v>
      </c>
      <c r="D59" s="135">
        <v>2400</v>
      </c>
      <c r="E59" s="133" t="s">
        <v>783</v>
      </c>
      <c r="F59" s="82" t="s">
        <v>113</v>
      </c>
      <c r="G59" s="82" t="s">
        <v>114</v>
      </c>
      <c r="H59" s="84">
        <v>22</v>
      </c>
      <c r="I59" s="84">
        <v>1</v>
      </c>
      <c r="J59" s="84">
        <v>1</v>
      </c>
      <c r="K59" s="136">
        <f t="shared" si="6"/>
        <v>1</v>
      </c>
      <c r="L59" s="133" t="s">
        <v>3511</v>
      </c>
      <c r="M59" s="162"/>
      <c r="N59" s="162"/>
      <c r="O59" s="163"/>
      <c r="P59" s="164"/>
      <c r="Q59" s="165"/>
      <c r="R59" s="137">
        <f t="shared" si="16"/>
        <v>1</v>
      </c>
      <c r="S59" s="170"/>
      <c r="T59" s="176" t="str">
        <f t="shared" si="7"/>
        <v/>
      </c>
      <c r="U59" s="94">
        <v>8</v>
      </c>
      <c r="V59" s="84">
        <v>365</v>
      </c>
      <c r="W59" s="85">
        <v>10</v>
      </c>
      <c r="X59" s="94">
        <f t="shared" si="8"/>
        <v>642</v>
      </c>
      <c r="Y59" s="85" t="str">
        <f t="shared" si="9"/>
        <v/>
      </c>
      <c r="Z59" s="94">
        <f t="shared" si="10"/>
        <v>17976</v>
      </c>
      <c r="AA59" s="85" t="str">
        <f t="shared" si="11"/>
        <v/>
      </c>
      <c r="AB59" s="94" t="str">
        <f t="shared" si="12"/>
        <v/>
      </c>
      <c r="AC59" s="95" t="str">
        <f t="shared" si="13"/>
        <v/>
      </c>
      <c r="AD59" s="178" t="str">
        <f t="shared" si="14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197</v>
      </c>
      <c r="D60" s="135">
        <v>2400</v>
      </c>
      <c r="E60" s="133" t="s">
        <v>783</v>
      </c>
      <c r="F60" s="82" t="s">
        <v>113</v>
      </c>
      <c r="G60" s="82" t="s">
        <v>114</v>
      </c>
      <c r="H60" s="84">
        <v>22</v>
      </c>
      <c r="I60" s="84">
        <v>2</v>
      </c>
      <c r="J60" s="84">
        <v>1</v>
      </c>
      <c r="K60" s="136">
        <f t="shared" si="6"/>
        <v>2</v>
      </c>
      <c r="L60" s="133" t="s">
        <v>3511</v>
      </c>
      <c r="M60" s="162"/>
      <c r="N60" s="162"/>
      <c r="O60" s="163"/>
      <c r="P60" s="164"/>
      <c r="Q60" s="165"/>
      <c r="R60" s="137">
        <f t="shared" si="16"/>
        <v>2</v>
      </c>
      <c r="S60" s="170"/>
      <c r="T60" s="176" t="str">
        <f t="shared" si="7"/>
        <v/>
      </c>
      <c r="U60" s="94">
        <v>8</v>
      </c>
      <c r="V60" s="84">
        <v>365</v>
      </c>
      <c r="W60" s="85">
        <v>10</v>
      </c>
      <c r="X60" s="94">
        <f t="shared" si="8"/>
        <v>1284</v>
      </c>
      <c r="Y60" s="85" t="str">
        <f t="shared" si="9"/>
        <v/>
      </c>
      <c r="Z60" s="94">
        <f t="shared" si="10"/>
        <v>35952</v>
      </c>
      <c r="AA60" s="85" t="str">
        <f t="shared" si="11"/>
        <v/>
      </c>
      <c r="AB60" s="94" t="str">
        <f t="shared" si="12"/>
        <v/>
      </c>
      <c r="AC60" s="95" t="str">
        <f t="shared" si="13"/>
        <v/>
      </c>
      <c r="AD60" s="178" t="str">
        <f t="shared" si="14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197</v>
      </c>
      <c r="D61" s="135">
        <v>2400</v>
      </c>
      <c r="E61" s="133" t="s">
        <v>508</v>
      </c>
      <c r="F61" s="82" t="s">
        <v>795</v>
      </c>
      <c r="G61" s="82" t="s">
        <v>796</v>
      </c>
      <c r="H61" s="84">
        <v>5</v>
      </c>
      <c r="I61" s="84">
        <v>1</v>
      </c>
      <c r="J61" s="84">
        <v>1</v>
      </c>
      <c r="K61" s="136">
        <f t="shared" si="6"/>
        <v>1</v>
      </c>
      <c r="L61" s="133" t="s">
        <v>3511</v>
      </c>
      <c r="M61" s="162"/>
      <c r="N61" s="162"/>
      <c r="O61" s="163"/>
      <c r="P61" s="164"/>
      <c r="Q61" s="165"/>
      <c r="R61" s="137">
        <f t="shared" si="16"/>
        <v>1</v>
      </c>
      <c r="S61" s="170"/>
      <c r="T61" s="176" t="str">
        <f t="shared" si="7"/>
        <v/>
      </c>
      <c r="U61" s="94">
        <v>8</v>
      </c>
      <c r="V61" s="84">
        <v>365</v>
      </c>
      <c r="W61" s="85">
        <v>10</v>
      </c>
      <c r="X61" s="94">
        <f t="shared" si="8"/>
        <v>146</v>
      </c>
      <c r="Y61" s="85" t="str">
        <f t="shared" si="9"/>
        <v/>
      </c>
      <c r="Z61" s="94">
        <f t="shared" si="10"/>
        <v>4088</v>
      </c>
      <c r="AA61" s="85" t="str">
        <f t="shared" si="11"/>
        <v/>
      </c>
      <c r="AB61" s="94" t="str">
        <f t="shared" si="12"/>
        <v/>
      </c>
      <c r="AC61" s="95" t="str">
        <f t="shared" si="13"/>
        <v/>
      </c>
      <c r="AD61" s="178" t="str">
        <f t="shared" si="14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772</v>
      </c>
      <c r="D62" s="135">
        <v>2400</v>
      </c>
      <c r="E62" s="133" t="s">
        <v>275</v>
      </c>
      <c r="F62" s="82" t="s">
        <v>36</v>
      </c>
      <c r="G62" s="82" t="s">
        <v>142</v>
      </c>
      <c r="H62" s="84">
        <v>42</v>
      </c>
      <c r="I62" s="84">
        <v>16</v>
      </c>
      <c r="J62" s="84">
        <v>2</v>
      </c>
      <c r="K62" s="136">
        <f t="shared" si="6"/>
        <v>32</v>
      </c>
      <c r="L62" s="133" t="s">
        <v>3511</v>
      </c>
      <c r="M62" s="162"/>
      <c r="N62" s="162"/>
      <c r="O62" s="163"/>
      <c r="P62" s="164"/>
      <c r="Q62" s="165"/>
      <c r="R62" s="137">
        <f t="shared" si="16"/>
        <v>16</v>
      </c>
      <c r="S62" s="170"/>
      <c r="T62" s="176" t="str">
        <f t="shared" si="7"/>
        <v/>
      </c>
      <c r="U62" s="94">
        <v>8</v>
      </c>
      <c r="V62" s="84">
        <v>365</v>
      </c>
      <c r="W62" s="85">
        <v>10</v>
      </c>
      <c r="X62" s="94">
        <f t="shared" si="8"/>
        <v>39244</v>
      </c>
      <c r="Y62" s="85" t="str">
        <f t="shared" si="9"/>
        <v/>
      </c>
      <c r="Z62" s="94">
        <f t="shared" si="10"/>
        <v>1098832</v>
      </c>
      <c r="AA62" s="85" t="str">
        <f t="shared" si="11"/>
        <v/>
      </c>
      <c r="AB62" s="94" t="str">
        <f t="shared" si="12"/>
        <v/>
      </c>
      <c r="AC62" s="95" t="str">
        <f t="shared" si="13"/>
        <v/>
      </c>
      <c r="AD62" s="178" t="str">
        <f t="shared" si="14"/>
        <v/>
      </c>
    </row>
    <row r="63" spans="1:30" s="110" customFormat="1" ht="24.95" customHeight="1" x14ac:dyDescent="0.15">
      <c r="A63" s="133">
        <v>59</v>
      </c>
      <c r="B63" s="134">
        <v>1</v>
      </c>
      <c r="C63" s="134" t="s">
        <v>772</v>
      </c>
      <c r="D63" s="135">
        <v>2400</v>
      </c>
      <c r="E63" s="133" t="s">
        <v>264</v>
      </c>
      <c r="F63" s="82" t="s">
        <v>24</v>
      </c>
      <c r="G63" s="82" t="s">
        <v>797</v>
      </c>
      <c r="H63" s="84">
        <v>42</v>
      </c>
      <c r="I63" s="84">
        <v>6</v>
      </c>
      <c r="J63" s="84">
        <v>1</v>
      </c>
      <c r="K63" s="136">
        <f t="shared" si="6"/>
        <v>6</v>
      </c>
      <c r="L63" s="133" t="s">
        <v>3511</v>
      </c>
      <c r="M63" s="162"/>
      <c r="N63" s="162"/>
      <c r="O63" s="163"/>
      <c r="P63" s="164"/>
      <c r="Q63" s="165"/>
      <c r="R63" s="137">
        <f t="shared" si="16"/>
        <v>6</v>
      </c>
      <c r="S63" s="170"/>
      <c r="T63" s="176" t="str">
        <f t="shared" si="7"/>
        <v/>
      </c>
      <c r="U63" s="94">
        <v>8</v>
      </c>
      <c r="V63" s="84">
        <v>365</v>
      </c>
      <c r="W63" s="85">
        <v>10</v>
      </c>
      <c r="X63" s="94">
        <f t="shared" si="8"/>
        <v>7358</v>
      </c>
      <c r="Y63" s="85" t="str">
        <f t="shared" si="9"/>
        <v/>
      </c>
      <c r="Z63" s="94">
        <f t="shared" si="10"/>
        <v>206024</v>
      </c>
      <c r="AA63" s="85" t="str">
        <f t="shared" si="11"/>
        <v/>
      </c>
      <c r="AB63" s="94" t="str">
        <f t="shared" si="12"/>
        <v/>
      </c>
      <c r="AC63" s="95" t="str">
        <f t="shared" si="13"/>
        <v/>
      </c>
      <c r="AD63" s="178" t="str">
        <f t="shared" si="14"/>
        <v/>
      </c>
    </row>
    <row r="64" spans="1:30" s="110" customFormat="1" ht="24.95" customHeight="1" x14ac:dyDescent="0.15">
      <c r="A64" s="133">
        <v>60</v>
      </c>
      <c r="B64" s="134">
        <v>1</v>
      </c>
      <c r="C64" s="134" t="s">
        <v>773</v>
      </c>
      <c r="D64" s="135">
        <v>2400</v>
      </c>
      <c r="E64" s="133" t="s">
        <v>783</v>
      </c>
      <c r="F64" s="82" t="s">
        <v>113</v>
      </c>
      <c r="G64" s="82" t="s">
        <v>114</v>
      </c>
      <c r="H64" s="84">
        <v>22</v>
      </c>
      <c r="I64" s="84">
        <v>1</v>
      </c>
      <c r="J64" s="84">
        <v>1</v>
      </c>
      <c r="K64" s="136">
        <f t="shared" si="6"/>
        <v>1</v>
      </c>
      <c r="L64" s="133" t="s">
        <v>3511</v>
      </c>
      <c r="M64" s="162"/>
      <c r="N64" s="162"/>
      <c r="O64" s="163"/>
      <c r="P64" s="164"/>
      <c r="Q64" s="165"/>
      <c r="R64" s="137">
        <f t="shared" si="16"/>
        <v>1</v>
      </c>
      <c r="S64" s="170"/>
      <c r="T64" s="176" t="str">
        <f t="shared" si="7"/>
        <v/>
      </c>
      <c r="U64" s="94">
        <v>8</v>
      </c>
      <c r="V64" s="84">
        <v>365</v>
      </c>
      <c r="W64" s="85">
        <v>10</v>
      </c>
      <c r="X64" s="94">
        <f t="shared" si="8"/>
        <v>642</v>
      </c>
      <c r="Y64" s="85" t="str">
        <f t="shared" si="9"/>
        <v/>
      </c>
      <c r="Z64" s="94">
        <f t="shared" si="10"/>
        <v>17976</v>
      </c>
      <c r="AA64" s="85" t="str">
        <f t="shared" si="11"/>
        <v/>
      </c>
      <c r="AB64" s="94" t="str">
        <f t="shared" si="12"/>
        <v/>
      </c>
      <c r="AC64" s="95" t="str">
        <f t="shared" si="13"/>
        <v/>
      </c>
      <c r="AD64" s="178" t="str">
        <f t="shared" si="14"/>
        <v/>
      </c>
    </row>
    <row r="65" spans="1:30" s="110" customFormat="1" ht="24.95" customHeight="1" x14ac:dyDescent="0.15">
      <c r="A65" s="133">
        <v>61</v>
      </c>
      <c r="B65" s="134">
        <v>1</v>
      </c>
      <c r="C65" s="134" t="s">
        <v>773</v>
      </c>
      <c r="D65" s="135">
        <v>2400</v>
      </c>
      <c r="E65" s="133" t="s">
        <v>784</v>
      </c>
      <c r="F65" s="82" t="s">
        <v>113</v>
      </c>
      <c r="G65" s="82" t="s">
        <v>798</v>
      </c>
      <c r="H65" s="84">
        <v>22</v>
      </c>
      <c r="I65" s="84">
        <v>1</v>
      </c>
      <c r="J65" s="84">
        <v>1</v>
      </c>
      <c r="K65" s="136">
        <f t="shared" si="6"/>
        <v>1</v>
      </c>
      <c r="L65" s="133" t="s">
        <v>3511</v>
      </c>
      <c r="M65" s="162"/>
      <c r="N65" s="162"/>
      <c r="O65" s="163"/>
      <c r="P65" s="164"/>
      <c r="Q65" s="165"/>
      <c r="R65" s="137">
        <f t="shared" si="16"/>
        <v>1</v>
      </c>
      <c r="S65" s="170"/>
      <c r="T65" s="176" t="str">
        <f t="shared" si="7"/>
        <v/>
      </c>
      <c r="U65" s="94">
        <v>8</v>
      </c>
      <c r="V65" s="84">
        <v>365</v>
      </c>
      <c r="W65" s="85">
        <v>10</v>
      </c>
      <c r="X65" s="94">
        <f t="shared" si="8"/>
        <v>642</v>
      </c>
      <c r="Y65" s="85" t="str">
        <f t="shared" si="9"/>
        <v/>
      </c>
      <c r="Z65" s="94">
        <f t="shared" si="10"/>
        <v>17976</v>
      </c>
      <c r="AA65" s="85" t="str">
        <f t="shared" si="11"/>
        <v/>
      </c>
      <c r="AB65" s="94" t="str">
        <f t="shared" si="12"/>
        <v/>
      </c>
      <c r="AC65" s="95" t="str">
        <f t="shared" si="13"/>
        <v/>
      </c>
      <c r="AD65" s="178" t="str">
        <f t="shared" si="14"/>
        <v/>
      </c>
    </row>
    <row r="66" spans="1:30" s="110" customFormat="1" ht="24.95" customHeight="1" x14ac:dyDescent="0.15">
      <c r="A66" s="133">
        <v>62</v>
      </c>
      <c r="B66" s="134">
        <v>1</v>
      </c>
      <c r="C66" s="134" t="s">
        <v>170</v>
      </c>
      <c r="D66" s="135">
        <v>2400</v>
      </c>
      <c r="E66" s="133" t="s">
        <v>762</v>
      </c>
      <c r="F66" s="82" t="s">
        <v>44</v>
      </c>
      <c r="G66" s="82" t="s">
        <v>75</v>
      </c>
      <c r="H66" s="84">
        <v>40</v>
      </c>
      <c r="I66" s="84">
        <v>1</v>
      </c>
      <c r="J66" s="84">
        <v>1</v>
      </c>
      <c r="K66" s="136">
        <f t="shared" si="6"/>
        <v>1</v>
      </c>
      <c r="L66" s="133" t="s">
        <v>3511</v>
      </c>
      <c r="M66" s="162"/>
      <c r="N66" s="162"/>
      <c r="O66" s="163"/>
      <c r="P66" s="164"/>
      <c r="Q66" s="165"/>
      <c r="R66" s="137">
        <f t="shared" si="16"/>
        <v>1</v>
      </c>
      <c r="S66" s="170"/>
      <c r="T66" s="176" t="str">
        <f t="shared" si="7"/>
        <v/>
      </c>
      <c r="U66" s="94">
        <v>8</v>
      </c>
      <c r="V66" s="84">
        <v>365</v>
      </c>
      <c r="W66" s="85">
        <v>10</v>
      </c>
      <c r="X66" s="94">
        <f t="shared" si="8"/>
        <v>1168</v>
      </c>
      <c r="Y66" s="85" t="str">
        <f t="shared" si="9"/>
        <v/>
      </c>
      <c r="Z66" s="94">
        <f t="shared" si="10"/>
        <v>32704</v>
      </c>
      <c r="AA66" s="85" t="str">
        <f t="shared" si="11"/>
        <v/>
      </c>
      <c r="AB66" s="94" t="str">
        <f t="shared" si="12"/>
        <v/>
      </c>
      <c r="AC66" s="95" t="str">
        <f t="shared" si="13"/>
        <v/>
      </c>
      <c r="AD66" s="178" t="str">
        <f t="shared" si="14"/>
        <v/>
      </c>
    </row>
    <row r="67" spans="1:30" s="110" customFormat="1" ht="24.95" customHeight="1" x14ac:dyDescent="0.15">
      <c r="A67" s="133">
        <v>63</v>
      </c>
      <c r="B67" s="134">
        <v>1</v>
      </c>
      <c r="C67" s="134" t="s">
        <v>170</v>
      </c>
      <c r="D67" s="135">
        <v>2400</v>
      </c>
      <c r="E67" s="133" t="s">
        <v>763</v>
      </c>
      <c r="F67" s="82" t="s">
        <v>799</v>
      </c>
      <c r="G67" s="82" t="s">
        <v>106</v>
      </c>
      <c r="H67" s="84">
        <v>30</v>
      </c>
      <c r="I67" s="84">
        <v>1</v>
      </c>
      <c r="J67" s="84">
        <v>2</v>
      </c>
      <c r="K67" s="136">
        <f t="shared" si="6"/>
        <v>2</v>
      </c>
      <c r="L67" s="133" t="s">
        <v>3511</v>
      </c>
      <c r="M67" s="162"/>
      <c r="N67" s="162"/>
      <c r="O67" s="163"/>
      <c r="P67" s="164"/>
      <c r="Q67" s="165"/>
      <c r="R67" s="137">
        <f t="shared" si="16"/>
        <v>1</v>
      </c>
      <c r="S67" s="170"/>
      <c r="T67" s="176" t="str">
        <f t="shared" si="7"/>
        <v/>
      </c>
      <c r="U67" s="94">
        <v>8</v>
      </c>
      <c r="V67" s="84">
        <v>365</v>
      </c>
      <c r="W67" s="85">
        <v>10</v>
      </c>
      <c r="X67" s="94">
        <f t="shared" si="8"/>
        <v>1752</v>
      </c>
      <c r="Y67" s="85" t="str">
        <f t="shared" si="9"/>
        <v/>
      </c>
      <c r="Z67" s="94">
        <f t="shared" si="10"/>
        <v>49056</v>
      </c>
      <c r="AA67" s="85" t="str">
        <f t="shared" si="11"/>
        <v/>
      </c>
      <c r="AB67" s="94" t="str">
        <f t="shared" si="12"/>
        <v/>
      </c>
      <c r="AC67" s="95" t="str">
        <f t="shared" si="13"/>
        <v/>
      </c>
      <c r="AD67" s="178" t="str">
        <f t="shared" si="14"/>
        <v/>
      </c>
    </row>
    <row r="68" spans="1:30" s="110" customFormat="1" ht="24.95" customHeight="1" x14ac:dyDescent="0.15">
      <c r="A68" s="133">
        <v>64</v>
      </c>
      <c r="B68" s="134">
        <v>1</v>
      </c>
      <c r="C68" s="134" t="s">
        <v>774</v>
      </c>
      <c r="D68" s="135">
        <v>2400</v>
      </c>
      <c r="E68" s="133" t="s">
        <v>785</v>
      </c>
      <c r="F68" s="82" t="s">
        <v>52</v>
      </c>
      <c r="G68" s="82" t="s">
        <v>53</v>
      </c>
      <c r="H68" s="84">
        <v>42</v>
      </c>
      <c r="I68" s="84">
        <v>6</v>
      </c>
      <c r="J68" s="84">
        <v>3</v>
      </c>
      <c r="K68" s="136">
        <f t="shared" si="6"/>
        <v>18</v>
      </c>
      <c r="L68" s="133" t="s">
        <v>3511</v>
      </c>
      <c r="M68" s="162"/>
      <c r="N68" s="162"/>
      <c r="O68" s="163"/>
      <c r="P68" s="164"/>
      <c r="Q68" s="165"/>
      <c r="R68" s="137">
        <f t="shared" si="16"/>
        <v>6</v>
      </c>
      <c r="S68" s="170"/>
      <c r="T68" s="176" t="str">
        <f t="shared" si="7"/>
        <v/>
      </c>
      <c r="U68" s="94">
        <v>8</v>
      </c>
      <c r="V68" s="84">
        <v>365</v>
      </c>
      <c r="W68" s="85">
        <v>10</v>
      </c>
      <c r="X68" s="94">
        <f t="shared" si="8"/>
        <v>22075</v>
      </c>
      <c r="Y68" s="85" t="str">
        <f t="shared" si="9"/>
        <v/>
      </c>
      <c r="Z68" s="94">
        <f t="shared" si="10"/>
        <v>618100</v>
      </c>
      <c r="AA68" s="85" t="str">
        <f t="shared" si="11"/>
        <v/>
      </c>
      <c r="AB68" s="94" t="str">
        <f t="shared" si="12"/>
        <v/>
      </c>
      <c r="AC68" s="95" t="str">
        <f t="shared" si="13"/>
        <v/>
      </c>
      <c r="AD68" s="178" t="str">
        <f t="shared" si="14"/>
        <v/>
      </c>
    </row>
    <row r="69" spans="1:30" s="110" customFormat="1" ht="24.95" customHeight="1" x14ac:dyDescent="0.15">
      <c r="A69" s="133">
        <v>65</v>
      </c>
      <c r="B69" s="134">
        <v>1</v>
      </c>
      <c r="C69" s="134" t="s">
        <v>775</v>
      </c>
      <c r="D69" s="135">
        <v>2400</v>
      </c>
      <c r="E69" s="133" t="s">
        <v>267</v>
      </c>
      <c r="F69" s="82" t="s">
        <v>24</v>
      </c>
      <c r="G69" s="82" t="s">
        <v>49</v>
      </c>
      <c r="H69" s="84">
        <v>42</v>
      </c>
      <c r="I69" s="84">
        <v>1</v>
      </c>
      <c r="J69" s="84">
        <v>1</v>
      </c>
      <c r="K69" s="136">
        <f t="shared" si="6"/>
        <v>1</v>
      </c>
      <c r="L69" s="133" t="s">
        <v>3511</v>
      </c>
      <c r="M69" s="162"/>
      <c r="N69" s="162"/>
      <c r="O69" s="163"/>
      <c r="P69" s="164"/>
      <c r="Q69" s="165"/>
      <c r="R69" s="137">
        <f t="shared" si="16"/>
        <v>1</v>
      </c>
      <c r="S69" s="170"/>
      <c r="T69" s="176" t="str">
        <f t="shared" si="7"/>
        <v/>
      </c>
      <c r="U69" s="94">
        <v>8</v>
      </c>
      <c r="V69" s="84">
        <v>365</v>
      </c>
      <c r="W69" s="85">
        <v>10</v>
      </c>
      <c r="X69" s="94">
        <f t="shared" si="8"/>
        <v>1226</v>
      </c>
      <c r="Y69" s="85" t="str">
        <f t="shared" si="9"/>
        <v/>
      </c>
      <c r="Z69" s="94">
        <f t="shared" si="10"/>
        <v>34328</v>
      </c>
      <c r="AA69" s="85" t="str">
        <f t="shared" si="11"/>
        <v/>
      </c>
      <c r="AB69" s="94" t="str">
        <f t="shared" si="12"/>
        <v/>
      </c>
      <c r="AC69" s="95" t="str">
        <f t="shared" si="13"/>
        <v/>
      </c>
      <c r="AD69" s="178" t="str">
        <f t="shared" si="14"/>
        <v/>
      </c>
    </row>
    <row r="70" spans="1:30" s="110" customFormat="1" ht="24.95" customHeight="1" x14ac:dyDescent="0.15">
      <c r="A70" s="133">
        <v>66</v>
      </c>
      <c r="B70" s="134">
        <v>1</v>
      </c>
      <c r="C70" s="134" t="s">
        <v>775</v>
      </c>
      <c r="D70" s="135">
        <v>2400</v>
      </c>
      <c r="E70" s="133" t="s">
        <v>569</v>
      </c>
      <c r="F70" s="82" t="s">
        <v>717</v>
      </c>
      <c r="G70" s="82" t="s">
        <v>792</v>
      </c>
      <c r="H70" s="84">
        <v>62</v>
      </c>
      <c r="I70" s="84">
        <v>1</v>
      </c>
      <c r="J70" s="84">
        <v>1</v>
      </c>
      <c r="K70" s="136">
        <f t="shared" si="6"/>
        <v>1</v>
      </c>
      <c r="L70" s="133" t="s">
        <v>3511</v>
      </c>
      <c r="M70" s="162"/>
      <c r="N70" s="162"/>
      <c r="O70" s="163"/>
      <c r="P70" s="164"/>
      <c r="Q70" s="165"/>
      <c r="R70" s="137">
        <f t="shared" si="16"/>
        <v>1</v>
      </c>
      <c r="S70" s="170"/>
      <c r="T70" s="176" t="str">
        <f t="shared" si="7"/>
        <v/>
      </c>
      <c r="U70" s="94">
        <v>8</v>
      </c>
      <c r="V70" s="84">
        <v>365</v>
      </c>
      <c r="W70" s="85">
        <v>10</v>
      </c>
      <c r="X70" s="94">
        <f t="shared" si="8"/>
        <v>1810</v>
      </c>
      <c r="Y70" s="85" t="str">
        <f t="shared" si="9"/>
        <v/>
      </c>
      <c r="Z70" s="94">
        <f t="shared" si="10"/>
        <v>50680</v>
      </c>
      <c r="AA70" s="85" t="str">
        <f t="shared" si="11"/>
        <v/>
      </c>
      <c r="AB70" s="94" t="str">
        <f t="shared" si="12"/>
        <v/>
      </c>
      <c r="AC70" s="95" t="str">
        <f t="shared" si="13"/>
        <v/>
      </c>
      <c r="AD70" s="178" t="str">
        <f t="shared" si="14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775</v>
      </c>
      <c r="D71" s="135">
        <v>2400</v>
      </c>
      <c r="E71" s="133" t="s">
        <v>786</v>
      </c>
      <c r="F71" s="82" t="s">
        <v>800</v>
      </c>
      <c r="G71" s="82" t="s">
        <v>801</v>
      </c>
      <c r="H71" s="84">
        <v>30</v>
      </c>
      <c r="I71" s="84">
        <v>1</v>
      </c>
      <c r="J71" s="84">
        <v>1</v>
      </c>
      <c r="K71" s="136">
        <f t="shared" ref="K71:K103" si="17">+I71*J71</f>
        <v>1</v>
      </c>
      <c r="L71" s="133" t="s">
        <v>3511</v>
      </c>
      <c r="M71" s="162"/>
      <c r="N71" s="162"/>
      <c r="O71" s="163"/>
      <c r="P71" s="164"/>
      <c r="Q71" s="165"/>
      <c r="R71" s="137">
        <f t="shared" si="16"/>
        <v>1</v>
      </c>
      <c r="S71" s="170"/>
      <c r="T71" s="176" t="str">
        <f t="shared" ref="T71:T103" si="18">IFERROR(IF(S71="","",R71*S71),"-")</f>
        <v/>
      </c>
      <c r="U71" s="94">
        <v>8</v>
      </c>
      <c r="V71" s="84">
        <v>365</v>
      </c>
      <c r="W71" s="85">
        <v>10</v>
      </c>
      <c r="X71" s="94">
        <f t="shared" ref="X71:X103" si="19">IFERROR(IF(H71="","",ROUNDDOWN(H71/1000*K71*U71*V71*W71,0)),"-")</f>
        <v>876</v>
      </c>
      <c r="Y71" s="85" t="str">
        <f t="shared" ref="Y71:Y103" si="20">IFERROR(IF(Q71="","",ROUNDDOWN(Q71/1000*R71*U71*V71*W71,0)),"-")</f>
        <v/>
      </c>
      <c r="Z71" s="94">
        <f t="shared" ref="Z71:Z103" si="21">IFERROR(IF(H71="","",ROUNDDOWN(X71*$V$2,0)),"-")</f>
        <v>24528</v>
      </c>
      <c r="AA71" s="85" t="str">
        <f t="shared" ref="AA71:AA103" si="22">IFERROR(IF(Q71="","",ROUNDDOWN(Y71*$V$2,0)),"-")</f>
        <v/>
      </c>
      <c r="AB71" s="94" t="str">
        <f t="shared" ref="AB71:AB103" si="23">IFERROR(IF(Q71="","",ROUNDDOWN(X71-Y71,0)),"-")</f>
        <v/>
      </c>
      <c r="AC71" s="95" t="str">
        <f t="shared" ref="AC71:AC103" si="24">IFERROR(IF(Q71="","",ROUNDDOWN(Z71-AA71,0)),"-")</f>
        <v/>
      </c>
      <c r="AD71" s="178" t="str">
        <f t="shared" ref="AD71:AD103" si="25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775</v>
      </c>
      <c r="D72" s="135">
        <v>2400</v>
      </c>
      <c r="E72" s="133" t="s">
        <v>267</v>
      </c>
      <c r="F72" s="82" t="s">
        <v>24</v>
      </c>
      <c r="G72" s="82" t="s">
        <v>49</v>
      </c>
      <c r="H72" s="84">
        <v>42</v>
      </c>
      <c r="I72" s="84">
        <v>1</v>
      </c>
      <c r="J72" s="84">
        <v>1</v>
      </c>
      <c r="K72" s="136">
        <f t="shared" si="17"/>
        <v>1</v>
      </c>
      <c r="L72" s="133" t="s">
        <v>3511</v>
      </c>
      <c r="M72" s="162"/>
      <c r="N72" s="162"/>
      <c r="O72" s="163"/>
      <c r="P72" s="164"/>
      <c r="Q72" s="165"/>
      <c r="R72" s="137">
        <f t="shared" si="16"/>
        <v>1</v>
      </c>
      <c r="S72" s="170"/>
      <c r="T72" s="176" t="str">
        <f t="shared" si="18"/>
        <v/>
      </c>
      <c r="U72" s="94">
        <v>8</v>
      </c>
      <c r="V72" s="84">
        <v>365</v>
      </c>
      <c r="W72" s="85">
        <v>10</v>
      </c>
      <c r="X72" s="94">
        <f t="shared" si="19"/>
        <v>1226</v>
      </c>
      <c r="Y72" s="85" t="str">
        <f t="shared" si="20"/>
        <v/>
      </c>
      <c r="Z72" s="94">
        <f t="shared" si="21"/>
        <v>34328</v>
      </c>
      <c r="AA72" s="85" t="str">
        <f t="shared" si="22"/>
        <v/>
      </c>
      <c r="AB72" s="94" t="str">
        <f t="shared" si="23"/>
        <v/>
      </c>
      <c r="AC72" s="95" t="str">
        <f t="shared" si="24"/>
        <v/>
      </c>
      <c r="AD72" s="178" t="str">
        <f t="shared" si="25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775</v>
      </c>
      <c r="D73" s="135">
        <v>2400</v>
      </c>
      <c r="E73" s="133" t="s">
        <v>572</v>
      </c>
      <c r="F73" s="82" t="s">
        <v>759</v>
      </c>
      <c r="G73" s="82" t="s">
        <v>75</v>
      </c>
      <c r="H73" s="84">
        <v>40</v>
      </c>
      <c r="I73" s="84">
        <v>1</v>
      </c>
      <c r="J73" s="84">
        <v>1</v>
      </c>
      <c r="K73" s="136">
        <f t="shared" si="17"/>
        <v>1</v>
      </c>
      <c r="L73" s="133" t="s">
        <v>3511</v>
      </c>
      <c r="M73" s="162"/>
      <c r="N73" s="162"/>
      <c r="O73" s="163"/>
      <c r="P73" s="164"/>
      <c r="Q73" s="165"/>
      <c r="R73" s="137">
        <f t="shared" si="16"/>
        <v>1</v>
      </c>
      <c r="S73" s="170"/>
      <c r="T73" s="176" t="str">
        <f t="shared" si="18"/>
        <v/>
      </c>
      <c r="U73" s="94">
        <v>8</v>
      </c>
      <c r="V73" s="84">
        <v>365</v>
      </c>
      <c r="W73" s="85">
        <v>10</v>
      </c>
      <c r="X73" s="94">
        <f t="shared" si="19"/>
        <v>1168</v>
      </c>
      <c r="Y73" s="85" t="str">
        <f t="shared" si="20"/>
        <v/>
      </c>
      <c r="Z73" s="94">
        <f t="shared" si="21"/>
        <v>32704</v>
      </c>
      <c r="AA73" s="85" t="str">
        <f t="shared" si="22"/>
        <v/>
      </c>
      <c r="AB73" s="94" t="str">
        <f t="shared" si="23"/>
        <v/>
      </c>
      <c r="AC73" s="95" t="str">
        <f t="shared" si="24"/>
        <v/>
      </c>
      <c r="AD73" s="178" t="str">
        <f t="shared" si="25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775</v>
      </c>
      <c r="D74" s="135">
        <v>2400</v>
      </c>
      <c r="E74" s="133" t="s">
        <v>787</v>
      </c>
      <c r="F74" s="82" t="s">
        <v>586</v>
      </c>
      <c r="G74" s="82" t="s">
        <v>75</v>
      </c>
      <c r="H74" s="84">
        <v>10</v>
      </c>
      <c r="I74" s="84">
        <v>1</v>
      </c>
      <c r="J74" s="84">
        <v>1</v>
      </c>
      <c r="K74" s="136">
        <f t="shared" si="17"/>
        <v>1</v>
      </c>
      <c r="L74" s="133" t="s">
        <v>3511</v>
      </c>
      <c r="M74" s="162"/>
      <c r="N74" s="162"/>
      <c r="O74" s="163"/>
      <c r="P74" s="164"/>
      <c r="Q74" s="165"/>
      <c r="R74" s="137">
        <f t="shared" si="16"/>
        <v>1</v>
      </c>
      <c r="S74" s="170"/>
      <c r="T74" s="176" t="str">
        <f t="shared" si="18"/>
        <v/>
      </c>
      <c r="U74" s="94">
        <v>8</v>
      </c>
      <c r="V74" s="84">
        <v>365</v>
      </c>
      <c r="W74" s="85">
        <v>10</v>
      </c>
      <c r="X74" s="94">
        <f t="shared" si="19"/>
        <v>292</v>
      </c>
      <c r="Y74" s="85" t="str">
        <f t="shared" si="20"/>
        <v/>
      </c>
      <c r="Z74" s="94">
        <f t="shared" si="21"/>
        <v>8176</v>
      </c>
      <c r="AA74" s="85" t="str">
        <f t="shared" si="22"/>
        <v/>
      </c>
      <c r="AB74" s="94" t="str">
        <f t="shared" si="23"/>
        <v/>
      </c>
      <c r="AC74" s="95" t="str">
        <f t="shared" si="24"/>
        <v/>
      </c>
      <c r="AD74" s="178" t="str">
        <f t="shared" si="25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776</v>
      </c>
      <c r="D75" s="135">
        <v>2400</v>
      </c>
      <c r="E75" s="133" t="s">
        <v>269</v>
      </c>
      <c r="F75" s="82" t="s">
        <v>92</v>
      </c>
      <c r="G75" s="82" t="s">
        <v>61</v>
      </c>
      <c r="H75" s="84">
        <v>42</v>
      </c>
      <c r="I75" s="84">
        <v>2</v>
      </c>
      <c r="J75" s="84">
        <v>6</v>
      </c>
      <c r="K75" s="136">
        <f t="shared" si="17"/>
        <v>12</v>
      </c>
      <c r="L75" s="133" t="s">
        <v>3511</v>
      </c>
      <c r="M75" s="162"/>
      <c r="N75" s="162"/>
      <c r="O75" s="163"/>
      <c r="P75" s="164"/>
      <c r="Q75" s="165"/>
      <c r="R75" s="137">
        <f t="shared" si="16"/>
        <v>2</v>
      </c>
      <c r="S75" s="170"/>
      <c r="T75" s="176" t="str">
        <f t="shared" si="18"/>
        <v/>
      </c>
      <c r="U75" s="94">
        <v>8</v>
      </c>
      <c r="V75" s="84">
        <v>365</v>
      </c>
      <c r="W75" s="85">
        <v>10</v>
      </c>
      <c r="X75" s="94">
        <f t="shared" si="19"/>
        <v>14716</v>
      </c>
      <c r="Y75" s="85" t="str">
        <f t="shared" si="20"/>
        <v/>
      </c>
      <c r="Z75" s="94">
        <f t="shared" si="21"/>
        <v>412048</v>
      </c>
      <c r="AA75" s="85" t="str">
        <f t="shared" si="22"/>
        <v/>
      </c>
      <c r="AB75" s="94" t="str">
        <f t="shared" si="23"/>
        <v/>
      </c>
      <c r="AC75" s="95" t="str">
        <f t="shared" si="24"/>
        <v/>
      </c>
      <c r="AD75" s="178" t="str">
        <f t="shared" si="25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776</v>
      </c>
      <c r="D76" s="135">
        <v>2400</v>
      </c>
      <c r="E76" s="133" t="s">
        <v>787</v>
      </c>
      <c r="F76" s="82" t="s">
        <v>586</v>
      </c>
      <c r="G76" s="82" t="s">
        <v>75</v>
      </c>
      <c r="H76" s="84">
        <v>10</v>
      </c>
      <c r="I76" s="84">
        <v>1</v>
      </c>
      <c r="J76" s="84">
        <v>1</v>
      </c>
      <c r="K76" s="136">
        <f t="shared" si="17"/>
        <v>1</v>
      </c>
      <c r="L76" s="133" t="s">
        <v>3511</v>
      </c>
      <c r="M76" s="162"/>
      <c r="N76" s="162"/>
      <c r="O76" s="163"/>
      <c r="P76" s="164"/>
      <c r="Q76" s="165"/>
      <c r="R76" s="137">
        <f t="shared" si="16"/>
        <v>1</v>
      </c>
      <c r="S76" s="170"/>
      <c r="T76" s="176" t="str">
        <f t="shared" si="18"/>
        <v/>
      </c>
      <c r="U76" s="94">
        <v>8</v>
      </c>
      <c r="V76" s="84">
        <v>365</v>
      </c>
      <c r="W76" s="85">
        <v>10</v>
      </c>
      <c r="X76" s="94">
        <f t="shared" si="19"/>
        <v>292</v>
      </c>
      <c r="Y76" s="85" t="str">
        <f t="shared" si="20"/>
        <v/>
      </c>
      <c r="Z76" s="94">
        <f t="shared" si="21"/>
        <v>8176</v>
      </c>
      <c r="AA76" s="85" t="str">
        <f t="shared" si="22"/>
        <v/>
      </c>
      <c r="AB76" s="94" t="str">
        <f t="shared" si="23"/>
        <v/>
      </c>
      <c r="AC76" s="95" t="str">
        <f t="shared" si="24"/>
        <v/>
      </c>
      <c r="AD76" s="178" t="str">
        <f t="shared" si="25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777</v>
      </c>
      <c r="D77" s="135">
        <v>2400</v>
      </c>
      <c r="E77" s="133" t="s">
        <v>783</v>
      </c>
      <c r="F77" s="82" t="s">
        <v>113</v>
      </c>
      <c r="G77" s="82" t="s">
        <v>114</v>
      </c>
      <c r="H77" s="84">
        <v>22</v>
      </c>
      <c r="I77" s="84">
        <v>1</v>
      </c>
      <c r="J77" s="84">
        <v>1</v>
      </c>
      <c r="K77" s="136">
        <f t="shared" si="17"/>
        <v>1</v>
      </c>
      <c r="L77" s="133" t="s">
        <v>3511</v>
      </c>
      <c r="M77" s="162"/>
      <c r="N77" s="162"/>
      <c r="O77" s="163"/>
      <c r="P77" s="164"/>
      <c r="Q77" s="165"/>
      <c r="R77" s="137">
        <f t="shared" si="16"/>
        <v>1</v>
      </c>
      <c r="S77" s="170"/>
      <c r="T77" s="176" t="str">
        <f t="shared" si="18"/>
        <v/>
      </c>
      <c r="U77" s="94">
        <v>8</v>
      </c>
      <c r="V77" s="84">
        <v>365</v>
      </c>
      <c r="W77" s="85">
        <v>10</v>
      </c>
      <c r="X77" s="94">
        <f t="shared" si="19"/>
        <v>642</v>
      </c>
      <c r="Y77" s="85" t="str">
        <f t="shared" si="20"/>
        <v/>
      </c>
      <c r="Z77" s="94">
        <f t="shared" si="21"/>
        <v>17976</v>
      </c>
      <c r="AA77" s="85" t="str">
        <f t="shared" si="22"/>
        <v/>
      </c>
      <c r="AB77" s="94" t="str">
        <f t="shared" si="23"/>
        <v/>
      </c>
      <c r="AC77" s="95" t="str">
        <f t="shared" si="24"/>
        <v/>
      </c>
      <c r="AD77" s="178" t="str">
        <f t="shared" si="25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777</v>
      </c>
      <c r="D78" s="135">
        <v>2400</v>
      </c>
      <c r="E78" s="133" t="s">
        <v>572</v>
      </c>
      <c r="F78" s="82" t="s">
        <v>759</v>
      </c>
      <c r="G78" s="82" t="s">
        <v>75</v>
      </c>
      <c r="H78" s="84">
        <v>40</v>
      </c>
      <c r="I78" s="84">
        <v>2</v>
      </c>
      <c r="J78" s="84">
        <v>1</v>
      </c>
      <c r="K78" s="136">
        <f t="shared" si="17"/>
        <v>2</v>
      </c>
      <c r="L78" s="133" t="s">
        <v>3511</v>
      </c>
      <c r="M78" s="162"/>
      <c r="N78" s="162"/>
      <c r="O78" s="163"/>
      <c r="P78" s="164"/>
      <c r="Q78" s="165"/>
      <c r="R78" s="137">
        <f t="shared" si="16"/>
        <v>2</v>
      </c>
      <c r="S78" s="170"/>
      <c r="T78" s="176" t="str">
        <f t="shared" si="18"/>
        <v/>
      </c>
      <c r="U78" s="94">
        <v>8</v>
      </c>
      <c r="V78" s="84">
        <v>365</v>
      </c>
      <c r="W78" s="85">
        <v>10</v>
      </c>
      <c r="X78" s="94">
        <f t="shared" si="19"/>
        <v>2336</v>
      </c>
      <c r="Y78" s="85" t="str">
        <f t="shared" si="20"/>
        <v/>
      </c>
      <c r="Z78" s="94">
        <f t="shared" si="21"/>
        <v>65408</v>
      </c>
      <c r="AA78" s="85" t="str">
        <f t="shared" si="22"/>
        <v/>
      </c>
      <c r="AB78" s="94" t="str">
        <f t="shared" si="23"/>
        <v/>
      </c>
      <c r="AC78" s="95" t="str">
        <f t="shared" si="24"/>
        <v/>
      </c>
      <c r="AD78" s="178" t="str">
        <f t="shared" si="25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777</v>
      </c>
      <c r="D79" s="135">
        <v>2400</v>
      </c>
      <c r="E79" s="133" t="s">
        <v>742</v>
      </c>
      <c r="F79" s="82" t="s">
        <v>36</v>
      </c>
      <c r="G79" s="82" t="s">
        <v>79</v>
      </c>
      <c r="H79" s="84">
        <v>42</v>
      </c>
      <c r="I79" s="84">
        <v>3</v>
      </c>
      <c r="J79" s="84">
        <v>2</v>
      </c>
      <c r="K79" s="136">
        <f t="shared" si="17"/>
        <v>6</v>
      </c>
      <c r="L79" s="133" t="s">
        <v>3511</v>
      </c>
      <c r="M79" s="162"/>
      <c r="N79" s="162"/>
      <c r="O79" s="163"/>
      <c r="P79" s="164"/>
      <c r="Q79" s="165"/>
      <c r="R79" s="137">
        <f t="shared" si="16"/>
        <v>3</v>
      </c>
      <c r="S79" s="170"/>
      <c r="T79" s="176" t="str">
        <f t="shared" si="18"/>
        <v/>
      </c>
      <c r="U79" s="94">
        <v>8</v>
      </c>
      <c r="V79" s="84">
        <v>365</v>
      </c>
      <c r="W79" s="85">
        <v>10</v>
      </c>
      <c r="X79" s="94">
        <f t="shared" si="19"/>
        <v>7358</v>
      </c>
      <c r="Y79" s="85" t="str">
        <f t="shared" si="20"/>
        <v/>
      </c>
      <c r="Z79" s="94">
        <f t="shared" si="21"/>
        <v>206024</v>
      </c>
      <c r="AA79" s="85" t="str">
        <f t="shared" si="22"/>
        <v/>
      </c>
      <c r="AB79" s="94" t="str">
        <f t="shared" si="23"/>
        <v/>
      </c>
      <c r="AC79" s="95" t="str">
        <f t="shared" si="24"/>
        <v/>
      </c>
      <c r="AD79" s="178" t="str">
        <f t="shared" si="25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777</v>
      </c>
      <c r="D80" s="135">
        <v>2400</v>
      </c>
      <c r="E80" s="133" t="s">
        <v>765</v>
      </c>
      <c r="F80" s="82" t="s">
        <v>36</v>
      </c>
      <c r="G80" s="82" t="s">
        <v>750</v>
      </c>
      <c r="H80" s="84">
        <v>42</v>
      </c>
      <c r="I80" s="84">
        <v>4</v>
      </c>
      <c r="J80" s="84">
        <v>2</v>
      </c>
      <c r="K80" s="136">
        <f t="shared" si="17"/>
        <v>8</v>
      </c>
      <c r="L80" s="133" t="s">
        <v>3511</v>
      </c>
      <c r="M80" s="162"/>
      <c r="N80" s="162"/>
      <c r="O80" s="163"/>
      <c r="P80" s="164"/>
      <c r="Q80" s="165"/>
      <c r="R80" s="137">
        <f t="shared" si="16"/>
        <v>4</v>
      </c>
      <c r="S80" s="170"/>
      <c r="T80" s="176" t="str">
        <f t="shared" si="18"/>
        <v/>
      </c>
      <c r="U80" s="94">
        <v>8</v>
      </c>
      <c r="V80" s="84">
        <v>365</v>
      </c>
      <c r="W80" s="85">
        <v>10</v>
      </c>
      <c r="X80" s="94">
        <f t="shared" si="19"/>
        <v>9811</v>
      </c>
      <c r="Y80" s="85" t="str">
        <f t="shared" si="20"/>
        <v/>
      </c>
      <c r="Z80" s="94">
        <f t="shared" si="21"/>
        <v>274708</v>
      </c>
      <c r="AA80" s="85" t="str">
        <f t="shared" si="22"/>
        <v/>
      </c>
      <c r="AB80" s="94" t="str">
        <f t="shared" si="23"/>
        <v/>
      </c>
      <c r="AC80" s="95" t="str">
        <f t="shared" si="24"/>
        <v/>
      </c>
      <c r="AD80" s="178" t="str">
        <f t="shared" si="25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778</v>
      </c>
      <c r="D81" s="135">
        <v>2400</v>
      </c>
      <c r="E81" s="133" t="s">
        <v>788</v>
      </c>
      <c r="F81" s="82" t="s">
        <v>206</v>
      </c>
      <c r="G81" s="82" t="s">
        <v>207</v>
      </c>
      <c r="H81" s="84">
        <v>22</v>
      </c>
      <c r="I81" s="84">
        <v>6</v>
      </c>
      <c r="J81" s="84">
        <v>4</v>
      </c>
      <c r="K81" s="136">
        <f t="shared" si="17"/>
        <v>24</v>
      </c>
      <c r="L81" s="133" t="s">
        <v>3511</v>
      </c>
      <c r="M81" s="162"/>
      <c r="N81" s="162"/>
      <c r="O81" s="163"/>
      <c r="P81" s="164"/>
      <c r="Q81" s="165"/>
      <c r="R81" s="137">
        <f t="shared" si="16"/>
        <v>6</v>
      </c>
      <c r="S81" s="170"/>
      <c r="T81" s="176" t="str">
        <f t="shared" si="18"/>
        <v/>
      </c>
      <c r="U81" s="94">
        <v>8</v>
      </c>
      <c r="V81" s="84">
        <v>365</v>
      </c>
      <c r="W81" s="85">
        <v>10</v>
      </c>
      <c r="X81" s="94">
        <f t="shared" si="19"/>
        <v>15417</v>
      </c>
      <c r="Y81" s="85" t="str">
        <f t="shared" si="20"/>
        <v/>
      </c>
      <c r="Z81" s="94">
        <f t="shared" si="21"/>
        <v>431676</v>
      </c>
      <c r="AA81" s="85" t="str">
        <f t="shared" si="22"/>
        <v/>
      </c>
      <c r="AB81" s="94" t="str">
        <f t="shared" si="23"/>
        <v/>
      </c>
      <c r="AC81" s="95" t="str">
        <f t="shared" si="24"/>
        <v/>
      </c>
      <c r="AD81" s="178" t="str">
        <f t="shared" si="25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778</v>
      </c>
      <c r="D82" s="135">
        <v>2400</v>
      </c>
      <c r="E82" s="133" t="s">
        <v>256</v>
      </c>
      <c r="F82" s="82" t="s">
        <v>747</v>
      </c>
      <c r="G82" s="82" t="s">
        <v>479</v>
      </c>
      <c r="H82" s="84">
        <v>42</v>
      </c>
      <c r="I82" s="84">
        <v>1</v>
      </c>
      <c r="J82" s="84">
        <v>1</v>
      </c>
      <c r="K82" s="136">
        <f t="shared" si="17"/>
        <v>1</v>
      </c>
      <c r="L82" s="133" t="s">
        <v>3511</v>
      </c>
      <c r="M82" s="162"/>
      <c r="N82" s="162"/>
      <c r="O82" s="163"/>
      <c r="P82" s="164"/>
      <c r="Q82" s="165"/>
      <c r="R82" s="137">
        <f t="shared" si="16"/>
        <v>1</v>
      </c>
      <c r="S82" s="170"/>
      <c r="T82" s="176" t="str">
        <f t="shared" si="18"/>
        <v/>
      </c>
      <c r="U82" s="94">
        <v>24</v>
      </c>
      <c r="V82" s="84">
        <v>365</v>
      </c>
      <c r="W82" s="85">
        <v>10</v>
      </c>
      <c r="X82" s="94">
        <f t="shared" si="19"/>
        <v>3679</v>
      </c>
      <c r="Y82" s="85" t="str">
        <f t="shared" si="20"/>
        <v/>
      </c>
      <c r="Z82" s="94">
        <f t="shared" si="21"/>
        <v>103012</v>
      </c>
      <c r="AA82" s="85" t="str">
        <f t="shared" si="22"/>
        <v/>
      </c>
      <c r="AB82" s="94" t="str">
        <f t="shared" si="23"/>
        <v/>
      </c>
      <c r="AC82" s="95" t="str">
        <f t="shared" si="24"/>
        <v/>
      </c>
      <c r="AD82" s="178" t="str">
        <f t="shared" si="25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779</v>
      </c>
      <c r="D83" s="135">
        <v>2400</v>
      </c>
      <c r="E83" s="133" t="s">
        <v>788</v>
      </c>
      <c r="F83" s="82" t="s">
        <v>206</v>
      </c>
      <c r="G83" s="82" t="s">
        <v>207</v>
      </c>
      <c r="H83" s="84">
        <v>22</v>
      </c>
      <c r="I83" s="84">
        <v>6</v>
      </c>
      <c r="J83" s="84">
        <v>4</v>
      </c>
      <c r="K83" s="136">
        <f t="shared" si="17"/>
        <v>24</v>
      </c>
      <c r="L83" s="133" t="s">
        <v>3511</v>
      </c>
      <c r="M83" s="162"/>
      <c r="N83" s="162"/>
      <c r="O83" s="163"/>
      <c r="P83" s="164"/>
      <c r="Q83" s="165"/>
      <c r="R83" s="137">
        <f t="shared" si="16"/>
        <v>6</v>
      </c>
      <c r="S83" s="170"/>
      <c r="T83" s="176" t="str">
        <f t="shared" si="18"/>
        <v/>
      </c>
      <c r="U83" s="94">
        <v>8</v>
      </c>
      <c r="V83" s="84">
        <v>365</v>
      </c>
      <c r="W83" s="85">
        <v>10</v>
      </c>
      <c r="X83" s="94">
        <f t="shared" si="19"/>
        <v>15417</v>
      </c>
      <c r="Y83" s="85" t="str">
        <f t="shared" si="20"/>
        <v/>
      </c>
      <c r="Z83" s="94">
        <f t="shared" si="21"/>
        <v>431676</v>
      </c>
      <c r="AA83" s="85" t="str">
        <f t="shared" si="22"/>
        <v/>
      </c>
      <c r="AB83" s="94" t="str">
        <f t="shared" si="23"/>
        <v/>
      </c>
      <c r="AC83" s="95" t="str">
        <f t="shared" si="24"/>
        <v/>
      </c>
      <c r="AD83" s="178" t="str">
        <f t="shared" si="25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779</v>
      </c>
      <c r="D84" s="135">
        <v>2400</v>
      </c>
      <c r="E84" s="133" t="s">
        <v>789</v>
      </c>
      <c r="F84" s="82" t="s">
        <v>511</v>
      </c>
      <c r="G84" s="82" t="s">
        <v>45</v>
      </c>
      <c r="H84" s="84" t="s">
        <v>46</v>
      </c>
      <c r="I84" s="84">
        <v>1</v>
      </c>
      <c r="J84" s="84">
        <v>1</v>
      </c>
      <c r="K84" s="136">
        <f t="shared" si="17"/>
        <v>1</v>
      </c>
      <c r="L84" s="133" t="s">
        <v>3511</v>
      </c>
      <c r="M84" s="162"/>
      <c r="N84" s="162"/>
      <c r="O84" s="163"/>
      <c r="P84" s="164"/>
      <c r="Q84" s="165"/>
      <c r="R84" s="137">
        <f t="shared" si="16"/>
        <v>1</v>
      </c>
      <c r="S84" s="170"/>
      <c r="T84" s="176" t="str">
        <f t="shared" si="18"/>
        <v/>
      </c>
      <c r="U84" s="94" t="s">
        <v>213</v>
      </c>
      <c r="V84" s="84" t="s">
        <v>213</v>
      </c>
      <c r="W84" s="85" t="s">
        <v>213</v>
      </c>
      <c r="X84" s="94" t="str">
        <f t="shared" si="19"/>
        <v>-</v>
      </c>
      <c r="Y84" s="85" t="str">
        <f t="shared" si="20"/>
        <v/>
      </c>
      <c r="Z84" s="94" t="str">
        <f t="shared" si="21"/>
        <v>-</v>
      </c>
      <c r="AA84" s="85" t="str">
        <f t="shared" si="22"/>
        <v/>
      </c>
      <c r="AB84" s="94" t="str">
        <f t="shared" si="23"/>
        <v/>
      </c>
      <c r="AC84" s="95" t="str">
        <f t="shared" si="24"/>
        <v/>
      </c>
      <c r="AD84" s="178" t="str">
        <f t="shared" si="25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780</v>
      </c>
      <c r="D85" s="135">
        <v>2400</v>
      </c>
      <c r="E85" s="133" t="s">
        <v>282</v>
      </c>
      <c r="F85" s="82" t="s">
        <v>60</v>
      </c>
      <c r="G85" s="82" t="s">
        <v>61</v>
      </c>
      <c r="H85" s="84">
        <v>42</v>
      </c>
      <c r="I85" s="84">
        <v>2</v>
      </c>
      <c r="J85" s="84">
        <v>4</v>
      </c>
      <c r="K85" s="136">
        <f t="shared" si="17"/>
        <v>8</v>
      </c>
      <c r="L85" s="133" t="s">
        <v>3511</v>
      </c>
      <c r="M85" s="162"/>
      <c r="N85" s="162"/>
      <c r="O85" s="163"/>
      <c r="P85" s="164"/>
      <c r="Q85" s="165"/>
      <c r="R85" s="137">
        <f t="shared" ref="R85:R103" si="26">+I85</f>
        <v>2</v>
      </c>
      <c r="S85" s="170"/>
      <c r="T85" s="176" t="str">
        <f t="shared" si="18"/>
        <v/>
      </c>
      <c r="U85" s="94">
        <v>8</v>
      </c>
      <c r="V85" s="84">
        <v>365</v>
      </c>
      <c r="W85" s="85">
        <v>10</v>
      </c>
      <c r="X85" s="94">
        <f t="shared" si="19"/>
        <v>9811</v>
      </c>
      <c r="Y85" s="85" t="str">
        <f t="shared" si="20"/>
        <v/>
      </c>
      <c r="Z85" s="94">
        <f t="shared" si="21"/>
        <v>274708</v>
      </c>
      <c r="AA85" s="85" t="str">
        <f t="shared" si="22"/>
        <v/>
      </c>
      <c r="AB85" s="94" t="str">
        <f t="shared" si="23"/>
        <v/>
      </c>
      <c r="AC85" s="95" t="str">
        <f t="shared" si="24"/>
        <v/>
      </c>
      <c r="AD85" s="178" t="str">
        <f t="shared" si="25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780</v>
      </c>
      <c r="D86" s="135">
        <v>2400</v>
      </c>
      <c r="E86" s="133" t="s">
        <v>787</v>
      </c>
      <c r="F86" s="82" t="s">
        <v>586</v>
      </c>
      <c r="G86" s="82" t="s">
        <v>75</v>
      </c>
      <c r="H86" s="84">
        <v>10</v>
      </c>
      <c r="I86" s="84">
        <v>1</v>
      </c>
      <c r="J86" s="84">
        <v>1</v>
      </c>
      <c r="K86" s="136">
        <f t="shared" si="17"/>
        <v>1</v>
      </c>
      <c r="L86" s="133" t="s">
        <v>3511</v>
      </c>
      <c r="M86" s="162"/>
      <c r="N86" s="162"/>
      <c r="O86" s="163"/>
      <c r="P86" s="164"/>
      <c r="Q86" s="165"/>
      <c r="R86" s="137">
        <f t="shared" si="26"/>
        <v>1</v>
      </c>
      <c r="S86" s="170"/>
      <c r="T86" s="176" t="str">
        <f t="shared" si="18"/>
        <v/>
      </c>
      <c r="U86" s="94">
        <v>8</v>
      </c>
      <c r="V86" s="84">
        <v>365</v>
      </c>
      <c r="W86" s="85">
        <v>10</v>
      </c>
      <c r="X86" s="94">
        <f t="shared" si="19"/>
        <v>292</v>
      </c>
      <c r="Y86" s="85" t="str">
        <f t="shared" si="20"/>
        <v/>
      </c>
      <c r="Z86" s="94">
        <f t="shared" si="21"/>
        <v>8176</v>
      </c>
      <c r="AA86" s="85" t="str">
        <f t="shared" si="22"/>
        <v/>
      </c>
      <c r="AB86" s="94" t="str">
        <f t="shared" si="23"/>
        <v/>
      </c>
      <c r="AC86" s="95" t="str">
        <f t="shared" si="24"/>
        <v/>
      </c>
      <c r="AD86" s="178" t="str">
        <f t="shared" si="25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780</v>
      </c>
      <c r="D87" s="135">
        <v>2400</v>
      </c>
      <c r="E87" s="133" t="s">
        <v>508</v>
      </c>
      <c r="F87" s="82" t="s">
        <v>795</v>
      </c>
      <c r="G87" s="82" t="s">
        <v>796</v>
      </c>
      <c r="H87" s="84">
        <v>5</v>
      </c>
      <c r="I87" s="84">
        <v>1</v>
      </c>
      <c r="J87" s="84">
        <v>1</v>
      </c>
      <c r="K87" s="136">
        <f t="shared" si="17"/>
        <v>1</v>
      </c>
      <c r="L87" s="133" t="s">
        <v>3511</v>
      </c>
      <c r="M87" s="162"/>
      <c r="N87" s="162"/>
      <c r="O87" s="163"/>
      <c r="P87" s="164"/>
      <c r="Q87" s="165"/>
      <c r="R87" s="137">
        <f t="shared" si="26"/>
        <v>1</v>
      </c>
      <c r="S87" s="170"/>
      <c r="T87" s="176" t="str">
        <f t="shared" si="18"/>
        <v/>
      </c>
      <c r="U87" s="94">
        <v>8</v>
      </c>
      <c r="V87" s="84">
        <v>365</v>
      </c>
      <c r="W87" s="85">
        <v>10</v>
      </c>
      <c r="X87" s="94">
        <f t="shared" si="19"/>
        <v>146</v>
      </c>
      <c r="Y87" s="85" t="str">
        <f t="shared" si="20"/>
        <v/>
      </c>
      <c r="Z87" s="94">
        <f t="shared" si="21"/>
        <v>4088</v>
      </c>
      <c r="AA87" s="85" t="str">
        <f t="shared" si="22"/>
        <v/>
      </c>
      <c r="AB87" s="94" t="str">
        <f t="shared" si="23"/>
        <v/>
      </c>
      <c r="AC87" s="95" t="str">
        <f t="shared" si="24"/>
        <v/>
      </c>
      <c r="AD87" s="178" t="str">
        <f t="shared" si="25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780</v>
      </c>
      <c r="D88" s="135">
        <v>2400</v>
      </c>
      <c r="E88" s="133" t="s">
        <v>789</v>
      </c>
      <c r="F88" s="82" t="s">
        <v>511</v>
      </c>
      <c r="G88" s="82" t="s">
        <v>45</v>
      </c>
      <c r="H88" s="84" t="s">
        <v>46</v>
      </c>
      <c r="I88" s="84">
        <v>1</v>
      </c>
      <c r="J88" s="84">
        <v>1</v>
      </c>
      <c r="K88" s="136">
        <f t="shared" si="17"/>
        <v>1</v>
      </c>
      <c r="L88" s="133" t="s">
        <v>3511</v>
      </c>
      <c r="M88" s="162"/>
      <c r="N88" s="162"/>
      <c r="O88" s="163"/>
      <c r="P88" s="164"/>
      <c r="Q88" s="165"/>
      <c r="R88" s="137">
        <f t="shared" si="26"/>
        <v>1</v>
      </c>
      <c r="S88" s="170"/>
      <c r="T88" s="176" t="str">
        <f t="shared" si="18"/>
        <v/>
      </c>
      <c r="U88" s="94" t="s">
        <v>213</v>
      </c>
      <c r="V88" s="84" t="s">
        <v>213</v>
      </c>
      <c r="W88" s="85" t="s">
        <v>213</v>
      </c>
      <c r="X88" s="94" t="str">
        <f t="shared" si="19"/>
        <v>-</v>
      </c>
      <c r="Y88" s="85" t="str">
        <f t="shared" si="20"/>
        <v/>
      </c>
      <c r="Z88" s="94" t="str">
        <f t="shared" si="21"/>
        <v>-</v>
      </c>
      <c r="AA88" s="85" t="str">
        <f t="shared" si="22"/>
        <v/>
      </c>
      <c r="AB88" s="94" t="str">
        <f t="shared" si="23"/>
        <v/>
      </c>
      <c r="AC88" s="95" t="str">
        <f t="shared" si="24"/>
        <v/>
      </c>
      <c r="AD88" s="178" t="str">
        <f t="shared" si="25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781</v>
      </c>
      <c r="D89" s="135">
        <v>2400</v>
      </c>
      <c r="E89" s="133" t="s">
        <v>275</v>
      </c>
      <c r="F89" s="82" t="s">
        <v>36</v>
      </c>
      <c r="G89" s="82" t="s">
        <v>142</v>
      </c>
      <c r="H89" s="84">
        <v>42</v>
      </c>
      <c r="I89" s="84">
        <v>4</v>
      </c>
      <c r="J89" s="84">
        <v>2</v>
      </c>
      <c r="K89" s="136">
        <f t="shared" si="17"/>
        <v>8</v>
      </c>
      <c r="L89" s="133" t="s">
        <v>3511</v>
      </c>
      <c r="M89" s="162"/>
      <c r="N89" s="162"/>
      <c r="O89" s="163"/>
      <c r="P89" s="164"/>
      <c r="Q89" s="165"/>
      <c r="R89" s="137">
        <f t="shared" si="26"/>
        <v>4</v>
      </c>
      <c r="S89" s="170"/>
      <c r="T89" s="176" t="str">
        <f t="shared" si="18"/>
        <v/>
      </c>
      <c r="U89" s="94">
        <v>8</v>
      </c>
      <c r="V89" s="84">
        <v>365</v>
      </c>
      <c r="W89" s="85">
        <v>10</v>
      </c>
      <c r="X89" s="94">
        <f t="shared" si="19"/>
        <v>9811</v>
      </c>
      <c r="Y89" s="85" t="str">
        <f t="shared" si="20"/>
        <v/>
      </c>
      <c r="Z89" s="94">
        <f t="shared" si="21"/>
        <v>274708</v>
      </c>
      <c r="AA89" s="85" t="str">
        <f t="shared" si="22"/>
        <v/>
      </c>
      <c r="AB89" s="94" t="str">
        <f t="shared" si="23"/>
        <v/>
      </c>
      <c r="AC89" s="95" t="str">
        <f t="shared" si="24"/>
        <v/>
      </c>
      <c r="AD89" s="178" t="str">
        <f t="shared" si="25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781</v>
      </c>
      <c r="D90" s="135">
        <v>2400</v>
      </c>
      <c r="E90" s="133" t="s">
        <v>763</v>
      </c>
      <c r="F90" s="82" t="s">
        <v>799</v>
      </c>
      <c r="G90" s="82" t="s">
        <v>106</v>
      </c>
      <c r="H90" s="84">
        <v>30</v>
      </c>
      <c r="I90" s="84">
        <v>4</v>
      </c>
      <c r="J90" s="84">
        <v>2</v>
      </c>
      <c r="K90" s="136">
        <f t="shared" si="17"/>
        <v>8</v>
      </c>
      <c r="L90" s="133" t="s">
        <v>3511</v>
      </c>
      <c r="M90" s="162"/>
      <c r="N90" s="162"/>
      <c r="O90" s="163"/>
      <c r="P90" s="164"/>
      <c r="Q90" s="165"/>
      <c r="R90" s="137">
        <f t="shared" si="26"/>
        <v>4</v>
      </c>
      <c r="S90" s="170"/>
      <c r="T90" s="176" t="str">
        <f t="shared" si="18"/>
        <v/>
      </c>
      <c r="U90" s="94">
        <v>8</v>
      </c>
      <c r="V90" s="84">
        <v>365</v>
      </c>
      <c r="W90" s="85">
        <v>10</v>
      </c>
      <c r="X90" s="94">
        <f t="shared" si="19"/>
        <v>7008</v>
      </c>
      <c r="Y90" s="85" t="str">
        <f t="shared" si="20"/>
        <v/>
      </c>
      <c r="Z90" s="94">
        <f t="shared" si="21"/>
        <v>196224</v>
      </c>
      <c r="AA90" s="85" t="str">
        <f t="shared" si="22"/>
        <v/>
      </c>
      <c r="AB90" s="94" t="str">
        <f t="shared" si="23"/>
        <v/>
      </c>
      <c r="AC90" s="95" t="str">
        <f t="shared" si="24"/>
        <v/>
      </c>
      <c r="AD90" s="178" t="str">
        <f t="shared" si="25"/>
        <v/>
      </c>
    </row>
    <row r="91" spans="1:30" s="110" customFormat="1" ht="24.95" customHeight="1" x14ac:dyDescent="0.15">
      <c r="A91" s="133">
        <v>87</v>
      </c>
      <c r="B91" s="134">
        <v>1</v>
      </c>
      <c r="C91" s="134" t="s">
        <v>239</v>
      </c>
      <c r="D91" s="135">
        <v>2400</v>
      </c>
      <c r="E91" s="133" t="s">
        <v>508</v>
      </c>
      <c r="F91" s="82" t="s">
        <v>795</v>
      </c>
      <c r="G91" s="82" t="s">
        <v>796</v>
      </c>
      <c r="H91" s="84">
        <v>5</v>
      </c>
      <c r="I91" s="84">
        <v>20</v>
      </c>
      <c r="J91" s="84">
        <v>1</v>
      </c>
      <c r="K91" s="136">
        <f t="shared" si="17"/>
        <v>20</v>
      </c>
      <c r="L91" s="133" t="s">
        <v>3511</v>
      </c>
      <c r="M91" s="162"/>
      <c r="N91" s="162"/>
      <c r="O91" s="163"/>
      <c r="P91" s="164"/>
      <c r="Q91" s="165"/>
      <c r="R91" s="137">
        <f t="shared" si="26"/>
        <v>20</v>
      </c>
      <c r="S91" s="170"/>
      <c r="T91" s="176" t="str">
        <f t="shared" si="18"/>
        <v/>
      </c>
      <c r="U91" s="94">
        <v>8</v>
      </c>
      <c r="V91" s="84">
        <v>365</v>
      </c>
      <c r="W91" s="85">
        <v>10</v>
      </c>
      <c r="X91" s="94">
        <f t="shared" si="19"/>
        <v>2920</v>
      </c>
      <c r="Y91" s="85" t="str">
        <f t="shared" si="20"/>
        <v/>
      </c>
      <c r="Z91" s="94">
        <f t="shared" si="21"/>
        <v>81760</v>
      </c>
      <c r="AA91" s="85" t="str">
        <f t="shared" si="22"/>
        <v/>
      </c>
      <c r="AB91" s="94" t="str">
        <f t="shared" si="23"/>
        <v/>
      </c>
      <c r="AC91" s="95" t="str">
        <f t="shared" si="24"/>
        <v/>
      </c>
      <c r="AD91" s="178" t="str">
        <f t="shared" si="25"/>
        <v/>
      </c>
    </row>
    <row r="92" spans="1:30" s="110" customFormat="1" ht="24.95" customHeight="1" x14ac:dyDescent="0.15">
      <c r="A92" s="133">
        <v>88</v>
      </c>
      <c r="B92" s="134">
        <v>1</v>
      </c>
      <c r="C92" s="134" t="s">
        <v>239</v>
      </c>
      <c r="D92" s="135">
        <v>2400</v>
      </c>
      <c r="E92" s="133" t="s">
        <v>790</v>
      </c>
      <c r="F92" s="82" t="s">
        <v>113</v>
      </c>
      <c r="G92" s="82" t="s">
        <v>439</v>
      </c>
      <c r="H92" s="84">
        <v>22</v>
      </c>
      <c r="I92" s="84">
        <v>19</v>
      </c>
      <c r="J92" s="84">
        <v>1</v>
      </c>
      <c r="K92" s="136">
        <f t="shared" si="17"/>
        <v>19</v>
      </c>
      <c r="L92" s="133" t="s">
        <v>3511</v>
      </c>
      <c r="M92" s="162"/>
      <c r="N92" s="162"/>
      <c r="O92" s="163"/>
      <c r="P92" s="164"/>
      <c r="Q92" s="165"/>
      <c r="R92" s="137">
        <f t="shared" si="26"/>
        <v>19</v>
      </c>
      <c r="S92" s="170"/>
      <c r="T92" s="176" t="str">
        <f t="shared" si="18"/>
        <v/>
      </c>
      <c r="U92" s="94">
        <v>8</v>
      </c>
      <c r="V92" s="84">
        <v>365</v>
      </c>
      <c r="W92" s="85">
        <v>10</v>
      </c>
      <c r="X92" s="94">
        <f t="shared" si="19"/>
        <v>12205</v>
      </c>
      <c r="Y92" s="85" t="str">
        <f t="shared" si="20"/>
        <v/>
      </c>
      <c r="Z92" s="94">
        <f t="shared" si="21"/>
        <v>341740</v>
      </c>
      <c r="AA92" s="85" t="str">
        <f t="shared" si="22"/>
        <v/>
      </c>
      <c r="AB92" s="94" t="str">
        <f t="shared" si="23"/>
        <v/>
      </c>
      <c r="AC92" s="95" t="str">
        <f t="shared" si="24"/>
        <v/>
      </c>
      <c r="AD92" s="178" t="str">
        <f t="shared" si="25"/>
        <v/>
      </c>
    </row>
    <row r="93" spans="1:30" s="110" customFormat="1" ht="24.95" customHeight="1" x14ac:dyDescent="0.15">
      <c r="A93" s="133">
        <v>89</v>
      </c>
      <c r="B93" s="134">
        <v>1</v>
      </c>
      <c r="C93" s="134" t="s">
        <v>239</v>
      </c>
      <c r="D93" s="135">
        <v>2400</v>
      </c>
      <c r="E93" s="133" t="s">
        <v>256</v>
      </c>
      <c r="F93" s="82" t="s">
        <v>747</v>
      </c>
      <c r="G93" s="82" t="s">
        <v>479</v>
      </c>
      <c r="H93" s="84">
        <v>42</v>
      </c>
      <c r="I93" s="84">
        <v>4</v>
      </c>
      <c r="J93" s="84">
        <v>1</v>
      </c>
      <c r="K93" s="136">
        <f t="shared" si="17"/>
        <v>4</v>
      </c>
      <c r="L93" s="133" t="s">
        <v>3511</v>
      </c>
      <c r="M93" s="162"/>
      <c r="N93" s="162"/>
      <c r="O93" s="163"/>
      <c r="P93" s="164"/>
      <c r="Q93" s="165"/>
      <c r="R93" s="137">
        <f t="shared" si="26"/>
        <v>4</v>
      </c>
      <c r="S93" s="170"/>
      <c r="T93" s="176" t="str">
        <f t="shared" si="18"/>
        <v/>
      </c>
      <c r="U93" s="94">
        <v>24</v>
      </c>
      <c r="V93" s="84">
        <v>365</v>
      </c>
      <c r="W93" s="85">
        <v>10</v>
      </c>
      <c r="X93" s="94">
        <f t="shared" si="19"/>
        <v>14716</v>
      </c>
      <c r="Y93" s="85" t="str">
        <f t="shared" si="20"/>
        <v/>
      </c>
      <c r="Z93" s="94">
        <f t="shared" si="21"/>
        <v>412048</v>
      </c>
      <c r="AA93" s="85" t="str">
        <f t="shared" si="22"/>
        <v/>
      </c>
      <c r="AB93" s="94" t="str">
        <f t="shared" si="23"/>
        <v/>
      </c>
      <c r="AC93" s="95" t="str">
        <f t="shared" si="24"/>
        <v/>
      </c>
      <c r="AD93" s="178" t="str">
        <f t="shared" si="25"/>
        <v/>
      </c>
    </row>
    <row r="94" spans="1:30" s="110" customFormat="1" ht="24.95" customHeight="1" x14ac:dyDescent="0.15">
      <c r="A94" s="133">
        <v>90</v>
      </c>
      <c r="B94" s="134">
        <v>1</v>
      </c>
      <c r="C94" s="134" t="s">
        <v>239</v>
      </c>
      <c r="D94" s="135">
        <v>2400</v>
      </c>
      <c r="E94" s="133" t="s">
        <v>791</v>
      </c>
      <c r="F94" s="82" t="s">
        <v>747</v>
      </c>
      <c r="G94" s="82" t="s">
        <v>802</v>
      </c>
      <c r="H94" s="84">
        <v>42</v>
      </c>
      <c r="I94" s="84">
        <v>1</v>
      </c>
      <c r="J94" s="84">
        <v>1</v>
      </c>
      <c r="K94" s="136">
        <f t="shared" si="17"/>
        <v>1</v>
      </c>
      <c r="L94" s="133" t="s">
        <v>3511</v>
      </c>
      <c r="M94" s="162"/>
      <c r="N94" s="162"/>
      <c r="O94" s="163"/>
      <c r="P94" s="164"/>
      <c r="Q94" s="165"/>
      <c r="R94" s="137">
        <f t="shared" si="26"/>
        <v>1</v>
      </c>
      <c r="S94" s="170"/>
      <c r="T94" s="176" t="str">
        <f t="shared" si="18"/>
        <v/>
      </c>
      <c r="U94" s="94">
        <v>24</v>
      </c>
      <c r="V94" s="84">
        <v>365</v>
      </c>
      <c r="W94" s="85">
        <v>10</v>
      </c>
      <c r="X94" s="94">
        <f t="shared" si="19"/>
        <v>3679</v>
      </c>
      <c r="Y94" s="85" t="str">
        <f t="shared" si="20"/>
        <v/>
      </c>
      <c r="Z94" s="94">
        <f t="shared" si="21"/>
        <v>103012</v>
      </c>
      <c r="AA94" s="85" t="str">
        <f t="shared" si="22"/>
        <v/>
      </c>
      <c r="AB94" s="94" t="str">
        <f t="shared" si="23"/>
        <v/>
      </c>
      <c r="AC94" s="95" t="str">
        <f t="shared" si="24"/>
        <v/>
      </c>
      <c r="AD94" s="178" t="str">
        <f t="shared" si="25"/>
        <v/>
      </c>
    </row>
    <row r="95" spans="1:30" s="110" customFormat="1" ht="24.95" customHeight="1" x14ac:dyDescent="0.15">
      <c r="A95" s="133">
        <v>91</v>
      </c>
      <c r="B95" s="134">
        <v>1</v>
      </c>
      <c r="C95" s="134" t="s">
        <v>239</v>
      </c>
      <c r="D95" s="135">
        <v>2400</v>
      </c>
      <c r="E95" s="133" t="s">
        <v>736</v>
      </c>
      <c r="F95" s="82" t="s">
        <v>481</v>
      </c>
      <c r="G95" s="82" t="s">
        <v>482</v>
      </c>
      <c r="H95" s="84">
        <v>10</v>
      </c>
      <c r="I95" s="84">
        <v>3</v>
      </c>
      <c r="J95" s="84">
        <v>1</v>
      </c>
      <c r="K95" s="136">
        <f t="shared" si="17"/>
        <v>3</v>
      </c>
      <c r="L95" s="133" t="s">
        <v>3511</v>
      </c>
      <c r="M95" s="162"/>
      <c r="N95" s="162"/>
      <c r="O95" s="163"/>
      <c r="P95" s="164"/>
      <c r="Q95" s="165"/>
      <c r="R95" s="137">
        <f t="shared" si="26"/>
        <v>3</v>
      </c>
      <c r="S95" s="170"/>
      <c r="T95" s="176" t="str">
        <f t="shared" si="18"/>
        <v/>
      </c>
      <c r="U95" s="94">
        <v>24</v>
      </c>
      <c r="V95" s="84">
        <v>365</v>
      </c>
      <c r="W95" s="85">
        <v>10</v>
      </c>
      <c r="X95" s="94">
        <f t="shared" si="19"/>
        <v>2628</v>
      </c>
      <c r="Y95" s="85" t="str">
        <f t="shared" si="20"/>
        <v/>
      </c>
      <c r="Z95" s="94">
        <f t="shared" si="21"/>
        <v>73584</v>
      </c>
      <c r="AA95" s="85" t="str">
        <f t="shared" si="22"/>
        <v/>
      </c>
      <c r="AB95" s="94" t="str">
        <f t="shared" si="23"/>
        <v/>
      </c>
      <c r="AC95" s="95" t="str">
        <f t="shared" si="24"/>
        <v/>
      </c>
      <c r="AD95" s="178" t="str">
        <f t="shared" si="25"/>
        <v/>
      </c>
    </row>
    <row r="96" spans="1:30" s="110" customFormat="1" ht="24.95" customHeight="1" x14ac:dyDescent="0.15">
      <c r="A96" s="133">
        <v>92</v>
      </c>
      <c r="B96" s="134">
        <v>1</v>
      </c>
      <c r="C96" s="134" t="s">
        <v>239</v>
      </c>
      <c r="D96" s="135">
        <v>2400</v>
      </c>
      <c r="E96" s="133" t="s">
        <v>261</v>
      </c>
      <c r="F96" s="82" t="s">
        <v>747</v>
      </c>
      <c r="G96" s="82" t="s">
        <v>479</v>
      </c>
      <c r="H96" s="84">
        <v>42</v>
      </c>
      <c r="I96" s="84">
        <v>1</v>
      </c>
      <c r="J96" s="84">
        <v>1</v>
      </c>
      <c r="K96" s="136">
        <f t="shared" si="17"/>
        <v>1</v>
      </c>
      <c r="L96" s="133" t="s">
        <v>3511</v>
      </c>
      <c r="M96" s="162"/>
      <c r="N96" s="162"/>
      <c r="O96" s="163"/>
      <c r="P96" s="164"/>
      <c r="Q96" s="165"/>
      <c r="R96" s="137">
        <f t="shared" si="26"/>
        <v>1</v>
      </c>
      <c r="S96" s="170"/>
      <c r="T96" s="176" t="str">
        <f t="shared" si="18"/>
        <v/>
      </c>
      <c r="U96" s="94">
        <v>24</v>
      </c>
      <c r="V96" s="84">
        <v>365</v>
      </c>
      <c r="W96" s="85">
        <v>10</v>
      </c>
      <c r="X96" s="94">
        <f t="shared" si="19"/>
        <v>3679</v>
      </c>
      <c r="Y96" s="85" t="str">
        <f t="shared" si="20"/>
        <v/>
      </c>
      <c r="Z96" s="94">
        <f t="shared" si="21"/>
        <v>103012</v>
      </c>
      <c r="AA96" s="85" t="str">
        <f t="shared" si="22"/>
        <v/>
      </c>
      <c r="AB96" s="94" t="str">
        <f t="shared" si="23"/>
        <v/>
      </c>
      <c r="AC96" s="95" t="str">
        <f t="shared" si="24"/>
        <v/>
      </c>
      <c r="AD96" s="178" t="str">
        <f t="shared" si="25"/>
        <v/>
      </c>
    </row>
    <row r="97" spans="1:30" s="110" customFormat="1" ht="24.95" customHeight="1" x14ac:dyDescent="0.15">
      <c r="A97" s="133">
        <v>93</v>
      </c>
      <c r="B97" s="134">
        <v>1</v>
      </c>
      <c r="C97" s="134" t="s">
        <v>239</v>
      </c>
      <c r="D97" s="135">
        <v>2400</v>
      </c>
      <c r="E97" s="133" t="s">
        <v>518</v>
      </c>
      <c r="F97" s="82" t="s">
        <v>803</v>
      </c>
      <c r="G97" s="82" t="s">
        <v>804</v>
      </c>
      <c r="H97" s="84">
        <v>42</v>
      </c>
      <c r="I97" s="84">
        <v>5</v>
      </c>
      <c r="J97" s="84">
        <v>1</v>
      </c>
      <c r="K97" s="136">
        <f t="shared" si="17"/>
        <v>5</v>
      </c>
      <c r="L97" s="133" t="s">
        <v>3511</v>
      </c>
      <c r="M97" s="162"/>
      <c r="N97" s="162"/>
      <c r="O97" s="163"/>
      <c r="P97" s="164"/>
      <c r="Q97" s="165"/>
      <c r="R97" s="137">
        <f t="shared" si="26"/>
        <v>5</v>
      </c>
      <c r="S97" s="170"/>
      <c r="T97" s="176" t="str">
        <f t="shared" si="18"/>
        <v/>
      </c>
      <c r="U97" s="94">
        <v>8</v>
      </c>
      <c r="V97" s="84">
        <v>365</v>
      </c>
      <c r="W97" s="85">
        <v>10</v>
      </c>
      <c r="X97" s="94">
        <f t="shared" si="19"/>
        <v>6132</v>
      </c>
      <c r="Y97" s="85" t="str">
        <f t="shared" si="20"/>
        <v/>
      </c>
      <c r="Z97" s="94">
        <f t="shared" si="21"/>
        <v>171696</v>
      </c>
      <c r="AA97" s="85" t="str">
        <f t="shared" si="22"/>
        <v/>
      </c>
      <c r="AB97" s="94" t="str">
        <f t="shared" si="23"/>
        <v/>
      </c>
      <c r="AC97" s="95" t="str">
        <f t="shared" si="24"/>
        <v/>
      </c>
      <c r="AD97" s="178" t="str">
        <f t="shared" si="25"/>
        <v/>
      </c>
    </row>
    <row r="98" spans="1:30" s="110" customFormat="1" ht="24.95" customHeight="1" x14ac:dyDescent="0.15">
      <c r="A98" s="133">
        <v>94</v>
      </c>
      <c r="B98" s="134"/>
      <c r="C98" s="202" t="s">
        <v>805</v>
      </c>
      <c r="D98" s="135"/>
      <c r="E98" s="133"/>
      <c r="F98" s="82"/>
      <c r="G98" s="82"/>
      <c r="H98" s="84"/>
      <c r="I98" s="84"/>
      <c r="J98" s="84"/>
      <c r="K98" s="136"/>
      <c r="L98" s="133"/>
      <c r="M98" s="162"/>
      <c r="N98" s="162"/>
      <c r="O98" s="163"/>
      <c r="P98" s="164"/>
      <c r="Q98" s="165"/>
      <c r="R98" s="137"/>
      <c r="S98" s="170"/>
      <c r="T98" s="176" t="str">
        <f t="shared" si="18"/>
        <v/>
      </c>
      <c r="U98" s="94"/>
      <c r="V98" s="84"/>
      <c r="W98" s="85"/>
      <c r="X98" s="94" t="str">
        <f t="shared" si="19"/>
        <v/>
      </c>
      <c r="Y98" s="85" t="str">
        <f t="shared" si="20"/>
        <v/>
      </c>
      <c r="Z98" s="94" t="str">
        <f t="shared" si="21"/>
        <v/>
      </c>
      <c r="AA98" s="85" t="str">
        <f t="shared" si="22"/>
        <v/>
      </c>
      <c r="AB98" s="94" t="str">
        <f t="shared" si="23"/>
        <v/>
      </c>
      <c r="AC98" s="95" t="str">
        <f t="shared" si="24"/>
        <v/>
      </c>
      <c r="AD98" s="178" t="str">
        <f t="shared" si="25"/>
        <v/>
      </c>
    </row>
    <row r="99" spans="1:30" s="110" customFormat="1" ht="24.95" customHeight="1" x14ac:dyDescent="0.15">
      <c r="A99" s="133">
        <v>95</v>
      </c>
      <c r="B99" s="134">
        <v>1</v>
      </c>
      <c r="C99" s="134" t="s">
        <v>806</v>
      </c>
      <c r="D99" s="135">
        <v>2400</v>
      </c>
      <c r="E99" s="133" t="s">
        <v>739</v>
      </c>
      <c r="F99" s="82" t="s">
        <v>36</v>
      </c>
      <c r="G99" s="82" t="s">
        <v>79</v>
      </c>
      <c r="H99" s="84">
        <v>42</v>
      </c>
      <c r="I99" s="84">
        <v>6</v>
      </c>
      <c r="J99" s="84">
        <v>2</v>
      </c>
      <c r="K99" s="136">
        <f t="shared" si="17"/>
        <v>12</v>
      </c>
      <c r="L99" s="133" t="s">
        <v>3511</v>
      </c>
      <c r="M99" s="162"/>
      <c r="N99" s="162"/>
      <c r="O99" s="163"/>
      <c r="P99" s="164"/>
      <c r="Q99" s="165"/>
      <c r="R99" s="137">
        <f t="shared" si="26"/>
        <v>6</v>
      </c>
      <c r="S99" s="170"/>
      <c r="T99" s="176" t="str">
        <f t="shared" si="18"/>
        <v/>
      </c>
      <c r="U99" s="94">
        <v>8</v>
      </c>
      <c r="V99" s="84">
        <v>365</v>
      </c>
      <c r="W99" s="85">
        <v>10</v>
      </c>
      <c r="X99" s="94">
        <f t="shared" si="19"/>
        <v>14716</v>
      </c>
      <c r="Y99" s="85" t="str">
        <f t="shared" si="20"/>
        <v/>
      </c>
      <c r="Z99" s="94">
        <f t="shared" si="21"/>
        <v>412048</v>
      </c>
      <c r="AA99" s="85" t="str">
        <f t="shared" si="22"/>
        <v/>
      </c>
      <c r="AB99" s="94" t="str">
        <f t="shared" si="23"/>
        <v/>
      </c>
      <c r="AC99" s="95" t="str">
        <f t="shared" si="24"/>
        <v/>
      </c>
      <c r="AD99" s="178" t="str">
        <f t="shared" si="25"/>
        <v/>
      </c>
    </row>
    <row r="100" spans="1:30" s="110" customFormat="1" ht="24.95" customHeight="1" x14ac:dyDescent="0.15">
      <c r="A100" s="133">
        <v>96</v>
      </c>
      <c r="B100" s="134">
        <v>1</v>
      </c>
      <c r="C100" s="134" t="s">
        <v>806</v>
      </c>
      <c r="D100" s="135">
        <v>2400</v>
      </c>
      <c r="E100" s="133" t="s">
        <v>489</v>
      </c>
      <c r="F100" s="82" t="s">
        <v>44</v>
      </c>
      <c r="G100" s="82" t="s">
        <v>45</v>
      </c>
      <c r="H100" s="84" t="s">
        <v>46</v>
      </c>
      <c r="I100" s="84">
        <v>1</v>
      </c>
      <c r="J100" s="84">
        <v>1</v>
      </c>
      <c r="K100" s="136">
        <f t="shared" si="17"/>
        <v>1</v>
      </c>
      <c r="L100" s="133" t="s">
        <v>3511</v>
      </c>
      <c r="M100" s="162"/>
      <c r="N100" s="162"/>
      <c r="O100" s="163"/>
      <c r="P100" s="164"/>
      <c r="Q100" s="165"/>
      <c r="R100" s="137">
        <f t="shared" si="26"/>
        <v>1</v>
      </c>
      <c r="S100" s="170"/>
      <c r="T100" s="176" t="str">
        <f t="shared" si="18"/>
        <v/>
      </c>
      <c r="U100" s="94" t="s">
        <v>213</v>
      </c>
      <c r="V100" s="84" t="s">
        <v>213</v>
      </c>
      <c r="W100" s="85" t="s">
        <v>213</v>
      </c>
      <c r="X100" s="94" t="str">
        <f t="shared" si="19"/>
        <v>-</v>
      </c>
      <c r="Y100" s="85" t="str">
        <f t="shared" si="20"/>
        <v/>
      </c>
      <c r="Z100" s="94" t="str">
        <f t="shared" si="21"/>
        <v>-</v>
      </c>
      <c r="AA100" s="85" t="str">
        <f t="shared" si="22"/>
        <v/>
      </c>
      <c r="AB100" s="94" t="str">
        <f t="shared" si="23"/>
        <v/>
      </c>
      <c r="AC100" s="95" t="str">
        <f t="shared" si="24"/>
        <v/>
      </c>
      <c r="AD100" s="178" t="str">
        <f t="shared" si="25"/>
        <v/>
      </c>
    </row>
    <row r="101" spans="1:30" s="110" customFormat="1" ht="24.95" customHeight="1" x14ac:dyDescent="0.15">
      <c r="A101" s="133">
        <v>97</v>
      </c>
      <c r="B101" s="134">
        <v>1</v>
      </c>
      <c r="C101" s="134" t="s">
        <v>690</v>
      </c>
      <c r="D101" s="135">
        <v>2400</v>
      </c>
      <c r="E101" s="133" t="s">
        <v>736</v>
      </c>
      <c r="F101" s="82" t="s">
        <v>36</v>
      </c>
      <c r="G101" s="82" t="s">
        <v>79</v>
      </c>
      <c r="H101" s="84">
        <v>42</v>
      </c>
      <c r="I101" s="84">
        <v>3</v>
      </c>
      <c r="J101" s="84">
        <v>2</v>
      </c>
      <c r="K101" s="136">
        <f t="shared" si="17"/>
        <v>6</v>
      </c>
      <c r="L101" s="133" t="s">
        <v>3511</v>
      </c>
      <c r="M101" s="162"/>
      <c r="N101" s="162"/>
      <c r="O101" s="163"/>
      <c r="P101" s="164"/>
      <c r="Q101" s="165"/>
      <c r="R101" s="137">
        <f t="shared" si="26"/>
        <v>3</v>
      </c>
      <c r="S101" s="170"/>
      <c r="T101" s="176" t="str">
        <f t="shared" si="18"/>
        <v/>
      </c>
      <c r="U101" s="94">
        <v>8</v>
      </c>
      <c r="V101" s="84">
        <v>365</v>
      </c>
      <c r="W101" s="85">
        <v>10</v>
      </c>
      <c r="X101" s="94">
        <f t="shared" si="19"/>
        <v>7358</v>
      </c>
      <c r="Y101" s="85" t="str">
        <f t="shared" si="20"/>
        <v/>
      </c>
      <c r="Z101" s="94">
        <f t="shared" si="21"/>
        <v>206024</v>
      </c>
      <c r="AA101" s="85" t="str">
        <f t="shared" si="22"/>
        <v/>
      </c>
      <c r="AB101" s="94" t="str">
        <f t="shared" si="23"/>
        <v/>
      </c>
      <c r="AC101" s="95" t="str">
        <f t="shared" si="24"/>
        <v/>
      </c>
      <c r="AD101" s="178" t="str">
        <f t="shared" si="25"/>
        <v/>
      </c>
    </row>
    <row r="102" spans="1:30" s="110" customFormat="1" ht="24.95" customHeight="1" x14ac:dyDescent="0.15">
      <c r="A102" s="133">
        <v>98</v>
      </c>
      <c r="B102" s="134">
        <v>1</v>
      </c>
      <c r="C102" s="134" t="s">
        <v>690</v>
      </c>
      <c r="D102" s="135">
        <v>2400</v>
      </c>
      <c r="E102" s="133" t="s">
        <v>807</v>
      </c>
      <c r="F102" s="82" t="s">
        <v>36</v>
      </c>
      <c r="G102" s="82" t="s">
        <v>750</v>
      </c>
      <c r="H102" s="84">
        <v>42</v>
      </c>
      <c r="I102" s="84">
        <v>1</v>
      </c>
      <c r="J102" s="84">
        <v>2</v>
      </c>
      <c r="K102" s="136">
        <f t="shared" si="17"/>
        <v>2</v>
      </c>
      <c r="L102" s="133" t="s">
        <v>3511</v>
      </c>
      <c r="M102" s="162"/>
      <c r="N102" s="162"/>
      <c r="O102" s="163"/>
      <c r="P102" s="164"/>
      <c r="Q102" s="165"/>
      <c r="R102" s="137">
        <f t="shared" si="26"/>
        <v>1</v>
      </c>
      <c r="S102" s="170"/>
      <c r="T102" s="176" t="str">
        <f t="shared" si="18"/>
        <v/>
      </c>
      <c r="U102" s="94">
        <v>8</v>
      </c>
      <c r="V102" s="84">
        <v>365</v>
      </c>
      <c r="W102" s="85">
        <v>10</v>
      </c>
      <c r="X102" s="94">
        <f t="shared" si="19"/>
        <v>2452</v>
      </c>
      <c r="Y102" s="85" t="str">
        <f t="shared" si="20"/>
        <v/>
      </c>
      <c r="Z102" s="94">
        <f t="shared" si="21"/>
        <v>68656</v>
      </c>
      <c r="AA102" s="85" t="str">
        <f t="shared" si="22"/>
        <v/>
      </c>
      <c r="AB102" s="94" t="str">
        <f t="shared" si="23"/>
        <v/>
      </c>
      <c r="AC102" s="95" t="str">
        <f t="shared" si="24"/>
        <v/>
      </c>
      <c r="AD102" s="178" t="str">
        <f t="shared" si="25"/>
        <v/>
      </c>
    </row>
    <row r="103" spans="1:30" s="110" customFormat="1" ht="24.95" customHeight="1" x14ac:dyDescent="0.15">
      <c r="A103" s="133">
        <v>99</v>
      </c>
      <c r="B103" s="134">
        <v>1</v>
      </c>
      <c r="C103" s="134" t="s">
        <v>780</v>
      </c>
      <c r="D103" s="135">
        <v>2400</v>
      </c>
      <c r="E103" s="133" t="s">
        <v>736</v>
      </c>
      <c r="F103" s="82" t="s">
        <v>36</v>
      </c>
      <c r="G103" s="82" t="s">
        <v>79</v>
      </c>
      <c r="H103" s="84">
        <v>42</v>
      </c>
      <c r="I103" s="84">
        <v>2</v>
      </c>
      <c r="J103" s="84">
        <v>2</v>
      </c>
      <c r="K103" s="136">
        <f t="shared" si="17"/>
        <v>4</v>
      </c>
      <c r="L103" s="133" t="s">
        <v>3511</v>
      </c>
      <c r="M103" s="162"/>
      <c r="N103" s="162"/>
      <c r="O103" s="163"/>
      <c r="P103" s="164"/>
      <c r="Q103" s="165"/>
      <c r="R103" s="137">
        <f t="shared" si="26"/>
        <v>2</v>
      </c>
      <c r="S103" s="170"/>
      <c r="T103" s="176" t="str">
        <f t="shared" si="18"/>
        <v/>
      </c>
      <c r="U103" s="94">
        <v>8</v>
      </c>
      <c r="V103" s="84">
        <v>365</v>
      </c>
      <c r="W103" s="85">
        <v>10</v>
      </c>
      <c r="X103" s="94">
        <f t="shared" si="19"/>
        <v>4905</v>
      </c>
      <c r="Y103" s="85" t="str">
        <f t="shared" si="20"/>
        <v/>
      </c>
      <c r="Z103" s="94">
        <f t="shared" si="21"/>
        <v>137340</v>
      </c>
      <c r="AA103" s="85" t="str">
        <f t="shared" si="22"/>
        <v/>
      </c>
      <c r="AB103" s="94" t="str">
        <f t="shared" si="23"/>
        <v/>
      </c>
      <c r="AC103" s="95" t="str">
        <f t="shared" si="24"/>
        <v/>
      </c>
      <c r="AD103" s="178" t="str">
        <f t="shared" si="25"/>
        <v/>
      </c>
    </row>
    <row r="104" spans="1:30" s="110" customFormat="1" ht="24.95" customHeight="1" x14ac:dyDescent="0.15">
      <c r="A104" s="133"/>
      <c r="B104" s="134"/>
      <c r="C104" s="134"/>
      <c r="D104" s="135"/>
      <c r="E104" s="133"/>
      <c r="F104" s="82"/>
      <c r="G104" s="82"/>
      <c r="H104" s="84"/>
      <c r="I104" s="84"/>
      <c r="J104" s="84"/>
      <c r="K104" s="136"/>
      <c r="L104" s="133"/>
      <c r="M104" s="173"/>
      <c r="N104" s="173"/>
      <c r="O104" s="134"/>
      <c r="P104" s="174"/>
      <c r="Q104" s="175"/>
      <c r="R104" s="137"/>
      <c r="S104" s="176"/>
      <c r="T104" s="176"/>
      <c r="U104" s="94"/>
      <c r="V104" s="84"/>
      <c r="W104" s="85"/>
      <c r="X104" s="94"/>
      <c r="Y104" s="85"/>
      <c r="Z104" s="94"/>
      <c r="AA104" s="85"/>
      <c r="AB104" s="94"/>
      <c r="AC104" s="95"/>
      <c r="AD104" s="85"/>
    </row>
    <row r="105" spans="1:30" s="110" customFormat="1" ht="24.95" customHeight="1" thickBot="1" x14ac:dyDescent="0.2">
      <c r="A105" s="97"/>
      <c r="B105" s="98"/>
      <c r="C105" s="98"/>
      <c r="D105" s="99"/>
      <c r="E105" s="97"/>
      <c r="F105" s="100"/>
      <c r="G105" s="100"/>
      <c r="H105" s="102"/>
      <c r="I105" s="102"/>
      <c r="J105" s="102"/>
      <c r="K105" s="157"/>
      <c r="L105" s="97"/>
      <c r="M105" s="104"/>
      <c r="N105" s="104"/>
      <c r="O105" s="98"/>
      <c r="P105" s="105"/>
      <c r="Q105" s="106"/>
      <c r="R105" s="158"/>
      <c r="S105" s="108"/>
      <c r="T105" s="108"/>
      <c r="U105" s="94"/>
      <c r="V105" s="84"/>
      <c r="W105" s="85"/>
      <c r="X105" s="109"/>
      <c r="Y105" s="103"/>
      <c r="Z105" s="109"/>
      <c r="AA105" s="103"/>
      <c r="AB105" s="109"/>
      <c r="AC105" s="159"/>
      <c r="AD105" s="103"/>
    </row>
    <row r="106" spans="1:30" ht="24.95" customHeight="1" thickBot="1" x14ac:dyDescent="0.2">
      <c r="M106" s="46"/>
      <c r="N106" s="46"/>
      <c r="O106" s="46"/>
      <c r="P106" s="46"/>
      <c r="Q106" s="46"/>
      <c r="R106" s="111"/>
      <c r="S106" s="250" t="s">
        <v>40</v>
      </c>
      <c r="T106" s="181" t="str">
        <f>IF(SUBTOTAL(9,T5:T105)=0,"",SUBTOTAL(9,T5:T105))</f>
        <v/>
      </c>
      <c r="U106" s="113"/>
      <c r="V106" s="114"/>
      <c r="W106" s="115"/>
      <c r="X106" s="182">
        <f t="shared" ref="X106:AD106" si="27">IF(SUBTOTAL(9,X5:X105)=0,"",SUBTOTAL(9,X5:X105))</f>
        <v>659935</v>
      </c>
      <c r="Y106" s="184" t="str">
        <f t="shared" si="27"/>
        <v/>
      </c>
      <c r="Z106" s="182">
        <f t="shared" si="27"/>
        <v>18478180</v>
      </c>
      <c r="AA106" s="241" t="str">
        <f t="shared" si="27"/>
        <v/>
      </c>
      <c r="AB106" s="182" t="str">
        <f t="shared" si="27"/>
        <v/>
      </c>
      <c r="AC106" s="183" t="str">
        <f t="shared" si="27"/>
        <v/>
      </c>
      <c r="AD106" s="186" t="str">
        <f t="shared" si="27"/>
        <v/>
      </c>
    </row>
    <row r="107" spans="1:30" ht="24.95" customHeight="1" thickBot="1" x14ac:dyDescent="0.2">
      <c r="S107" s="262" t="s">
        <v>3544</v>
      </c>
      <c r="T107" s="264"/>
    </row>
    <row r="108" spans="1:30" ht="24.95" customHeight="1" thickTop="1" thickBot="1" x14ac:dyDescent="0.2">
      <c r="S108" s="265" t="s">
        <v>3545</v>
      </c>
      <c r="T108" s="268" t="str">
        <f>IF(T106="","",T106+T107)</f>
        <v/>
      </c>
    </row>
    <row r="109" spans="1:30" ht="24.95" customHeight="1" thickTop="1" x14ac:dyDescent="0.15"/>
  </sheetData>
  <sheetProtection algorithmName="SHA-512" hashValue="PsApDvQ+QLhzTC2MbJeVSd10hwrrFrPZtPork+y4WxJIXslug8ne531tYvkbHlTG6xDgecwnXExvXCxaeS7icA==" saltValue="5muTOEEauQcFBpuOcqnxew==" spinCount="100000" sheet="1" objects="1" scenarios="1" autoFilter="0"/>
  <autoFilter ref="A4:AD10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40 Q99:Q103 Q42:Q97">
    <cfRule type="containsBlanks" dxfId="407" priority="4" stopIfTrue="1">
      <formula>LEN(TRIM(M6))=0</formula>
    </cfRule>
  </conditionalFormatting>
  <conditionalFormatting sqref="M42:P97 M99:P103">
    <cfRule type="containsBlanks" dxfId="406" priority="7" stopIfTrue="1">
      <formula>LEN(TRIM(M42))=0</formula>
    </cfRule>
  </conditionalFormatting>
  <conditionalFormatting sqref="S106 S6:S40 S99:S103 S42:S97">
    <cfRule type="containsBlanks" dxfId="405" priority="2">
      <formula>LEN(TRIM(S6))=0</formula>
    </cfRule>
  </conditionalFormatting>
  <conditionalFormatting sqref="T107">
    <cfRule type="containsBlanks" dxfId="404" priority="1">
      <formula>LEN(TRIM(T107))=0</formula>
    </cfRule>
  </conditionalFormatting>
  <pageMargins left="0.23622047244094491" right="0.23622047244094491" top="0.55118110236220474" bottom="0.55118110236220474" header="0.31496062992125984" footer="0.31496062992125984"/>
  <pageSetup paperSize="8" scale="6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EBDF0-EE2A-4980-8C04-C41F5E0EA2DC}">
  <sheetPr>
    <pageSetUpPr fitToPage="1"/>
  </sheetPr>
  <dimension ref="A1:AD33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16</v>
      </c>
      <c r="D1" s="41" t="s">
        <v>1</v>
      </c>
      <c r="E1" s="42" t="s">
        <v>809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810</v>
      </c>
      <c r="D5" s="66">
        <v>2500</v>
      </c>
      <c r="E5" s="64" t="s">
        <v>508</v>
      </c>
      <c r="F5" s="67" t="s">
        <v>821</v>
      </c>
      <c r="G5" s="67" t="s">
        <v>822</v>
      </c>
      <c r="H5" s="74">
        <v>65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1274</v>
      </c>
      <c r="Y5" s="75" t="str">
        <f>IFERROR(IF(Q5="","",ROUNDDOWN(Q5/1000*R5*U5*V5*W5,0)),"-")</f>
        <v/>
      </c>
      <c r="Z5" s="73">
        <f>IFERROR(IF(H5="","",ROUNDDOWN(X5*$V$2,0)),"-")</f>
        <v>35672</v>
      </c>
      <c r="AA5" s="75" t="str">
        <f>IFERROR(IF(Q5="","",ROUNDDOWN(Y5*$V$2,0)),"-")</f>
        <v/>
      </c>
      <c r="AB5" s="73" t="str">
        <f t="shared" ref="AB5:AB7" si="0">IFERROR(IF(Q5="","",ROUNDDOWN(X5-Y5,0)),"-")</f>
        <v/>
      </c>
      <c r="AC5" s="76" t="str">
        <f t="shared" ref="AC5:AC7" si="1">IFERROR(IF(Q5="","",ROUNDDOWN(Z5-AA5,0)),"-")</f>
        <v/>
      </c>
      <c r="AD5" s="177" t="str">
        <f t="shared" ref="AD5:AD27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172</v>
      </c>
      <c r="D6" s="135">
        <v>2500</v>
      </c>
      <c r="E6" s="133" t="s">
        <v>489</v>
      </c>
      <c r="F6" s="82" t="s">
        <v>821</v>
      </c>
      <c r="G6" s="82" t="s">
        <v>823</v>
      </c>
      <c r="H6" s="84">
        <v>33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2</v>
      </c>
      <c r="V6" s="84">
        <v>245</v>
      </c>
      <c r="W6" s="85">
        <v>10</v>
      </c>
      <c r="X6" s="94">
        <f>IFERROR(IF(H6="","",ROUNDDOWN(H6/1000*K6*U6*V6*W6,0)),"-")</f>
        <v>161</v>
      </c>
      <c r="Y6" s="85" t="str">
        <f>IFERROR(IF(Q6="","",ROUNDDOWN(Q6/1000*R6*U6*V6*W6,0)),"-")</f>
        <v/>
      </c>
      <c r="Z6" s="94">
        <f>IFERROR(IF(H6="","",ROUNDDOWN(X6*$V$2,0)),"-")</f>
        <v>4508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811</v>
      </c>
      <c r="D7" s="135">
        <v>2500</v>
      </c>
      <c r="E7" s="133" t="s">
        <v>489</v>
      </c>
      <c r="F7" s="82" t="s">
        <v>821</v>
      </c>
      <c r="G7" s="82" t="s">
        <v>823</v>
      </c>
      <c r="H7" s="84">
        <v>33</v>
      </c>
      <c r="I7" s="84">
        <v>1</v>
      </c>
      <c r="J7" s="84">
        <v>1</v>
      </c>
      <c r="K7" s="136">
        <f t="shared" ref="K7:K27" si="3">+I7*J7</f>
        <v>1</v>
      </c>
      <c r="L7" s="133" t="s">
        <v>3511</v>
      </c>
      <c r="M7" s="162"/>
      <c r="N7" s="162"/>
      <c r="O7" s="163"/>
      <c r="P7" s="164"/>
      <c r="Q7" s="165"/>
      <c r="R7" s="137">
        <f>+I7</f>
        <v>1</v>
      </c>
      <c r="S7" s="170"/>
      <c r="T7" s="176" t="str">
        <f t="shared" ref="T7:T27" si="4">IFERROR(IF(S7="","",R7*S7),"-")</f>
        <v/>
      </c>
      <c r="U7" s="94">
        <v>2</v>
      </c>
      <c r="V7" s="84">
        <v>245</v>
      </c>
      <c r="W7" s="85">
        <v>10</v>
      </c>
      <c r="X7" s="94">
        <f t="shared" ref="X7" si="5">IFERROR(IF(H7="","",ROUNDDOWN(H7/1000*K7*U7*V7*W7,0)),"-")</f>
        <v>161</v>
      </c>
      <c r="Y7" s="85" t="str">
        <f t="shared" ref="Y7" si="6">IFERROR(IF(Q7="","",ROUNDDOWN(Q7/1000*R7*U7*V7*W7,0)),"-")</f>
        <v/>
      </c>
      <c r="Z7" s="94">
        <f t="shared" ref="Z7" si="7">IFERROR(IF(H7="","",ROUNDDOWN(X7*$V$2,0)),"-")</f>
        <v>4508</v>
      </c>
      <c r="AA7" s="85" t="str">
        <f t="shared" ref="AA7" si="8">IFERROR(IF(Q7="","",ROUNDDOWN(Y7*$V$2,0)),"-")</f>
        <v/>
      </c>
      <c r="AB7" s="94" t="str">
        <f t="shared" si="0"/>
        <v/>
      </c>
      <c r="AC7" s="95" t="str">
        <f t="shared" si="1"/>
        <v/>
      </c>
      <c r="AD7" s="178" t="str">
        <f t="shared" si="2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812</v>
      </c>
      <c r="D8" s="135">
        <v>2500</v>
      </c>
      <c r="E8" s="133" t="s">
        <v>569</v>
      </c>
      <c r="F8" s="82" t="s">
        <v>576</v>
      </c>
      <c r="G8" s="82" t="s">
        <v>824</v>
      </c>
      <c r="H8" s="84">
        <v>30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ref="R8:R27" si="9">+I8</f>
        <v>1</v>
      </c>
      <c r="S8" s="170"/>
      <c r="T8" s="176" t="str">
        <f t="shared" si="4"/>
        <v/>
      </c>
      <c r="U8" s="94">
        <v>8</v>
      </c>
      <c r="V8" s="84">
        <v>245</v>
      </c>
      <c r="W8" s="85">
        <v>10</v>
      </c>
      <c r="X8" s="94">
        <f t="shared" ref="X8:X27" si="10">IFERROR(IF(H8="","",ROUNDDOWN(H8/1000*K8*U8*V8*W8,0)),"-")</f>
        <v>588</v>
      </c>
      <c r="Y8" s="85" t="str">
        <f t="shared" ref="Y8:Y27" si="11">IFERROR(IF(Q8="","",ROUNDDOWN(Q8/1000*R8*U8*V8*W8,0)),"-")</f>
        <v/>
      </c>
      <c r="Z8" s="94">
        <f t="shared" ref="Z8:Z27" si="12">IFERROR(IF(H8="","",ROUNDDOWN(X8*$V$2,0)),"-")</f>
        <v>16464</v>
      </c>
      <c r="AA8" s="85" t="str">
        <f t="shared" ref="AA8:AA27" si="13">IFERROR(IF(Q8="","",ROUNDDOWN(Y8*$V$2,0)),"-")</f>
        <v/>
      </c>
      <c r="AB8" s="94" t="str">
        <f t="shared" ref="AB8:AB27" si="14">IFERROR(IF(Q8="","",ROUNDDOWN(X8-Y8,0)),"-")</f>
        <v/>
      </c>
      <c r="AC8" s="95" t="str">
        <f t="shared" ref="AC8:AC26" si="15">IFERROR(IF(Q8="","",ROUNDDOWN(Z8-AA8,0)),"-")</f>
        <v/>
      </c>
      <c r="AD8" s="178" t="str">
        <f t="shared" si="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117</v>
      </c>
      <c r="D9" s="135">
        <v>2500</v>
      </c>
      <c r="E9" s="133" t="s">
        <v>510</v>
      </c>
      <c r="F9" s="82" t="s">
        <v>825</v>
      </c>
      <c r="G9" s="82" t="s">
        <v>826</v>
      </c>
      <c r="H9" s="84" t="s">
        <v>46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9"/>
        <v>1</v>
      </c>
      <c r="S9" s="170"/>
      <c r="T9" s="176" t="str">
        <f t="shared" si="4"/>
        <v/>
      </c>
      <c r="U9" s="94" t="s">
        <v>213</v>
      </c>
      <c r="V9" s="84" t="s">
        <v>213</v>
      </c>
      <c r="W9" s="85" t="s">
        <v>213</v>
      </c>
      <c r="X9" s="94" t="str">
        <f t="shared" si="10"/>
        <v>-</v>
      </c>
      <c r="Y9" s="85" t="str">
        <f t="shared" si="11"/>
        <v/>
      </c>
      <c r="Z9" s="94" t="str">
        <f t="shared" si="12"/>
        <v>-</v>
      </c>
      <c r="AA9" s="85" t="str">
        <f t="shared" si="13"/>
        <v/>
      </c>
      <c r="AB9" s="94" t="str">
        <f t="shared" si="14"/>
        <v/>
      </c>
      <c r="AC9" s="95" t="str">
        <f t="shared" si="15"/>
        <v/>
      </c>
      <c r="AD9" s="178" t="str">
        <f t="shared" si="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813</v>
      </c>
      <c r="D10" s="135">
        <v>2500</v>
      </c>
      <c r="E10" s="133" t="s">
        <v>569</v>
      </c>
      <c r="F10" s="82" t="s">
        <v>576</v>
      </c>
      <c r="G10" s="82" t="s">
        <v>824</v>
      </c>
      <c r="H10" s="84">
        <v>30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9"/>
        <v>1</v>
      </c>
      <c r="S10" s="170"/>
      <c r="T10" s="176" t="str">
        <f t="shared" si="4"/>
        <v/>
      </c>
      <c r="U10" s="94">
        <v>8</v>
      </c>
      <c r="V10" s="84">
        <v>245</v>
      </c>
      <c r="W10" s="85">
        <v>10</v>
      </c>
      <c r="X10" s="94">
        <f t="shared" si="10"/>
        <v>588</v>
      </c>
      <c r="Y10" s="85" t="str">
        <f t="shared" si="11"/>
        <v/>
      </c>
      <c r="Z10" s="94">
        <f t="shared" si="12"/>
        <v>16464</v>
      </c>
      <c r="AA10" s="85" t="str">
        <f t="shared" si="13"/>
        <v/>
      </c>
      <c r="AB10" s="94" t="str">
        <f t="shared" si="14"/>
        <v/>
      </c>
      <c r="AC10" s="95" t="str">
        <f t="shared" si="15"/>
        <v/>
      </c>
      <c r="AD10" s="178" t="str">
        <f t="shared" si="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550</v>
      </c>
      <c r="D11" s="135">
        <v>2500</v>
      </c>
      <c r="E11" s="133" t="s">
        <v>506</v>
      </c>
      <c r="F11" s="82" t="s">
        <v>113</v>
      </c>
      <c r="G11" s="82" t="s">
        <v>834</v>
      </c>
      <c r="H11" s="84">
        <v>22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9"/>
        <v>1</v>
      </c>
      <c r="S11" s="170"/>
      <c r="T11" s="176" t="str">
        <f t="shared" si="4"/>
        <v/>
      </c>
      <c r="U11" s="94">
        <v>8</v>
      </c>
      <c r="V11" s="84">
        <v>245</v>
      </c>
      <c r="W11" s="85">
        <v>10</v>
      </c>
      <c r="X11" s="94">
        <f t="shared" si="10"/>
        <v>431</v>
      </c>
      <c r="Y11" s="85" t="str">
        <f t="shared" si="11"/>
        <v/>
      </c>
      <c r="Z11" s="94">
        <f t="shared" si="12"/>
        <v>12068</v>
      </c>
      <c r="AA11" s="85" t="str">
        <f t="shared" si="13"/>
        <v/>
      </c>
      <c r="AB11" s="94" t="str">
        <f t="shared" si="14"/>
        <v/>
      </c>
      <c r="AC11" s="95" t="str">
        <f t="shared" si="15"/>
        <v/>
      </c>
      <c r="AD11" s="178" t="str">
        <f t="shared" si="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814</v>
      </c>
      <c r="D12" s="135">
        <v>2500</v>
      </c>
      <c r="E12" s="133" t="s">
        <v>518</v>
      </c>
      <c r="F12" s="82" t="s">
        <v>827</v>
      </c>
      <c r="G12" s="82" t="s">
        <v>152</v>
      </c>
      <c r="H12" s="179">
        <v>45</v>
      </c>
      <c r="I12" s="84">
        <v>1</v>
      </c>
      <c r="J12" s="84">
        <v>4</v>
      </c>
      <c r="K12" s="136">
        <f t="shared" si="3"/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9"/>
        <v>1</v>
      </c>
      <c r="S12" s="170"/>
      <c r="T12" s="176" t="str">
        <f t="shared" si="4"/>
        <v/>
      </c>
      <c r="U12" s="94">
        <v>8</v>
      </c>
      <c r="V12" s="84">
        <v>245</v>
      </c>
      <c r="W12" s="85">
        <v>10</v>
      </c>
      <c r="X12" s="94">
        <f t="shared" si="10"/>
        <v>3528</v>
      </c>
      <c r="Y12" s="85" t="str">
        <f t="shared" si="11"/>
        <v/>
      </c>
      <c r="Z12" s="94">
        <f t="shared" si="12"/>
        <v>98784</v>
      </c>
      <c r="AA12" s="85" t="str">
        <f t="shared" si="13"/>
        <v/>
      </c>
      <c r="AB12" s="94" t="str">
        <f t="shared" si="14"/>
        <v/>
      </c>
      <c r="AC12" s="95" t="str">
        <f t="shared" si="15"/>
        <v/>
      </c>
      <c r="AD12" s="178" t="str">
        <f t="shared" si="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815</v>
      </c>
      <c r="D13" s="135">
        <v>2500</v>
      </c>
      <c r="E13" s="133" t="s">
        <v>518</v>
      </c>
      <c r="F13" s="82" t="s">
        <v>827</v>
      </c>
      <c r="G13" s="82" t="s">
        <v>152</v>
      </c>
      <c r="H13" s="84">
        <v>45</v>
      </c>
      <c r="I13" s="84">
        <v>1</v>
      </c>
      <c r="J13" s="84">
        <v>4</v>
      </c>
      <c r="K13" s="136">
        <f t="shared" si="3"/>
        <v>4</v>
      </c>
      <c r="L13" s="133" t="s">
        <v>3511</v>
      </c>
      <c r="M13" s="162"/>
      <c r="N13" s="162"/>
      <c r="O13" s="163"/>
      <c r="P13" s="164"/>
      <c r="Q13" s="165"/>
      <c r="R13" s="137">
        <f t="shared" si="9"/>
        <v>1</v>
      </c>
      <c r="S13" s="170"/>
      <c r="T13" s="176" t="str">
        <f t="shared" si="4"/>
        <v/>
      </c>
      <c r="U13" s="94">
        <v>8</v>
      </c>
      <c r="V13" s="84">
        <v>245</v>
      </c>
      <c r="W13" s="85">
        <v>10</v>
      </c>
      <c r="X13" s="94">
        <f t="shared" si="10"/>
        <v>3528</v>
      </c>
      <c r="Y13" s="85" t="str">
        <f t="shared" si="11"/>
        <v/>
      </c>
      <c r="Z13" s="94">
        <f t="shared" si="12"/>
        <v>98784</v>
      </c>
      <c r="AA13" s="85" t="str">
        <f t="shared" si="13"/>
        <v/>
      </c>
      <c r="AB13" s="94" t="str">
        <f t="shared" si="14"/>
        <v/>
      </c>
      <c r="AC13" s="95" t="str">
        <f t="shared" si="15"/>
        <v/>
      </c>
      <c r="AD13" s="178" t="str">
        <f t="shared" si="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606</v>
      </c>
      <c r="D14" s="135">
        <v>2500</v>
      </c>
      <c r="E14" s="133" t="s">
        <v>572</v>
      </c>
      <c r="F14" s="82" t="s">
        <v>828</v>
      </c>
      <c r="G14" s="82" t="s">
        <v>648</v>
      </c>
      <c r="H14" s="84">
        <v>100</v>
      </c>
      <c r="I14" s="84">
        <v>2</v>
      </c>
      <c r="J14" s="84">
        <v>1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9"/>
        <v>2</v>
      </c>
      <c r="S14" s="170"/>
      <c r="T14" s="176" t="str">
        <f t="shared" si="4"/>
        <v/>
      </c>
      <c r="U14" s="94">
        <v>8</v>
      </c>
      <c r="V14" s="84">
        <v>245</v>
      </c>
      <c r="W14" s="85">
        <v>10</v>
      </c>
      <c r="X14" s="94">
        <f t="shared" si="10"/>
        <v>3920</v>
      </c>
      <c r="Y14" s="85" t="str">
        <f t="shared" si="11"/>
        <v/>
      </c>
      <c r="Z14" s="94">
        <f t="shared" si="12"/>
        <v>109760</v>
      </c>
      <c r="AA14" s="85" t="str">
        <f t="shared" si="13"/>
        <v/>
      </c>
      <c r="AB14" s="94" t="str">
        <f t="shared" si="14"/>
        <v/>
      </c>
      <c r="AC14" s="95" t="str">
        <f t="shared" si="15"/>
        <v/>
      </c>
      <c r="AD14" s="178" t="str">
        <f t="shared" si="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606</v>
      </c>
      <c r="D15" s="135">
        <v>2500</v>
      </c>
      <c r="E15" s="133" t="s">
        <v>510</v>
      </c>
      <c r="F15" s="82" t="s">
        <v>825</v>
      </c>
      <c r="G15" s="82" t="s">
        <v>826</v>
      </c>
      <c r="H15" s="84" t="s">
        <v>46</v>
      </c>
      <c r="I15" s="84">
        <v>2</v>
      </c>
      <c r="J15" s="84">
        <v>1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9"/>
        <v>2</v>
      </c>
      <c r="S15" s="170"/>
      <c r="T15" s="176" t="str">
        <f t="shared" si="4"/>
        <v/>
      </c>
      <c r="U15" s="94" t="s">
        <v>213</v>
      </c>
      <c r="V15" s="84" t="s">
        <v>213</v>
      </c>
      <c r="W15" s="85" t="s">
        <v>213</v>
      </c>
      <c r="X15" s="94" t="str">
        <f t="shared" si="10"/>
        <v>-</v>
      </c>
      <c r="Y15" s="85" t="str">
        <f t="shared" si="11"/>
        <v/>
      </c>
      <c r="Z15" s="94" t="str">
        <f t="shared" si="12"/>
        <v>-</v>
      </c>
      <c r="AA15" s="85" t="str">
        <f t="shared" si="13"/>
        <v/>
      </c>
      <c r="AB15" s="94" t="str">
        <f t="shared" si="14"/>
        <v/>
      </c>
      <c r="AC15" s="95" t="str">
        <f t="shared" si="15"/>
        <v/>
      </c>
      <c r="AD15" s="178" t="str">
        <f t="shared" si="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544</v>
      </c>
      <c r="D16" s="135">
        <v>2500</v>
      </c>
      <c r="E16" s="133" t="s">
        <v>739</v>
      </c>
      <c r="F16" s="82" t="s">
        <v>829</v>
      </c>
      <c r="G16" s="82" t="s">
        <v>830</v>
      </c>
      <c r="H16" s="84">
        <v>65</v>
      </c>
      <c r="I16" s="84">
        <v>1</v>
      </c>
      <c r="J16" s="84">
        <v>2</v>
      </c>
      <c r="K16" s="136">
        <f t="shared" si="3"/>
        <v>2</v>
      </c>
      <c r="L16" s="133" t="s">
        <v>3511</v>
      </c>
      <c r="M16" s="162"/>
      <c r="N16" s="162"/>
      <c r="O16" s="163"/>
      <c r="P16" s="164"/>
      <c r="Q16" s="165"/>
      <c r="R16" s="137">
        <f t="shared" si="9"/>
        <v>1</v>
      </c>
      <c r="S16" s="170"/>
      <c r="T16" s="176" t="str">
        <f t="shared" si="4"/>
        <v/>
      </c>
      <c r="U16" s="94">
        <v>8</v>
      </c>
      <c r="V16" s="84">
        <v>245</v>
      </c>
      <c r="W16" s="85">
        <v>10</v>
      </c>
      <c r="X16" s="94">
        <f t="shared" si="10"/>
        <v>2548</v>
      </c>
      <c r="Y16" s="85" t="str">
        <f t="shared" si="11"/>
        <v/>
      </c>
      <c r="Z16" s="94">
        <f t="shared" si="12"/>
        <v>71344</v>
      </c>
      <c r="AA16" s="85" t="str">
        <f t="shared" si="13"/>
        <v/>
      </c>
      <c r="AB16" s="94" t="str">
        <f t="shared" si="14"/>
        <v/>
      </c>
      <c r="AC16" s="95" t="str">
        <f t="shared" si="15"/>
        <v/>
      </c>
      <c r="AD16" s="178" t="str">
        <f t="shared" si="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544</v>
      </c>
      <c r="D17" s="135">
        <v>2500</v>
      </c>
      <c r="E17" s="133" t="s">
        <v>510</v>
      </c>
      <c r="F17" s="82" t="s">
        <v>825</v>
      </c>
      <c r="G17" s="82" t="s">
        <v>826</v>
      </c>
      <c r="H17" s="84" t="s">
        <v>46</v>
      </c>
      <c r="I17" s="84">
        <v>1</v>
      </c>
      <c r="J17" s="84">
        <v>1</v>
      </c>
      <c r="K17" s="136">
        <f t="shared" si="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9"/>
        <v>1</v>
      </c>
      <c r="S17" s="170"/>
      <c r="T17" s="176" t="str">
        <f t="shared" si="4"/>
        <v/>
      </c>
      <c r="U17" s="94" t="s">
        <v>213</v>
      </c>
      <c r="V17" s="84" t="s">
        <v>213</v>
      </c>
      <c r="W17" s="85" t="s">
        <v>213</v>
      </c>
      <c r="X17" s="94" t="str">
        <f t="shared" si="10"/>
        <v>-</v>
      </c>
      <c r="Y17" s="85" t="str">
        <f t="shared" si="11"/>
        <v/>
      </c>
      <c r="Z17" s="94" t="str">
        <f t="shared" si="12"/>
        <v>-</v>
      </c>
      <c r="AA17" s="85" t="str">
        <f t="shared" si="13"/>
        <v/>
      </c>
      <c r="AB17" s="94" t="str">
        <f t="shared" si="14"/>
        <v/>
      </c>
      <c r="AC17" s="95" t="str">
        <f t="shared" si="15"/>
        <v/>
      </c>
      <c r="AD17" s="178" t="str">
        <f t="shared" si="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816</v>
      </c>
      <c r="D18" s="135">
        <v>2500</v>
      </c>
      <c r="E18" s="133" t="s">
        <v>736</v>
      </c>
      <c r="F18" s="82" t="s">
        <v>829</v>
      </c>
      <c r="G18" s="82" t="s">
        <v>831</v>
      </c>
      <c r="H18" s="84">
        <v>65</v>
      </c>
      <c r="I18" s="84">
        <v>1</v>
      </c>
      <c r="J18" s="84">
        <v>2</v>
      </c>
      <c r="K18" s="136">
        <f t="shared" si="3"/>
        <v>2</v>
      </c>
      <c r="L18" s="133" t="s">
        <v>3511</v>
      </c>
      <c r="M18" s="162"/>
      <c r="N18" s="162"/>
      <c r="O18" s="163"/>
      <c r="P18" s="164"/>
      <c r="Q18" s="165"/>
      <c r="R18" s="137">
        <f t="shared" si="9"/>
        <v>1</v>
      </c>
      <c r="S18" s="170"/>
      <c r="T18" s="176" t="str">
        <f t="shared" si="4"/>
        <v/>
      </c>
      <c r="U18" s="94">
        <v>8</v>
      </c>
      <c r="V18" s="84">
        <v>245</v>
      </c>
      <c r="W18" s="85">
        <v>10</v>
      </c>
      <c r="X18" s="94">
        <f t="shared" si="10"/>
        <v>2548</v>
      </c>
      <c r="Y18" s="85" t="str">
        <f t="shared" si="11"/>
        <v/>
      </c>
      <c r="Z18" s="94">
        <f t="shared" si="12"/>
        <v>71344</v>
      </c>
      <c r="AA18" s="85" t="str">
        <f t="shared" si="13"/>
        <v/>
      </c>
      <c r="AB18" s="94" t="str">
        <f t="shared" si="14"/>
        <v/>
      </c>
      <c r="AC18" s="95" t="str">
        <f t="shared" si="15"/>
        <v/>
      </c>
      <c r="AD18" s="178" t="str">
        <f t="shared" si="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817</v>
      </c>
      <c r="D19" s="135">
        <v>2500</v>
      </c>
      <c r="E19" s="133" t="s">
        <v>533</v>
      </c>
      <c r="F19" s="82" t="s">
        <v>832</v>
      </c>
      <c r="G19" s="82" t="s">
        <v>648</v>
      </c>
      <c r="H19" s="84">
        <v>70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9"/>
        <v>1</v>
      </c>
      <c r="S19" s="170"/>
      <c r="T19" s="176" t="str">
        <f t="shared" si="4"/>
        <v/>
      </c>
      <c r="U19" s="94">
        <v>8</v>
      </c>
      <c r="V19" s="84">
        <v>245</v>
      </c>
      <c r="W19" s="85">
        <v>10</v>
      </c>
      <c r="X19" s="94">
        <f t="shared" si="10"/>
        <v>1372</v>
      </c>
      <c r="Y19" s="85" t="str">
        <f t="shared" si="11"/>
        <v/>
      </c>
      <c r="Z19" s="94">
        <f t="shared" si="12"/>
        <v>38416</v>
      </c>
      <c r="AA19" s="85" t="str">
        <f t="shared" si="13"/>
        <v/>
      </c>
      <c r="AB19" s="94" t="str">
        <f t="shared" si="14"/>
        <v/>
      </c>
      <c r="AC19" s="95" t="str">
        <f t="shared" si="15"/>
        <v/>
      </c>
      <c r="AD19" s="178" t="str">
        <f t="shared" si="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817</v>
      </c>
      <c r="D20" s="135">
        <v>2500</v>
      </c>
      <c r="E20" s="133" t="s">
        <v>510</v>
      </c>
      <c r="F20" s="82" t="s">
        <v>825</v>
      </c>
      <c r="G20" s="82" t="s">
        <v>826</v>
      </c>
      <c r="H20" s="84" t="s">
        <v>46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9"/>
        <v>1</v>
      </c>
      <c r="S20" s="170"/>
      <c r="T20" s="176" t="str">
        <f t="shared" si="4"/>
        <v/>
      </c>
      <c r="U20" s="94" t="s">
        <v>213</v>
      </c>
      <c r="V20" s="84" t="s">
        <v>213</v>
      </c>
      <c r="W20" s="85" t="s">
        <v>213</v>
      </c>
      <c r="X20" s="94" t="str">
        <f t="shared" si="10"/>
        <v>-</v>
      </c>
      <c r="Y20" s="85" t="str">
        <f t="shared" si="11"/>
        <v/>
      </c>
      <c r="Z20" s="94" t="str">
        <f t="shared" si="12"/>
        <v>-</v>
      </c>
      <c r="AA20" s="85" t="str">
        <f t="shared" si="13"/>
        <v/>
      </c>
      <c r="AB20" s="94" t="str">
        <f t="shared" si="14"/>
        <v/>
      </c>
      <c r="AC20" s="95" t="str">
        <f t="shared" si="15"/>
        <v/>
      </c>
      <c r="AD20" s="178" t="str">
        <f t="shared" si="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806</v>
      </c>
      <c r="D21" s="135">
        <v>3500</v>
      </c>
      <c r="E21" s="133" t="s">
        <v>734</v>
      </c>
      <c r="F21" s="82" t="s">
        <v>821</v>
      </c>
      <c r="G21" s="82" t="s">
        <v>833</v>
      </c>
      <c r="H21" s="84">
        <v>65</v>
      </c>
      <c r="I21" s="84">
        <v>9</v>
      </c>
      <c r="J21" s="84">
        <v>1</v>
      </c>
      <c r="K21" s="136">
        <f t="shared" si="3"/>
        <v>9</v>
      </c>
      <c r="L21" s="133" t="s">
        <v>3511</v>
      </c>
      <c r="M21" s="162"/>
      <c r="N21" s="162"/>
      <c r="O21" s="163"/>
      <c r="P21" s="164"/>
      <c r="Q21" s="165"/>
      <c r="R21" s="137">
        <f t="shared" si="9"/>
        <v>9</v>
      </c>
      <c r="S21" s="170"/>
      <c r="T21" s="176" t="str">
        <f t="shared" si="4"/>
        <v/>
      </c>
      <c r="U21" s="94">
        <v>8</v>
      </c>
      <c r="V21" s="84">
        <v>245</v>
      </c>
      <c r="W21" s="85">
        <v>10</v>
      </c>
      <c r="X21" s="94">
        <f t="shared" si="10"/>
        <v>11466</v>
      </c>
      <c r="Y21" s="85" t="str">
        <f t="shared" si="11"/>
        <v/>
      </c>
      <c r="Z21" s="94">
        <f t="shared" si="12"/>
        <v>321048</v>
      </c>
      <c r="AA21" s="85" t="str">
        <f t="shared" si="13"/>
        <v/>
      </c>
      <c r="AB21" s="94" t="str">
        <f t="shared" si="14"/>
        <v/>
      </c>
      <c r="AC21" s="95" t="str">
        <f t="shared" si="15"/>
        <v/>
      </c>
      <c r="AD21" s="178" t="str">
        <f t="shared" si="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806</v>
      </c>
      <c r="D22" s="135">
        <v>3500</v>
      </c>
      <c r="E22" s="133" t="s">
        <v>510</v>
      </c>
      <c r="F22" s="82" t="s">
        <v>825</v>
      </c>
      <c r="G22" s="82" t="s">
        <v>826</v>
      </c>
      <c r="H22" s="84" t="s">
        <v>46</v>
      </c>
      <c r="I22" s="84">
        <v>5</v>
      </c>
      <c r="J22" s="84">
        <v>1</v>
      </c>
      <c r="K22" s="136">
        <f t="shared" si="3"/>
        <v>5</v>
      </c>
      <c r="L22" s="133" t="s">
        <v>3511</v>
      </c>
      <c r="M22" s="162"/>
      <c r="N22" s="162"/>
      <c r="O22" s="163"/>
      <c r="P22" s="164"/>
      <c r="Q22" s="165"/>
      <c r="R22" s="137">
        <f t="shared" si="9"/>
        <v>5</v>
      </c>
      <c r="S22" s="170"/>
      <c r="T22" s="176" t="str">
        <f t="shared" si="4"/>
        <v/>
      </c>
      <c r="U22" s="94" t="s">
        <v>213</v>
      </c>
      <c r="V22" s="84" t="s">
        <v>213</v>
      </c>
      <c r="W22" s="85" t="s">
        <v>213</v>
      </c>
      <c r="X22" s="94" t="str">
        <f t="shared" si="10"/>
        <v>-</v>
      </c>
      <c r="Y22" s="85" t="str">
        <f t="shared" si="11"/>
        <v/>
      </c>
      <c r="Z22" s="94" t="str">
        <f t="shared" si="12"/>
        <v>-</v>
      </c>
      <c r="AA22" s="85" t="str">
        <f t="shared" si="13"/>
        <v/>
      </c>
      <c r="AB22" s="94" t="str">
        <f t="shared" si="14"/>
        <v/>
      </c>
      <c r="AC22" s="95" t="str">
        <f t="shared" si="15"/>
        <v/>
      </c>
      <c r="AD22" s="178" t="str">
        <f t="shared" si="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201</v>
      </c>
      <c r="D23" s="135"/>
      <c r="E23" s="133" t="s">
        <v>570</v>
      </c>
      <c r="F23" s="82" t="s">
        <v>105</v>
      </c>
      <c r="G23" s="82" t="s">
        <v>180</v>
      </c>
      <c r="H23" s="84">
        <v>100</v>
      </c>
      <c r="I23" s="84">
        <v>2</v>
      </c>
      <c r="J23" s="84">
        <v>1</v>
      </c>
      <c r="K23" s="136">
        <f t="shared" si="3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9"/>
        <v>2</v>
      </c>
      <c r="S23" s="170"/>
      <c r="T23" s="176" t="str">
        <f t="shared" si="4"/>
        <v/>
      </c>
      <c r="U23" s="94">
        <v>8</v>
      </c>
      <c r="V23" s="84">
        <v>245</v>
      </c>
      <c r="W23" s="85">
        <v>10</v>
      </c>
      <c r="X23" s="94">
        <f t="shared" si="10"/>
        <v>3920</v>
      </c>
      <c r="Y23" s="85" t="str">
        <f t="shared" si="11"/>
        <v/>
      </c>
      <c r="Z23" s="94">
        <f t="shared" si="12"/>
        <v>109760</v>
      </c>
      <c r="AA23" s="85" t="str">
        <f t="shared" si="13"/>
        <v/>
      </c>
      <c r="AB23" s="94" t="str">
        <f t="shared" si="14"/>
        <v/>
      </c>
      <c r="AC23" s="95" t="str">
        <f t="shared" si="15"/>
        <v/>
      </c>
      <c r="AD23" s="178" t="str">
        <f t="shared" si="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818</v>
      </c>
      <c r="D24" s="135"/>
      <c r="E24" s="133" t="s">
        <v>820</v>
      </c>
      <c r="F24" s="82" t="s">
        <v>683</v>
      </c>
      <c r="G24" s="82" t="s">
        <v>684</v>
      </c>
      <c r="H24" s="84">
        <v>3.9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9"/>
        <v>1</v>
      </c>
      <c r="S24" s="170"/>
      <c r="T24" s="176" t="str">
        <f t="shared" si="4"/>
        <v/>
      </c>
      <c r="U24" s="94">
        <v>24</v>
      </c>
      <c r="V24" s="84">
        <v>365</v>
      </c>
      <c r="W24" s="85">
        <v>10</v>
      </c>
      <c r="X24" s="94">
        <f t="shared" si="10"/>
        <v>341</v>
      </c>
      <c r="Y24" s="85" t="str">
        <f t="shared" si="11"/>
        <v/>
      </c>
      <c r="Z24" s="94">
        <f t="shared" si="12"/>
        <v>9548</v>
      </c>
      <c r="AA24" s="85" t="str">
        <f t="shared" si="13"/>
        <v/>
      </c>
      <c r="AB24" s="94" t="str">
        <f t="shared" si="14"/>
        <v/>
      </c>
      <c r="AC24" s="95" t="str">
        <f t="shared" si="15"/>
        <v/>
      </c>
      <c r="AD24" s="178" t="str">
        <f t="shared" si="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525</v>
      </c>
      <c r="D25" s="135">
        <v>2500</v>
      </c>
      <c r="E25" s="133" t="s">
        <v>508</v>
      </c>
      <c r="F25" s="82" t="s">
        <v>821</v>
      </c>
      <c r="G25" s="82" t="s">
        <v>822</v>
      </c>
      <c r="H25" s="84">
        <v>65</v>
      </c>
      <c r="I25" s="84">
        <v>4</v>
      </c>
      <c r="J25" s="84">
        <v>1</v>
      </c>
      <c r="K25" s="136">
        <f t="shared" si="3"/>
        <v>4</v>
      </c>
      <c r="L25" s="133" t="s">
        <v>3511</v>
      </c>
      <c r="M25" s="162"/>
      <c r="N25" s="162"/>
      <c r="O25" s="163"/>
      <c r="P25" s="164"/>
      <c r="Q25" s="165"/>
      <c r="R25" s="137">
        <f t="shared" si="9"/>
        <v>4</v>
      </c>
      <c r="S25" s="170"/>
      <c r="T25" s="176" t="str">
        <f t="shared" si="4"/>
        <v/>
      </c>
      <c r="U25" s="94">
        <v>8</v>
      </c>
      <c r="V25" s="84">
        <v>245</v>
      </c>
      <c r="W25" s="85">
        <v>10</v>
      </c>
      <c r="X25" s="94">
        <f t="shared" si="10"/>
        <v>5096</v>
      </c>
      <c r="Y25" s="85" t="str">
        <f t="shared" si="11"/>
        <v/>
      </c>
      <c r="Z25" s="94">
        <f t="shared" si="12"/>
        <v>142688</v>
      </c>
      <c r="AA25" s="85" t="str">
        <f t="shared" si="13"/>
        <v/>
      </c>
      <c r="AB25" s="94" t="str">
        <f t="shared" si="14"/>
        <v/>
      </c>
      <c r="AC25" s="95" t="str">
        <f t="shared" si="15"/>
        <v/>
      </c>
      <c r="AD25" s="178" t="str">
        <f t="shared" si="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525</v>
      </c>
      <c r="D26" s="135">
        <v>2500</v>
      </c>
      <c r="E26" s="133" t="s">
        <v>510</v>
      </c>
      <c r="F26" s="82" t="s">
        <v>825</v>
      </c>
      <c r="G26" s="82" t="s">
        <v>826</v>
      </c>
      <c r="H26" s="84" t="s">
        <v>46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9"/>
        <v>1</v>
      </c>
      <c r="S26" s="170"/>
      <c r="T26" s="176" t="str">
        <f t="shared" si="4"/>
        <v/>
      </c>
      <c r="U26" s="94" t="s">
        <v>213</v>
      </c>
      <c r="V26" s="84" t="s">
        <v>213</v>
      </c>
      <c r="W26" s="85" t="s">
        <v>213</v>
      </c>
      <c r="X26" s="94" t="str">
        <f t="shared" si="10"/>
        <v>-</v>
      </c>
      <c r="Y26" s="85" t="str">
        <f t="shared" si="11"/>
        <v/>
      </c>
      <c r="Z26" s="94" t="str">
        <f t="shared" si="12"/>
        <v>-</v>
      </c>
      <c r="AA26" s="85" t="str">
        <f t="shared" si="13"/>
        <v/>
      </c>
      <c r="AB26" s="94" t="str">
        <f t="shared" si="14"/>
        <v/>
      </c>
      <c r="AC26" s="95" t="str">
        <f t="shared" si="15"/>
        <v/>
      </c>
      <c r="AD26" s="178" t="str">
        <f t="shared" si="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819</v>
      </c>
      <c r="D27" s="135">
        <v>2500</v>
      </c>
      <c r="E27" s="133" t="s">
        <v>510</v>
      </c>
      <c r="F27" s="82" t="s">
        <v>825</v>
      </c>
      <c r="G27" s="82" t="s">
        <v>826</v>
      </c>
      <c r="H27" s="84" t="s">
        <v>46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9"/>
        <v>1</v>
      </c>
      <c r="S27" s="170"/>
      <c r="T27" s="176" t="str">
        <f t="shared" si="4"/>
        <v/>
      </c>
      <c r="U27" s="94" t="s">
        <v>213</v>
      </c>
      <c r="V27" s="84" t="s">
        <v>213</v>
      </c>
      <c r="W27" s="85" t="s">
        <v>213</v>
      </c>
      <c r="X27" s="94" t="str">
        <f t="shared" si="10"/>
        <v>-</v>
      </c>
      <c r="Y27" s="85" t="str">
        <f t="shared" si="11"/>
        <v/>
      </c>
      <c r="Z27" s="94" t="str">
        <f t="shared" si="12"/>
        <v>-</v>
      </c>
      <c r="AA27" s="85" t="str">
        <f t="shared" si="13"/>
        <v/>
      </c>
      <c r="AB27" s="94" t="str">
        <f t="shared" si="14"/>
        <v/>
      </c>
      <c r="AC27" s="95" t="str">
        <f>IFERROR(IF(Q27="","",ROUNDDOWN(Z27-AA27,0)),"-")</f>
        <v/>
      </c>
      <c r="AD27" s="178" t="str">
        <f t="shared" si="2"/>
        <v/>
      </c>
    </row>
    <row r="28" spans="1:30" s="110" customFormat="1" ht="24.95" customHeight="1" x14ac:dyDescent="0.15">
      <c r="A28" s="133"/>
      <c r="B28" s="134"/>
      <c r="C28" s="134"/>
      <c r="D28" s="135"/>
      <c r="E28" s="133"/>
      <c r="F28" s="82"/>
      <c r="G28" s="82"/>
      <c r="H28" s="84"/>
      <c r="I28" s="84"/>
      <c r="J28" s="84"/>
      <c r="K28" s="136"/>
      <c r="L28" s="133"/>
      <c r="M28" s="173"/>
      <c r="N28" s="173"/>
      <c r="O28" s="134"/>
      <c r="P28" s="174"/>
      <c r="Q28" s="175"/>
      <c r="R28" s="137"/>
      <c r="S28" s="176"/>
      <c r="T28" s="176"/>
      <c r="U28" s="94"/>
      <c r="V28" s="84"/>
      <c r="W28" s="85"/>
      <c r="X28" s="94"/>
      <c r="Y28" s="85"/>
      <c r="Z28" s="94"/>
      <c r="AA28" s="85"/>
      <c r="AB28" s="94"/>
      <c r="AC28" s="95"/>
      <c r="AD28" s="85"/>
    </row>
    <row r="29" spans="1:30" s="110" customFormat="1" ht="24.95" customHeight="1" thickBot="1" x14ac:dyDescent="0.2">
      <c r="A29" s="97"/>
      <c r="B29" s="98"/>
      <c r="C29" s="98"/>
      <c r="D29" s="99"/>
      <c r="E29" s="97"/>
      <c r="F29" s="100"/>
      <c r="G29" s="100"/>
      <c r="H29" s="102"/>
      <c r="I29" s="102"/>
      <c r="J29" s="102"/>
      <c r="K29" s="157"/>
      <c r="L29" s="97"/>
      <c r="M29" s="104"/>
      <c r="N29" s="104"/>
      <c r="O29" s="98"/>
      <c r="P29" s="105"/>
      <c r="Q29" s="106"/>
      <c r="R29" s="158"/>
      <c r="S29" s="108"/>
      <c r="T29" s="108"/>
      <c r="U29" s="94"/>
      <c r="V29" s="84"/>
      <c r="W29" s="85"/>
      <c r="X29" s="109"/>
      <c r="Y29" s="103"/>
      <c r="Z29" s="109"/>
      <c r="AA29" s="103"/>
      <c r="AB29" s="109"/>
      <c r="AC29" s="159"/>
      <c r="AD29" s="103"/>
    </row>
    <row r="30" spans="1:30" ht="24.95" customHeight="1" thickBot="1" x14ac:dyDescent="0.2">
      <c r="M30" s="46"/>
      <c r="N30" s="46"/>
      <c r="O30" s="46"/>
      <c r="P30" s="46"/>
      <c r="Q30" s="46"/>
      <c r="R30" s="111"/>
      <c r="S30" s="253" t="s">
        <v>40</v>
      </c>
      <c r="T30" s="181" t="str">
        <f>IF(SUBTOTAL(9,T5:T29)=0,"",SUBTOTAL(9,T5:T29))</f>
        <v/>
      </c>
      <c r="U30" s="113"/>
      <c r="V30" s="114"/>
      <c r="W30" s="115"/>
      <c r="X30" s="182">
        <f t="shared" ref="X30:AD30" si="16">IF(SUBTOTAL(9,X5:X29)=0,"",SUBTOTAL(9,X5:X29))</f>
        <v>41470</v>
      </c>
      <c r="Y30" s="184" t="str">
        <f t="shared" si="16"/>
        <v/>
      </c>
      <c r="Z30" s="182">
        <f t="shared" si="16"/>
        <v>1161160</v>
      </c>
      <c r="AA30" s="184" t="str">
        <f t="shared" si="16"/>
        <v/>
      </c>
      <c r="AB30" s="182" t="str">
        <f t="shared" si="16"/>
        <v/>
      </c>
      <c r="AC30" s="185" t="str">
        <f t="shared" si="16"/>
        <v/>
      </c>
      <c r="AD30" s="186" t="str">
        <f t="shared" si="16"/>
        <v/>
      </c>
    </row>
    <row r="31" spans="1:30" ht="24.95" customHeight="1" thickBot="1" x14ac:dyDescent="0.2">
      <c r="S31" s="262" t="s">
        <v>3544</v>
      </c>
      <c r="T31" s="264"/>
    </row>
    <row r="32" spans="1:30" ht="24.95" customHeight="1" thickTop="1" thickBot="1" x14ac:dyDescent="0.2">
      <c r="S32" s="265" t="s">
        <v>3545</v>
      </c>
      <c r="T32" s="268" t="str">
        <f>IF(T30="","",T30+T31)</f>
        <v/>
      </c>
    </row>
    <row r="33" ht="24.95" customHeight="1" thickTop="1" x14ac:dyDescent="0.15"/>
  </sheetData>
  <sheetProtection algorithmName="SHA-512" hashValue="SIWUbprH4yGHlg4eNNe3nnFKuxY4Ak/ndTpVrQC0efyA5k0vo5CRFnKQ/Va5th+bKAaiQ59dIZKytgMQZTu1sw==" saltValue="KCFZHS5H+awozSOpvkRHDg==" spinCount="100000" sheet="1" objects="1" scenarios="1" autoFilter="0"/>
  <autoFilter ref="A4:AD3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7">
    <cfRule type="containsBlanks" dxfId="403" priority="4" stopIfTrue="1">
      <formula>LEN(TRIM(M5))=0</formula>
    </cfRule>
  </conditionalFormatting>
  <conditionalFormatting sqref="S5">
    <cfRule type="containsBlanks" dxfId="402" priority="3">
      <formula>LEN(TRIM(S5))=0</formula>
    </cfRule>
  </conditionalFormatting>
  <conditionalFormatting sqref="S6:S27">
    <cfRule type="containsBlanks" dxfId="401" priority="2">
      <formula>LEN(TRIM(S6))=0</formula>
    </cfRule>
  </conditionalFormatting>
  <conditionalFormatting sqref="T31">
    <cfRule type="containsBlanks" dxfId="400" priority="1">
      <formula>LEN(TRIM(T31))=0</formula>
    </cfRule>
  </conditionalFormatting>
  <pageMargins left="0.23622047244094491" right="0.23622047244094491" top="0.55118110236220474" bottom="0.55118110236220474" header="0.31496062992125984" footer="0.31496062992125984"/>
  <pageSetup paperSize="8" scale="6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62F5-90EF-469E-B518-F1E9B9EF4160}">
  <sheetPr>
    <pageSetUpPr fitToPage="1"/>
  </sheetPr>
  <dimension ref="A1:AD49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17</v>
      </c>
      <c r="D1" s="41" t="s">
        <v>1</v>
      </c>
      <c r="E1" s="42" t="s">
        <v>862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835</v>
      </c>
      <c r="D5" s="66">
        <v>2700</v>
      </c>
      <c r="E5" s="64" t="s">
        <v>734</v>
      </c>
      <c r="F5" s="67" t="s">
        <v>840</v>
      </c>
      <c r="G5" s="67" t="s">
        <v>841</v>
      </c>
      <c r="H5" s="74">
        <v>42</v>
      </c>
      <c r="I5" s="74">
        <v>4</v>
      </c>
      <c r="J5" s="74">
        <v>2</v>
      </c>
      <c r="K5" s="127">
        <f>+I5*J5</f>
        <v>8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6585</v>
      </c>
      <c r="Y5" s="75" t="str">
        <f>IFERROR(IF(Q5="","",ROUNDDOWN(Q5/1000*R5*U5*V5*W5,0)),"-")</f>
        <v/>
      </c>
      <c r="Z5" s="73">
        <f>IFERROR(IF(H5="","",ROUNDDOWN(X5*$V$2,0)),"-")</f>
        <v>184380</v>
      </c>
      <c r="AA5" s="75" t="str">
        <f>IFERROR(IF(Q5="","",ROUNDDOWN(Y5*$V$2,0)),"-")</f>
        <v/>
      </c>
      <c r="AB5" s="73" t="str">
        <f t="shared" ref="AB5:AB7" si="0">IFERROR(IF(Q5="","",ROUNDDOWN(X5-Y5,0)),"-")</f>
        <v/>
      </c>
      <c r="AC5" s="76" t="str">
        <f t="shared" ref="AC5:AC7" si="1">IFERROR(IF(Q5="","",ROUNDDOWN(Z5-AA5,0)),"-")</f>
        <v/>
      </c>
      <c r="AD5" s="236" t="str">
        <f t="shared" ref="AD5:AD7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835</v>
      </c>
      <c r="D6" s="135">
        <v>2700</v>
      </c>
      <c r="E6" s="133" t="s">
        <v>734</v>
      </c>
      <c r="F6" s="82" t="s">
        <v>840</v>
      </c>
      <c r="G6" s="82" t="s">
        <v>841</v>
      </c>
      <c r="H6" s="84">
        <v>42</v>
      </c>
      <c r="I6" s="84">
        <v>6</v>
      </c>
      <c r="J6" s="84">
        <v>2</v>
      </c>
      <c r="K6" s="136">
        <f>+I6*J6</f>
        <v>12</v>
      </c>
      <c r="L6" s="133" t="s">
        <v>3511</v>
      </c>
      <c r="M6" s="162"/>
      <c r="N6" s="162"/>
      <c r="O6" s="163"/>
      <c r="P6" s="164"/>
      <c r="Q6" s="165"/>
      <c r="R6" s="137">
        <f>+I6</f>
        <v>6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9878</v>
      </c>
      <c r="Y6" s="85" t="str">
        <f>IFERROR(IF(Q6="","",ROUNDDOWN(Q6/1000*R6*U6*V6*W6,0)),"-")</f>
        <v/>
      </c>
      <c r="Z6" s="94">
        <f>IFERROR(IF(H6="","",ROUNDDOWN(X6*$V$2,0)),"-")</f>
        <v>276584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237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835</v>
      </c>
      <c r="D7" s="135">
        <v>2700</v>
      </c>
      <c r="E7" s="133" t="s">
        <v>734</v>
      </c>
      <c r="F7" s="82" t="s">
        <v>840</v>
      </c>
      <c r="G7" s="82" t="s">
        <v>841</v>
      </c>
      <c r="H7" s="84">
        <v>42</v>
      </c>
      <c r="I7" s="84">
        <v>4</v>
      </c>
      <c r="J7" s="84">
        <v>2</v>
      </c>
      <c r="K7" s="136">
        <f t="shared" ref="K7:K43" si="3">+I7*J7</f>
        <v>8</v>
      </c>
      <c r="L7" s="133" t="s">
        <v>3511</v>
      </c>
      <c r="M7" s="162"/>
      <c r="N7" s="162"/>
      <c r="O7" s="163"/>
      <c r="P7" s="164"/>
      <c r="Q7" s="165"/>
      <c r="R7" s="137">
        <f>+I7</f>
        <v>4</v>
      </c>
      <c r="S7" s="170"/>
      <c r="T7" s="176" t="str">
        <f t="shared" ref="T7:T43" si="4">IFERROR(IF(S7="","",R7*S7),"-")</f>
        <v/>
      </c>
      <c r="U7" s="94">
        <v>8</v>
      </c>
      <c r="V7" s="84">
        <v>245</v>
      </c>
      <c r="W7" s="85">
        <v>10</v>
      </c>
      <c r="X7" s="94">
        <f t="shared" ref="X7" si="5">IFERROR(IF(H7="","",ROUNDDOWN(H7/1000*K7*U7*V7*W7,0)),"-")</f>
        <v>6585</v>
      </c>
      <c r="Y7" s="85" t="str">
        <f t="shared" ref="Y7" si="6">IFERROR(IF(Q7="","",ROUNDDOWN(Q7/1000*R7*U7*V7*W7,0)),"-")</f>
        <v/>
      </c>
      <c r="Z7" s="94">
        <f t="shared" ref="Z7" si="7">IFERROR(IF(H7="","",ROUNDDOWN(X7*$V$2,0)),"-")</f>
        <v>184380</v>
      </c>
      <c r="AA7" s="85" t="str">
        <f t="shared" ref="AA7" si="8">IFERROR(IF(Q7="","",ROUNDDOWN(Y7*$V$2,0)),"-")</f>
        <v/>
      </c>
      <c r="AB7" s="94" t="str">
        <f t="shared" si="0"/>
        <v/>
      </c>
      <c r="AC7" s="95" t="str">
        <f t="shared" si="1"/>
        <v/>
      </c>
      <c r="AD7" s="237" t="str">
        <f t="shared" si="2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604</v>
      </c>
      <c r="D8" s="135"/>
      <c r="E8" s="133" t="s">
        <v>572</v>
      </c>
      <c r="F8" s="82" t="s">
        <v>44</v>
      </c>
      <c r="G8" s="82" t="s">
        <v>75</v>
      </c>
      <c r="H8" s="84">
        <v>40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ref="R8:R43" si="9">+I8</f>
        <v>1</v>
      </c>
      <c r="S8" s="170"/>
      <c r="T8" s="176" t="str">
        <f t="shared" si="4"/>
        <v/>
      </c>
      <c r="U8" s="94">
        <v>8</v>
      </c>
      <c r="V8" s="84">
        <v>245</v>
      </c>
      <c r="W8" s="85">
        <v>10</v>
      </c>
      <c r="X8" s="94">
        <f t="shared" ref="X8:X43" si="10">IFERROR(IF(H8="","",ROUNDDOWN(H8/1000*K8*U8*V8*W8,0)),"-")</f>
        <v>784</v>
      </c>
      <c r="Y8" s="85" t="str">
        <f t="shared" ref="Y8:Y43" si="11">IFERROR(IF(Q8="","",ROUNDDOWN(Q8/1000*R8*U8*V8*W8,0)),"-")</f>
        <v/>
      </c>
      <c r="Z8" s="94">
        <f t="shared" ref="Z8:Z43" si="12">IFERROR(IF(H8="","",ROUNDDOWN(X8*$V$2,0)),"-")</f>
        <v>21952</v>
      </c>
      <c r="AA8" s="85" t="str">
        <f t="shared" ref="AA8:AA43" si="13">IFERROR(IF(Q8="","",ROUNDDOWN(Y8*$V$2,0)),"-")</f>
        <v/>
      </c>
      <c r="AB8" s="94" t="str">
        <f t="shared" ref="AB8:AB43" si="14">IFERROR(IF(Q8="","",ROUNDDOWN(X8-Y8,0)),"-")</f>
        <v/>
      </c>
      <c r="AC8" s="95" t="str">
        <f t="shared" ref="AC8:AC42" si="15">IFERROR(IF(Q8="","",ROUNDDOWN(Z8-AA8,0)),"-")</f>
        <v/>
      </c>
      <c r="AD8" s="237" t="str">
        <f t="shared" ref="AD8:AD43" si="16">IFERROR(IF(Q8="","",ROUNDDOWN(AB8*$AD$2,2)),"-")</f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850</v>
      </c>
      <c r="D9" s="135">
        <v>2700</v>
      </c>
      <c r="E9" s="133" t="s">
        <v>518</v>
      </c>
      <c r="F9" s="82" t="s">
        <v>424</v>
      </c>
      <c r="G9" s="82" t="s">
        <v>106</v>
      </c>
      <c r="H9" s="84">
        <v>72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9"/>
        <v>1</v>
      </c>
      <c r="S9" s="170"/>
      <c r="T9" s="176" t="str">
        <f t="shared" si="4"/>
        <v/>
      </c>
      <c r="U9" s="94">
        <v>8</v>
      </c>
      <c r="V9" s="84">
        <v>245</v>
      </c>
      <c r="W9" s="85">
        <v>10</v>
      </c>
      <c r="X9" s="94">
        <f t="shared" si="10"/>
        <v>1411</v>
      </c>
      <c r="Y9" s="85" t="str">
        <f t="shared" si="11"/>
        <v/>
      </c>
      <c r="Z9" s="94">
        <f t="shared" si="12"/>
        <v>39508</v>
      </c>
      <c r="AA9" s="85" t="str">
        <f t="shared" si="13"/>
        <v/>
      </c>
      <c r="AB9" s="94" t="str">
        <f t="shared" si="14"/>
        <v/>
      </c>
      <c r="AC9" s="95" t="str">
        <f t="shared" si="15"/>
        <v/>
      </c>
      <c r="AD9" s="237" t="str">
        <f t="shared" si="16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851</v>
      </c>
      <c r="D10" s="135">
        <v>2700</v>
      </c>
      <c r="E10" s="133" t="s">
        <v>570</v>
      </c>
      <c r="F10" s="82" t="s">
        <v>44</v>
      </c>
      <c r="G10" s="82" t="s">
        <v>842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9"/>
        <v>1</v>
      </c>
      <c r="S10" s="170"/>
      <c r="T10" s="176" t="str">
        <f t="shared" si="4"/>
        <v/>
      </c>
      <c r="U10" s="94">
        <v>2</v>
      </c>
      <c r="V10" s="84">
        <v>245</v>
      </c>
      <c r="W10" s="85">
        <v>10</v>
      </c>
      <c r="X10" s="94">
        <f t="shared" si="10"/>
        <v>196</v>
      </c>
      <c r="Y10" s="85" t="str">
        <f t="shared" si="11"/>
        <v/>
      </c>
      <c r="Z10" s="94">
        <f t="shared" si="12"/>
        <v>5488</v>
      </c>
      <c r="AA10" s="85" t="str">
        <f t="shared" si="13"/>
        <v/>
      </c>
      <c r="AB10" s="94" t="str">
        <f t="shared" si="14"/>
        <v/>
      </c>
      <c r="AC10" s="95" t="str">
        <f t="shared" si="15"/>
        <v/>
      </c>
      <c r="AD10" s="237" t="str">
        <f t="shared" si="16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852</v>
      </c>
      <c r="D11" s="135">
        <v>2700</v>
      </c>
      <c r="E11" s="133" t="s">
        <v>508</v>
      </c>
      <c r="F11" s="82" t="s">
        <v>113</v>
      </c>
      <c r="G11" s="82" t="s">
        <v>114</v>
      </c>
      <c r="H11" s="84">
        <v>22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9"/>
        <v>1</v>
      </c>
      <c r="S11" s="170"/>
      <c r="T11" s="176" t="str">
        <f t="shared" si="4"/>
        <v/>
      </c>
      <c r="U11" s="94">
        <v>8</v>
      </c>
      <c r="V11" s="84">
        <v>245</v>
      </c>
      <c r="W11" s="85">
        <v>10</v>
      </c>
      <c r="X11" s="94">
        <f t="shared" si="10"/>
        <v>431</v>
      </c>
      <c r="Y11" s="85" t="str">
        <f t="shared" si="11"/>
        <v/>
      </c>
      <c r="Z11" s="94">
        <f t="shared" si="12"/>
        <v>12068</v>
      </c>
      <c r="AA11" s="85" t="str">
        <f t="shared" si="13"/>
        <v/>
      </c>
      <c r="AB11" s="94" t="str">
        <f t="shared" si="14"/>
        <v/>
      </c>
      <c r="AC11" s="95" t="str">
        <f t="shared" si="15"/>
        <v/>
      </c>
      <c r="AD11" s="237" t="str">
        <f t="shared" si="16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853</v>
      </c>
      <c r="D12" s="135">
        <v>2700</v>
      </c>
      <c r="E12" s="133" t="s">
        <v>489</v>
      </c>
      <c r="F12" s="82" t="s">
        <v>24</v>
      </c>
      <c r="G12" s="82" t="s">
        <v>49</v>
      </c>
      <c r="H12" s="179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9"/>
        <v>1</v>
      </c>
      <c r="S12" s="170"/>
      <c r="T12" s="176" t="str">
        <f t="shared" si="4"/>
        <v/>
      </c>
      <c r="U12" s="94">
        <v>2</v>
      </c>
      <c r="V12" s="84">
        <v>245</v>
      </c>
      <c r="W12" s="85">
        <v>10</v>
      </c>
      <c r="X12" s="94">
        <f t="shared" si="10"/>
        <v>205</v>
      </c>
      <c r="Y12" s="85" t="str">
        <f t="shared" si="11"/>
        <v/>
      </c>
      <c r="Z12" s="94">
        <f t="shared" si="12"/>
        <v>5740</v>
      </c>
      <c r="AA12" s="85" t="str">
        <f t="shared" si="13"/>
        <v/>
      </c>
      <c r="AB12" s="94" t="str">
        <f t="shared" si="14"/>
        <v/>
      </c>
      <c r="AC12" s="95" t="str">
        <f t="shared" si="15"/>
        <v/>
      </c>
      <c r="AD12" s="237" t="str">
        <f t="shared" si="16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854</v>
      </c>
      <c r="D13" s="135">
        <v>2700</v>
      </c>
      <c r="E13" s="133" t="s">
        <v>839</v>
      </c>
      <c r="F13" s="82" t="s">
        <v>843</v>
      </c>
      <c r="G13" s="82" t="s">
        <v>859</v>
      </c>
      <c r="H13" s="84">
        <v>13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9"/>
        <v>2</v>
      </c>
      <c r="S13" s="170"/>
      <c r="T13" s="176" t="str">
        <f t="shared" si="4"/>
        <v/>
      </c>
      <c r="U13" s="94">
        <v>2</v>
      </c>
      <c r="V13" s="84">
        <v>245</v>
      </c>
      <c r="W13" s="85">
        <v>10</v>
      </c>
      <c r="X13" s="94">
        <f t="shared" si="10"/>
        <v>127</v>
      </c>
      <c r="Y13" s="85" t="str">
        <f t="shared" si="11"/>
        <v/>
      </c>
      <c r="Z13" s="94">
        <f t="shared" si="12"/>
        <v>3556</v>
      </c>
      <c r="AA13" s="85" t="str">
        <f t="shared" si="13"/>
        <v/>
      </c>
      <c r="AB13" s="94" t="str">
        <f t="shared" si="14"/>
        <v/>
      </c>
      <c r="AC13" s="95" t="str">
        <f t="shared" si="15"/>
        <v/>
      </c>
      <c r="AD13" s="237" t="str">
        <f t="shared" si="16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855</v>
      </c>
      <c r="D14" s="135">
        <v>2700</v>
      </c>
      <c r="E14" s="133" t="s">
        <v>506</v>
      </c>
      <c r="F14" s="82" t="s">
        <v>113</v>
      </c>
      <c r="G14" s="82" t="s">
        <v>182</v>
      </c>
      <c r="H14" s="84">
        <v>22</v>
      </c>
      <c r="I14" s="84">
        <v>1</v>
      </c>
      <c r="J14" s="84">
        <v>1</v>
      </c>
      <c r="K14" s="136">
        <f t="shared" si="3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9"/>
        <v>1</v>
      </c>
      <c r="S14" s="170"/>
      <c r="T14" s="176" t="str">
        <f t="shared" si="4"/>
        <v/>
      </c>
      <c r="U14" s="94">
        <v>2</v>
      </c>
      <c r="V14" s="84">
        <v>245</v>
      </c>
      <c r="W14" s="85">
        <v>10</v>
      </c>
      <c r="X14" s="94">
        <f t="shared" si="10"/>
        <v>107</v>
      </c>
      <c r="Y14" s="85" t="str">
        <f t="shared" si="11"/>
        <v/>
      </c>
      <c r="Z14" s="94">
        <f t="shared" si="12"/>
        <v>2996</v>
      </c>
      <c r="AA14" s="85" t="str">
        <f t="shared" si="13"/>
        <v/>
      </c>
      <c r="AB14" s="94" t="str">
        <f t="shared" si="14"/>
        <v/>
      </c>
      <c r="AC14" s="95" t="str">
        <f t="shared" si="15"/>
        <v/>
      </c>
      <c r="AD14" s="237" t="str">
        <f t="shared" si="16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836</v>
      </c>
      <c r="D15" s="135">
        <v>2700</v>
      </c>
      <c r="E15" s="133" t="s">
        <v>739</v>
      </c>
      <c r="F15" s="82" t="s">
        <v>173</v>
      </c>
      <c r="G15" s="82" t="s">
        <v>226</v>
      </c>
      <c r="H15" s="84">
        <v>22</v>
      </c>
      <c r="I15" s="84">
        <v>4</v>
      </c>
      <c r="J15" s="84">
        <v>2</v>
      </c>
      <c r="K15" s="136">
        <f t="shared" si="3"/>
        <v>8</v>
      </c>
      <c r="L15" s="133" t="s">
        <v>3511</v>
      </c>
      <c r="M15" s="162"/>
      <c r="N15" s="162"/>
      <c r="O15" s="163"/>
      <c r="P15" s="164"/>
      <c r="Q15" s="165"/>
      <c r="R15" s="137">
        <f t="shared" si="9"/>
        <v>4</v>
      </c>
      <c r="S15" s="170"/>
      <c r="T15" s="176" t="str">
        <f t="shared" si="4"/>
        <v/>
      </c>
      <c r="U15" s="94">
        <v>2</v>
      </c>
      <c r="V15" s="84">
        <v>245</v>
      </c>
      <c r="W15" s="85">
        <v>10</v>
      </c>
      <c r="X15" s="94">
        <f t="shared" si="10"/>
        <v>862</v>
      </c>
      <c r="Y15" s="85" t="str">
        <f t="shared" si="11"/>
        <v/>
      </c>
      <c r="Z15" s="94">
        <f t="shared" si="12"/>
        <v>24136</v>
      </c>
      <c r="AA15" s="85" t="str">
        <f t="shared" si="13"/>
        <v/>
      </c>
      <c r="AB15" s="94" t="str">
        <f t="shared" si="14"/>
        <v/>
      </c>
      <c r="AC15" s="95" t="str">
        <f t="shared" si="15"/>
        <v/>
      </c>
      <c r="AD15" s="237" t="str">
        <f t="shared" si="16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837</v>
      </c>
      <c r="D16" s="135">
        <v>2700</v>
      </c>
      <c r="E16" s="133" t="s">
        <v>515</v>
      </c>
      <c r="F16" s="82" t="s">
        <v>840</v>
      </c>
      <c r="G16" s="82" t="s">
        <v>844</v>
      </c>
      <c r="H16" s="84">
        <v>42</v>
      </c>
      <c r="I16" s="84">
        <v>6</v>
      </c>
      <c r="J16" s="84">
        <v>2</v>
      </c>
      <c r="K16" s="136">
        <f t="shared" si="3"/>
        <v>12</v>
      </c>
      <c r="L16" s="133" t="s">
        <v>3511</v>
      </c>
      <c r="M16" s="162"/>
      <c r="N16" s="162"/>
      <c r="O16" s="163"/>
      <c r="P16" s="164"/>
      <c r="Q16" s="165"/>
      <c r="R16" s="137">
        <f t="shared" si="9"/>
        <v>6</v>
      </c>
      <c r="S16" s="170"/>
      <c r="T16" s="176" t="str">
        <f t="shared" si="4"/>
        <v/>
      </c>
      <c r="U16" s="94">
        <v>8</v>
      </c>
      <c r="V16" s="84">
        <v>245</v>
      </c>
      <c r="W16" s="85">
        <v>10</v>
      </c>
      <c r="X16" s="94">
        <f t="shared" si="10"/>
        <v>9878</v>
      </c>
      <c r="Y16" s="85" t="str">
        <f t="shared" si="11"/>
        <v/>
      </c>
      <c r="Z16" s="94">
        <f t="shared" si="12"/>
        <v>276584</v>
      </c>
      <c r="AA16" s="85" t="str">
        <f t="shared" si="13"/>
        <v/>
      </c>
      <c r="AB16" s="94" t="str">
        <f t="shared" si="14"/>
        <v/>
      </c>
      <c r="AC16" s="95" t="str">
        <f t="shared" si="15"/>
        <v/>
      </c>
      <c r="AD16" s="237" t="str">
        <f t="shared" si="16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691</v>
      </c>
      <c r="D17" s="135">
        <v>2700</v>
      </c>
      <c r="E17" s="133" t="s">
        <v>736</v>
      </c>
      <c r="F17" s="82" t="s">
        <v>36</v>
      </c>
      <c r="G17" s="82" t="s">
        <v>79</v>
      </c>
      <c r="H17" s="84">
        <v>42</v>
      </c>
      <c r="I17" s="84">
        <v>10</v>
      </c>
      <c r="J17" s="84">
        <v>2</v>
      </c>
      <c r="K17" s="136">
        <f t="shared" si="3"/>
        <v>20</v>
      </c>
      <c r="L17" s="133" t="s">
        <v>3511</v>
      </c>
      <c r="M17" s="162"/>
      <c r="N17" s="162"/>
      <c r="O17" s="163"/>
      <c r="P17" s="164"/>
      <c r="Q17" s="165"/>
      <c r="R17" s="137">
        <f t="shared" si="9"/>
        <v>10</v>
      </c>
      <c r="S17" s="170"/>
      <c r="T17" s="176" t="str">
        <f t="shared" si="4"/>
        <v/>
      </c>
      <c r="U17" s="94">
        <v>8</v>
      </c>
      <c r="V17" s="84">
        <v>245</v>
      </c>
      <c r="W17" s="85">
        <v>10</v>
      </c>
      <c r="X17" s="94">
        <f t="shared" si="10"/>
        <v>16464</v>
      </c>
      <c r="Y17" s="85" t="str">
        <f t="shared" si="11"/>
        <v/>
      </c>
      <c r="Z17" s="94">
        <f t="shared" si="12"/>
        <v>460992</v>
      </c>
      <c r="AA17" s="85" t="str">
        <f t="shared" si="13"/>
        <v/>
      </c>
      <c r="AB17" s="94" t="str">
        <f t="shared" si="14"/>
        <v/>
      </c>
      <c r="AC17" s="95" t="str">
        <f t="shared" si="15"/>
        <v/>
      </c>
      <c r="AD17" s="237" t="str">
        <f t="shared" si="16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691</v>
      </c>
      <c r="D18" s="135">
        <v>2700</v>
      </c>
      <c r="E18" s="133" t="s">
        <v>489</v>
      </c>
      <c r="F18" s="82" t="s">
        <v>24</v>
      </c>
      <c r="G18" s="82" t="s">
        <v>49</v>
      </c>
      <c r="H18" s="84">
        <v>42</v>
      </c>
      <c r="I18" s="84">
        <v>2</v>
      </c>
      <c r="J18" s="84">
        <v>1</v>
      </c>
      <c r="K18" s="136">
        <f t="shared" si="3"/>
        <v>2</v>
      </c>
      <c r="L18" s="133" t="s">
        <v>3511</v>
      </c>
      <c r="M18" s="162"/>
      <c r="N18" s="162"/>
      <c r="O18" s="163"/>
      <c r="P18" s="164"/>
      <c r="Q18" s="165"/>
      <c r="R18" s="137">
        <f t="shared" si="9"/>
        <v>2</v>
      </c>
      <c r="S18" s="170"/>
      <c r="T18" s="176" t="str">
        <f t="shared" si="4"/>
        <v/>
      </c>
      <c r="U18" s="94">
        <v>8</v>
      </c>
      <c r="V18" s="84">
        <v>245</v>
      </c>
      <c r="W18" s="85">
        <v>10</v>
      </c>
      <c r="X18" s="94">
        <f t="shared" si="10"/>
        <v>1646</v>
      </c>
      <c r="Y18" s="85" t="str">
        <f t="shared" si="11"/>
        <v/>
      </c>
      <c r="Z18" s="94">
        <f t="shared" si="12"/>
        <v>46088</v>
      </c>
      <c r="AA18" s="85" t="str">
        <f t="shared" si="13"/>
        <v/>
      </c>
      <c r="AB18" s="94" t="str">
        <f t="shared" si="14"/>
        <v/>
      </c>
      <c r="AC18" s="95" t="str">
        <f t="shared" si="15"/>
        <v/>
      </c>
      <c r="AD18" s="237" t="str">
        <f t="shared" si="16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691</v>
      </c>
      <c r="D19" s="135">
        <v>2700</v>
      </c>
      <c r="E19" s="133" t="s">
        <v>508</v>
      </c>
      <c r="F19" s="82" t="s">
        <v>113</v>
      </c>
      <c r="G19" s="82" t="s">
        <v>114</v>
      </c>
      <c r="H19" s="84">
        <v>22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9"/>
        <v>1</v>
      </c>
      <c r="S19" s="170"/>
      <c r="T19" s="176" t="str">
        <f t="shared" si="4"/>
        <v/>
      </c>
      <c r="U19" s="94">
        <v>8</v>
      </c>
      <c r="V19" s="84">
        <v>245</v>
      </c>
      <c r="W19" s="85">
        <v>10</v>
      </c>
      <c r="X19" s="94">
        <f t="shared" si="10"/>
        <v>431</v>
      </c>
      <c r="Y19" s="85" t="str">
        <f t="shared" si="11"/>
        <v/>
      </c>
      <c r="Z19" s="94">
        <f t="shared" si="12"/>
        <v>12068</v>
      </c>
      <c r="AA19" s="85" t="str">
        <f t="shared" si="13"/>
        <v/>
      </c>
      <c r="AB19" s="94" t="str">
        <f t="shared" si="14"/>
        <v/>
      </c>
      <c r="AC19" s="95" t="str">
        <f t="shared" si="15"/>
        <v/>
      </c>
      <c r="AD19" s="237" t="str">
        <f t="shared" si="16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239</v>
      </c>
      <c r="D20" s="135">
        <v>2700</v>
      </c>
      <c r="E20" s="133" t="s">
        <v>510</v>
      </c>
      <c r="F20" s="82" t="s">
        <v>173</v>
      </c>
      <c r="G20" s="82" t="s">
        <v>845</v>
      </c>
      <c r="H20" s="84">
        <v>22</v>
      </c>
      <c r="I20" s="84">
        <v>4</v>
      </c>
      <c r="J20" s="84">
        <v>2</v>
      </c>
      <c r="K20" s="136">
        <f t="shared" si="3"/>
        <v>8</v>
      </c>
      <c r="L20" s="133" t="s">
        <v>3511</v>
      </c>
      <c r="M20" s="162"/>
      <c r="N20" s="162"/>
      <c r="O20" s="163"/>
      <c r="P20" s="164"/>
      <c r="Q20" s="165"/>
      <c r="R20" s="137">
        <f t="shared" si="9"/>
        <v>4</v>
      </c>
      <c r="S20" s="170"/>
      <c r="T20" s="176" t="str">
        <f t="shared" si="4"/>
        <v/>
      </c>
      <c r="U20" s="94">
        <v>8</v>
      </c>
      <c r="V20" s="84">
        <v>245</v>
      </c>
      <c r="W20" s="85">
        <v>10</v>
      </c>
      <c r="X20" s="94">
        <f t="shared" si="10"/>
        <v>3449</v>
      </c>
      <c r="Y20" s="85" t="str">
        <f t="shared" si="11"/>
        <v/>
      </c>
      <c r="Z20" s="94">
        <f t="shared" si="12"/>
        <v>96572</v>
      </c>
      <c r="AA20" s="85" t="str">
        <f t="shared" si="13"/>
        <v/>
      </c>
      <c r="AB20" s="94" t="str">
        <f t="shared" si="14"/>
        <v/>
      </c>
      <c r="AC20" s="95" t="str">
        <f t="shared" si="15"/>
        <v/>
      </c>
      <c r="AD20" s="237" t="str">
        <f t="shared" si="16"/>
        <v/>
      </c>
    </row>
    <row r="21" spans="1:30" s="110" customFormat="1" ht="24.95" customHeight="1" x14ac:dyDescent="0.15">
      <c r="A21" s="133">
        <v>18</v>
      </c>
      <c r="B21" s="134">
        <v>1</v>
      </c>
      <c r="C21" s="134" t="s">
        <v>239</v>
      </c>
      <c r="D21" s="135">
        <v>2700</v>
      </c>
      <c r="E21" s="133" t="s">
        <v>533</v>
      </c>
      <c r="F21" s="82" t="s">
        <v>173</v>
      </c>
      <c r="G21" s="82" t="s">
        <v>857</v>
      </c>
      <c r="H21" s="84">
        <v>22</v>
      </c>
      <c r="I21" s="84">
        <v>1</v>
      </c>
      <c r="J21" s="84">
        <v>2</v>
      </c>
      <c r="K21" s="136">
        <f t="shared" si="3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9"/>
        <v>1</v>
      </c>
      <c r="S21" s="170"/>
      <c r="T21" s="176" t="str">
        <f t="shared" si="4"/>
        <v/>
      </c>
      <c r="U21" s="94">
        <v>8</v>
      </c>
      <c r="V21" s="84">
        <v>245</v>
      </c>
      <c r="W21" s="85">
        <v>10</v>
      </c>
      <c r="X21" s="94">
        <f t="shared" si="10"/>
        <v>862</v>
      </c>
      <c r="Y21" s="85" t="str">
        <f t="shared" si="11"/>
        <v/>
      </c>
      <c r="Z21" s="94">
        <f t="shared" si="12"/>
        <v>24136</v>
      </c>
      <c r="AA21" s="85" t="str">
        <f t="shared" si="13"/>
        <v/>
      </c>
      <c r="AB21" s="94" t="str">
        <f t="shared" si="14"/>
        <v/>
      </c>
      <c r="AC21" s="95" t="str">
        <f t="shared" si="15"/>
        <v/>
      </c>
      <c r="AD21" s="237" t="str">
        <f t="shared" si="16"/>
        <v/>
      </c>
    </row>
    <row r="22" spans="1:30" s="110" customFormat="1" ht="24.95" customHeight="1" x14ac:dyDescent="0.15">
      <c r="A22" s="133">
        <v>19</v>
      </c>
      <c r="B22" s="134">
        <v>1</v>
      </c>
      <c r="C22" s="134" t="s">
        <v>500</v>
      </c>
      <c r="D22" s="135">
        <v>2700</v>
      </c>
      <c r="E22" s="133" t="s">
        <v>569</v>
      </c>
      <c r="F22" s="82" t="s">
        <v>843</v>
      </c>
      <c r="G22" s="82" t="s">
        <v>858</v>
      </c>
      <c r="H22" s="84">
        <v>13</v>
      </c>
      <c r="I22" s="84">
        <v>10</v>
      </c>
      <c r="J22" s="84">
        <v>1</v>
      </c>
      <c r="K22" s="136">
        <f t="shared" si="3"/>
        <v>10</v>
      </c>
      <c r="L22" s="133" t="s">
        <v>3511</v>
      </c>
      <c r="M22" s="162"/>
      <c r="N22" s="162"/>
      <c r="O22" s="163"/>
      <c r="P22" s="164"/>
      <c r="Q22" s="165"/>
      <c r="R22" s="137">
        <f t="shared" si="9"/>
        <v>10</v>
      </c>
      <c r="S22" s="170"/>
      <c r="T22" s="176" t="str">
        <f t="shared" si="4"/>
        <v/>
      </c>
      <c r="U22" s="94">
        <v>8</v>
      </c>
      <c r="V22" s="84">
        <v>245</v>
      </c>
      <c r="W22" s="85">
        <v>10</v>
      </c>
      <c r="X22" s="94">
        <f t="shared" si="10"/>
        <v>2548</v>
      </c>
      <c r="Y22" s="85" t="str">
        <f t="shared" si="11"/>
        <v/>
      </c>
      <c r="Z22" s="94">
        <f t="shared" si="12"/>
        <v>71344</v>
      </c>
      <c r="AA22" s="85" t="str">
        <f t="shared" si="13"/>
        <v/>
      </c>
      <c r="AB22" s="94" t="str">
        <f t="shared" si="14"/>
        <v/>
      </c>
      <c r="AC22" s="95" t="str">
        <f t="shared" si="15"/>
        <v/>
      </c>
      <c r="AD22" s="237" t="str">
        <f t="shared" si="16"/>
        <v/>
      </c>
    </row>
    <row r="23" spans="1:30" s="110" customFormat="1" ht="24.95" customHeight="1" x14ac:dyDescent="0.15">
      <c r="A23" s="133">
        <v>20</v>
      </c>
      <c r="B23" s="134">
        <v>1</v>
      </c>
      <c r="C23" s="134" t="s">
        <v>67</v>
      </c>
      <c r="D23" s="135">
        <v>2700</v>
      </c>
      <c r="E23" s="133" t="s">
        <v>748</v>
      </c>
      <c r="F23" s="82" t="s">
        <v>542</v>
      </c>
      <c r="G23" s="82" t="s">
        <v>846</v>
      </c>
      <c r="H23" s="84">
        <v>22</v>
      </c>
      <c r="I23" s="84">
        <v>4</v>
      </c>
      <c r="J23" s="84">
        <v>5</v>
      </c>
      <c r="K23" s="136">
        <f t="shared" si="3"/>
        <v>20</v>
      </c>
      <c r="L23" s="133" t="s">
        <v>3511</v>
      </c>
      <c r="M23" s="162"/>
      <c r="N23" s="162"/>
      <c r="O23" s="163"/>
      <c r="P23" s="164"/>
      <c r="Q23" s="165"/>
      <c r="R23" s="137">
        <f t="shared" si="9"/>
        <v>4</v>
      </c>
      <c r="S23" s="170"/>
      <c r="T23" s="176" t="str">
        <f t="shared" si="4"/>
        <v/>
      </c>
      <c r="U23" s="94">
        <v>8</v>
      </c>
      <c r="V23" s="84">
        <v>245</v>
      </c>
      <c r="W23" s="85">
        <v>10</v>
      </c>
      <c r="X23" s="94">
        <f t="shared" si="10"/>
        <v>8624</v>
      </c>
      <c r="Y23" s="85" t="str">
        <f t="shared" si="11"/>
        <v/>
      </c>
      <c r="Z23" s="94">
        <f t="shared" si="12"/>
        <v>241472</v>
      </c>
      <c r="AA23" s="85" t="str">
        <f t="shared" si="13"/>
        <v/>
      </c>
      <c r="AB23" s="94" t="str">
        <f t="shared" si="14"/>
        <v/>
      </c>
      <c r="AC23" s="95" t="str">
        <f t="shared" si="15"/>
        <v/>
      </c>
      <c r="AD23" s="237" t="str">
        <f t="shared" si="16"/>
        <v/>
      </c>
    </row>
    <row r="24" spans="1:30" s="110" customFormat="1" ht="24.95" customHeight="1" x14ac:dyDescent="0.15">
      <c r="A24" s="133">
        <v>21</v>
      </c>
      <c r="B24" s="134">
        <v>1</v>
      </c>
      <c r="C24" s="134" t="s">
        <v>67</v>
      </c>
      <c r="D24" s="135">
        <v>2700</v>
      </c>
      <c r="E24" s="133" t="s">
        <v>502</v>
      </c>
      <c r="F24" s="82" t="s">
        <v>847</v>
      </c>
      <c r="G24" s="82" t="s">
        <v>859</v>
      </c>
      <c r="H24" s="84">
        <v>18</v>
      </c>
      <c r="I24" s="84">
        <v>4</v>
      </c>
      <c r="J24" s="84">
        <v>1</v>
      </c>
      <c r="K24" s="136">
        <f t="shared" si="3"/>
        <v>4</v>
      </c>
      <c r="L24" s="133" t="s">
        <v>3511</v>
      </c>
      <c r="M24" s="162"/>
      <c r="N24" s="162"/>
      <c r="O24" s="163"/>
      <c r="P24" s="164"/>
      <c r="Q24" s="165"/>
      <c r="R24" s="137">
        <f t="shared" si="9"/>
        <v>4</v>
      </c>
      <c r="S24" s="170"/>
      <c r="T24" s="176" t="str">
        <f t="shared" si="4"/>
        <v/>
      </c>
      <c r="U24" s="94">
        <v>8</v>
      </c>
      <c r="V24" s="84">
        <v>245</v>
      </c>
      <c r="W24" s="85">
        <v>10</v>
      </c>
      <c r="X24" s="94">
        <f t="shared" si="10"/>
        <v>1411</v>
      </c>
      <c r="Y24" s="85" t="str">
        <f t="shared" si="11"/>
        <v/>
      </c>
      <c r="Z24" s="94">
        <f t="shared" si="12"/>
        <v>39508</v>
      </c>
      <c r="AA24" s="85" t="str">
        <f t="shared" si="13"/>
        <v/>
      </c>
      <c r="AB24" s="94" t="str">
        <f t="shared" si="14"/>
        <v/>
      </c>
      <c r="AC24" s="95" t="str">
        <f t="shared" si="15"/>
        <v/>
      </c>
      <c r="AD24" s="237" t="str">
        <f t="shared" si="16"/>
        <v/>
      </c>
    </row>
    <row r="25" spans="1:30" s="110" customFormat="1" ht="24.95" customHeight="1" x14ac:dyDescent="0.15">
      <c r="A25" s="133">
        <v>22</v>
      </c>
      <c r="B25" s="134">
        <v>1</v>
      </c>
      <c r="C25" s="134" t="s">
        <v>67</v>
      </c>
      <c r="D25" s="135">
        <v>2700</v>
      </c>
      <c r="E25" s="133" t="s">
        <v>820</v>
      </c>
      <c r="F25" s="82" t="s">
        <v>44</v>
      </c>
      <c r="G25" s="82" t="s">
        <v>848</v>
      </c>
      <c r="H25" s="84" t="s">
        <v>46</v>
      </c>
      <c r="I25" s="84">
        <v>2</v>
      </c>
      <c r="J25" s="84">
        <v>1</v>
      </c>
      <c r="K25" s="136">
        <f t="shared" si="3"/>
        <v>2</v>
      </c>
      <c r="L25" s="133" t="s">
        <v>3511</v>
      </c>
      <c r="M25" s="162"/>
      <c r="N25" s="162"/>
      <c r="O25" s="163"/>
      <c r="P25" s="164"/>
      <c r="Q25" s="165"/>
      <c r="R25" s="137">
        <f t="shared" si="9"/>
        <v>2</v>
      </c>
      <c r="S25" s="170"/>
      <c r="T25" s="176" t="str">
        <f t="shared" si="4"/>
        <v/>
      </c>
      <c r="U25" s="94" t="s">
        <v>213</v>
      </c>
      <c r="V25" s="84" t="s">
        <v>213</v>
      </c>
      <c r="W25" s="85" t="s">
        <v>213</v>
      </c>
      <c r="X25" s="94" t="str">
        <f t="shared" si="10"/>
        <v>-</v>
      </c>
      <c r="Y25" s="85" t="str">
        <f t="shared" si="11"/>
        <v/>
      </c>
      <c r="Z25" s="94" t="str">
        <f t="shared" si="12"/>
        <v>-</v>
      </c>
      <c r="AA25" s="85" t="str">
        <f t="shared" si="13"/>
        <v/>
      </c>
      <c r="AB25" s="94" t="str">
        <f t="shared" si="14"/>
        <v/>
      </c>
      <c r="AC25" s="95" t="str">
        <f t="shared" si="15"/>
        <v/>
      </c>
      <c r="AD25" s="237" t="str">
        <f t="shared" si="16"/>
        <v/>
      </c>
    </row>
    <row r="26" spans="1:30" s="110" customFormat="1" ht="24.95" customHeight="1" x14ac:dyDescent="0.15">
      <c r="A26" s="133">
        <v>23</v>
      </c>
      <c r="B26" s="134">
        <v>1</v>
      </c>
      <c r="C26" s="134" t="s">
        <v>172</v>
      </c>
      <c r="D26" s="135">
        <v>2700</v>
      </c>
      <c r="E26" s="133" t="s">
        <v>489</v>
      </c>
      <c r="F26" s="82" t="s">
        <v>24</v>
      </c>
      <c r="G26" s="82" t="s">
        <v>49</v>
      </c>
      <c r="H26" s="84">
        <v>42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9"/>
        <v>1</v>
      </c>
      <c r="S26" s="170"/>
      <c r="T26" s="176" t="str">
        <f t="shared" si="4"/>
        <v/>
      </c>
      <c r="U26" s="94">
        <v>2</v>
      </c>
      <c r="V26" s="84">
        <v>245</v>
      </c>
      <c r="W26" s="85">
        <v>10</v>
      </c>
      <c r="X26" s="94">
        <f t="shared" si="10"/>
        <v>205</v>
      </c>
      <c r="Y26" s="85" t="str">
        <f t="shared" si="11"/>
        <v/>
      </c>
      <c r="Z26" s="94">
        <f t="shared" si="12"/>
        <v>5740</v>
      </c>
      <c r="AA26" s="85" t="str">
        <f t="shared" si="13"/>
        <v/>
      </c>
      <c r="AB26" s="94" t="str">
        <f t="shared" si="14"/>
        <v/>
      </c>
      <c r="AC26" s="95" t="str">
        <f t="shared" si="15"/>
        <v/>
      </c>
      <c r="AD26" s="237" t="str">
        <f t="shared" si="16"/>
        <v/>
      </c>
    </row>
    <row r="27" spans="1:30" s="110" customFormat="1" ht="24.95" customHeight="1" x14ac:dyDescent="0.15">
      <c r="A27" s="133">
        <v>24</v>
      </c>
      <c r="B27" s="134">
        <v>1</v>
      </c>
      <c r="C27" s="134" t="s">
        <v>835</v>
      </c>
      <c r="D27" s="135">
        <v>3500</v>
      </c>
      <c r="E27" s="133" t="s">
        <v>734</v>
      </c>
      <c r="F27" s="82" t="s">
        <v>840</v>
      </c>
      <c r="G27" s="82" t="s">
        <v>841</v>
      </c>
      <c r="H27" s="84">
        <v>42</v>
      </c>
      <c r="I27" s="84">
        <v>4</v>
      </c>
      <c r="J27" s="84">
        <v>2</v>
      </c>
      <c r="K27" s="136">
        <f t="shared" si="3"/>
        <v>8</v>
      </c>
      <c r="L27" s="133" t="s">
        <v>3511</v>
      </c>
      <c r="M27" s="162"/>
      <c r="N27" s="162"/>
      <c r="O27" s="163"/>
      <c r="P27" s="164"/>
      <c r="Q27" s="165"/>
      <c r="R27" s="137">
        <f t="shared" si="9"/>
        <v>4</v>
      </c>
      <c r="S27" s="170"/>
      <c r="T27" s="176" t="str">
        <f t="shared" si="4"/>
        <v/>
      </c>
      <c r="U27" s="94">
        <v>8</v>
      </c>
      <c r="V27" s="84">
        <v>245</v>
      </c>
      <c r="W27" s="85">
        <v>10</v>
      </c>
      <c r="X27" s="94">
        <f t="shared" si="10"/>
        <v>6585</v>
      </c>
      <c r="Y27" s="85" t="str">
        <f t="shared" si="11"/>
        <v/>
      </c>
      <c r="Z27" s="94">
        <f t="shared" si="12"/>
        <v>184380</v>
      </c>
      <c r="AA27" s="85" t="str">
        <f t="shared" si="13"/>
        <v/>
      </c>
      <c r="AB27" s="94" t="str">
        <f t="shared" si="14"/>
        <v/>
      </c>
      <c r="AC27" s="95" t="str">
        <f t="shared" si="15"/>
        <v/>
      </c>
      <c r="AD27" s="237" t="str">
        <f t="shared" si="16"/>
        <v/>
      </c>
    </row>
    <row r="28" spans="1:30" s="110" customFormat="1" ht="24.95" customHeight="1" x14ac:dyDescent="0.15">
      <c r="A28" s="133">
        <v>25</v>
      </c>
      <c r="B28" s="134">
        <v>1</v>
      </c>
      <c r="C28" s="134" t="s">
        <v>835</v>
      </c>
      <c r="D28" s="135">
        <v>3500</v>
      </c>
      <c r="E28" s="133" t="s">
        <v>734</v>
      </c>
      <c r="F28" s="82" t="s">
        <v>840</v>
      </c>
      <c r="G28" s="82" t="s">
        <v>841</v>
      </c>
      <c r="H28" s="84">
        <v>42</v>
      </c>
      <c r="I28" s="84">
        <v>4</v>
      </c>
      <c r="J28" s="84">
        <v>2</v>
      </c>
      <c r="K28" s="136">
        <f t="shared" si="3"/>
        <v>8</v>
      </c>
      <c r="L28" s="133" t="s">
        <v>3511</v>
      </c>
      <c r="M28" s="162"/>
      <c r="N28" s="162"/>
      <c r="O28" s="163"/>
      <c r="P28" s="164"/>
      <c r="Q28" s="165"/>
      <c r="R28" s="137">
        <f t="shared" si="9"/>
        <v>4</v>
      </c>
      <c r="S28" s="170"/>
      <c r="T28" s="176" t="str">
        <f t="shared" si="4"/>
        <v/>
      </c>
      <c r="U28" s="94">
        <v>8</v>
      </c>
      <c r="V28" s="84">
        <v>245</v>
      </c>
      <c r="W28" s="85">
        <v>10</v>
      </c>
      <c r="X28" s="94">
        <f t="shared" si="10"/>
        <v>6585</v>
      </c>
      <c r="Y28" s="85" t="str">
        <f t="shared" si="11"/>
        <v/>
      </c>
      <c r="Z28" s="94">
        <f t="shared" si="12"/>
        <v>184380</v>
      </c>
      <c r="AA28" s="85" t="str">
        <f t="shared" si="13"/>
        <v/>
      </c>
      <c r="AB28" s="94" t="str">
        <f t="shared" si="14"/>
        <v/>
      </c>
      <c r="AC28" s="95" t="str">
        <f t="shared" si="15"/>
        <v/>
      </c>
      <c r="AD28" s="237" t="str">
        <f t="shared" si="16"/>
        <v/>
      </c>
    </row>
    <row r="29" spans="1:30" s="110" customFormat="1" ht="24.95" customHeight="1" x14ac:dyDescent="0.15">
      <c r="A29" s="133">
        <v>26</v>
      </c>
      <c r="B29" s="134">
        <v>1</v>
      </c>
      <c r="C29" s="134" t="s">
        <v>835</v>
      </c>
      <c r="D29" s="135">
        <v>350</v>
      </c>
      <c r="E29" s="133" t="s">
        <v>734</v>
      </c>
      <c r="F29" s="82" t="s">
        <v>840</v>
      </c>
      <c r="G29" s="82" t="s">
        <v>841</v>
      </c>
      <c r="H29" s="84">
        <v>42</v>
      </c>
      <c r="I29" s="84">
        <v>4</v>
      </c>
      <c r="J29" s="84">
        <v>2</v>
      </c>
      <c r="K29" s="136">
        <f t="shared" si="3"/>
        <v>8</v>
      </c>
      <c r="L29" s="133" t="s">
        <v>3511</v>
      </c>
      <c r="M29" s="162"/>
      <c r="N29" s="162"/>
      <c r="O29" s="163"/>
      <c r="P29" s="164"/>
      <c r="Q29" s="165"/>
      <c r="R29" s="137">
        <f t="shared" si="9"/>
        <v>4</v>
      </c>
      <c r="S29" s="170"/>
      <c r="T29" s="176" t="str">
        <f t="shared" si="4"/>
        <v/>
      </c>
      <c r="U29" s="94">
        <v>8</v>
      </c>
      <c r="V29" s="84">
        <v>245</v>
      </c>
      <c r="W29" s="85">
        <v>10</v>
      </c>
      <c r="X29" s="94">
        <f t="shared" si="10"/>
        <v>6585</v>
      </c>
      <c r="Y29" s="85" t="str">
        <f t="shared" si="11"/>
        <v/>
      </c>
      <c r="Z29" s="94">
        <f t="shared" si="12"/>
        <v>184380</v>
      </c>
      <c r="AA29" s="85" t="str">
        <f t="shared" si="13"/>
        <v/>
      </c>
      <c r="AB29" s="94" t="str">
        <f t="shared" si="14"/>
        <v/>
      </c>
      <c r="AC29" s="95" t="str">
        <f t="shared" si="15"/>
        <v/>
      </c>
      <c r="AD29" s="237" t="str">
        <f t="shared" si="16"/>
        <v/>
      </c>
    </row>
    <row r="30" spans="1:30" s="110" customFormat="1" ht="24.95" customHeight="1" x14ac:dyDescent="0.15">
      <c r="A30" s="133">
        <v>27</v>
      </c>
      <c r="B30" s="134">
        <v>1</v>
      </c>
      <c r="C30" s="134" t="s">
        <v>835</v>
      </c>
      <c r="D30" s="135">
        <v>3500</v>
      </c>
      <c r="E30" s="133" t="s">
        <v>734</v>
      </c>
      <c r="F30" s="82" t="s">
        <v>840</v>
      </c>
      <c r="G30" s="82" t="s">
        <v>841</v>
      </c>
      <c r="H30" s="84">
        <v>42</v>
      </c>
      <c r="I30" s="84">
        <v>4</v>
      </c>
      <c r="J30" s="84">
        <v>2</v>
      </c>
      <c r="K30" s="136">
        <f t="shared" si="3"/>
        <v>8</v>
      </c>
      <c r="L30" s="133" t="s">
        <v>3511</v>
      </c>
      <c r="M30" s="162"/>
      <c r="N30" s="162"/>
      <c r="O30" s="163"/>
      <c r="P30" s="164"/>
      <c r="Q30" s="165"/>
      <c r="R30" s="137">
        <f t="shared" si="9"/>
        <v>4</v>
      </c>
      <c r="S30" s="170"/>
      <c r="T30" s="176" t="str">
        <f t="shared" si="4"/>
        <v/>
      </c>
      <c r="U30" s="94">
        <v>8</v>
      </c>
      <c r="V30" s="84">
        <v>245</v>
      </c>
      <c r="W30" s="85">
        <v>10</v>
      </c>
      <c r="X30" s="94">
        <f t="shared" si="10"/>
        <v>6585</v>
      </c>
      <c r="Y30" s="85" t="str">
        <f t="shared" si="11"/>
        <v/>
      </c>
      <c r="Z30" s="94">
        <f t="shared" si="12"/>
        <v>184380</v>
      </c>
      <c r="AA30" s="85" t="str">
        <f t="shared" si="13"/>
        <v/>
      </c>
      <c r="AB30" s="94" t="str">
        <f t="shared" si="14"/>
        <v/>
      </c>
      <c r="AC30" s="95" t="str">
        <f t="shared" si="15"/>
        <v/>
      </c>
      <c r="AD30" s="237" t="str">
        <f t="shared" si="16"/>
        <v/>
      </c>
    </row>
    <row r="31" spans="1:30" s="110" customFormat="1" ht="24.95" customHeight="1" x14ac:dyDescent="0.15">
      <c r="A31" s="133">
        <v>28</v>
      </c>
      <c r="B31" s="134">
        <v>1</v>
      </c>
      <c r="C31" s="134" t="s">
        <v>835</v>
      </c>
      <c r="D31" s="135">
        <v>3500</v>
      </c>
      <c r="E31" s="133" t="s">
        <v>734</v>
      </c>
      <c r="F31" s="82" t="s">
        <v>840</v>
      </c>
      <c r="G31" s="82" t="s">
        <v>841</v>
      </c>
      <c r="H31" s="84">
        <v>42</v>
      </c>
      <c r="I31" s="84">
        <v>4</v>
      </c>
      <c r="J31" s="84">
        <v>2</v>
      </c>
      <c r="K31" s="136">
        <f t="shared" si="3"/>
        <v>8</v>
      </c>
      <c r="L31" s="133" t="s">
        <v>3511</v>
      </c>
      <c r="M31" s="162"/>
      <c r="N31" s="162"/>
      <c r="O31" s="163"/>
      <c r="P31" s="164"/>
      <c r="Q31" s="165"/>
      <c r="R31" s="137">
        <f t="shared" si="9"/>
        <v>4</v>
      </c>
      <c r="S31" s="170"/>
      <c r="T31" s="176" t="str">
        <f t="shared" si="4"/>
        <v/>
      </c>
      <c r="U31" s="94">
        <v>8</v>
      </c>
      <c r="V31" s="84">
        <v>245</v>
      </c>
      <c r="W31" s="85">
        <v>10</v>
      </c>
      <c r="X31" s="94">
        <f t="shared" si="10"/>
        <v>6585</v>
      </c>
      <c r="Y31" s="85" t="str">
        <f t="shared" si="11"/>
        <v/>
      </c>
      <c r="Z31" s="94">
        <f t="shared" si="12"/>
        <v>184380</v>
      </c>
      <c r="AA31" s="85" t="str">
        <f t="shared" si="13"/>
        <v/>
      </c>
      <c r="AB31" s="94" t="str">
        <f t="shared" si="14"/>
        <v/>
      </c>
      <c r="AC31" s="95" t="str">
        <f t="shared" si="15"/>
        <v/>
      </c>
      <c r="AD31" s="237" t="str">
        <f t="shared" si="16"/>
        <v/>
      </c>
    </row>
    <row r="32" spans="1:30" s="110" customFormat="1" ht="24.95" customHeight="1" x14ac:dyDescent="0.15">
      <c r="A32" s="133">
        <v>29</v>
      </c>
      <c r="B32" s="134">
        <v>1</v>
      </c>
      <c r="C32" s="134" t="s">
        <v>835</v>
      </c>
      <c r="D32" s="135">
        <v>3500</v>
      </c>
      <c r="E32" s="133" t="s">
        <v>734</v>
      </c>
      <c r="F32" s="82" t="s">
        <v>840</v>
      </c>
      <c r="G32" s="82" t="s">
        <v>841</v>
      </c>
      <c r="H32" s="84">
        <v>42</v>
      </c>
      <c r="I32" s="84">
        <v>6</v>
      </c>
      <c r="J32" s="84">
        <v>2</v>
      </c>
      <c r="K32" s="136">
        <f t="shared" si="3"/>
        <v>12</v>
      </c>
      <c r="L32" s="133" t="s">
        <v>3511</v>
      </c>
      <c r="M32" s="162"/>
      <c r="N32" s="162"/>
      <c r="O32" s="163"/>
      <c r="P32" s="164"/>
      <c r="Q32" s="165"/>
      <c r="R32" s="137">
        <f t="shared" si="9"/>
        <v>6</v>
      </c>
      <c r="S32" s="170"/>
      <c r="T32" s="176" t="str">
        <f t="shared" si="4"/>
        <v/>
      </c>
      <c r="U32" s="94">
        <v>8</v>
      </c>
      <c r="V32" s="84">
        <v>245</v>
      </c>
      <c r="W32" s="85">
        <v>10</v>
      </c>
      <c r="X32" s="94">
        <f t="shared" si="10"/>
        <v>9878</v>
      </c>
      <c r="Y32" s="85" t="str">
        <f t="shared" si="11"/>
        <v/>
      </c>
      <c r="Z32" s="94">
        <f t="shared" si="12"/>
        <v>276584</v>
      </c>
      <c r="AA32" s="85" t="str">
        <f t="shared" si="13"/>
        <v/>
      </c>
      <c r="AB32" s="94" t="str">
        <f t="shared" si="14"/>
        <v/>
      </c>
      <c r="AC32" s="95" t="str">
        <f t="shared" si="15"/>
        <v/>
      </c>
      <c r="AD32" s="237" t="str">
        <f t="shared" si="16"/>
        <v/>
      </c>
    </row>
    <row r="33" spans="1:30" s="110" customFormat="1" ht="24.95" customHeight="1" x14ac:dyDescent="0.15">
      <c r="A33" s="133">
        <v>30</v>
      </c>
      <c r="B33" s="134">
        <v>1</v>
      </c>
      <c r="C33" s="134" t="s">
        <v>239</v>
      </c>
      <c r="D33" s="135">
        <v>2700</v>
      </c>
      <c r="E33" s="133" t="s">
        <v>510</v>
      </c>
      <c r="F33" s="82" t="s">
        <v>173</v>
      </c>
      <c r="G33" s="82" t="s">
        <v>845</v>
      </c>
      <c r="H33" s="84">
        <v>22</v>
      </c>
      <c r="I33" s="84">
        <v>5</v>
      </c>
      <c r="J33" s="84">
        <v>2</v>
      </c>
      <c r="K33" s="136">
        <f t="shared" si="3"/>
        <v>10</v>
      </c>
      <c r="L33" s="133" t="s">
        <v>3511</v>
      </c>
      <c r="M33" s="162"/>
      <c r="N33" s="162"/>
      <c r="O33" s="163"/>
      <c r="P33" s="164"/>
      <c r="Q33" s="165"/>
      <c r="R33" s="137">
        <f t="shared" si="9"/>
        <v>5</v>
      </c>
      <c r="S33" s="170"/>
      <c r="T33" s="176" t="str">
        <f t="shared" si="4"/>
        <v/>
      </c>
      <c r="U33" s="94">
        <v>24</v>
      </c>
      <c r="V33" s="84">
        <v>365</v>
      </c>
      <c r="W33" s="85">
        <v>10</v>
      </c>
      <c r="X33" s="94">
        <f t="shared" si="10"/>
        <v>19272</v>
      </c>
      <c r="Y33" s="85" t="str">
        <f t="shared" si="11"/>
        <v/>
      </c>
      <c r="Z33" s="94">
        <f t="shared" si="12"/>
        <v>539616</v>
      </c>
      <c r="AA33" s="85" t="str">
        <f t="shared" si="13"/>
        <v/>
      </c>
      <c r="AB33" s="94" t="str">
        <f t="shared" si="14"/>
        <v/>
      </c>
      <c r="AC33" s="95" t="str">
        <f t="shared" si="15"/>
        <v/>
      </c>
      <c r="AD33" s="237" t="str">
        <f t="shared" si="16"/>
        <v/>
      </c>
    </row>
    <row r="34" spans="1:30" s="110" customFormat="1" ht="24.95" customHeight="1" x14ac:dyDescent="0.15">
      <c r="A34" s="133">
        <v>31</v>
      </c>
      <c r="B34" s="134">
        <v>1</v>
      </c>
      <c r="C34" s="134" t="s">
        <v>239</v>
      </c>
      <c r="D34" s="135">
        <v>2700</v>
      </c>
      <c r="E34" s="133" t="s">
        <v>739</v>
      </c>
      <c r="F34" s="82" t="s">
        <v>173</v>
      </c>
      <c r="G34" s="82" t="s">
        <v>226</v>
      </c>
      <c r="H34" s="84">
        <v>22</v>
      </c>
      <c r="I34" s="84">
        <v>1</v>
      </c>
      <c r="J34" s="84">
        <v>2</v>
      </c>
      <c r="K34" s="136">
        <f t="shared" si="3"/>
        <v>2</v>
      </c>
      <c r="L34" s="133" t="s">
        <v>3511</v>
      </c>
      <c r="M34" s="162"/>
      <c r="N34" s="162"/>
      <c r="O34" s="163"/>
      <c r="P34" s="164"/>
      <c r="Q34" s="165"/>
      <c r="R34" s="137">
        <f t="shared" si="9"/>
        <v>1</v>
      </c>
      <c r="S34" s="170"/>
      <c r="T34" s="176" t="str">
        <f t="shared" si="4"/>
        <v/>
      </c>
      <c r="U34" s="94">
        <v>8</v>
      </c>
      <c r="V34" s="84">
        <v>245</v>
      </c>
      <c r="W34" s="85">
        <v>10</v>
      </c>
      <c r="X34" s="94">
        <f t="shared" si="10"/>
        <v>862</v>
      </c>
      <c r="Y34" s="85" t="str">
        <f t="shared" si="11"/>
        <v/>
      </c>
      <c r="Z34" s="94">
        <f t="shared" si="12"/>
        <v>24136</v>
      </c>
      <c r="AA34" s="85" t="str">
        <f t="shared" si="13"/>
        <v/>
      </c>
      <c r="AB34" s="94" t="str">
        <f t="shared" si="14"/>
        <v/>
      </c>
      <c r="AC34" s="95" t="str">
        <f t="shared" si="15"/>
        <v/>
      </c>
      <c r="AD34" s="237" t="str">
        <f t="shared" si="16"/>
        <v/>
      </c>
    </row>
    <row r="35" spans="1:30" s="110" customFormat="1" ht="24.95" customHeight="1" x14ac:dyDescent="0.15">
      <c r="A35" s="133">
        <v>32</v>
      </c>
      <c r="B35" s="134">
        <v>1</v>
      </c>
      <c r="C35" s="134" t="s">
        <v>172</v>
      </c>
      <c r="D35" s="135">
        <v>2700</v>
      </c>
      <c r="E35" s="133" t="s">
        <v>489</v>
      </c>
      <c r="F35" s="82" t="s">
        <v>24</v>
      </c>
      <c r="G35" s="82" t="s">
        <v>49</v>
      </c>
      <c r="H35" s="84">
        <v>42</v>
      </c>
      <c r="I35" s="84">
        <v>1</v>
      </c>
      <c r="J35" s="84">
        <v>1</v>
      </c>
      <c r="K35" s="136">
        <f t="shared" si="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9"/>
        <v>1</v>
      </c>
      <c r="S35" s="170"/>
      <c r="T35" s="176" t="str">
        <f t="shared" si="4"/>
        <v/>
      </c>
      <c r="U35" s="94">
        <v>2</v>
      </c>
      <c r="V35" s="84">
        <v>245</v>
      </c>
      <c r="W35" s="85">
        <v>10</v>
      </c>
      <c r="X35" s="94">
        <f t="shared" si="10"/>
        <v>205</v>
      </c>
      <c r="Y35" s="85" t="str">
        <f t="shared" si="11"/>
        <v/>
      </c>
      <c r="Z35" s="94">
        <f t="shared" si="12"/>
        <v>5740</v>
      </c>
      <c r="AA35" s="85" t="str">
        <f t="shared" si="13"/>
        <v/>
      </c>
      <c r="AB35" s="94" t="str">
        <f t="shared" si="14"/>
        <v/>
      </c>
      <c r="AC35" s="95" t="str">
        <f t="shared" si="15"/>
        <v/>
      </c>
      <c r="AD35" s="237" t="str">
        <f t="shared" si="16"/>
        <v/>
      </c>
    </row>
    <row r="36" spans="1:30" s="110" customFormat="1" ht="24.95" customHeight="1" x14ac:dyDescent="0.15">
      <c r="A36" s="133">
        <v>33</v>
      </c>
      <c r="B36" s="134">
        <v>1</v>
      </c>
      <c r="C36" s="134" t="s">
        <v>665</v>
      </c>
      <c r="D36" s="135">
        <v>2700</v>
      </c>
      <c r="E36" s="133" t="s">
        <v>739</v>
      </c>
      <c r="F36" s="82" t="s">
        <v>173</v>
      </c>
      <c r="G36" s="82" t="s">
        <v>226</v>
      </c>
      <c r="H36" s="84">
        <v>22</v>
      </c>
      <c r="I36" s="84">
        <v>4</v>
      </c>
      <c r="J36" s="84">
        <v>2</v>
      </c>
      <c r="K36" s="136">
        <f t="shared" si="3"/>
        <v>8</v>
      </c>
      <c r="L36" s="133" t="s">
        <v>3511</v>
      </c>
      <c r="M36" s="162"/>
      <c r="N36" s="162"/>
      <c r="O36" s="163"/>
      <c r="P36" s="164"/>
      <c r="Q36" s="165"/>
      <c r="R36" s="137">
        <f t="shared" si="9"/>
        <v>4</v>
      </c>
      <c r="S36" s="170"/>
      <c r="T36" s="176" t="str">
        <f t="shared" si="4"/>
        <v/>
      </c>
      <c r="U36" s="94">
        <v>2</v>
      </c>
      <c r="V36" s="84">
        <v>245</v>
      </c>
      <c r="W36" s="85">
        <v>10</v>
      </c>
      <c r="X36" s="94">
        <f t="shared" si="10"/>
        <v>862</v>
      </c>
      <c r="Y36" s="85" t="str">
        <f t="shared" si="11"/>
        <v/>
      </c>
      <c r="Z36" s="94">
        <f t="shared" si="12"/>
        <v>24136</v>
      </c>
      <c r="AA36" s="85" t="str">
        <f t="shared" si="13"/>
        <v/>
      </c>
      <c r="AB36" s="94" t="str">
        <f t="shared" si="14"/>
        <v/>
      </c>
      <c r="AC36" s="95" t="str">
        <f t="shared" si="15"/>
        <v/>
      </c>
      <c r="AD36" s="237" t="str">
        <f t="shared" si="16"/>
        <v/>
      </c>
    </row>
    <row r="37" spans="1:30" s="110" customFormat="1" ht="24.95" customHeight="1" x14ac:dyDescent="0.15">
      <c r="A37" s="133">
        <v>34</v>
      </c>
      <c r="B37" s="134">
        <v>1</v>
      </c>
      <c r="C37" s="134" t="s">
        <v>838</v>
      </c>
      <c r="D37" s="135" t="s">
        <v>861</v>
      </c>
      <c r="E37" s="133" t="s">
        <v>734</v>
      </c>
      <c r="F37" s="82" t="s">
        <v>840</v>
      </c>
      <c r="G37" s="82" t="s">
        <v>841</v>
      </c>
      <c r="H37" s="84">
        <v>42</v>
      </c>
      <c r="I37" s="84">
        <v>12</v>
      </c>
      <c r="J37" s="84">
        <v>2</v>
      </c>
      <c r="K37" s="136">
        <f t="shared" si="3"/>
        <v>24</v>
      </c>
      <c r="L37" s="133" t="s">
        <v>3511</v>
      </c>
      <c r="M37" s="162"/>
      <c r="N37" s="162"/>
      <c r="O37" s="163"/>
      <c r="P37" s="164"/>
      <c r="Q37" s="165"/>
      <c r="R37" s="137">
        <f t="shared" si="9"/>
        <v>12</v>
      </c>
      <c r="S37" s="170"/>
      <c r="T37" s="176" t="str">
        <f t="shared" si="4"/>
        <v/>
      </c>
      <c r="U37" s="94">
        <v>8</v>
      </c>
      <c r="V37" s="84">
        <v>245</v>
      </c>
      <c r="W37" s="85">
        <v>10</v>
      </c>
      <c r="X37" s="94">
        <f t="shared" si="10"/>
        <v>19756</v>
      </c>
      <c r="Y37" s="85" t="str">
        <f t="shared" si="11"/>
        <v/>
      </c>
      <c r="Z37" s="94">
        <f t="shared" si="12"/>
        <v>553168</v>
      </c>
      <c r="AA37" s="85" t="str">
        <f t="shared" si="13"/>
        <v/>
      </c>
      <c r="AB37" s="94" t="str">
        <f t="shared" si="14"/>
        <v/>
      </c>
      <c r="AC37" s="95" t="str">
        <f t="shared" si="15"/>
        <v/>
      </c>
      <c r="AD37" s="237" t="str">
        <f t="shared" si="16"/>
        <v/>
      </c>
    </row>
    <row r="38" spans="1:30" s="110" customFormat="1" ht="24.95" customHeight="1" x14ac:dyDescent="0.15">
      <c r="A38" s="133">
        <v>35</v>
      </c>
      <c r="B38" s="134">
        <v>1</v>
      </c>
      <c r="C38" s="134" t="s">
        <v>838</v>
      </c>
      <c r="D38" s="135" t="s">
        <v>860</v>
      </c>
      <c r="E38" s="133" t="s">
        <v>736</v>
      </c>
      <c r="F38" s="82" t="s">
        <v>36</v>
      </c>
      <c r="G38" s="82" t="s">
        <v>79</v>
      </c>
      <c r="H38" s="84">
        <v>42</v>
      </c>
      <c r="I38" s="84">
        <v>4</v>
      </c>
      <c r="J38" s="84">
        <v>2</v>
      </c>
      <c r="K38" s="136">
        <f t="shared" si="3"/>
        <v>8</v>
      </c>
      <c r="L38" s="133" t="s">
        <v>3511</v>
      </c>
      <c r="M38" s="162"/>
      <c r="N38" s="162"/>
      <c r="O38" s="163"/>
      <c r="P38" s="164"/>
      <c r="Q38" s="165"/>
      <c r="R38" s="137">
        <f t="shared" si="9"/>
        <v>4</v>
      </c>
      <c r="S38" s="170"/>
      <c r="T38" s="176" t="str">
        <f t="shared" si="4"/>
        <v/>
      </c>
      <c r="U38" s="94">
        <v>8</v>
      </c>
      <c r="V38" s="84">
        <v>245</v>
      </c>
      <c r="W38" s="85">
        <v>10</v>
      </c>
      <c r="X38" s="94">
        <f t="shared" si="10"/>
        <v>6585</v>
      </c>
      <c r="Y38" s="85" t="str">
        <f t="shared" si="11"/>
        <v/>
      </c>
      <c r="Z38" s="94">
        <f t="shared" si="12"/>
        <v>184380</v>
      </c>
      <c r="AA38" s="85" t="str">
        <f t="shared" si="13"/>
        <v/>
      </c>
      <c r="AB38" s="94" t="str">
        <f t="shared" si="14"/>
        <v/>
      </c>
      <c r="AC38" s="95" t="str">
        <f t="shared" si="15"/>
        <v/>
      </c>
      <c r="AD38" s="237" t="str">
        <f t="shared" si="16"/>
        <v/>
      </c>
    </row>
    <row r="39" spans="1:30" s="110" customFormat="1" ht="24.95" customHeight="1" x14ac:dyDescent="0.15">
      <c r="A39" s="133">
        <v>36</v>
      </c>
      <c r="B39" s="134">
        <v>1</v>
      </c>
      <c r="C39" s="134" t="s">
        <v>838</v>
      </c>
      <c r="D39" s="135" t="s">
        <v>860</v>
      </c>
      <c r="E39" s="133" t="s">
        <v>751</v>
      </c>
      <c r="F39" s="82" t="s">
        <v>849</v>
      </c>
      <c r="G39" s="82" t="s">
        <v>180</v>
      </c>
      <c r="H39" s="84">
        <v>150</v>
      </c>
      <c r="I39" s="84">
        <v>2</v>
      </c>
      <c r="J39" s="84">
        <v>1</v>
      </c>
      <c r="K39" s="136">
        <f t="shared" si="3"/>
        <v>2</v>
      </c>
      <c r="L39" s="133" t="s">
        <v>3511</v>
      </c>
      <c r="M39" s="162"/>
      <c r="N39" s="162"/>
      <c r="O39" s="163"/>
      <c r="P39" s="164"/>
      <c r="Q39" s="165"/>
      <c r="R39" s="137">
        <f t="shared" si="9"/>
        <v>2</v>
      </c>
      <c r="S39" s="170"/>
      <c r="T39" s="176" t="str">
        <f t="shared" si="4"/>
        <v/>
      </c>
      <c r="U39" s="94">
        <v>8</v>
      </c>
      <c r="V39" s="84">
        <v>245</v>
      </c>
      <c r="W39" s="85">
        <v>10</v>
      </c>
      <c r="X39" s="94">
        <f t="shared" si="10"/>
        <v>5880</v>
      </c>
      <c r="Y39" s="85" t="str">
        <f t="shared" si="11"/>
        <v/>
      </c>
      <c r="Z39" s="94">
        <f t="shared" si="12"/>
        <v>164640</v>
      </c>
      <c r="AA39" s="85" t="str">
        <f t="shared" si="13"/>
        <v/>
      </c>
      <c r="AB39" s="94" t="str">
        <f t="shared" si="14"/>
        <v/>
      </c>
      <c r="AC39" s="95" t="str">
        <f t="shared" si="15"/>
        <v/>
      </c>
      <c r="AD39" s="237" t="str">
        <f t="shared" si="16"/>
        <v/>
      </c>
    </row>
    <row r="40" spans="1:30" s="110" customFormat="1" ht="24.95" customHeight="1" x14ac:dyDescent="0.15">
      <c r="A40" s="133">
        <v>37</v>
      </c>
      <c r="B40" s="134">
        <v>1</v>
      </c>
      <c r="C40" s="134" t="s">
        <v>856</v>
      </c>
      <c r="D40" s="135">
        <v>2700</v>
      </c>
      <c r="E40" s="133" t="s">
        <v>739</v>
      </c>
      <c r="F40" s="82" t="s">
        <v>173</v>
      </c>
      <c r="G40" s="82" t="s">
        <v>226</v>
      </c>
      <c r="H40" s="84">
        <v>22</v>
      </c>
      <c r="I40" s="84">
        <v>1</v>
      </c>
      <c r="J40" s="84">
        <v>2</v>
      </c>
      <c r="K40" s="136">
        <f t="shared" si="3"/>
        <v>2</v>
      </c>
      <c r="L40" s="133" t="s">
        <v>3511</v>
      </c>
      <c r="M40" s="162"/>
      <c r="N40" s="162"/>
      <c r="O40" s="163"/>
      <c r="P40" s="164"/>
      <c r="Q40" s="165"/>
      <c r="R40" s="137">
        <f t="shared" si="9"/>
        <v>1</v>
      </c>
      <c r="S40" s="170"/>
      <c r="T40" s="176" t="str">
        <f t="shared" si="4"/>
        <v/>
      </c>
      <c r="U40" s="94">
        <v>2</v>
      </c>
      <c r="V40" s="84">
        <v>245</v>
      </c>
      <c r="W40" s="85">
        <v>10</v>
      </c>
      <c r="X40" s="94">
        <f t="shared" si="10"/>
        <v>215</v>
      </c>
      <c r="Y40" s="85" t="str">
        <f t="shared" si="11"/>
        <v/>
      </c>
      <c r="Z40" s="94">
        <f t="shared" si="12"/>
        <v>6020</v>
      </c>
      <c r="AA40" s="85" t="str">
        <f t="shared" si="13"/>
        <v/>
      </c>
      <c r="AB40" s="94" t="str">
        <f t="shared" si="14"/>
        <v/>
      </c>
      <c r="AC40" s="95" t="str">
        <f t="shared" si="15"/>
        <v/>
      </c>
      <c r="AD40" s="237" t="str">
        <f t="shared" si="16"/>
        <v/>
      </c>
    </row>
    <row r="41" spans="1:30" s="110" customFormat="1" ht="24.95" customHeight="1" x14ac:dyDescent="0.15">
      <c r="A41" s="133">
        <v>38</v>
      </c>
      <c r="B41" s="134">
        <v>1</v>
      </c>
      <c r="C41" s="134" t="s">
        <v>855</v>
      </c>
      <c r="D41" s="135">
        <v>2700</v>
      </c>
      <c r="E41" s="133" t="s">
        <v>736</v>
      </c>
      <c r="F41" s="82" t="s">
        <v>36</v>
      </c>
      <c r="G41" s="82" t="s">
        <v>79</v>
      </c>
      <c r="H41" s="84">
        <v>42</v>
      </c>
      <c r="I41" s="84">
        <v>1</v>
      </c>
      <c r="J41" s="84">
        <v>2</v>
      </c>
      <c r="K41" s="136">
        <f t="shared" si="3"/>
        <v>2</v>
      </c>
      <c r="L41" s="133" t="s">
        <v>3511</v>
      </c>
      <c r="M41" s="162"/>
      <c r="N41" s="162"/>
      <c r="O41" s="163"/>
      <c r="P41" s="164"/>
      <c r="Q41" s="165"/>
      <c r="R41" s="137">
        <f t="shared" si="9"/>
        <v>1</v>
      </c>
      <c r="S41" s="170"/>
      <c r="T41" s="176" t="str">
        <f t="shared" si="4"/>
        <v/>
      </c>
      <c r="U41" s="94">
        <v>8</v>
      </c>
      <c r="V41" s="84">
        <v>245</v>
      </c>
      <c r="W41" s="85">
        <v>10</v>
      </c>
      <c r="X41" s="94">
        <f t="shared" si="10"/>
        <v>1646</v>
      </c>
      <c r="Y41" s="85" t="str">
        <f t="shared" si="11"/>
        <v/>
      </c>
      <c r="Z41" s="94">
        <f t="shared" si="12"/>
        <v>46088</v>
      </c>
      <c r="AA41" s="85" t="str">
        <f t="shared" si="13"/>
        <v/>
      </c>
      <c r="AB41" s="94" t="str">
        <f t="shared" si="14"/>
        <v/>
      </c>
      <c r="AC41" s="95" t="str">
        <f t="shared" si="15"/>
        <v/>
      </c>
      <c r="AD41" s="237" t="str">
        <f t="shared" si="16"/>
        <v/>
      </c>
    </row>
    <row r="42" spans="1:30" s="110" customFormat="1" ht="24.95" customHeight="1" x14ac:dyDescent="0.15">
      <c r="A42" s="133">
        <v>39</v>
      </c>
      <c r="B42" s="134">
        <v>1</v>
      </c>
      <c r="C42" s="134" t="s">
        <v>851</v>
      </c>
      <c r="D42" s="135">
        <v>2700</v>
      </c>
      <c r="E42" s="133" t="s">
        <v>506</v>
      </c>
      <c r="F42" s="82" t="s">
        <v>113</v>
      </c>
      <c r="G42" s="82" t="s">
        <v>182</v>
      </c>
      <c r="H42" s="84">
        <v>22</v>
      </c>
      <c r="I42" s="84">
        <v>1</v>
      </c>
      <c r="J42" s="84">
        <v>1</v>
      </c>
      <c r="K42" s="136">
        <f t="shared" si="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9"/>
        <v>1</v>
      </c>
      <c r="S42" s="170"/>
      <c r="T42" s="176" t="str">
        <f t="shared" si="4"/>
        <v/>
      </c>
      <c r="U42" s="94">
        <v>2</v>
      </c>
      <c r="V42" s="84">
        <v>245</v>
      </c>
      <c r="W42" s="85">
        <v>10</v>
      </c>
      <c r="X42" s="94">
        <f t="shared" si="10"/>
        <v>107</v>
      </c>
      <c r="Y42" s="85" t="str">
        <f t="shared" si="11"/>
        <v/>
      </c>
      <c r="Z42" s="94">
        <f t="shared" si="12"/>
        <v>2996</v>
      </c>
      <c r="AA42" s="85" t="str">
        <f t="shared" si="13"/>
        <v/>
      </c>
      <c r="AB42" s="94" t="str">
        <f t="shared" si="14"/>
        <v/>
      </c>
      <c r="AC42" s="95" t="str">
        <f t="shared" si="15"/>
        <v/>
      </c>
      <c r="AD42" s="237" t="str">
        <f t="shared" si="16"/>
        <v/>
      </c>
    </row>
    <row r="43" spans="1:30" s="110" customFormat="1" ht="24.95" customHeight="1" x14ac:dyDescent="0.15">
      <c r="A43" s="133">
        <v>40</v>
      </c>
      <c r="B43" s="134">
        <v>1</v>
      </c>
      <c r="C43" s="134" t="s">
        <v>172</v>
      </c>
      <c r="D43" s="135">
        <v>2700</v>
      </c>
      <c r="E43" s="133" t="s">
        <v>489</v>
      </c>
      <c r="F43" s="82" t="s">
        <v>24</v>
      </c>
      <c r="G43" s="82" t="s">
        <v>49</v>
      </c>
      <c r="H43" s="84">
        <v>42</v>
      </c>
      <c r="I43" s="84">
        <v>1</v>
      </c>
      <c r="J43" s="84">
        <v>1</v>
      </c>
      <c r="K43" s="136">
        <f t="shared" si="3"/>
        <v>1</v>
      </c>
      <c r="L43" s="133" t="s">
        <v>3511</v>
      </c>
      <c r="M43" s="162"/>
      <c r="N43" s="162"/>
      <c r="O43" s="163"/>
      <c r="P43" s="164"/>
      <c r="Q43" s="165"/>
      <c r="R43" s="137">
        <f t="shared" si="9"/>
        <v>1</v>
      </c>
      <c r="S43" s="170"/>
      <c r="T43" s="176" t="str">
        <f t="shared" si="4"/>
        <v/>
      </c>
      <c r="U43" s="94">
        <v>2</v>
      </c>
      <c r="V43" s="84">
        <v>245</v>
      </c>
      <c r="W43" s="85">
        <v>10</v>
      </c>
      <c r="X43" s="94">
        <f t="shared" si="10"/>
        <v>205</v>
      </c>
      <c r="Y43" s="85" t="str">
        <f t="shared" si="11"/>
        <v/>
      </c>
      <c r="Z43" s="94">
        <f t="shared" si="12"/>
        <v>5740</v>
      </c>
      <c r="AA43" s="85" t="str">
        <f t="shared" si="13"/>
        <v/>
      </c>
      <c r="AB43" s="94" t="str">
        <f t="shared" si="14"/>
        <v/>
      </c>
      <c r="AC43" s="95" t="str">
        <f>IFERROR(IF(Q43="","",ROUNDDOWN(Z43-AA43,0)),"-")</f>
        <v/>
      </c>
      <c r="AD43" s="237" t="str">
        <f t="shared" si="16"/>
        <v/>
      </c>
    </row>
    <row r="44" spans="1:30" s="110" customFormat="1" ht="24.95" customHeight="1" x14ac:dyDescent="0.15">
      <c r="A44" s="142"/>
      <c r="B44" s="143"/>
      <c r="C44" s="143"/>
      <c r="D44" s="150"/>
      <c r="E44" s="142"/>
      <c r="F44" s="144"/>
      <c r="G44" s="144"/>
      <c r="H44" s="145"/>
      <c r="I44" s="145"/>
      <c r="J44" s="145"/>
      <c r="K44" s="151"/>
      <c r="L44" s="142"/>
      <c r="M44" s="146"/>
      <c r="N44" s="146"/>
      <c r="O44" s="143"/>
      <c r="P44" s="147"/>
      <c r="Q44" s="148"/>
      <c r="R44" s="152"/>
      <c r="S44" s="149"/>
      <c r="T44" s="149"/>
      <c r="U44" s="94"/>
      <c r="V44" s="84"/>
      <c r="W44" s="85"/>
      <c r="X44" s="153"/>
      <c r="Y44" s="154"/>
      <c r="Z44" s="153"/>
      <c r="AA44" s="154"/>
      <c r="AB44" s="153"/>
      <c r="AC44" s="155"/>
      <c r="AD44" s="154"/>
    </row>
    <row r="45" spans="1:30" s="110" customFormat="1" ht="24.95" customHeight="1" thickBot="1" x14ac:dyDescent="0.2">
      <c r="A45" s="97"/>
      <c r="B45" s="98"/>
      <c r="C45" s="98"/>
      <c r="D45" s="99"/>
      <c r="E45" s="97"/>
      <c r="F45" s="100"/>
      <c r="G45" s="100"/>
      <c r="H45" s="102"/>
      <c r="I45" s="102"/>
      <c r="J45" s="102"/>
      <c r="K45" s="157"/>
      <c r="L45" s="97"/>
      <c r="M45" s="104"/>
      <c r="N45" s="104"/>
      <c r="O45" s="98"/>
      <c r="P45" s="105"/>
      <c r="Q45" s="106"/>
      <c r="R45" s="158"/>
      <c r="S45" s="108"/>
      <c r="T45" s="108"/>
      <c r="U45" s="94"/>
      <c r="V45" s="84"/>
      <c r="W45" s="85"/>
      <c r="X45" s="109"/>
      <c r="Y45" s="103"/>
      <c r="Z45" s="109"/>
      <c r="AA45" s="103"/>
      <c r="AB45" s="109"/>
      <c r="AC45" s="159"/>
      <c r="AD45" s="103"/>
    </row>
    <row r="46" spans="1:30" ht="24.95" customHeight="1" thickBot="1" x14ac:dyDescent="0.2">
      <c r="M46" s="46"/>
      <c r="N46" s="46"/>
      <c r="O46" s="46"/>
      <c r="P46" s="46"/>
      <c r="Q46" s="46"/>
      <c r="R46" s="111"/>
      <c r="S46" s="251" t="s">
        <v>40</v>
      </c>
      <c r="T46" s="210" t="str">
        <f>IF(SUBTOTAL(9,T5:T45)=0,"",SUBTOTAL(9,T5:T45))</f>
        <v/>
      </c>
      <c r="U46" s="113"/>
      <c r="V46" s="114"/>
      <c r="W46" s="115"/>
      <c r="X46" s="214">
        <f t="shared" ref="X46:AD46" si="17">IF(SUBTOTAL(9,X5:X45)=0,"",SUBTOTAL(9,X5:X45))</f>
        <v>171087</v>
      </c>
      <c r="Y46" s="215" t="str">
        <f t="shared" si="17"/>
        <v/>
      </c>
      <c r="Z46" s="214">
        <f t="shared" si="17"/>
        <v>4790436</v>
      </c>
      <c r="AA46" s="215" t="str">
        <f t="shared" si="17"/>
        <v/>
      </c>
      <c r="AB46" s="214" t="str">
        <f t="shared" si="17"/>
        <v/>
      </c>
      <c r="AC46" s="232" t="str">
        <f t="shared" si="17"/>
        <v/>
      </c>
      <c r="AD46" s="233" t="str">
        <f t="shared" si="17"/>
        <v/>
      </c>
    </row>
    <row r="47" spans="1:30" ht="24.95" customHeight="1" thickBot="1" x14ac:dyDescent="0.2">
      <c r="S47" s="262" t="s">
        <v>3544</v>
      </c>
      <c r="T47" s="264"/>
    </row>
    <row r="48" spans="1:30" ht="24.95" customHeight="1" thickTop="1" thickBot="1" x14ac:dyDescent="0.2">
      <c r="S48" s="265" t="s">
        <v>3545</v>
      </c>
      <c r="T48" s="268" t="str">
        <f>IF(T46="","",T46+T47)</f>
        <v/>
      </c>
    </row>
    <row r="49" ht="24.95" customHeight="1" thickTop="1" x14ac:dyDescent="0.15"/>
  </sheetData>
  <sheetProtection algorithmName="SHA-512" hashValue="bW5B+B7k/C+yGCTdTsmzUN6PFx4WapAhAONajx5bbEQz7FKlIt1GeS3lq5ggTT0Ug16Qeh27xgkuu0syPpEACw==" saltValue="mPGLSydgONIqQJOjzhH73g==" spinCount="100000" sheet="1" objects="1" scenarios="1" autoFilter="0"/>
  <autoFilter ref="A4:AD4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43">
    <cfRule type="containsBlanks" dxfId="399" priority="4" stopIfTrue="1">
      <formula>LEN(TRIM(M5))=0</formula>
    </cfRule>
  </conditionalFormatting>
  <conditionalFormatting sqref="S5">
    <cfRule type="containsBlanks" dxfId="398" priority="3">
      <formula>LEN(TRIM(S5))=0</formula>
    </cfRule>
  </conditionalFormatting>
  <conditionalFormatting sqref="S46 S6:S43">
    <cfRule type="containsBlanks" dxfId="397" priority="2">
      <formula>LEN(TRIM(S6))=0</formula>
    </cfRule>
  </conditionalFormatting>
  <conditionalFormatting sqref="T47">
    <cfRule type="containsBlanks" dxfId="396" priority="1">
      <formula>LEN(TRIM(T47))=0</formula>
    </cfRule>
  </conditionalFormatting>
  <pageMargins left="0.23622047244094491" right="0.23622047244094491" top="0.55118110236220474" bottom="0.55118110236220474" header="0.31496062992125984" footer="0.31496062992125984"/>
  <pageSetup paperSize="8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64365-730B-4111-BDFD-9E011D06EC03}">
  <sheetPr>
    <tabColor rgb="FFFF0000"/>
    <pageSetUpPr fitToPage="1"/>
  </sheetPr>
  <dimension ref="A1:J115"/>
  <sheetViews>
    <sheetView view="pageBreakPreview" zoomScale="85" zoomScaleNormal="55" zoomScaleSheetLayoutView="85" zoomScalePageLayoutView="40" workbookViewId="0">
      <pane xSplit="1" ySplit="1" topLeftCell="B2" activePane="bottomRight" state="frozen"/>
      <selection activeCell="N11" sqref="N11"/>
      <selection pane="topRight" activeCell="N11" sqref="N11"/>
      <selection pane="bottomLeft" activeCell="N11" sqref="N11"/>
      <selection pane="bottomRight" activeCell="D27" sqref="D27"/>
    </sheetView>
  </sheetViews>
  <sheetFormatPr defaultRowHeight="12" x14ac:dyDescent="0.15"/>
  <cols>
    <col min="1" max="1" width="7.625" style="8" customWidth="1"/>
    <col min="2" max="2" width="34.875" style="9" bestFit="1" customWidth="1"/>
    <col min="3" max="4" width="15.25" style="10" customWidth="1"/>
    <col min="5" max="5" width="16.25" style="15" customWidth="1"/>
    <col min="6" max="6" width="15.25" style="10" customWidth="1"/>
    <col min="7" max="8" width="16.25" style="11" customWidth="1"/>
    <col min="9" max="9" width="16.25" style="21" customWidth="1"/>
    <col min="10" max="10" width="18.125" style="11" customWidth="1"/>
    <col min="11" max="16358" width="9" style="9" customWidth="1"/>
    <col min="16359" max="16360" width="8.75" style="9" customWidth="1"/>
    <col min="16361" max="16384" width="8.875" style="9" customWidth="1"/>
  </cols>
  <sheetData>
    <row r="1" spans="1:10" s="8" customFormat="1" ht="36" x14ac:dyDescent="0.15">
      <c r="A1" s="6" t="s">
        <v>3244</v>
      </c>
      <c r="B1" s="7" t="s">
        <v>3245</v>
      </c>
      <c r="C1" s="13" t="s">
        <v>3445</v>
      </c>
      <c r="D1" s="12" t="s">
        <v>3442</v>
      </c>
      <c r="E1" s="14" t="s">
        <v>3440</v>
      </c>
      <c r="F1" s="16" t="s">
        <v>3444</v>
      </c>
      <c r="G1" s="18" t="s">
        <v>3439</v>
      </c>
      <c r="H1" s="19" t="s">
        <v>3441</v>
      </c>
      <c r="I1" s="20" t="s">
        <v>3443</v>
      </c>
      <c r="J1" s="17" t="s">
        <v>3246</v>
      </c>
    </row>
    <row r="2" spans="1:10" x14ac:dyDescent="0.15">
      <c r="A2" s="22">
        <v>1</v>
      </c>
      <c r="B2" s="23" t="s">
        <v>3247</v>
      </c>
      <c r="C2" s="24">
        <f>+'1.市役所東庁舎'!X8</f>
        <v>14817</v>
      </c>
      <c r="D2" s="25" t="str">
        <f>+'1.市役所東庁舎'!Y8</f>
        <v/>
      </c>
      <c r="E2" s="26" t="str">
        <f>+'1.市役所東庁舎'!AB8</f>
        <v/>
      </c>
      <c r="F2" s="27">
        <f>+'1.市役所東庁舎'!Z8</f>
        <v>414876</v>
      </c>
      <c r="G2" s="28" t="str">
        <f>+'1.市役所東庁舎'!AA8</f>
        <v/>
      </c>
      <c r="H2" s="29" t="str">
        <f>+'1.市役所東庁舎'!AC5</f>
        <v/>
      </c>
      <c r="I2" s="260" t="str">
        <f>+'1.市役所東庁舎'!AD8</f>
        <v/>
      </c>
      <c r="J2" s="30" t="str">
        <f>+'1.市役所東庁舎'!T10</f>
        <v/>
      </c>
    </row>
    <row r="3" spans="1:10" x14ac:dyDescent="0.15">
      <c r="A3" s="22">
        <v>2</v>
      </c>
      <c r="B3" s="23" t="s">
        <v>3248</v>
      </c>
      <c r="C3" s="24">
        <f>+'2.新城地域文化広場(文化会館)'!X205</f>
        <v>2160169</v>
      </c>
      <c r="D3" s="25" t="str">
        <f>+'2.新城地域文化広場(文化会館)'!Y205</f>
        <v/>
      </c>
      <c r="E3" s="26" t="str">
        <f>+'2.新城地域文化広場(文化会館)'!AB205</f>
        <v/>
      </c>
      <c r="F3" s="27">
        <f>+'2.新城地域文化広場(文化会館)'!Z205</f>
        <v>60484732</v>
      </c>
      <c r="G3" s="28" t="str">
        <f>+'2.新城地域文化広場(文化会館)'!AA205</f>
        <v/>
      </c>
      <c r="H3" s="29" t="str">
        <f>+'2.新城地域文化広場(文化会館)'!AC205</f>
        <v/>
      </c>
      <c r="I3" s="260" t="str">
        <f>+'2.新城地域文化広場(文化会館)'!AD205</f>
        <v/>
      </c>
      <c r="J3" s="30" t="str">
        <f>+'2.新城地域文化広場(文化会館)'!T207</f>
        <v/>
      </c>
    </row>
    <row r="4" spans="1:10" x14ac:dyDescent="0.15">
      <c r="A4" s="22">
        <v>3</v>
      </c>
      <c r="B4" s="23" t="s">
        <v>3249</v>
      </c>
      <c r="C4" s="24">
        <f>+'3.新城地域文化広場(図書館・郷土資料室)'!X67</f>
        <v>921466</v>
      </c>
      <c r="D4" s="25" t="str">
        <f>+'3.新城地域文化広場(図書館・郷土資料室)'!Y67</f>
        <v/>
      </c>
      <c r="E4" s="26" t="str">
        <f>+'3.新城地域文化広場(図書館・郷土資料室)'!AB67</f>
        <v/>
      </c>
      <c r="F4" s="27">
        <f>+'3.新城地域文化広場(図書館・郷土資料室)'!Z67</f>
        <v>25801048</v>
      </c>
      <c r="G4" s="28" t="str">
        <f>+'3.新城地域文化広場(図書館・郷土資料室)'!AA67</f>
        <v/>
      </c>
      <c r="H4" s="29" t="str">
        <f>+'3.新城地域文化広場(図書館・郷土資料室)'!AC67</f>
        <v/>
      </c>
      <c r="I4" s="260" t="str">
        <f>+'3.新城地域文化広場(図書館・郷土資料室)'!AD67</f>
        <v/>
      </c>
      <c r="J4" s="30" t="str">
        <f>+'3.新城地域文化広場(図書館・郷土資料室)'!T69</f>
        <v/>
      </c>
    </row>
    <row r="5" spans="1:10" x14ac:dyDescent="0.15">
      <c r="A5" s="22">
        <v>4</v>
      </c>
      <c r="B5" s="23" t="s">
        <v>3250</v>
      </c>
      <c r="C5" s="24">
        <f>+'4.設楽原歴史資料館'!X65</f>
        <v>299422</v>
      </c>
      <c r="D5" s="25" t="str">
        <f>+'4.設楽原歴史資料館'!Y65</f>
        <v/>
      </c>
      <c r="E5" s="26" t="str">
        <f>+'4.設楽原歴史資料館'!AB65</f>
        <v/>
      </c>
      <c r="F5" s="27">
        <f>+'4.設楽原歴史資料館'!Z65</f>
        <v>8383816</v>
      </c>
      <c r="G5" s="28" t="str">
        <f>+'4.設楽原歴史資料館'!AA65</f>
        <v/>
      </c>
      <c r="H5" s="29" t="str">
        <f>+'4.設楽原歴史資料館'!AC65</f>
        <v/>
      </c>
      <c r="I5" s="260" t="str">
        <f>+'4.設楽原歴史資料館'!AD65</f>
        <v/>
      </c>
      <c r="J5" s="30" t="str">
        <f>+'4.設楽原歴史資料館'!T67</f>
        <v/>
      </c>
    </row>
    <row r="6" spans="1:10" x14ac:dyDescent="0.15">
      <c r="A6" s="22">
        <v>5</v>
      </c>
      <c r="B6" s="23" t="s">
        <v>3251</v>
      </c>
      <c r="C6" s="24">
        <f>+'5.新城保健ｾﾝﾀｰ・新城保健所'!X123</f>
        <v>355632</v>
      </c>
      <c r="D6" s="25" t="str">
        <f>+'5.新城保健ｾﾝﾀｰ・新城保健所'!Y123</f>
        <v/>
      </c>
      <c r="E6" s="26" t="str">
        <f>+'5.新城保健ｾﾝﾀｰ・新城保健所'!AB123</f>
        <v/>
      </c>
      <c r="F6" s="27">
        <f>+'5.新城保健ｾﾝﾀｰ・新城保健所'!Z123</f>
        <v>9957696</v>
      </c>
      <c r="G6" s="28" t="str">
        <f>+'5.新城保健ｾﾝﾀｰ・新城保健所'!AA123</f>
        <v/>
      </c>
      <c r="H6" s="29" t="str">
        <f>+'5.新城保健ｾﾝﾀｰ・新城保健所'!AC123</f>
        <v/>
      </c>
      <c r="I6" s="260" t="str">
        <f>+'5.新城保健ｾﾝﾀｰ・新城保健所'!AD123</f>
        <v/>
      </c>
      <c r="J6" s="30" t="str">
        <f>+'5.新城保健ｾﾝﾀｰ・新城保健所'!T125</f>
        <v/>
      </c>
    </row>
    <row r="7" spans="1:10" x14ac:dyDescent="0.15">
      <c r="A7" s="22">
        <v>6</v>
      </c>
      <c r="B7" s="23" t="s">
        <v>3252</v>
      </c>
      <c r="C7" s="24">
        <f>+'6.作手診療所・作手保健センター'!X110</f>
        <v>416219</v>
      </c>
      <c r="D7" s="25" t="str">
        <f>+'6.作手診療所・作手保健センター'!Y110</f>
        <v/>
      </c>
      <c r="E7" s="26" t="str">
        <f>+'6.作手診療所・作手保健センター'!AB110</f>
        <v/>
      </c>
      <c r="F7" s="27">
        <f>+'6.作手診療所・作手保健センター'!Z110</f>
        <v>11654132</v>
      </c>
      <c r="G7" s="28" t="str">
        <f>+'6.作手診療所・作手保健センター'!AA110</f>
        <v/>
      </c>
      <c r="H7" s="29" t="str">
        <f>+'6.作手診療所・作手保健センター'!AC110</f>
        <v/>
      </c>
      <c r="I7" s="260" t="str">
        <f>+'6.作手診療所・作手保健センター'!AD110</f>
        <v/>
      </c>
      <c r="J7" s="30" t="str">
        <f>+'6.作手診療所・作手保健センター'!T112</f>
        <v/>
      </c>
    </row>
    <row r="8" spans="1:10" x14ac:dyDescent="0.15">
      <c r="A8" s="22">
        <v>7</v>
      </c>
      <c r="B8" s="23" t="s">
        <v>3253</v>
      </c>
      <c r="C8" s="24">
        <f>+'7.中央高齢者生きがいセンター'!X19</f>
        <v>22437</v>
      </c>
      <c r="D8" s="25" t="str">
        <f>+'7.中央高齢者生きがいセンター'!Y19</f>
        <v/>
      </c>
      <c r="E8" s="26" t="str">
        <f>+'7.中央高齢者生きがいセンター'!AB19</f>
        <v/>
      </c>
      <c r="F8" s="27">
        <f>+'7.中央高齢者生きがいセンター'!Z19</f>
        <v>628236</v>
      </c>
      <c r="G8" s="28" t="str">
        <f>+'7.中央高齢者生きがいセンター'!AA19</f>
        <v/>
      </c>
      <c r="H8" s="29" t="str">
        <f>+'7.中央高齢者生きがいセンター'!AC19</f>
        <v/>
      </c>
      <c r="I8" s="260" t="str">
        <f>+'7.中央高齢者生きがいセンター'!AD19</f>
        <v/>
      </c>
      <c r="J8" s="30" t="str">
        <f>+'7.中央高齢者生きがいセンター'!T21</f>
        <v/>
      </c>
    </row>
    <row r="9" spans="1:10" x14ac:dyDescent="0.15">
      <c r="A9" s="22">
        <v>8</v>
      </c>
      <c r="B9" s="23" t="s">
        <v>3254</v>
      </c>
      <c r="C9" s="24">
        <f>+'8.東陽高齢者生きがいセンター'!X19</f>
        <v>22437</v>
      </c>
      <c r="D9" s="25" t="str">
        <f>+'8.東陽高齢者生きがいセンター'!Y19</f>
        <v/>
      </c>
      <c r="E9" s="26" t="str">
        <f>+'8.東陽高齢者生きがいセンター'!AB19</f>
        <v/>
      </c>
      <c r="F9" s="27">
        <f>+'8.東陽高齢者生きがいセンター'!Z19</f>
        <v>628236</v>
      </c>
      <c r="G9" s="28" t="str">
        <f>+'8.東陽高齢者生きがいセンター'!AA19</f>
        <v/>
      </c>
      <c r="H9" s="29" t="str">
        <f>+'8.東陽高齢者生きがいセンター'!AC19</f>
        <v/>
      </c>
      <c r="I9" s="260" t="str">
        <f>+'8.東陽高齢者生きがいセンター'!AD19</f>
        <v/>
      </c>
      <c r="J9" s="30" t="str">
        <f>+'8.東陽高齢者生きがいセンター'!T21</f>
        <v/>
      </c>
    </row>
    <row r="10" spans="1:10" x14ac:dyDescent="0.15">
      <c r="A10" s="22">
        <v>9</v>
      </c>
      <c r="B10" s="23" t="s">
        <v>3255</v>
      </c>
      <c r="C10" s="24">
        <f>+'9.山吉田高齢者生きがいセンター'!X19</f>
        <v>22437</v>
      </c>
      <c r="D10" s="25" t="str">
        <f>+'9.山吉田高齢者生きがいセンター'!Y19</f>
        <v/>
      </c>
      <c r="E10" s="26" t="str">
        <f>+'9.山吉田高齢者生きがいセンター'!AB19</f>
        <v/>
      </c>
      <c r="F10" s="27">
        <f>+'9.山吉田高齢者生きがいセンター'!Z19</f>
        <v>628236</v>
      </c>
      <c r="G10" s="28" t="str">
        <f>+'9.山吉田高齢者生きがいセンター'!AA19</f>
        <v/>
      </c>
      <c r="H10" s="29" t="str">
        <f>+'9.山吉田高齢者生きがいセンター'!AC19</f>
        <v/>
      </c>
      <c r="I10" s="260" t="str">
        <f>+'9.山吉田高齢者生きがいセンター'!AD19</f>
        <v/>
      </c>
      <c r="J10" s="30" t="str">
        <f>+'9.山吉田高齢者生きがいセンター'!T21</f>
        <v/>
      </c>
    </row>
    <row r="11" spans="1:10" x14ac:dyDescent="0.15">
      <c r="A11" s="22">
        <v>10</v>
      </c>
      <c r="B11" s="23" t="s">
        <v>3256</v>
      </c>
      <c r="C11" s="24">
        <f>+'10.鳳来高齢者生きがいセンター'!X19</f>
        <v>22437</v>
      </c>
      <c r="D11" s="25" t="str">
        <f>+'10.鳳来高齢者生きがいセンター'!Y19</f>
        <v/>
      </c>
      <c r="E11" s="26" t="str">
        <f>+'10.鳳来高齢者生きがいセンター'!AB19</f>
        <v/>
      </c>
      <c r="F11" s="27">
        <f>+'10.鳳来高齢者生きがいセンター'!Z19</f>
        <v>628236</v>
      </c>
      <c r="G11" s="28" t="str">
        <f>+'10.鳳来高齢者生きがいセンター'!AA19</f>
        <v/>
      </c>
      <c r="H11" s="29" t="str">
        <f>+'10.鳳来高齢者生きがいセンター'!AC19</f>
        <v/>
      </c>
      <c r="I11" s="260" t="str">
        <f>+'10.鳳来高齢者生きがいセンター'!AD19</f>
        <v/>
      </c>
      <c r="J11" s="30" t="str">
        <f>+'10.鳳来高齢者生きがいセンター'!T21</f>
        <v/>
      </c>
    </row>
    <row r="12" spans="1:10" x14ac:dyDescent="0.15">
      <c r="A12" s="22">
        <v>11</v>
      </c>
      <c r="B12" s="23" t="s">
        <v>3257</v>
      </c>
      <c r="C12" s="24">
        <f>+'11.作手高齢者生活福祉センター虹の郷'!X68</f>
        <v>364024</v>
      </c>
      <c r="D12" s="25" t="str">
        <f>+'11.作手高齢者生活福祉センター虹の郷'!Y68</f>
        <v/>
      </c>
      <c r="E12" s="26" t="str">
        <f>+'11.作手高齢者生活福祉センター虹の郷'!AB68</f>
        <v/>
      </c>
      <c r="F12" s="27">
        <f>+'11.作手高齢者生活福祉センター虹の郷'!Z68</f>
        <v>10192672</v>
      </c>
      <c r="G12" s="28" t="str">
        <f>+'11.作手高齢者生活福祉センター虹の郷'!AA68</f>
        <v/>
      </c>
      <c r="H12" s="29" t="str">
        <f>+'11.作手高齢者生活福祉センター虹の郷'!AC68</f>
        <v/>
      </c>
      <c r="I12" s="260" t="str">
        <f>+'11.作手高齢者生活福祉センター虹の郷'!AD68</f>
        <v/>
      </c>
      <c r="J12" s="30" t="str">
        <f>+'11.作手高齢者生活福祉センター虹の郷'!T70</f>
        <v/>
      </c>
    </row>
    <row r="13" spans="1:10" x14ac:dyDescent="0.15">
      <c r="A13" s="22">
        <v>12</v>
      </c>
      <c r="B13" s="23" t="s">
        <v>3258</v>
      </c>
      <c r="C13" s="24">
        <f>+'12.西部福祉会館'!X62</f>
        <v>282227</v>
      </c>
      <c r="D13" s="25" t="str">
        <f>+'12.西部福祉会館'!Y62</f>
        <v/>
      </c>
      <c r="E13" s="26" t="str">
        <f>+'12.西部福祉会館'!AB62</f>
        <v/>
      </c>
      <c r="F13" s="27">
        <f>+'12.西部福祉会館'!Z62</f>
        <v>7902356</v>
      </c>
      <c r="G13" s="28" t="str">
        <f>+'12.西部福祉会館'!AA62</f>
        <v/>
      </c>
      <c r="H13" s="29" t="str">
        <f>+'12.西部福祉会館'!AC62</f>
        <v/>
      </c>
      <c r="I13" s="260" t="str">
        <f>+'12.西部福祉会館'!AD62</f>
        <v/>
      </c>
      <c r="J13" s="30" t="str">
        <f>+'12.西部福祉会館'!T64</f>
        <v/>
      </c>
    </row>
    <row r="14" spans="1:10" x14ac:dyDescent="0.15">
      <c r="A14" s="22">
        <v>13</v>
      </c>
      <c r="B14" s="23" t="s">
        <v>3259</v>
      </c>
      <c r="C14" s="24">
        <f>+'13.もくせいの家ほうらい'!X30</f>
        <v>41834</v>
      </c>
      <c r="D14" s="25" t="str">
        <f>+'13.もくせいの家ほうらい'!Y30</f>
        <v/>
      </c>
      <c r="E14" s="26" t="str">
        <f>+'13.もくせいの家ほうらい'!AB30</f>
        <v/>
      </c>
      <c r="F14" s="27">
        <f>+'13.もくせいの家ほうらい'!Z30</f>
        <v>1171352</v>
      </c>
      <c r="G14" s="28" t="str">
        <f>+'13.もくせいの家ほうらい'!AA30</f>
        <v/>
      </c>
      <c r="H14" s="29" t="str">
        <f>+'13.もくせいの家ほうらい'!AC30</f>
        <v/>
      </c>
      <c r="I14" s="260" t="str">
        <f>+'13.もくせいの家ほうらい'!AD30</f>
        <v/>
      </c>
      <c r="J14" s="30" t="str">
        <f>+'13.もくせいの家ほうらい'!T32</f>
        <v/>
      </c>
    </row>
    <row r="15" spans="1:10" x14ac:dyDescent="0.15">
      <c r="A15" s="22">
        <v>14</v>
      </c>
      <c r="B15" s="23" t="s">
        <v>3260</v>
      </c>
      <c r="C15" s="24">
        <f>+'14.しんしろ福祉会館'!X106</f>
        <v>466779</v>
      </c>
      <c r="D15" s="25" t="str">
        <f>+'14.しんしろ福祉会館'!Y106</f>
        <v/>
      </c>
      <c r="E15" s="26" t="str">
        <f>+'14.しんしろ福祉会館'!AB106</f>
        <v/>
      </c>
      <c r="F15" s="27">
        <f>+'14.しんしろ福祉会館'!Z106</f>
        <v>13069812</v>
      </c>
      <c r="G15" s="28" t="str">
        <f>+'14.しんしろ福祉会館'!AA106</f>
        <v/>
      </c>
      <c r="H15" s="29" t="str">
        <f>+'14.しんしろ福祉会館'!AC106</f>
        <v/>
      </c>
      <c r="I15" s="260" t="str">
        <f>+'14.しんしろ福祉会館'!AD106</f>
        <v/>
      </c>
      <c r="J15" s="30" t="str">
        <f>+'14.しんしろ福祉会館'!T108</f>
        <v/>
      </c>
    </row>
    <row r="16" spans="1:10" x14ac:dyDescent="0.15">
      <c r="A16" s="22">
        <v>15</v>
      </c>
      <c r="B16" s="23" t="s">
        <v>3261</v>
      </c>
      <c r="C16" s="24">
        <f>+'15.養護老人ホーム寿楽荘'!X106</f>
        <v>659935</v>
      </c>
      <c r="D16" s="25" t="str">
        <f>+'15.養護老人ホーム寿楽荘'!Y106</f>
        <v/>
      </c>
      <c r="E16" s="26" t="str">
        <f>+'15.養護老人ホーム寿楽荘'!AB106</f>
        <v/>
      </c>
      <c r="F16" s="27">
        <f>+'15.養護老人ホーム寿楽荘'!Z106</f>
        <v>18478180</v>
      </c>
      <c r="G16" s="28" t="str">
        <f>+'15.養護老人ホーム寿楽荘'!AA106</f>
        <v/>
      </c>
      <c r="H16" s="29" t="str">
        <f>+'15.養護老人ホーム寿楽荘'!AC106</f>
        <v/>
      </c>
      <c r="I16" s="260" t="str">
        <f>+'15.養護老人ホーム寿楽荘'!AD106</f>
        <v/>
      </c>
      <c r="J16" s="30" t="str">
        <f>+'15.養護老人ホーム寿楽荘'!T108</f>
        <v/>
      </c>
    </row>
    <row r="17" spans="1:10" x14ac:dyDescent="0.15">
      <c r="A17" s="22">
        <v>16</v>
      </c>
      <c r="B17" s="23" t="s">
        <v>3262</v>
      </c>
      <c r="C17" s="24">
        <f>+'16.しんしろ助産所'!X30</f>
        <v>41470</v>
      </c>
      <c r="D17" s="25" t="str">
        <f>+'16.しんしろ助産所'!Y30</f>
        <v/>
      </c>
      <c r="E17" s="26" t="str">
        <f>+'16.しんしろ助産所'!AB30</f>
        <v/>
      </c>
      <c r="F17" s="27">
        <f>+'16.しんしろ助産所'!Z30</f>
        <v>1161160</v>
      </c>
      <c r="G17" s="28" t="str">
        <f>+'16.しんしろ助産所'!AA30</f>
        <v/>
      </c>
      <c r="H17" s="29" t="str">
        <f>+'16.しんしろ助産所'!AC30</f>
        <v/>
      </c>
      <c r="I17" s="260" t="str">
        <f>+'16.しんしろ助産所'!AD30</f>
        <v/>
      </c>
      <c r="J17" s="30" t="str">
        <f>+'16.しんしろ助産所'!T32</f>
        <v/>
      </c>
    </row>
    <row r="18" spans="1:10" x14ac:dyDescent="0.15">
      <c r="A18" s="22">
        <v>17</v>
      </c>
      <c r="B18" s="23" t="s">
        <v>3263</v>
      </c>
      <c r="C18" s="24">
        <f>+'17.新城こども園'!X46</f>
        <v>171087</v>
      </c>
      <c r="D18" s="25" t="str">
        <f>+'17.新城こども園'!Y46</f>
        <v/>
      </c>
      <c r="E18" s="26" t="str">
        <f>+'17.新城こども園'!AB46</f>
        <v/>
      </c>
      <c r="F18" s="27">
        <f>+'17.新城こども園'!Z46</f>
        <v>4790436</v>
      </c>
      <c r="G18" s="28" t="str">
        <f>+'17.新城こども園'!AA46</f>
        <v/>
      </c>
      <c r="H18" s="29" t="str">
        <f>+'17.新城こども園'!AC46</f>
        <v/>
      </c>
      <c r="I18" s="260" t="str">
        <f>+'17.新城こども園'!AD46</f>
        <v/>
      </c>
      <c r="J18" s="30" t="str">
        <f>+'17.新城こども園'!T48</f>
        <v/>
      </c>
    </row>
    <row r="19" spans="1:10" x14ac:dyDescent="0.15">
      <c r="A19" s="22">
        <v>18</v>
      </c>
      <c r="B19" s="23" t="s">
        <v>3446</v>
      </c>
      <c r="C19" s="24">
        <f>+'18.千郷東こども園'!X60</f>
        <v>144086</v>
      </c>
      <c r="D19" s="25" t="str">
        <f>+'18.千郷東こども園'!Y60</f>
        <v/>
      </c>
      <c r="E19" s="26" t="str">
        <f>+'18.千郷東こども園'!AB60</f>
        <v/>
      </c>
      <c r="F19" s="27">
        <f>+'18.千郷東こども園'!Z60</f>
        <v>4034408</v>
      </c>
      <c r="G19" s="28" t="str">
        <f>+'18.千郷東こども園'!AA60</f>
        <v/>
      </c>
      <c r="H19" s="29" t="str">
        <f>+'18.千郷東こども園'!AC60</f>
        <v/>
      </c>
      <c r="I19" s="260" t="str">
        <f>+'18.千郷東こども園'!AD60</f>
        <v/>
      </c>
      <c r="J19" s="30" t="str">
        <f>+'18.千郷東こども園'!T62</f>
        <v/>
      </c>
    </row>
    <row r="20" spans="1:10" x14ac:dyDescent="0.15">
      <c r="A20" s="22">
        <v>19</v>
      </c>
      <c r="B20" s="23" t="s">
        <v>3264</v>
      </c>
      <c r="C20" s="24">
        <f>+'19.東郷中こども園'!X33</f>
        <v>88830</v>
      </c>
      <c r="D20" s="25" t="str">
        <f>+'19.東郷中こども園'!Y33</f>
        <v/>
      </c>
      <c r="E20" s="26" t="str">
        <f>+'19.東郷中こども園'!AB33</f>
        <v/>
      </c>
      <c r="F20" s="27">
        <f>+'19.東郷中こども園'!Z33</f>
        <v>2487240</v>
      </c>
      <c r="G20" s="28" t="str">
        <f>+'19.東郷中こども園'!AA33</f>
        <v/>
      </c>
      <c r="H20" s="29" t="str">
        <f>+'19.東郷中こども園'!AC33</f>
        <v/>
      </c>
      <c r="I20" s="260" t="str">
        <f>+'19.東郷中こども園'!AD33</f>
        <v/>
      </c>
      <c r="J20" s="30" t="str">
        <f>+'19.東郷中こども園'!T35</f>
        <v/>
      </c>
    </row>
    <row r="21" spans="1:10" x14ac:dyDescent="0.15">
      <c r="A21" s="22">
        <v>20</v>
      </c>
      <c r="B21" s="23" t="s">
        <v>3265</v>
      </c>
      <c r="C21" s="24">
        <f>+'20.東郷西こども園'!X40</f>
        <v>106163</v>
      </c>
      <c r="D21" s="25" t="str">
        <f>+'20.東郷西こども園'!Y40</f>
        <v/>
      </c>
      <c r="E21" s="26" t="str">
        <f>+'20.東郷西こども園'!AB40</f>
        <v/>
      </c>
      <c r="F21" s="27">
        <f>+'20.東郷西こども園'!Z40</f>
        <v>2972564</v>
      </c>
      <c r="G21" s="28" t="str">
        <f>+'20.東郷西こども園'!AA40</f>
        <v/>
      </c>
      <c r="H21" s="29" t="str">
        <f>+'20.東郷西こども園'!AC40</f>
        <v/>
      </c>
      <c r="I21" s="260" t="str">
        <f>+'20.東郷西こども園'!AD40</f>
        <v/>
      </c>
      <c r="J21" s="30" t="str">
        <f>+'20.東郷西こども園'!T42</f>
        <v/>
      </c>
    </row>
    <row r="22" spans="1:10" x14ac:dyDescent="0.15">
      <c r="A22" s="22">
        <v>21</v>
      </c>
      <c r="B22" s="23" t="s">
        <v>3266</v>
      </c>
      <c r="C22" s="24">
        <f>+'21.八名こども園'!X58</f>
        <v>221060</v>
      </c>
      <c r="D22" s="25" t="str">
        <f>+'21.八名こども園'!Y58</f>
        <v/>
      </c>
      <c r="E22" s="26" t="str">
        <f>+'21.八名こども園'!AB58</f>
        <v/>
      </c>
      <c r="F22" s="27">
        <f>+'21.八名こども園'!Z58</f>
        <v>6189680</v>
      </c>
      <c r="G22" s="28" t="str">
        <f>+'21.八名こども園'!AA58</f>
        <v/>
      </c>
      <c r="H22" s="29" t="str">
        <f>+'21.八名こども園'!AC58</f>
        <v/>
      </c>
      <c r="I22" s="260" t="str">
        <f>+'21.八名こども園'!AD58</f>
        <v/>
      </c>
      <c r="J22" s="30" t="str">
        <f>+'21.八名こども園'!T60</f>
        <v/>
      </c>
    </row>
    <row r="23" spans="1:10" x14ac:dyDescent="0.15">
      <c r="A23" s="22">
        <v>22</v>
      </c>
      <c r="B23" s="23" t="s">
        <v>3267</v>
      </c>
      <c r="C23" s="24">
        <f>+'22.長篠こども園'!X53</f>
        <v>133600</v>
      </c>
      <c r="D23" s="25" t="str">
        <f>+'22.長篠こども園'!Y53</f>
        <v/>
      </c>
      <c r="E23" s="26" t="str">
        <f>+'22.長篠こども園'!AB53</f>
        <v/>
      </c>
      <c r="F23" s="27">
        <f>+'22.長篠こども園'!Z53</f>
        <v>3740800</v>
      </c>
      <c r="G23" s="28" t="str">
        <f>+'22.長篠こども園'!AA53</f>
        <v/>
      </c>
      <c r="H23" s="29" t="str">
        <f>+'22.長篠こども園'!AC53</f>
        <v/>
      </c>
      <c r="I23" s="260" t="str">
        <f>+'22.長篠こども園'!AD53</f>
        <v/>
      </c>
      <c r="J23" s="30" t="str">
        <f>+'22.長篠こども園'!T55</f>
        <v/>
      </c>
    </row>
    <row r="24" spans="1:10" x14ac:dyDescent="0.15">
      <c r="A24" s="22">
        <v>23</v>
      </c>
      <c r="B24" s="23" t="s">
        <v>3268</v>
      </c>
      <c r="C24" s="24">
        <f>+'23.大野こども園'!X44</f>
        <v>117587</v>
      </c>
      <c r="D24" s="25" t="str">
        <f>+'23.大野こども園'!Y44</f>
        <v/>
      </c>
      <c r="E24" s="26" t="str">
        <f>+'23.大野こども園'!AB44</f>
        <v/>
      </c>
      <c r="F24" s="27">
        <f>+'23.大野こども園'!Z44</f>
        <v>3292436</v>
      </c>
      <c r="G24" s="28" t="str">
        <f>+'23.大野こども園'!AA44</f>
        <v/>
      </c>
      <c r="H24" s="29" t="str">
        <f>+'23.大野こども園'!AC44</f>
        <v/>
      </c>
      <c r="I24" s="260" t="str">
        <f>+'23.大野こども園'!AD44</f>
        <v/>
      </c>
      <c r="J24" s="30" t="str">
        <f>+'23.大野こども園'!T46</f>
        <v/>
      </c>
    </row>
    <row r="25" spans="1:10" x14ac:dyDescent="0.15">
      <c r="A25" s="22">
        <v>24</v>
      </c>
      <c r="B25" s="23" t="s">
        <v>3269</v>
      </c>
      <c r="C25" s="24">
        <f>+'24.作手こども園'!X89</f>
        <v>226710</v>
      </c>
      <c r="D25" s="25" t="str">
        <f>+'24.作手こども園'!Y89</f>
        <v/>
      </c>
      <c r="E25" s="26" t="str">
        <f>+'24.作手こども園'!AB89</f>
        <v/>
      </c>
      <c r="F25" s="27">
        <f>+'24.作手こども園'!Z89</f>
        <v>6347880</v>
      </c>
      <c r="G25" s="28" t="str">
        <f>+'24.作手こども園'!AA89</f>
        <v/>
      </c>
      <c r="H25" s="29" t="str">
        <f>+'24.作手こども園'!AC89</f>
        <v/>
      </c>
      <c r="I25" s="260" t="str">
        <f>+'24.作手こども園'!AD89</f>
        <v/>
      </c>
      <c r="J25" s="30" t="str">
        <f>+'24.作手こども園'!T91</f>
        <v/>
      </c>
    </row>
    <row r="26" spans="1:10" x14ac:dyDescent="0.15">
      <c r="A26" s="22">
        <v>25</v>
      </c>
      <c r="B26" s="23" t="s">
        <v>3270</v>
      </c>
      <c r="C26" s="24">
        <f>+'25.おおぞら園・東部高齢者支援センター'!X75</f>
        <v>169906</v>
      </c>
      <c r="D26" s="25" t="str">
        <f>+'25.おおぞら園・東部高齢者支援センター'!Y75</f>
        <v/>
      </c>
      <c r="E26" s="26" t="str">
        <f>+'25.おおぞら園・東部高齢者支援センター'!AB75</f>
        <v/>
      </c>
      <c r="F26" s="27">
        <f>+'25.おおぞら園・東部高齢者支援センター'!Z75</f>
        <v>4757368</v>
      </c>
      <c r="G26" s="28" t="str">
        <f>+'25.おおぞら園・東部高齢者支援センター'!AA75</f>
        <v/>
      </c>
      <c r="H26" s="29" t="str">
        <f>+'25.おおぞら園・東部高齢者支援センター'!AC75</f>
        <v/>
      </c>
      <c r="I26" s="260" t="str">
        <f>+'25.おおぞら園・東部高齢者支援センター'!AD75</f>
        <v/>
      </c>
      <c r="J26" s="30" t="str">
        <f>+'25.おおぞら園・東部高齢者支援センター'!T77</f>
        <v/>
      </c>
    </row>
    <row r="27" spans="1:10" x14ac:dyDescent="0.15">
      <c r="A27" s="22">
        <v>26</v>
      </c>
      <c r="B27" s="23" t="s">
        <v>3271</v>
      </c>
      <c r="C27" s="24">
        <f>+'26.鳥原児童館'!X48</f>
        <v>78733</v>
      </c>
      <c r="D27" s="25" t="str">
        <f>+'26.鳥原児童館'!Y48</f>
        <v/>
      </c>
      <c r="E27" s="26" t="str">
        <f>+'26.鳥原児童館'!AB48</f>
        <v/>
      </c>
      <c r="F27" s="27">
        <f>+'26.鳥原児童館'!Z48</f>
        <v>2204524</v>
      </c>
      <c r="G27" s="28" t="str">
        <f>+'26.鳥原児童館'!AA48</f>
        <v/>
      </c>
      <c r="H27" s="29" t="str">
        <f>+'26.鳥原児童館'!AC48</f>
        <v/>
      </c>
      <c r="I27" s="260" t="str">
        <f>+'26.鳥原児童館'!AD48</f>
        <v/>
      </c>
      <c r="J27" s="30" t="str">
        <f>+'26.鳥原児童館'!T50</f>
        <v/>
      </c>
    </row>
    <row r="28" spans="1:10" x14ac:dyDescent="0.15">
      <c r="A28" s="22">
        <v>27</v>
      </c>
      <c r="B28" s="23" t="s">
        <v>3272</v>
      </c>
      <c r="C28" s="24">
        <f>+'27.児童館たんぽぽ'!X34</f>
        <v>114110</v>
      </c>
      <c r="D28" s="25" t="str">
        <f>+'27.児童館たんぽぽ'!Y34</f>
        <v/>
      </c>
      <c r="E28" s="26" t="str">
        <f>+'27.児童館たんぽぽ'!AB34</f>
        <v/>
      </c>
      <c r="F28" s="27">
        <f>+'27.児童館たんぽぽ'!Z34</f>
        <v>3195080</v>
      </c>
      <c r="G28" s="28" t="str">
        <f>+'27.児童館たんぽぽ'!AA34</f>
        <v/>
      </c>
      <c r="H28" s="29" t="str">
        <f>+'27.児童館たんぽぽ'!AC34</f>
        <v/>
      </c>
      <c r="I28" s="260" t="str">
        <f>+'27.児童館たんぽぽ'!AD34</f>
        <v/>
      </c>
      <c r="J28" s="30" t="str">
        <f>+'27.児童館たんぽぽ'!T36</f>
        <v/>
      </c>
    </row>
    <row r="29" spans="1:10" x14ac:dyDescent="0.15">
      <c r="A29" s="22">
        <v>28</v>
      </c>
      <c r="B29" s="23" t="s">
        <v>3273</v>
      </c>
      <c r="C29" s="24">
        <f>+'28.鳳来寺山歴史文化考証館'!X32</f>
        <v>40310</v>
      </c>
      <c r="D29" s="25" t="str">
        <f>+'28.鳳来寺山歴史文化考証館'!Y32</f>
        <v/>
      </c>
      <c r="E29" s="26" t="str">
        <f>+'28.鳳来寺山歴史文化考証館'!AB32</f>
        <v/>
      </c>
      <c r="F29" s="27">
        <f>+'28.鳳来寺山歴史文化考証館'!Z32</f>
        <v>1128680</v>
      </c>
      <c r="G29" s="28" t="str">
        <f>+'28.鳳来寺山歴史文化考証館'!AA32</f>
        <v/>
      </c>
      <c r="H29" s="29" t="str">
        <f>+'28.鳳来寺山歴史文化考証館'!AC32</f>
        <v/>
      </c>
      <c r="I29" s="260" t="str">
        <f>+'28.鳳来寺山歴史文化考証館'!AD32</f>
        <v/>
      </c>
      <c r="J29" s="30" t="str">
        <f>+'28.鳳来寺山歴史文化考証館'!T34</f>
        <v/>
      </c>
    </row>
    <row r="30" spans="1:10" x14ac:dyDescent="0.15">
      <c r="A30" s="22">
        <v>29</v>
      </c>
      <c r="B30" s="23" t="s">
        <v>3274</v>
      </c>
      <c r="C30" s="24">
        <f>+'29.つくで手作り村'!X90</f>
        <v>359956</v>
      </c>
      <c r="D30" s="25" t="str">
        <f>+'29.つくで手作り村'!Y90</f>
        <v/>
      </c>
      <c r="E30" s="26" t="str">
        <f>+'29.つくで手作り村'!AB90</f>
        <v/>
      </c>
      <c r="F30" s="27">
        <f>+'29.つくで手作り村'!Z90</f>
        <v>10078768</v>
      </c>
      <c r="G30" s="28" t="str">
        <f>+'29.つくで手作り村'!AA90</f>
        <v/>
      </c>
      <c r="H30" s="29" t="str">
        <f>+'29.つくで手作り村'!AC90</f>
        <v/>
      </c>
      <c r="I30" s="260" t="str">
        <f>+'29.つくで手作り村'!AD90</f>
        <v/>
      </c>
      <c r="J30" s="30" t="str">
        <f>+'29.つくで手作り村'!T92</f>
        <v/>
      </c>
    </row>
    <row r="31" spans="1:10" x14ac:dyDescent="0.15">
      <c r="A31" s="22">
        <v>30</v>
      </c>
      <c r="B31" s="23" t="s">
        <v>3275</v>
      </c>
      <c r="C31" s="24">
        <f>+'30.桜淵いこいの広場(木かげプラザ)'!X17</f>
        <v>49281</v>
      </c>
      <c r="D31" s="25" t="str">
        <f>+'30.桜淵いこいの広場(木かげプラザ)'!Y17</f>
        <v/>
      </c>
      <c r="E31" s="26" t="str">
        <f>+'30.桜淵いこいの広場(木かげプラザ)'!AB17</f>
        <v/>
      </c>
      <c r="F31" s="27">
        <f>+'30.桜淵いこいの広場(木かげプラザ)'!Z17</f>
        <v>1379868</v>
      </c>
      <c r="G31" s="28" t="str">
        <f>+'30.桜淵いこいの広場(木かげプラザ)'!AA17</f>
        <v/>
      </c>
      <c r="H31" s="29" t="str">
        <f>+'30.桜淵いこいの広場(木かげプラザ)'!AC17</f>
        <v/>
      </c>
      <c r="I31" s="260" t="str">
        <f>+'30.桜淵いこいの広場(木かげプラザ)'!AD17</f>
        <v/>
      </c>
      <c r="J31" s="30" t="str">
        <f>+'30.桜淵いこいの広場(木かげプラザ)'!T19</f>
        <v/>
      </c>
    </row>
    <row r="32" spans="1:10" x14ac:dyDescent="0.15">
      <c r="A32" s="22">
        <v>31</v>
      </c>
      <c r="B32" s="23" t="s">
        <v>3276</v>
      </c>
      <c r="C32" s="24">
        <f>+'31.自然休暇村　三石'!X23</f>
        <v>71522</v>
      </c>
      <c r="D32" s="25" t="str">
        <f>+'31.自然休暇村　三石'!Y23</f>
        <v/>
      </c>
      <c r="E32" s="26" t="str">
        <f>+'31.自然休暇村　三石'!AB23</f>
        <v/>
      </c>
      <c r="F32" s="27">
        <f>+'31.自然休暇村　三石'!Z23</f>
        <v>2002616</v>
      </c>
      <c r="G32" s="28" t="str">
        <f>+'31.自然休暇村　三石'!AA23</f>
        <v/>
      </c>
      <c r="H32" s="29" t="str">
        <f>+'31.自然休暇村　三石'!AC23</f>
        <v/>
      </c>
      <c r="I32" s="260" t="str">
        <f>+'31.自然休暇村　三石'!AD23</f>
        <v/>
      </c>
      <c r="J32" s="30" t="str">
        <f>+'31.自然休暇村　三石'!T25</f>
        <v/>
      </c>
    </row>
    <row r="33" spans="1:10" x14ac:dyDescent="0.15">
      <c r="A33" s="22">
        <v>32</v>
      </c>
      <c r="B33" s="23" t="s">
        <v>3277</v>
      </c>
      <c r="C33" s="24">
        <f>+'32.桜淵公園(豊川右岸)桜淵公衆トイレ'!X14</f>
        <v>5691</v>
      </c>
      <c r="D33" s="25" t="str">
        <f>+'32.桜淵公園(豊川右岸)桜淵公衆トイレ'!Y14</f>
        <v/>
      </c>
      <c r="E33" s="26" t="str">
        <f>+'32.桜淵公園(豊川右岸)桜淵公衆トイレ'!AB14</f>
        <v/>
      </c>
      <c r="F33" s="27">
        <f>+'32.桜淵公園(豊川右岸)桜淵公衆トイレ'!Z14</f>
        <v>159348</v>
      </c>
      <c r="G33" s="28" t="str">
        <f>+'32.桜淵公園(豊川右岸)桜淵公衆トイレ'!AA14</f>
        <v/>
      </c>
      <c r="H33" s="29" t="str">
        <f>+'32.桜淵公園(豊川右岸)桜淵公衆トイレ'!AC14</f>
        <v/>
      </c>
      <c r="I33" s="260" t="str">
        <f>+'32.桜淵公園(豊川右岸)桜淵公衆トイレ'!AD14</f>
        <v/>
      </c>
      <c r="J33" s="30" t="str">
        <f>+'32.桜淵公園(豊川右岸)桜淵公衆トイレ'!T16</f>
        <v/>
      </c>
    </row>
    <row r="34" spans="1:10" x14ac:dyDescent="0.15">
      <c r="A34" s="22">
        <v>33</v>
      </c>
      <c r="B34" s="23" t="s">
        <v>3278</v>
      </c>
      <c r="C34" s="24">
        <f>+'33.桜淵公園(豊川右岸)水神池公衆トイレ'!X10</f>
        <v>13140</v>
      </c>
      <c r="D34" s="25" t="str">
        <f>+'33.桜淵公園(豊川右岸)水神池公衆トイレ'!Y10</f>
        <v/>
      </c>
      <c r="E34" s="26" t="str">
        <f>+'33.桜淵公園(豊川右岸)水神池公衆トイレ'!AB10</f>
        <v/>
      </c>
      <c r="F34" s="27">
        <f>+'33.桜淵公園(豊川右岸)水神池公衆トイレ'!Z10</f>
        <v>367920</v>
      </c>
      <c r="G34" s="28" t="str">
        <f>+'33.桜淵公園(豊川右岸)水神池公衆トイレ'!AA10</f>
        <v/>
      </c>
      <c r="H34" s="29" t="str">
        <f>+'33.桜淵公園(豊川右岸)水神池公衆トイレ'!AC10</f>
        <v/>
      </c>
      <c r="I34" s="260" t="str">
        <f>+'33.桜淵公園(豊川右岸)水神池公衆トイレ'!AD10</f>
        <v/>
      </c>
      <c r="J34" s="30" t="str">
        <f>+'33.桜淵公園(豊川右岸)水神池公衆トイレ'!T12</f>
        <v/>
      </c>
    </row>
    <row r="35" spans="1:10" x14ac:dyDescent="0.15">
      <c r="A35" s="22">
        <v>34</v>
      </c>
      <c r="B35" s="23" t="s">
        <v>3279</v>
      </c>
      <c r="C35" s="24">
        <f>+'34.長篠城駅前公衆トイレ'!X11</f>
        <v>3539</v>
      </c>
      <c r="D35" s="25" t="str">
        <f>+'34.長篠城駅前公衆トイレ'!Y11</f>
        <v/>
      </c>
      <c r="E35" s="26" t="str">
        <f>+'34.長篠城駅前公衆トイレ'!AB11</f>
        <v/>
      </c>
      <c r="F35" s="27">
        <f>+'34.長篠城駅前公衆トイレ'!Z11</f>
        <v>99092</v>
      </c>
      <c r="G35" s="28" t="str">
        <f>+'34.長篠城駅前公衆トイレ'!AA11</f>
        <v/>
      </c>
      <c r="H35" s="29" t="str">
        <f>+'34.長篠城駅前公衆トイレ'!AC11</f>
        <v/>
      </c>
      <c r="I35" s="260" t="str">
        <f>+'34.長篠城駅前公衆トイレ'!AD11</f>
        <v/>
      </c>
      <c r="J35" s="30" t="str">
        <f>+'34.長篠城駅前公衆トイレ'!T13</f>
        <v/>
      </c>
    </row>
    <row r="36" spans="1:10" x14ac:dyDescent="0.15">
      <c r="A36" s="22">
        <v>35</v>
      </c>
      <c r="B36" s="23" t="s">
        <v>3280</v>
      </c>
      <c r="C36" s="24">
        <f>+'35.湯谷温泉駅前公衆トイレ'!X16</f>
        <v>22849</v>
      </c>
      <c r="D36" s="25" t="str">
        <f>+'35.湯谷温泉駅前公衆トイレ'!Y16</f>
        <v/>
      </c>
      <c r="E36" s="26" t="str">
        <f>+'35.湯谷温泉駅前公衆トイレ'!AB16</f>
        <v/>
      </c>
      <c r="F36" s="27">
        <f>+'35.湯谷温泉駅前公衆トイレ'!Z16</f>
        <v>639772</v>
      </c>
      <c r="G36" s="28" t="str">
        <f>+'35.湯谷温泉駅前公衆トイレ'!AA16</f>
        <v/>
      </c>
      <c r="H36" s="29" t="str">
        <f>+'35.湯谷温泉駅前公衆トイレ'!AC16</f>
        <v/>
      </c>
      <c r="I36" s="260" t="str">
        <f>+'35.湯谷温泉駅前公衆トイレ'!AD16</f>
        <v/>
      </c>
      <c r="J36" s="30" t="str">
        <f>+'35.湯谷温泉駅前公衆トイレ'!T18</f>
        <v/>
      </c>
    </row>
    <row r="37" spans="1:10" x14ac:dyDescent="0.15">
      <c r="A37" s="22">
        <v>36</v>
      </c>
      <c r="B37" s="23" t="s">
        <v>3281</v>
      </c>
      <c r="C37" s="24">
        <f>+'36.槙原駅前公衆トイレ'!X11</f>
        <v>7373</v>
      </c>
      <c r="D37" s="25" t="str">
        <f>+'36.槙原駅前公衆トイレ'!Y11</f>
        <v/>
      </c>
      <c r="E37" s="26" t="str">
        <f>+'36.槙原駅前公衆トイレ'!AB11</f>
        <v/>
      </c>
      <c r="F37" s="27">
        <f>+'36.槙原駅前公衆トイレ'!Z11</f>
        <v>206444</v>
      </c>
      <c r="G37" s="28" t="str">
        <f>+'36.槙原駅前公衆トイレ'!AA11</f>
        <v/>
      </c>
      <c r="H37" s="29" t="str">
        <f>+'36.槙原駅前公衆トイレ'!AC11</f>
        <v/>
      </c>
      <c r="I37" s="260" t="str">
        <f>+'36.槙原駅前公衆トイレ'!AD11</f>
        <v/>
      </c>
      <c r="J37" s="30" t="str">
        <f>+'36.槙原駅前公衆トイレ'!T13</f>
        <v/>
      </c>
    </row>
    <row r="38" spans="1:10" x14ac:dyDescent="0.15">
      <c r="A38" s="22">
        <v>37</v>
      </c>
      <c r="B38" s="23" t="s">
        <v>3282</v>
      </c>
      <c r="C38" s="24">
        <f>+'37.門谷公衆トイレ'!X10</f>
        <v>13724</v>
      </c>
      <c r="D38" s="25" t="str">
        <f>+'37.門谷公衆トイレ'!Y10</f>
        <v/>
      </c>
      <c r="E38" s="26" t="str">
        <f>+'37.門谷公衆トイレ'!AB10</f>
        <v/>
      </c>
      <c r="F38" s="27">
        <f>+'37.門谷公衆トイレ'!Z10</f>
        <v>384272</v>
      </c>
      <c r="G38" s="28" t="str">
        <f>+'37.門谷公衆トイレ'!AA10</f>
        <v/>
      </c>
      <c r="H38" s="29" t="str">
        <f>+'37.門谷公衆トイレ'!AC10</f>
        <v/>
      </c>
      <c r="I38" s="260" t="str">
        <f>+'37.門谷公衆トイレ'!AD10</f>
        <v/>
      </c>
      <c r="J38" s="30" t="str">
        <f>+'37.門谷公衆トイレ'!T12</f>
        <v/>
      </c>
    </row>
    <row r="39" spans="1:10" x14ac:dyDescent="0.15">
      <c r="A39" s="22">
        <v>38</v>
      </c>
      <c r="B39" s="23" t="s">
        <v>3283</v>
      </c>
      <c r="C39" s="24">
        <f>+'38.布里公衆トイレ'!X11</f>
        <v>32120</v>
      </c>
      <c r="D39" s="25" t="str">
        <f>+'38.布里公衆トイレ'!Y11</f>
        <v/>
      </c>
      <c r="E39" s="26" t="str">
        <f>+'38.布里公衆トイレ'!AB11</f>
        <v/>
      </c>
      <c r="F39" s="27">
        <f>+'38.布里公衆トイレ'!Z11</f>
        <v>899360</v>
      </c>
      <c r="G39" s="28" t="str">
        <f>+'38.布里公衆トイレ'!AA11</f>
        <v/>
      </c>
      <c r="H39" s="29" t="str">
        <f>+'38.布里公衆トイレ'!AC11</f>
        <v/>
      </c>
      <c r="I39" s="260" t="str">
        <f>+'38.布里公衆トイレ'!AD11</f>
        <v/>
      </c>
      <c r="J39" s="30" t="str">
        <f>+'38.布里公衆トイレ'!T13</f>
        <v/>
      </c>
    </row>
    <row r="40" spans="1:10" x14ac:dyDescent="0.15">
      <c r="A40" s="22">
        <v>39</v>
      </c>
      <c r="B40" s="23" t="s">
        <v>3284</v>
      </c>
      <c r="C40" s="24">
        <f>+'39.湯谷園地(美谷ノ原)'!X15</f>
        <v>15841</v>
      </c>
      <c r="D40" s="25" t="str">
        <f>+'39.湯谷園地(美谷ノ原)'!Y15</f>
        <v/>
      </c>
      <c r="E40" s="26" t="str">
        <f>+'39.湯谷園地(美谷ノ原)'!AB15</f>
        <v/>
      </c>
      <c r="F40" s="27">
        <f>+'39.湯谷園地(美谷ノ原)'!Z15</f>
        <v>443548</v>
      </c>
      <c r="G40" s="28" t="str">
        <f>+'39.湯谷園地(美谷ノ原)'!AA15</f>
        <v/>
      </c>
      <c r="H40" s="29" t="str">
        <f>+'39.湯谷園地(美谷ノ原)'!AC15</f>
        <v/>
      </c>
      <c r="I40" s="260" t="str">
        <f>+'39.湯谷園地(美谷ノ原)'!AD15</f>
        <v/>
      </c>
      <c r="J40" s="30" t="str">
        <f>+'39.湯谷園地(美谷ノ原)'!T17</f>
        <v/>
      </c>
    </row>
    <row r="41" spans="1:10" x14ac:dyDescent="0.15">
      <c r="A41" s="22">
        <v>40</v>
      </c>
      <c r="B41" s="23" t="s">
        <v>3285</v>
      </c>
      <c r="C41" s="24">
        <f>+'40.三河川合駅前公衆トイレ'!X12</f>
        <v>2883</v>
      </c>
      <c r="D41" s="25" t="str">
        <f>+'40.三河川合駅前公衆トイレ'!Y12</f>
        <v/>
      </c>
      <c r="E41" s="26" t="str">
        <f>+'40.三河川合駅前公衆トイレ'!AB12</f>
        <v/>
      </c>
      <c r="F41" s="27">
        <f>+'40.三河川合駅前公衆トイレ'!Z12</f>
        <v>80724</v>
      </c>
      <c r="G41" s="28" t="str">
        <f>+'40.三河川合駅前公衆トイレ'!AA12</f>
        <v/>
      </c>
      <c r="H41" s="29" t="str">
        <f>+'40.三河川合駅前公衆トイレ'!AC12</f>
        <v/>
      </c>
      <c r="I41" s="260" t="str">
        <f>+'40.三河川合駅前公衆トイレ'!AD12</f>
        <v/>
      </c>
      <c r="J41" s="30" t="str">
        <f>+'40.三河川合駅前公衆トイレ'!T14</f>
        <v/>
      </c>
    </row>
    <row r="42" spans="1:10" x14ac:dyDescent="0.15">
      <c r="A42" s="22">
        <v>41</v>
      </c>
      <c r="B42" s="23" t="s">
        <v>3286</v>
      </c>
      <c r="C42" s="24">
        <f>+'41.巴湖公衆トイレ'!X12</f>
        <v>10658</v>
      </c>
      <c r="D42" s="25" t="str">
        <f>+'41.巴湖公衆トイレ'!Y12</f>
        <v/>
      </c>
      <c r="E42" s="26" t="str">
        <f>+'41.巴湖公衆トイレ'!AB12</f>
        <v/>
      </c>
      <c r="F42" s="27">
        <f>+'41.巴湖公衆トイレ'!Z12</f>
        <v>298424</v>
      </c>
      <c r="G42" s="28" t="str">
        <f>+'41.巴湖公衆トイレ'!AA12</f>
        <v/>
      </c>
      <c r="H42" s="29" t="str">
        <f>+'41.巴湖公衆トイレ'!AC12</f>
        <v/>
      </c>
      <c r="I42" s="260" t="str">
        <f>+'41.巴湖公衆トイレ'!AD12</f>
        <v/>
      </c>
      <c r="J42" s="30" t="str">
        <f>+'41.巴湖公衆トイレ'!T14</f>
        <v/>
      </c>
    </row>
    <row r="43" spans="1:10" x14ac:dyDescent="0.15">
      <c r="A43" s="22">
        <v>42</v>
      </c>
      <c r="B43" s="23" t="s">
        <v>3287</v>
      </c>
      <c r="C43" s="24">
        <f>+'42.鴨ヶ谷公衆トイレ'!X13</f>
        <v>38836</v>
      </c>
      <c r="D43" s="25" t="str">
        <f>+'42.鴨ヶ谷公衆トイレ'!Y13</f>
        <v/>
      </c>
      <c r="E43" s="26" t="str">
        <f>+'42.鴨ヶ谷公衆トイレ'!AB13</f>
        <v/>
      </c>
      <c r="F43" s="27">
        <f>+'42.鴨ヶ谷公衆トイレ'!Z13</f>
        <v>1087408</v>
      </c>
      <c r="G43" s="28" t="str">
        <f>+'42.鴨ヶ谷公衆トイレ'!AA13</f>
        <v/>
      </c>
      <c r="H43" s="29" t="str">
        <f>+'42.鴨ヶ谷公衆トイレ'!AC13</f>
        <v/>
      </c>
      <c r="I43" s="260" t="str">
        <f>+'42.鴨ヶ谷公衆トイレ'!AD13</f>
        <v/>
      </c>
      <c r="J43" s="30" t="str">
        <f>+'42.鴨ヶ谷公衆トイレ'!T15</f>
        <v/>
      </c>
    </row>
    <row r="44" spans="1:10" x14ac:dyDescent="0.15">
      <c r="A44" s="22">
        <v>43</v>
      </c>
      <c r="B44" s="23" t="s">
        <v>3288</v>
      </c>
      <c r="C44" s="24">
        <f>+'43.高松公衆トイレ'!X11</f>
        <v>9307</v>
      </c>
      <c r="D44" s="25" t="str">
        <f>+'43.高松公衆トイレ'!Y11</f>
        <v/>
      </c>
      <c r="E44" s="26" t="str">
        <f>+'43.高松公衆トイレ'!AB11</f>
        <v/>
      </c>
      <c r="F44" s="27">
        <f>+'43.高松公衆トイレ'!Z11</f>
        <v>260596</v>
      </c>
      <c r="G44" s="28" t="str">
        <f>+'43.高松公衆トイレ'!AA11</f>
        <v/>
      </c>
      <c r="H44" s="29" t="str">
        <f>+'43.高松公衆トイレ'!AC11</f>
        <v/>
      </c>
      <c r="I44" s="260" t="str">
        <f>+'43.高松公衆トイレ'!AD11</f>
        <v/>
      </c>
      <c r="J44" s="30" t="str">
        <f>+'43.高松公衆トイレ'!T13</f>
        <v/>
      </c>
    </row>
    <row r="45" spans="1:10" x14ac:dyDescent="0.15">
      <c r="A45" s="22">
        <v>44</v>
      </c>
      <c r="B45" s="23" t="s">
        <v>3289</v>
      </c>
      <c r="C45" s="24">
        <f>+'44.長の山公衆トイレ'!X11</f>
        <v>5402</v>
      </c>
      <c r="D45" s="25" t="str">
        <f>+'44.長の山公衆トイレ'!Y11</f>
        <v/>
      </c>
      <c r="E45" s="26" t="str">
        <f>+'44.長の山公衆トイレ'!AB11</f>
        <v/>
      </c>
      <c r="F45" s="27">
        <f>+'44.長の山公衆トイレ'!Z11</f>
        <v>151256</v>
      </c>
      <c r="G45" s="28" t="str">
        <f>+'44.長の山公衆トイレ'!AA11</f>
        <v/>
      </c>
      <c r="H45" s="29" t="str">
        <f>+'44.長の山公衆トイレ'!AC11</f>
        <v/>
      </c>
      <c r="I45" s="260" t="str">
        <f>+'44.長の山公衆トイレ'!AD11</f>
        <v/>
      </c>
      <c r="J45" s="30" t="str">
        <f>+'44.長の山公衆トイレ'!T13</f>
        <v/>
      </c>
    </row>
    <row r="46" spans="1:10" x14ac:dyDescent="0.15">
      <c r="A46" s="22">
        <v>45</v>
      </c>
      <c r="B46" s="23" t="s">
        <v>3290</v>
      </c>
      <c r="C46" s="24">
        <f>+'45.笠川公衆トイレ'!X11</f>
        <v>5329</v>
      </c>
      <c r="D46" s="25" t="str">
        <f>+'45.笠川公衆トイレ'!Y11</f>
        <v/>
      </c>
      <c r="E46" s="26" t="str">
        <f>+'45.笠川公衆トイレ'!AB11</f>
        <v/>
      </c>
      <c r="F46" s="27">
        <f>+'45.笠川公衆トイレ'!Z11</f>
        <v>149212</v>
      </c>
      <c r="G46" s="28" t="str">
        <f>+'45.笠川公衆トイレ'!AA11</f>
        <v/>
      </c>
      <c r="H46" s="29" t="str">
        <f>+'45.笠川公衆トイレ'!AC11</f>
        <v/>
      </c>
      <c r="I46" s="260" t="str">
        <f>+'45.笠川公衆トイレ'!AD11</f>
        <v/>
      </c>
      <c r="J46" s="30" t="str">
        <f>+'45.笠川公衆トイレ'!T13</f>
        <v/>
      </c>
    </row>
    <row r="47" spans="1:10" x14ac:dyDescent="0.15">
      <c r="A47" s="22">
        <v>46</v>
      </c>
      <c r="B47" s="23" t="s">
        <v>3291</v>
      </c>
      <c r="C47" s="24">
        <f>+'46.鳳来寺山公衆トイレ'!X11</f>
        <v>5329</v>
      </c>
      <c r="D47" s="25" t="str">
        <f>+'46.鳳来寺山公衆トイレ'!Y11</f>
        <v/>
      </c>
      <c r="E47" s="26" t="str">
        <f>+'46.鳳来寺山公衆トイレ'!AB11</f>
        <v/>
      </c>
      <c r="F47" s="27">
        <f>+'46.鳳来寺山公衆トイレ'!Z11</f>
        <v>149212</v>
      </c>
      <c r="G47" s="28" t="str">
        <f>+'46.鳳来寺山公衆トイレ'!AA11</f>
        <v/>
      </c>
      <c r="H47" s="29" t="str">
        <f>+'46.鳳来寺山公衆トイレ'!AC11</f>
        <v/>
      </c>
      <c r="I47" s="260" t="str">
        <f>+'46.鳳来寺山公衆トイレ'!AD11</f>
        <v/>
      </c>
      <c r="J47" s="30" t="str">
        <f>+'46.鳳来寺山公衆トイレ'!T13</f>
        <v/>
      </c>
    </row>
    <row r="48" spans="1:10" x14ac:dyDescent="0.15">
      <c r="A48" s="22">
        <v>47</v>
      </c>
      <c r="B48" s="23" t="s">
        <v>3292</v>
      </c>
      <c r="C48" s="24">
        <f>+'47.阿寺の七滝公衆トイレ'!X10</f>
        <v>6606</v>
      </c>
      <c r="D48" s="25" t="str">
        <f>+'47.阿寺の七滝公衆トイレ'!Y10</f>
        <v/>
      </c>
      <c r="E48" s="26" t="str">
        <f>+'47.阿寺の七滝公衆トイレ'!AB10</f>
        <v/>
      </c>
      <c r="F48" s="27">
        <f>+'47.阿寺の七滝公衆トイレ'!Z10</f>
        <v>184968</v>
      </c>
      <c r="G48" s="28" t="str">
        <f>+'47.阿寺の七滝公衆トイレ'!AA10</f>
        <v/>
      </c>
      <c r="H48" s="29" t="str">
        <f>+'47.阿寺の七滝公衆トイレ'!AC10</f>
        <v/>
      </c>
      <c r="I48" s="260" t="str">
        <f>+'47.阿寺の七滝公衆トイレ'!AD10</f>
        <v/>
      </c>
      <c r="J48" s="30" t="str">
        <f>+'47.阿寺の七滝公衆トイレ'!T12</f>
        <v/>
      </c>
    </row>
    <row r="49" spans="1:10" x14ac:dyDescent="0.15">
      <c r="A49" s="22">
        <v>48</v>
      </c>
      <c r="B49" s="23" t="s">
        <v>3293</v>
      </c>
      <c r="C49" s="24">
        <f>+'48.守義公衆便所'!X11</f>
        <v>4818</v>
      </c>
      <c r="D49" s="25" t="str">
        <f>+'48.守義公衆便所'!Y11</f>
        <v/>
      </c>
      <c r="E49" s="26" t="str">
        <f>+'48.守義公衆便所'!AB11</f>
        <v/>
      </c>
      <c r="F49" s="27">
        <f>+'48.守義公衆便所'!Z11</f>
        <v>134904</v>
      </c>
      <c r="G49" s="28" t="str">
        <f>+'48.守義公衆便所'!AA11</f>
        <v/>
      </c>
      <c r="H49" s="29" t="str">
        <f>+'48.守義公衆便所'!AC11</f>
        <v/>
      </c>
      <c r="I49" s="260" t="str">
        <f>+'48.守義公衆便所'!AD11</f>
        <v/>
      </c>
      <c r="J49" s="30" t="str">
        <f>+'48.守義公衆便所'!T13</f>
        <v/>
      </c>
    </row>
    <row r="50" spans="1:10" x14ac:dyDescent="0.15">
      <c r="A50" s="22">
        <v>49</v>
      </c>
      <c r="B50" s="23" t="s">
        <v>3294</v>
      </c>
      <c r="C50" s="24">
        <f>+'49.只持公衆トイレ'!X8</f>
        <v>1095</v>
      </c>
      <c r="D50" s="25" t="str">
        <f>+'49.只持公衆トイレ'!Y8</f>
        <v/>
      </c>
      <c r="E50" s="26" t="str">
        <f>+'49.只持公衆トイレ'!AB8</f>
        <v/>
      </c>
      <c r="F50" s="27">
        <f>+'49.只持公衆トイレ'!Z8</f>
        <v>30660</v>
      </c>
      <c r="G50" s="28" t="str">
        <f>+'49.只持公衆トイレ'!AA8</f>
        <v/>
      </c>
      <c r="H50" s="29" t="str">
        <f>+'49.只持公衆トイレ'!AC8</f>
        <v/>
      </c>
      <c r="I50" s="260" t="str">
        <f>+'49.只持公衆トイレ'!AD8</f>
        <v/>
      </c>
      <c r="J50" s="30" t="str">
        <f>+'49.只持公衆トイレ'!T10</f>
        <v/>
      </c>
    </row>
    <row r="51" spans="1:10" x14ac:dyDescent="0.15">
      <c r="A51" s="22">
        <v>50</v>
      </c>
      <c r="B51" s="23" t="s">
        <v>3295</v>
      </c>
      <c r="C51" s="24">
        <f>+'50.湯谷大駐車場公衆トイレ'!X11</f>
        <v>4818</v>
      </c>
      <c r="D51" s="25" t="str">
        <f>+'50.湯谷大駐車場公衆トイレ'!Y11</f>
        <v/>
      </c>
      <c r="E51" s="26" t="str">
        <f>+'50.湯谷大駐車場公衆トイレ'!AB11</f>
        <v/>
      </c>
      <c r="F51" s="27">
        <f>+'50.湯谷大駐車場公衆トイレ'!Z11</f>
        <v>134904</v>
      </c>
      <c r="G51" s="28" t="str">
        <f>+'50.湯谷大駐車場公衆トイレ'!AA11</f>
        <v/>
      </c>
      <c r="H51" s="29" t="str">
        <f>+'50.湯谷大駐車場公衆トイレ'!AC11</f>
        <v/>
      </c>
      <c r="I51" s="260" t="str">
        <f>+'50.湯谷大駐車場公衆トイレ'!AD11</f>
        <v/>
      </c>
      <c r="J51" s="30" t="str">
        <f>+'50.湯谷大駐車場公衆トイレ'!T13</f>
        <v/>
      </c>
    </row>
    <row r="52" spans="1:10" x14ac:dyDescent="0.15">
      <c r="A52" s="22">
        <v>51</v>
      </c>
      <c r="B52" s="23" t="s">
        <v>3296</v>
      </c>
      <c r="C52" s="24">
        <f>+'51.乳岩公衆便所'!X8</f>
        <v>1095</v>
      </c>
      <c r="D52" s="25" t="str">
        <f>+'51.乳岩公衆便所'!Y8</f>
        <v/>
      </c>
      <c r="E52" s="26" t="str">
        <f>+'51.乳岩公衆便所'!AB8</f>
        <v/>
      </c>
      <c r="F52" s="27">
        <f>+'51.乳岩公衆便所'!Z8</f>
        <v>30660</v>
      </c>
      <c r="G52" s="28" t="str">
        <f>+'51.乳岩公衆便所'!AA8</f>
        <v/>
      </c>
      <c r="H52" s="29" t="str">
        <f>+'51.乳岩公衆便所'!AC8</f>
        <v/>
      </c>
      <c r="I52" s="260" t="str">
        <f>+'51.乳岩公衆便所'!AD8</f>
        <v/>
      </c>
      <c r="J52" s="30" t="str">
        <f>+'51.乳岩公衆便所'!T10</f>
        <v/>
      </c>
    </row>
    <row r="53" spans="1:10" x14ac:dyDescent="0.15">
      <c r="A53" s="22">
        <v>52</v>
      </c>
      <c r="B53" s="23" t="s">
        <v>3297</v>
      </c>
      <c r="C53" s="24">
        <f>+'52.海老構造改善センター'!X60</f>
        <v>275246</v>
      </c>
      <c r="D53" s="25" t="str">
        <f>+'52.海老構造改善センター'!Y60</f>
        <v/>
      </c>
      <c r="E53" s="26" t="str">
        <f>+'52.海老構造改善センター'!AB60</f>
        <v/>
      </c>
      <c r="F53" s="27">
        <f>+'52.海老構造改善センター'!Z60</f>
        <v>7706888</v>
      </c>
      <c r="G53" s="28" t="str">
        <f>+'52.海老構造改善センター'!AA60</f>
        <v/>
      </c>
      <c r="H53" s="29" t="str">
        <f>+'52.海老構造改善センター'!AC60</f>
        <v/>
      </c>
      <c r="I53" s="260" t="str">
        <f>+'52.海老構造改善センター'!AD60</f>
        <v/>
      </c>
      <c r="J53" s="30" t="str">
        <f>+'52.海老構造改善センター'!T62</f>
        <v/>
      </c>
    </row>
    <row r="54" spans="1:10" x14ac:dyDescent="0.15">
      <c r="A54" s="22">
        <v>53</v>
      </c>
      <c r="B54" s="23" t="s">
        <v>3298</v>
      </c>
      <c r="C54" s="24">
        <f>+'53.作手農村集落多目的共同利用施設'!X36</f>
        <v>247591</v>
      </c>
      <c r="D54" s="25" t="str">
        <f>+'53.作手農村集落多目的共同利用施設'!Y36</f>
        <v/>
      </c>
      <c r="E54" s="26" t="str">
        <f>+'53.作手農村集落多目的共同利用施設'!AB36</f>
        <v/>
      </c>
      <c r="F54" s="27">
        <f>+'53.作手農村集落多目的共同利用施設'!Z36</f>
        <v>6932548</v>
      </c>
      <c r="G54" s="28" t="str">
        <f>+'53.作手農村集落多目的共同利用施設'!AA36</f>
        <v/>
      </c>
      <c r="H54" s="29" t="str">
        <f>+'53.作手農村集落多目的共同利用施設'!AC36</f>
        <v/>
      </c>
      <c r="I54" s="260" t="str">
        <f>+'53.作手農村集落多目的共同利用施設'!AD36</f>
        <v/>
      </c>
      <c r="J54" s="30" t="str">
        <f>+'53.作手農村集落多目的共同利用施設'!T38</f>
        <v/>
      </c>
    </row>
    <row r="55" spans="1:10" x14ac:dyDescent="0.15">
      <c r="A55" s="22">
        <v>54</v>
      </c>
      <c r="B55" s="23" t="s">
        <v>3299</v>
      </c>
      <c r="C55" s="24">
        <f>+'54.作手農村環境改善センター'!X40</f>
        <v>100070</v>
      </c>
      <c r="D55" s="25" t="str">
        <f>+'54.作手農村環境改善センター'!Y40</f>
        <v/>
      </c>
      <c r="E55" s="26" t="str">
        <f>+'54.作手農村環境改善センター'!AB40</f>
        <v/>
      </c>
      <c r="F55" s="27">
        <f>+'54.作手農村環境改善センター'!Z40</f>
        <v>2801960</v>
      </c>
      <c r="G55" s="28" t="str">
        <f>+'54.作手農村環境改善センター'!AA40</f>
        <v/>
      </c>
      <c r="H55" s="29" t="str">
        <f>+'54.作手農村環境改善センター'!AC40</f>
        <v/>
      </c>
      <c r="I55" s="260" t="str">
        <f>+'54.作手農村環境改善センター'!AD40</f>
        <v/>
      </c>
      <c r="J55" s="30" t="str">
        <f>+'54.作手農村環境改善センター'!T42</f>
        <v/>
      </c>
    </row>
    <row r="56" spans="1:10" x14ac:dyDescent="0.15">
      <c r="A56" s="22">
        <v>55</v>
      </c>
      <c r="B56" s="23" t="s">
        <v>3300</v>
      </c>
      <c r="C56" s="24">
        <f>+'55.消防防災センター'!X214</f>
        <v>1061008</v>
      </c>
      <c r="D56" s="25" t="str">
        <f>+'55.消防防災センター'!Y214</f>
        <v/>
      </c>
      <c r="E56" s="26" t="str">
        <f>+'55.消防防災センター'!AB214</f>
        <v/>
      </c>
      <c r="F56" s="27">
        <f>+'55.消防防災センター'!Z214</f>
        <v>29708224</v>
      </c>
      <c r="G56" s="28" t="str">
        <f>+'55.消防防災センター'!AA214</f>
        <v/>
      </c>
      <c r="H56" s="29" t="str">
        <f>+'55.消防防災センター'!AC214</f>
        <v/>
      </c>
      <c r="I56" s="260" t="str">
        <f>+'55.消防防災センター'!AD214</f>
        <v/>
      </c>
      <c r="J56" s="30" t="str">
        <f>+'55.消防防災センター'!T216</f>
        <v/>
      </c>
    </row>
    <row r="57" spans="1:10" x14ac:dyDescent="0.15">
      <c r="A57" s="22">
        <v>56</v>
      </c>
      <c r="B57" s="23" t="s">
        <v>3301</v>
      </c>
      <c r="C57" s="24">
        <f>+'56.新城市消防署作手出張所'!X40</f>
        <v>148986</v>
      </c>
      <c r="D57" s="25" t="str">
        <f>+'56.新城市消防署作手出張所'!Y40</f>
        <v/>
      </c>
      <c r="E57" s="26" t="str">
        <f>+'56.新城市消防署作手出張所'!AB40</f>
        <v/>
      </c>
      <c r="F57" s="27">
        <f>+'56.新城市消防署作手出張所'!Z40</f>
        <v>4171608</v>
      </c>
      <c r="G57" s="28" t="str">
        <f>+'56.新城市消防署作手出張所'!AA40</f>
        <v/>
      </c>
      <c r="H57" s="29" t="str">
        <f>+'56.新城市消防署作手出張所'!AC40</f>
        <v/>
      </c>
      <c r="I57" s="260" t="str">
        <f>+'56.新城市消防署作手出張所'!AD40</f>
        <v/>
      </c>
      <c r="J57" s="30" t="str">
        <f>+'56.新城市消防署作手出張所'!T42</f>
        <v/>
      </c>
    </row>
    <row r="58" spans="1:10" x14ac:dyDescent="0.15">
      <c r="A58" s="22">
        <v>57</v>
      </c>
      <c r="B58" s="23" t="s">
        <v>3302</v>
      </c>
      <c r="C58" s="24">
        <f>+'57.消防団詰所(新城分団1班)'!X16</f>
        <v>9976</v>
      </c>
      <c r="D58" s="25" t="str">
        <f>+'57.消防団詰所(新城分団1班)'!Y16</f>
        <v/>
      </c>
      <c r="E58" s="26" t="str">
        <f>+'57.消防団詰所(新城分団1班)'!AB16</f>
        <v/>
      </c>
      <c r="F58" s="27">
        <f>+'57.消防団詰所(新城分団1班)'!Z16</f>
        <v>279328</v>
      </c>
      <c r="G58" s="28" t="str">
        <f>+'57.消防団詰所(新城分団1班)'!AA16</f>
        <v/>
      </c>
      <c r="H58" s="29" t="str">
        <f>+'57.消防団詰所(新城分団1班)'!AC16</f>
        <v/>
      </c>
      <c r="I58" s="260" t="str">
        <f>+'57.消防団詰所(新城分団1班)'!AD16</f>
        <v/>
      </c>
      <c r="J58" s="30" t="str">
        <f>+'57.消防団詰所(新城分団1班)'!T18</f>
        <v/>
      </c>
    </row>
    <row r="59" spans="1:10" x14ac:dyDescent="0.15">
      <c r="A59" s="22">
        <v>58</v>
      </c>
      <c r="B59" s="23" t="s">
        <v>3303</v>
      </c>
      <c r="C59" s="24">
        <f>+'58.消防団詰所(新城分団2班)'!X16</f>
        <v>9976</v>
      </c>
      <c r="D59" s="25" t="str">
        <f>+'58.消防団詰所(新城分団2班)'!Y16</f>
        <v/>
      </c>
      <c r="E59" s="26" t="str">
        <f>+'58.消防団詰所(新城分団2班)'!AB16</f>
        <v/>
      </c>
      <c r="F59" s="27">
        <f>+'58.消防団詰所(新城分団2班)'!Z16</f>
        <v>279328</v>
      </c>
      <c r="G59" s="28" t="str">
        <f>+'58.消防団詰所(新城分団2班)'!AA16</f>
        <v/>
      </c>
      <c r="H59" s="29" t="str">
        <f>+'58.消防団詰所(新城分団2班)'!AC16</f>
        <v/>
      </c>
      <c r="I59" s="260" t="str">
        <f>+'58.消防団詰所(新城分団2班)'!AD16</f>
        <v/>
      </c>
      <c r="J59" s="30" t="str">
        <f>+'58.消防団詰所(新城分団2班)'!T18</f>
        <v/>
      </c>
    </row>
    <row r="60" spans="1:10" x14ac:dyDescent="0.15">
      <c r="A60" s="22">
        <v>59</v>
      </c>
      <c r="B60" s="23" t="s">
        <v>3304</v>
      </c>
      <c r="C60" s="24">
        <f>+'59.消防団詰所(新城分団3班)'!X16</f>
        <v>9976</v>
      </c>
      <c r="D60" s="25" t="str">
        <f>+'59.消防団詰所(新城分団3班)'!Y16</f>
        <v/>
      </c>
      <c r="E60" s="26" t="str">
        <f>+'59.消防団詰所(新城分団3班)'!AB16</f>
        <v/>
      </c>
      <c r="F60" s="27">
        <f>+'59.消防団詰所(新城分団3班)'!Z16</f>
        <v>279328</v>
      </c>
      <c r="G60" s="28" t="str">
        <f>+'59.消防団詰所(新城分団3班)'!AA16</f>
        <v/>
      </c>
      <c r="H60" s="29" t="str">
        <f>+'59.消防団詰所(新城分団3班)'!AC16</f>
        <v/>
      </c>
      <c r="I60" s="260" t="str">
        <f>+'59.消防団詰所(新城分団3班)'!AD16</f>
        <v/>
      </c>
      <c r="J60" s="30" t="str">
        <f>+'59.消防団詰所(新城分団3班)'!T18</f>
        <v/>
      </c>
    </row>
    <row r="61" spans="1:10" x14ac:dyDescent="0.15">
      <c r="A61" s="22">
        <v>60</v>
      </c>
      <c r="B61" s="23" t="s">
        <v>3305</v>
      </c>
      <c r="C61" s="24">
        <f>+'60.消防団詰所(千郷分団1班)'!X16</f>
        <v>9976</v>
      </c>
      <c r="D61" s="25" t="str">
        <f>+'60.消防団詰所(千郷分団1班)'!Y16</f>
        <v/>
      </c>
      <c r="E61" s="26" t="str">
        <f>+'60.消防団詰所(千郷分団1班)'!AB16</f>
        <v/>
      </c>
      <c r="F61" s="27">
        <f>+'60.消防団詰所(千郷分団1班)'!Z16</f>
        <v>279328</v>
      </c>
      <c r="G61" s="28" t="str">
        <f>+'60.消防団詰所(千郷分団1班)'!AA16</f>
        <v/>
      </c>
      <c r="H61" s="29" t="str">
        <f>+'60.消防団詰所(千郷分団1班)'!AC16</f>
        <v/>
      </c>
      <c r="I61" s="260" t="str">
        <f>+'60.消防団詰所(千郷分団1班)'!AD16</f>
        <v/>
      </c>
      <c r="J61" s="30" t="str">
        <f>+'60.消防団詰所(千郷分団1班)'!T18</f>
        <v/>
      </c>
    </row>
    <row r="62" spans="1:10" x14ac:dyDescent="0.15">
      <c r="A62" s="22">
        <v>61</v>
      </c>
      <c r="B62" s="23" t="s">
        <v>3306</v>
      </c>
      <c r="C62" s="24">
        <f>+'61.消防団詰所(千郷分団2班)'!X16</f>
        <v>9976</v>
      </c>
      <c r="D62" s="25" t="str">
        <f>+'61.消防団詰所(千郷分団2班)'!Y16</f>
        <v/>
      </c>
      <c r="E62" s="26" t="str">
        <f>+'61.消防団詰所(千郷分団2班)'!AB16</f>
        <v/>
      </c>
      <c r="F62" s="27">
        <f>+'61.消防団詰所(千郷分団2班)'!Z16</f>
        <v>279328</v>
      </c>
      <c r="G62" s="28" t="str">
        <f>+'61.消防団詰所(千郷分団2班)'!AA16</f>
        <v/>
      </c>
      <c r="H62" s="29" t="str">
        <f>+'61.消防団詰所(千郷分団2班)'!AC16</f>
        <v/>
      </c>
      <c r="I62" s="260" t="str">
        <f>+'61.消防団詰所(千郷分団2班)'!AD16</f>
        <v/>
      </c>
      <c r="J62" s="30" t="str">
        <f>+'61.消防団詰所(千郷分団2班)'!T18</f>
        <v/>
      </c>
    </row>
    <row r="63" spans="1:10" x14ac:dyDescent="0.15">
      <c r="A63" s="22">
        <v>62</v>
      </c>
      <c r="B63" s="23" t="s">
        <v>3307</v>
      </c>
      <c r="C63" s="24">
        <f>+'62.消防団詰所(千郷分団3班)'!X16</f>
        <v>9976</v>
      </c>
      <c r="D63" s="25" t="str">
        <f>+'62.消防団詰所(千郷分団3班)'!Y16</f>
        <v/>
      </c>
      <c r="E63" s="26" t="str">
        <f>+'62.消防団詰所(千郷分団3班)'!AB16</f>
        <v/>
      </c>
      <c r="F63" s="27">
        <f>+'62.消防団詰所(千郷分団3班)'!Z16</f>
        <v>279328</v>
      </c>
      <c r="G63" s="28" t="str">
        <f>+'62.消防団詰所(千郷分団3班)'!AA16</f>
        <v/>
      </c>
      <c r="H63" s="29" t="str">
        <f>+'62.消防団詰所(千郷分団3班)'!AC16</f>
        <v/>
      </c>
      <c r="I63" s="260" t="str">
        <f>+'62.消防団詰所(千郷分団3班)'!AD16</f>
        <v/>
      </c>
      <c r="J63" s="30" t="str">
        <f>+'62.消防団詰所(千郷分団3班)'!T18</f>
        <v/>
      </c>
    </row>
    <row r="64" spans="1:10" x14ac:dyDescent="0.15">
      <c r="A64" s="22">
        <v>63</v>
      </c>
      <c r="B64" s="23" t="s">
        <v>3308</v>
      </c>
      <c r="C64" s="24">
        <f>+'63.消防団詰所(東郷分団1班)'!X16</f>
        <v>9976</v>
      </c>
      <c r="D64" s="25" t="str">
        <f>+'63.消防団詰所(東郷分団1班)'!Y16</f>
        <v/>
      </c>
      <c r="E64" s="26" t="str">
        <f>+'63.消防団詰所(東郷分団1班)'!AB16</f>
        <v/>
      </c>
      <c r="F64" s="27">
        <f>+'63.消防団詰所(東郷分団1班)'!Z16</f>
        <v>279328</v>
      </c>
      <c r="G64" s="28" t="str">
        <f>+'63.消防団詰所(東郷分団1班)'!AA16</f>
        <v/>
      </c>
      <c r="H64" s="29" t="str">
        <f>+'63.消防団詰所(東郷分団1班)'!AC16</f>
        <v/>
      </c>
      <c r="I64" s="260" t="str">
        <f>+'63.消防団詰所(東郷分団1班)'!AD16</f>
        <v/>
      </c>
      <c r="J64" s="30" t="str">
        <f>+'63.消防団詰所(東郷分団1班)'!T18</f>
        <v/>
      </c>
    </row>
    <row r="65" spans="1:10" x14ac:dyDescent="0.15">
      <c r="A65" s="22">
        <v>64</v>
      </c>
      <c r="B65" s="23" t="s">
        <v>3309</v>
      </c>
      <c r="C65" s="24">
        <f>+'64.消防団詰所(東郷分団2班)'!X16</f>
        <v>9976</v>
      </c>
      <c r="D65" s="25" t="str">
        <f>+'64.消防団詰所(東郷分団2班)'!Y16</f>
        <v/>
      </c>
      <c r="E65" s="26" t="str">
        <f>+'64.消防団詰所(東郷分団2班)'!AB16</f>
        <v/>
      </c>
      <c r="F65" s="27">
        <f>+'64.消防団詰所(東郷分団2班)'!Z16</f>
        <v>279328</v>
      </c>
      <c r="G65" s="28" t="str">
        <f>+'64.消防団詰所(東郷分団2班)'!AA16</f>
        <v/>
      </c>
      <c r="H65" s="29" t="str">
        <f>+'64.消防団詰所(東郷分団2班)'!AC16</f>
        <v/>
      </c>
      <c r="I65" s="260" t="str">
        <f>+'64.消防団詰所(東郷分団2班)'!AD16</f>
        <v/>
      </c>
      <c r="J65" s="30" t="str">
        <f>+'64.消防団詰所(東郷分団2班)'!T18</f>
        <v/>
      </c>
    </row>
    <row r="66" spans="1:10" x14ac:dyDescent="0.15">
      <c r="A66" s="22">
        <v>65</v>
      </c>
      <c r="B66" s="23" t="s">
        <v>3310</v>
      </c>
      <c r="C66" s="24">
        <f>+'65.消防団詰所(東郷分団3班)'!X16</f>
        <v>9976</v>
      </c>
      <c r="D66" s="25" t="str">
        <f>+'65.消防団詰所(東郷分団3班)'!Y16</f>
        <v/>
      </c>
      <c r="E66" s="26" t="str">
        <f>+'65.消防団詰所(東郷分団3班)'!AB16</f>
        <v/>
      </c>
      <c r="F66" s="27">
        <f>+'65.消防団詰所(東郷分団3班)'!Z16</f>
        <v>279328</v>
      </c>
      <c r="G66" s="28" t="str">
        <f>+'65.消防団詰所(東郷分団3班)'!AA16</f>
        <v/>
      </c>
      <c r="H66" s="29" t="str">
        <f>+'65.消防団詰所(東郷分団3班)'!AC16</f>
        <v/>
      </c>
      <c r="I66" s="260" t="str">
        <f>+'65.消防団詰所(東郷分団3班)'!AD16</f>
        <v/>
      </c>
      <c r="J66" s="30" t="str">
        <f>+'65.消防団詰所(東郷分団3班)'!T18</f>
        <v/>
      </c>
    </row>
    <row r="67" spans="1:10" x14ac:dyDescent="0.15">
      <c r="A67" s="22">
        <v>66</v>
      </c>
      <c r="B67" s="23" t="s">
        <v>3311</v>
      </c>
      <c r="C67" s="24">
        <f>+'66.消防団詰所(東郷分団4班)'!X16</f>
        <v>9976</v>
      </c>
      <c r="D67" s="25" t="str">
        <f>+'66.消防団詰所(東郷分団4班)'!Y16</f>
        <v/>
      </c>
      <c r="E67" s="26" t="str">
        <f>+'66.消防団詰所(東郷分団4班)'!AB16</f>
        <v/>
      </c>
      <c r="F67" s="27">
        <f>+'66.消防団詰所(東郷分団4班)'!Z16</f>
        <v>279328</v>
      </c>
      <c r="G67" s="28" t="str">
        <f>+'66.消防団詰所(東郷分団4班)'!AA16</f>
        <v/>
      </c>
      <c r="H67" s="29" t="str">
        <f>+'66.消防団詰所(東郷分団4班)'!AC16</f>
        <v/>
      </c>
      <c r="I67" s="260" t="str">
        <f>+'66.消防団詰所(東郷分団4班)'!AD16</f>
        <v/>
      </c>
      <c r="J67" s="30" t="str">
        <f>+'66.消防団詰所(東郷分団4班)'!T18</f>
        <v/>
      </c>
    </row>
    <row r="68" spans="1:10" x14ac:dyDescent="0.15">
      <c r="A68" s="22">
        <v>67</v>
      </c>
      <c r="B68" s="23" t="s">
        <v>3312</v>
      </c>
      <c r="C68" s="24">
        <f>+'67.消防団詰所(舟着分団1班)'!X16</f>
        <v>9976</v>
      </c>
      <c r="D68" s="25" t="str">
        <f>+'67.消防団詰所(舟着分団1班)'!Y16</f>
        <v/>
      </c>
      <c r="E68" s="26" t="str">
        <f>+'67.消防団詰所(舟着分団1班)'!AB16</f>
        <v/>
      </c>
      <c r="F68" s="27">
        <f>+'67.消防団詰所(舟着分団1班)'!Z16</f>
        <v>279328</v>
      </c>
      <c r="G68" s="28" t="str">
        <f>+'67.消防団詰所(舟着分団1班)'!AA16</f>
        <v/>
      </c>
      <c r="H68" s="29" t="str">
        <f>+'67.消防団詰所(舟着分団1班)'!AC16</f>
        <v/>
      </c>
      <c r="I68" s="260" t="str">
        <f>+'67.消防団詰所(舟着分団1班)'!AD16</f>
        <v/>
      </c>
      <c r="J68" s="30" t="str">
        <f>+'67.消防団詰所(舟着分団1班)'!T18</f>
        <v/>
      </c>
    </row>
    <row r="69" spans="1:10" x14ac:dyDescent="0.15">
      <c r="A69" s="22">
        <v>68</v>
      </c>
      <c r="B69" s="23" t="s">
        <v>3313</v>
      </c>
      <c r="C69" s="24">
        <f>+'68.消防団詰所(舟着分団2班)'!X16</f>
        <v>9976</v>
      </c>
      <c r="D69" s="25" t="str">
        <f>+'68.消防団詰所(舟着分団2班)'!Y16</f>
        <v/>
      </c>
      <c r="E69" s="26" t="str">
        <f>+'68.消防団詰所(舟着分団2班)'!AB16</f>
        <v/>
      </c>
      <c r="F69" s="27">
        <f>+'68.消防団詰所(舟着分団2班)'!Z16</f>
        <v>279328</v>
      </c>
      <c r="G69" s="28" t="str">
        <f>+'68.消防団詰所(舟着分団2班)'!AA16</f>
        <v/>
      </c>
      <c r="H69" s="29" t="str">
        <f>+'68.消防団詰所(舟着分団2班)'!AC16</f>
        <v/>
      </c>
      <c r="I69" s="260" t="str">
        <f>+'68.消防団詰所(舟着分団2班)'!AD16</f>
        <v/>
      </c>
      <c r="J69" s="30" t="str">
        <f>+'68.消防団詰所(舟着分団2班)'!T18</f>
        <v/>
      </c>
    </row>
    <row r="70" spans="1:10" x14ac:dyDescent="0.15">
      <c r="A70" s="22">
        <v>69</v>
      </c>
      <c r="B70" s="23" t="s">
        <v>3314</v>
      </c>
      <c r="C70" s="24">
        <f>+'69.消防団詰所(八名分団1班)'!X16</f>
        <v>9976</v>
      </c>
      <c r="D70" s="25" t="str">
        <f>+'69.消防団詰所(八名分団1班)'!Y16</f>
        <v/>
      </c>
      <c r="E70" s="26" t="str">
        <f>+'69.消防団詰所(八名分団1班)'!AB16</f>
        <v/>
      </c>
      <c r="F70" s="27">
        <f>+'69.消防団詰所(八名分団1班)'!Z16</f>
        <v>279328</v>
      </c>
      <c r="G70" s="28" t="str">
        <f>+'69.消防団詰所(八名分団1班)'!AA16</f>
        <v/>
      </c>
      <c r="H70" s="29" t="str">
        <f>+'69.消防団詰所(八名分団1班)'!AC16</f>
        <v/>
      </c>
      <c r="I70" s="260" t="str">
        <f>+'69.消防団詰所(八名分団1班)'!AD16</f>
        <v/>
      </c>
      <c r="J70" s="30" t="str">
        <f>+'69.消防団詰所(八名分団1班)'!T18</f>
        <v/>
      </c>
    </row>
    <row r="71" spans="1:10" x14ac:dyDescent="0.15">
      <c r="A71" s="22">
        <v>70</v>
      </c>
      <c r="B71" s="23" t="s">
        <v>3315</v>
      </c>
      <c r="C71" s="24">
        <f>+'70.消防団詰所(八名分団2班)'!X16</f>
        <v>9976</v>
      </c>
      <c r="D71" s="25" t="str">
        <f>+'70.消防団詰所(八名分団2班)'!Y16</f>
        <v/>
      </c>
      <c r="E71" s="26" t="str">
        <f>+'70.消防団詰所(八名分団2班)'!AB16</f>
        <v/>
      </c>
      <c r="F71" s="27">
        <f>+'70.消防団詰所(八名分団2班)'!Z16</f>
        <v>279328</v>
      </c>
      <c r="G71" s="28" t="str">
        <f>+'70.消防団詰所(八名分団2班)'!AA16</f>
        <v/>
      </c>
      <c r="H71" s="29" t="str">
        <f>+'70.消防団詰所(八名分団2班)'!AC16</f>
        <v/>
      </c>
      <c r="I71" s="260" t="str">
        <f>+'70.消防団詰所(八名分団2班)'!AD16</f>
        <v/>
      </c>
      <c r="J71" s="30" t="str">
        <f>+'70.消防団詰所(八名分団2班)'!T18</f>
        <v/>
      </c>
    </row>
    <row r="72" spans="1:10" x14ac:dyDescent="0.15">
      <c r="A72" s="22">
        <v>71</v>
      </c>
      <c r="B72" s="23" t="s">
        <v>3316</v>
      </c>
      <c r="C72" s="24">
        <f>+'71.消防団詰所(八名分団3班)'!X16</f>
        <v>9976</v>
      </c>
      <c r="D72" s="25" t="str">
        <f>+'71.消防団詰所(八名分団3班)'!Y16</f>
        <v/>
      </c>
      <c r="E72" s="26" t="str">
        <f>+'71.消防団詰所(八名分団3班)'!AB16</f>
        <v/>
      </c>
      <c r="F72" s="27">
        <f>+'71.消防団詰所(八名分団3班)'!Z16</f>
        <v>279328</v>
      </c>
      <c r="G72" s="28" t="str">
        <f>+'71.消防団詰所(八名分団3班)'!AA16</f>
        <v/>
      </c>
      <c r="H72" s="29" t="str">
        <f>+'71.消防団詰所(八名分団3班)'!AC16</f>
        <v/>
      </c>
      <c r="I72" s="260" t="str">
        <f>+'71.消防団詰所(八名分団3班)'!AD16</f>
        <v/>
      </c>
      <c r="J72" s="30" t="str">
        <f>+'71.消防団詰所(八名分団3班)'!T18</f>
        <v/>
      </c>
    </row>
    <row r="73" spans="1:10" x14ac:dyDescent="0.15">
      <c r="A73" s="22">
        <v>72</v>
      </c>
      <c r="B73" s="23" t="s">
        <v>3317</v>
      </c>
      <c r="C73" s="24">
        <f>+'72.消防団詰所(八名分団4班)'!X16</f>
        <v>9976</v>
      </c>
      <c r="D73" s="25" t="str">
        <f>+'72.消防団詰所(八名分団4班)'!Y16</f>
        <v/>
      </c>
      <c r="E73" s="26" t="str">
        <f>+'72.消防団詰所(八名分団4班)'!AB16</f>
        <v/>
      </c>
      <c r="F73" s="27">
        <f>+'72.消防団詰所(八名分団4班)'!Z16</f>
        <v>279328</v>
      </c>
      <c r="G73" s="28" t="str">
        <f>+'72.消防団詰所(八名分団4班)'!AA16</f>
        <v/>
      </c>
      <c r="H73" s="29" t="str">
        <f>+'72.消防団詰所(八名分団4班)'!AC16</f>
        <v/>
      </c>
      <c r="I73" s="260" t="str">
        <f>+'72.消防団詰所(八名分団4班)'!AD16</f>
        <v/>
      </c>
      <c r="J73" s="30" t="str">
        <f>+'72.消防団詰所(八名分団4班)'!T18</f>
        <v/>
      </c>
    </row>
    <row r="74" spans="1:10" x14ac:dyDescent="0.15">
      <c r="A74" s="22">
        <v>73</v>
      </c>
      <c r="B74" s="23" t="s">
        <v>3318</v>
      </c>
      <c r="C74" s="24">
        <f>+'73.消防団詰所(新城鳳来分団1班)'!X16</f>
        <v>9976</v>
      </c>
      <c r="D74" s="25" t="str">
        <f>+'73.消防団詰所(新城鳳来分団1班)'!Y16</f>
        <v/>
      </c>
      <c r="E74" s="26" t="str">
        <f>+'73.消防団詰所(新城鳳来分団1班)'!AB16</f>
        <v/>
      </c>
      <c r="F74" s="27">
        <f>+'73.消防団詰所(新城鳳来分団1班)'!Z16</f>
        <v>279328</v>
      </c>
      <c r="G74" s="28" t="str">
        <f>+'73.消防団詰所(新城鳳来分団1班)'!AA16</f>
        <v/>
      </c>
      <c r="H74" s="29" t="str">
        <f>+'73.消防団詰所(新城鳳来分団1班)'!AC16</f>
        <v/>
      </c>
      <c r="I74" s="260" t="str">
        <f>+'73.消防団詰所(新城鳳来分団1班)'!AD16</f>
        <v/>
      </c>
      <c r="J74" s="30" t="str">
        <f>+'73.消防団詰所(新城鳳来分団1班)'!T18</f>
        <v/>
      </c>
    </row>
    <row r="75" spans="1:10" x14ac:dyDescent="0.15">
      <c r="A75" s="22">
        <v>74</v>
      </c>
      <c r="B75" s="23" t="s">
        <v>3319</v>
      </c>
      <c r="C75" s="24">
        <f>+'74.消防団詰所(鳳来分団3班)'!X16</f>
        <v>9976</v>
      </c>
      <c r="D75" s="25" t="str">
        <f>+'74.消防団詰所(鳳来分団3班)'!Y16</f>
        <v/>
      </c>
      <c r="E75" s="26" t="str">
        <f>+'74.消防団詰所(鳳来分団3班)'!AB16</f>
        <v/>
      </c>
      <c r="F75" s="27">
        <f>+'74.消防団詰所(鳳来分団3班)'!Z16</f>
        <v>279328</v>
      </c>
      <c r="G75" s="28" t="str">
        <f>+'74.消防団詰所(鳳来分団3班)'!AA16</f>
        <v/>
      </c>
      <c r="H75" s="29" t="str">
        <f>+'74.消防団詰所(鳳来分団3班)'!AC16</f>
        <v/>
      </c>
      <c r="I75" s="260" t="str">
        <f>+'74.消防団詰所(鳳来分団3班)'!AD16</f>
        <v/>
      </c>
      <c r="J75" s="30" t="str">
        <f>+'74.消防団詰所(鳳来分団3班)'!T18</f>
        <v/>
      </c>
    </row>
    <row r="76" spans="1:10" x14ac:dyDescent="0.15">
      <c r="A76" s="22">
        <v>75</v>
      </c>
      <c r="B76" s="23" t="s">
        <v>3320</v>
      </c>
      <c r="C76" s="24">
        <f>+'75.消防団詰所(鳳来中部分団1班)'!X16</f>
        <v>9976</v>
      </c>
      <c r="D76" s="25" t="str">
        <f>+'75.消防団詰所(鳳来中部分団1班)'!Y16</f>
        <v/>
      </c>
      <c r="E76" s="26" t="str">
        <f>+'75.消防団詰所(鳳来中部分団1班)'!AB16</f>
        <v/>
      </c>
      <c r="F76" s="27">
        <f>+'75.消防団詰所(鳳来中部分団1班)'!Z16</f>
        <v>279328</v>
      </c>
      <c r="G76" s="28" t="str">
        <f>+'75.消防団詰所(鳳来中部分団1班)'!AA16</f>
        <v/>
      </c>
      <c r="H76" s="29" t="str">
        <f>+'75.消防団詰所(鳳来中部分団1班)'!AC16</f>
        <v/>
      </c>
      <c r="I76" s="260" t="str">
        <f>+'75.消防団詰所(鳳来中部分団1班)'!AD16</f>
        <v/>
      </c>
      <c r="J76" s="30" t="str">
        <f>+'75.消防団詰所(鳳来中部分団1班)'!T18</f>
        <v/>
      </c>
    </row>
    <row r="77" spans="1:10" x14ac:dyDescent="0.15">
      <c r="A77" s="22">
        <v>76</v>
      </c>
      <c r="B77" s="23" t="s">
        <v>3321</v>
      </c>
      <c r="C77" s="24">
        <f>+'76.消防団詰所(鳳来中部分団2班)'!X16</f>
        <v>9976</v>
      </c>
      <c r="D77" s="25" t="str">
        <f>+'76.消防団詰所(鳳来中部分団2班)'!Y16</f>
        <v/>
      </c>
      <c r="E77" s="26" t="str">
        <f>+'76.消防団詰所(鳳来中部分団2班)'!AB16</f>
        <v/>
      </c>
      <c r="F77" s="27">
        <f>+'76.消防団詰所(鳳来中部分団2班)'!Z16</f>
        <v>279328</v>
      </c>
      <c r="G77" s="28" t="str">
        <f>+'76.消防団詰所(鳳来中部分団2班)'!AA16</f>
        <v/>
      </c>
      <c r="H77" s="29" t="str">
        <f>+'76.消防団詰所(鳳来中部分団2班)'!AC16</f>
        <v/>
      </c>
      <c r="I77" s="260" t="str">
        <f>+'76.消防団詰所(鳳来中部分団2班)'!AD16</f>
        <v/>
      </c>
      <c r="J77" s="30" t="str">
        <f>+'76.消防団詰所(鳳来中部分団2班)'!T18</f>
        <v/>
      </c>
    </row>
    <row r="78" spans="1:10" x14ac:dyDescent="0.15">
      <c r="A78" s="22">
        <v>77</v>
      </c>
      <c r="B78" s="23" t="s">
        <v>3322</v>
      </c>
      <c r="C78" s="24">
        <f>+'77.消防団詰所(鳳来中部分団3班)'!X16</f>
        <v>9976</v>
      </c>
      <c r="D78" s="25" t="str">
        <f>+'77.消防団詰所(鳳来中部分団3班)'!Y16</f>
        <v/>
      </c>
      <c r="E78" s="26" t="str">
        <f>+'77.消防団詰所(鳳来中部分団3班)'!AB16</f>
        <v/>
      </c>
      <c r="F78" s="27">
        <f>+'77.消防団詰所(鳳来中部分団3班)'!Z16</f>
        <v>279328</v>
      </c>
      <c r="G78" s="28" t="str">
        <f>+'77.消防団詰所(鳳来中部分団3班)'!AA16</f>
        <v/>
      </c>
      <c r="H78" s="29" t="str">
        <f>+'77.消防団詰所(鳳来中部分団3班)'!AC16</f>
        <v/>
      </c>
      <c r="I78" s="260" t="str">
        <f>+'77.消防団詰所(鳳来中部分団3班)'!AD16</f>
        <v/>
      </c>
      <c r="J78" s="30" t="str">
        <f>+'77.消防団詰所(鳳来中部分団3班)'!T18</f>
        <v/>
      </c>
    </row>
    <row r="79" spans="1:10" x14ac:dyDescent="0.15">
      <c r="A79" s="22">
        <v>78</v>
      </c>
      <c r="B79" s="23" t="s">
        <v>3323</v>
      </c>
      <c r="C79" s="24">
        <f>+'78.消防団詰所(山吉田分団1班)'!X16</f>
        <v>9976</v>
      </c>
      <c r="D79" s="25" t="str">
        <f>+'78.消防団詰所(山吉田分団1班)'!Y16</f>
        <v/>
      </c>
      <c r="E79" s="26" t="str">
        <f>+'78.消防団詰所(山吉田分団1班)'!AB16</f>
        <v/>
      </c>
      <c r="F79" s="27">
        <f>+'78.消防団詰所(山吉田分団1班)'!Z16</f>
        <v>279328</v>
      </c>
      <c r="G79" s="28" t="str">
        <f>+'78.消防団詰所(山吉田分団1班)'!AA16</f>
        <v/>
      </c>
      <c r="H79" s="29" t="str">
        <f>+'78.消防団詰所(山吉田分団1班)'!AC16</f>
        <v/>
      </c>
      <c r="I79" s="260" t="str">
        <f>+'78.消防団詰所(山吉田分団1班)'!AD16</f>
        <v/>
      </c>
      <c r="J79" s="30" t="str">
        <f>+'78.消防団詰所(山吉田分団1班)'!T18</f>
        <v/>
      </c>
    </row>
    <row r="80" spans="1:10" x14ac:dyDescent="0.15">
      <c r="A80" s="22">
        <v>79</v>
      </c>
      <c r="B80" s="23" t="s">
        <v>3324</v>
      </c>
      <c r="C80" s="24">
        <f>+'79.消防団詰所(東陽分団1班)'!X16</f>
        <v>9976</v>
      </c>
      <c r="D80" s="25" t="str">
        <f>+'79.消防団詰所(東陽分団1班)'!Y16</f>
        <v/>
      </c>
      <c r="E80" s="26" t="str">
        <f>+'79.消防団詰所(東陽分団1班)'!AB16</f>
        <v/>
      </c>
      <c r="F80" s="27">
        <f>+'79.消防団詰所(東陽分団1班)'!Z16</f>
        <v>279328</v>
      </c>
      <c r="G80" s="28" t="str">
        <f>+'79.消防団詰所(東陽分団1班)'!AA16</f>
        <v/>
      </c>
      <c r="H80" s="29" t="str">
        <f>+'79.消防団詰所(東陽分団1班)'!AC16</f>
        <v/>
      </c>
      <c r="I80" s="260" t="str">
        <f>+'79.消防団詰所(東陽分団1班)'!AD16</f>
        <v/>
      </c>
      <c r="J80" s="30" t="str">
        <f>+'79.消防団詰所(東陽分団1班)'!T18</f>
        <v/>
      </c>
    </row>
    <row r="81" spans="1:10" x14ac:dyDescent="0.15">
      <c r="A81" s="22">
        <v>80</v>
      </c>
      <c r="B81" s="23" t="s">
        <v>3325</v>
      </c>
      <c r="C81" s="24">
        <f>+'80.消防団詰所(東陽分団2班)'!X16</f>
        <v>9976</v>
      </c>
      <c r="D81" s="25" t="str">
        <f>+'80.消防団詰所(東陽分団2班)'!Y16</f>
        <v/>
      </c>
      <c r="E81" s="26" t="str">
        <f>+'80.消防団詰所(東陽分団2班)'!AB16</f>
        <v/>
      </c>
      <c r="F81" s="27">
        <f>+'80.消防団詰所(東陽分団2班)'!Z16</f>
        <v>279328</v>
      </c>
      <c r="G81" s="28" t="str">
        <f>+'80.消防団詰所(東陽分団2班)'!AA16</f>
        <v/>
      </c>
      <c r="H81" s="29" t="str">
        <f>+'80.消防団詰所(東陽分団2班)'!AC16</f>
        <v/>
      </c>
      <c r="I81" s="260" t="str">
        <f>+'80.消防団詰所(東陽分団2班)'!AD16</f>
        <v/>
      </c>
      <c r="J81" s="30" t="str">
        <f>+'80.消防団詰所(東陽分団2班)'!T18</f>
        <v/>
      </c>
    </row>
    <row r="82" spans="1:10" x14ac:dyDescent="0.15">
      <c r="A82" s="22">
        <v>81</v>
      </c>
      <c r="B82" s="23" t="s">
        <v>3326</v>
      </c>
      <c r="C82" s="24">
        <f>+'81.消防団詰所(東陽分団3班)'!X16</f>
        <v>9976</v>
      </c>
      <c r="D82" s="25" t="str">
        <f>+'81.消防団詰所(東陽分団3班)'!Y16</f>
        <v/>
      </c>
      <c r="E82" s="26" t="str">
        <f>+'81.消防団詰所(東陽分団3班)'!AB16</f>
        <v/>
      </c>
      <c r="F82" s="27">
        <f>+'81.消防団詰所(東陽分団3班)'!Z16</f>
        <v>279328</v>
      </c>
      <c r="G82" s="28" t="str">
        <f>+'81.消防団詰所(東陽分団3班)'!AA16</f>
        <v/>
      </c>
      <c r="H82" s="29" t="str">
        <f>+'81.消防団詰所(東陽分団3班)'!AC16</f>
        <v/>
      </c>
      <c r="I82" s="260" t="str">
        <f>+'81.消防団詰所(東陽分団3班)'!AD16</f>
        <v/>
      </c>
      <c r="J82" s="30" t="str">
        <f>+'81.消防団詰所(東陽分団3班)'!T18</f>
        <v/>
      </c>
    </row>
    <row r="83" spans="1:10" x14ac:dyDescent="0.15">
      <c r="A83" s="22">
        <v>82</v>
      </c>
      <c r="B83" s="23" t="s">
        <v>3327</v>
      </c>
      <c r="C83" s="24">
        <f>+'82.消防団詰所(東陽分団5班)'!X16</f>
        <v>9976</v>
      </c>
      <c r="D83" s="25" t="str">
        <f>+'82.消防団詰所(東陽分団5班)'!Y16</f>
        <v/>
      </c>
      <c r="E83" s="26" t="str">
        <f>+'82.消防団詰所(東陽分団5班)'!AB16</f>
        <v/>
      </c>
      <c r="F83" s="27">
        <f>+'82.消防団詰所(東陽分団5班)'!Z16</f>
        <v>279328</v>
      </c>
      <c r="G83" s="28" t="str">
        <f>+'82.消防団詰所(東陽分団5班)'!AA16</f>
        <v/>
      </c>
      <c r="H83" s="29" t="str">
        <f>+'82.消防団詰所(東陽分団5班)'!AC16</f>
        <v/>
      </c>
      <c r="I83" s="260" t="str">
        <f>+'82.消防団詰所(東陽分団5班)'!AD16</f>
        <v/>
      </c>
      <c r="J83" s="30" t="str">
        <f>+'82.消防団詰所(東陽分団5班)'!T18</f>
        <v/>
      </c>
    </row>
    <row r="84" spans="1:10" x14ac:dyDescent="0.15">
      <c r="A84" s="22">
        <v>83</v>
      </c>
      <c r="B84" s="23" t="s">
        <v>3328</v>
      </c>
      <c r="C84" s="24">
        <f>+'83.消防団詰所(作手分団1班)'!X16</f>
        <v>9976</v>
      </c>
      <c r="D84" s="25" t="str">
        <f>+'83.消防団詰所(作手分団1班)'!Y16</f>
        <v/>
      </c>
      <c r="E84" s="26" t="str">
        <f>+'83.消防団詰所(作手分団1班)'!AB16</f>
        <v/>
      </c>
      <c r="F84" s="27">
        <f>+'83.消防団詰所(作手分団1班)'!Z16</f>
        <v>279328</v>
      </c>
      <c r="G84" s="28" t="str">
        <f>+'83.消防団詰所(作手分団1班)'!AA16</f>
        <v/>
      </c>
      <c r="H84" s="29" t="str">
        <f>+'83.消防団詰所(作手分団1班)'!AC16</f>
        <v/>
      </c>
      <c r="I84" s="260" t="str">
        <f>+'83.消防団詰所(作手分団1班)'!AD16</f>
        <v/>
      </c>
      <c r="J84" s="30" t="str">
        <f>+'83.消防団詰所(作手分団1班)'!T18</f>
        <v/>
      </c>
    </row>
    <row r="85" spans="1:10" x14ac:dyDescent="0.15">
      <c r="A85" s="22">
        <v>84</v>
      </c>
      <c r="B85" s="23" t="s">
        <v>3329</v>
      </c>
      <c r="C85" s="24">
        <f>+'84.消防団詰所(作手分団2班)'!X16</f>
        <v>9976</v>
      </c>
      <c r="D85" s="25" t="str">
        <f>+'84.消防団詰所(作手分団2班)'!Y16</f>
        <v/>
      </c>
      <c r="E85" s="26" t="str">
        <f>+'84.消防団詰所(作手分団2班)'!AB16</f>
        <v/>
      </c>
      <c r="F85" s="27">
        <f>+'84.消防団詰所(作手分団2班)'!Z16</f>
        <v>279328</v>
      </c>
      <c r="G85" s="28" t="str">
        <f>+'84.消防団詰所(作手分団2班)'!AA16</f>
        <v/>
      </c>
      <c r="H85" s="29" t="str">
        <f>+'84.消防団詰所(作手分団2班)'!AC16</f>
        <v/>
      </c>
      <c r="I85" s="260" t="str">
        <f>+'84.消防団詰所(作手分団2班)'!AD16</f>
        <v/>
      </c>
      <c r="J85" s="30" t="str">
        <f>+'84.消防団詰所(作手分団2班)'!T18</f>
        <v/>
      </c>
    </row>
    <row r="86" spans="1:10" x14ac:dyDescent="0.15">
      <c r="A86" s="22">
        <v>85</v>
      </c>
      <c r="B86" s="23" t="s">
        <v>3330</v>
      </c>
      <c r="C86" s="24">
        <f>+'85.消防団詰所(作手分団3班)'!X16</f>
        <v>9976</v>
      </c>
      <c r="D86" s="25" t="str">
        <f>+'85.消防団詰所(作手分団3班)'!Y16</f>
        <v/>
      </c>
      <c r="E86" s="26" t="str">
        <f>+'85.消防団詰所(作手分団3班)'!AB16</f>
        <v/>
      </c>
      <c r="F86" s="27">
        <f>+'85.消防団詰所(作手分団3班)'!Z16</f>
        <v>279328</v>
      </c>
      <c r="G86" s="28" t="str">
        <f>+'85.消防団詰所(作手分団3班)'!AA16</f>
        <v/>
      </c>
      <c r="H86" s="29" t="str">
        <f>+'85.消防団詰所(作手分団3班)'!AC16</f>
        <v/>
      </c>
      <c r="I86" s="260" t="str">
        <f>+'85.消防団詰所(作手分団3班)'!AD16</f>
        <v/>
      </c>
      <c r="J86" s="30" t="str">
        <f>+'85.消防団詰所(作手分団3班)'!T18</f>
        <v/>
      </c>
    </row>
    <row r="87" spans="1:10" x14ac:dyDescent="0.15">
      <c r="A87" s="22">
        <v>86</v>
      </c>
      <c r="B87" s="23" t="s">
        <v>3331</v>
      </c>
      <c r="C87" s="24">
        <f>+'86.消防団詰所(作手分団4班)'!X16</f>
        <v>9976</v>
      </c>
      <c r="D87" s="25" t="str">
        <f>+'86.消防団詰所(作手分団4班)'!Y16</f>
        <v/>
      </c>
      <c r="E87" s="26" t="str">
        <f>+'86.消防団詰所(作手分団4班)'!AB16</f>
        <v/>
      </c>
      <c r="F87" s="27">
        <f>+'86.消防団詰所(作手分団4班)'!Z16</f>
        <v>279328</v>
      </c>
      <c r="G87" s="28" t="str">
        <f>+'86.消防団詰所(作手分団4班)'!AA16</f>
        <v/>
      </c>
      <c r="H87" s="29" t="str">
        <f>+'86.消防団詰所(作手分団4班)'!AC16</f>
        <v/>
      </c>
      <c r="I87" s="260" t="str">
        <f>+'86.消防団詰所(作手分団4班)'!AD16</f>
        <v/>
      </c>
      <c r="J87" s="30" t="str">
        <f>+'86.消防団詰所(作手分団4班)'!T18</f>
        <v/>
      </c>
    </row>
    <row r="88" spans="1:10" x14ac:dyDescent="0.15">
      <c r="A88" s="22">
        <v>87</v>
      </c>
      <c r="B88" s="23" t="s">
        <v>3332</v>
      </c>
      <c r="C88" s="24">
        <f>+'87.新城小学校'!X181</f>
        <v>956736</v>
      </c>
      <c r="D88" s="25" t="str">
        <f>+'87.新城小学校'!Y181</f>
        <v/>
      </c>
      <c r="E88" s="26" t="str">
        <f>+'87.新城小学校'!AB181</f>
        <v/>
      </c>
      <c r="F88" s="27">
        <f>+'87.新城小学校'!Z181</f>
        <v>26788608</v>
      </c>
      <c r="G88" s="28" t="str">
        <f>+'87.新城小学校'!AA181</f>
        <v/>
      </c>
      <c r="H88" s="29" t="str">
        <f>+'87.新城小学校'!AC181</f>
        <v/>
      </c>
      <c r="I88" s="260" t="str">
        <f>+'87.新城小学校'!AD181</f>
        <v/>
      </c>
      <c r="J88" s="30" t="str">
        <f>+'87.新城小学校'!T183</f>
        <v/>
      </c>
    </row>
    <row r="89" spans="1:10" x14ac:dyDescent="0.15">
      <c r="A89" s="22">
        <v>88</v>
      </c>
      <c r="B89" s="23" t="s">
        <v>3333</v>
      </c>
      <c r="C89" s="24">
        <f>+'88.千郷小学校'!X227</f>
        <v>1159213</v>
      </c>
      <c r="D89" s="25" t="str">
        <f>+'88.千郷小学校'!Y227</f>
        <v/>
      </c>
      <c r="E89" s="26" t="str">
        <f>+'88.千郷小学校'!AB227</f>
        <v/>
      </c>
      <c r="F89" s="27">
        <f>+'88.千郷小学校'!Z227</f>
        <v>32457964</v>
      </c>
      <c r="G89" s="28" t="str">
        <f>+'88.千郷小学校'!AA227</f>
        <v/>
      </c>
      <c r="H89" s="29" t="str">
        <f>+'88.千郷小学校'!AC227</f>
        <v/>
      </c>
      <c r="I89" s="260" t="str">
        <f>+'88.千郷小学校'!AD227</f>
        <v/>
      </c>
      <c r="J89" s="30" t="str">
        <f>+'88.千郷小学校'!T229</f>
        <v/>
      </c>
    </row>
    <row r="90" spans="1:10" x14ac:dyDescent="0.15">
      <c r="A90" s="22">
        <v>89</v>
      </c>
      <c r="B90" s="23" t="s">
        <v>3334</v>
      </c>
      <c r="C90" s="24">
        <f>+'89.東郷西小学校'!X140</f>
        <v>563952</v>
      </c>
      <c r="D90" s="25" t="str">
        <f>+'89.東郷西小学校'!Y140</f>
        <v/>
      </c>
      <c r="E90" s="26" t="str">
        <f>+'89.東郷西小学校'!AB140</f>
        <v/>
      </c>
      <c r="F90" s="27">
        <f>+'89.東郷西小学校'!Z140</f>
        <v>15790656</v>
      </c>
      <c r="G90" s="28" t="str">
        <f>+'89.東郷西小学校'!AA140</f>
        <v/>
      </c>
      <c r="H90" s="29" t="str">
        <f>+'89.東郷西小学校'!AC140</f>
        <v/>
      </c>
      <c r="I90" s="260" t="str">
        <f>+'89.東郷西小学校'!AD140</f>
        <v/>
      </c>
      <c r="J90" s="30" t="str">
        <f>+'89.東郷西小学校'!T142</f>
        <v/>
      </c>
    </row>
    <row r="91" spans="1:10" x14ac:dyDescent="0.15">
      <c r="A91" s="22">
        <v>90</v>
      </c>
      <c r="B91" s="23" t="s">
        <v>3335</v>
      </c>
      <c r="C91" s="24">
        <f>+'90.東郷東小学校'!X139</f>
        <v>692448</v>
      </c>
      <c r="D91" s="25" t="str">
        <f>+'90.東郷東小学校'!Y139</f>
        <v/>
      </c>
      <c r="E91" s="26" t="str">
        <f>+'90.東郷東小学校'!AB139</f>
        <v/>
      </c>
      <c r="F91" s="27">
        <f>+'90.東郷東小学校'!Z139</f>
        <v>19388544</v>
      </c>
      <c r="G91" s="28" t="str">
        <f>+'90.東郷東小学校'!AA139</f>
        <v/>
      </c>
      <c r="H91" s="29" t="str">
        <f>+'90.東郷東小学校'!AC139</f>
        <v/>
      </c>
      <c r="I91" s="260" t="str">
        <f>+'90.東郷東小学校'!AD139</f>
        <v/>
      </c>
      <c r="J91" s="30" t="str">
        <f>+'90.東郷東小学校'!T141</f>
        <v/>
      </c>
    </row>
    <row r="92" spans="1:10" x14ac:dyDescent="0.15">
      <c r="A92" s="22">
        <v>91</v>
      </c>
      <c r="B92" s="23" t="s">
        <v>3336</v>
      </c>
      <c r="C92" s="24">
        <f>+'91.舟着小学校'!X68</f>
        <v>253882</v>
      </c>
      <c r="D92" s="25" t="str">
        <f>+'91.舟着小学校'!Y68</f>
        <v/>
      </c>
      <c r="E92" s="26" t="str">
        <f>+'91.舟着小学校'!AB68</f>
        <v/>
      </c>
      <c r="F92" s="27">
        <f>+'91.舟着小学校'!Z68</f>
        <v>7108696</v>
      </c>
      <c r="G92" s="28" t="str">
        <f>+'91.舟着小学校'!AA68</f>
        <v/>
      </c>
      <c r="H92" s="29" t="str">
        <f>+'91.舟着小学校'!AC68</f>
        <v/>
      </c>
      <c r="I92" s="260" t="str">
        <f>+'91.舟着小学校'!AD68</f>
        <v/>
      </c>
      <c r="J92" s="30" t="str">
        <f>+'91.舟着小学校'!T70</f>
        <v/>
      </c>
    </row>
    <row r="93" spans="1:10" x14ac:dyDescent="0.15">
      <c r="A93" s="22">
        <v>92</v>
      </c>
      <c r="B93" s="23" t="s">
        <v>3337</v>
      </c>
      <c r="C93" s="24">
        <f>+'92.八名小学校'!X129</f>
        <v>601916</v>
      </c>
      <c r="D93" s="25" t="str">
        <f>+'92.八名小学校'!Y129</f>
        <v/>
      </c>
      <c r="E93" s="26" t="str">
        <f>+'92.八名小学校'!AB129</f>
        <v/>
      </c>
      <c r="F93" s="27">
        <f>+'92.八名小学校'!Z129</f>
        <v>16853648</v>
      </c>
      <c r="G93" s="28" t="str">
        <f>+'92.八名小学校'!AA129</f>
        <v/>
      </c>
      <c r="H93" s="29" t="str">
        <f>+'92.八名小学校'!AC129</f>
        <v/>
      </c>
      <c r="I93" s="260" t="str">
        <f>+'92.八名小学校'!AD129</f>
        <v/>
      </c>
      <c r="J93" s="30" t="str">
        <f>+'92.八名小学校'!T131</f>
        <v/>
      </c>
    </row>
    <row r="94" spans="1:10" x14ac:dyDescent="0.15">
      <c r="A94" s="22">
        <v>93</v>
      </c>
      <c r="B94" s="23" t="s">
        <v>3338</v>
      </c>
      <c r="C94" s="24">
        <f>+'93.庭野小学校'!X66</f>
        <v>337762</v>
      </c>
      <c r="D94" s="25" t="str">
        <f>+'93.庭野小学校'!Y66</f>
        <v/>
      </c>
      <c r="E94" s="26" t="str">
        <f>+'93.庭野小学校'!AB66</f>
        <v/>
      </c>
      <c r="F94" s="27">
        <f>+'93.庭野小学校'!Z66</f>
        <v>9457336</v>
      </c>
      <c r="G94" s="28" t="str">
        <f>+'93.庭野小学校'!AA66</f>
        <v/>
      </c>
      <c r="H94" s="29" t="str">
        <f>+'93.庭野小学校'!AC66</f>
        <v/>
      </c>
      <c r="I94" s="260" t="str">
        <f>+'93.庭野小学校'!AD66</f>
        <v/>
      </c>
      <c r="J94" s="30" t="str">
        <f>+'93.庭野小学校'!T68</f>
        <v/>
      </c>
    </row>
    <row r="95" spans="1:10" x14ac:dyDescent="0.15">
      <c r="A95" s="22">
        <v>94</v>
      </c>
      <c r="B95" s="23" t="s">
        <v>3339</v>
      </c>
      <c r="C95" s="24">
        <f>+'94.鳳来中部小学校'!X93</f>
        <v>416268</v>
      </c>
      <c r="D95" s="25" t="str">
        <f>+'94.鳳来中部小学校'!Y93</f>
        <v/>
      </c>
      <c r="E95" s="26" t="str">
        <f>+'94.鳳来中部小学校'!AB93</f>
        <v/>
      </c>
      <c r="F95" s="27">
        <f>+'94.鳳来中部小学校'!Z93</f>
        <v>11655504</v>
      </c>
      <c r="G95" s="28" t="str">
        <f>+'94.鳳来中部小学校'!AA93</f>
        <v/>
      </c>
      <c r="H95" s="29" t="str">
        <f>+'94.鳳来中部小学校'!AC93</f>
        <v/>
      </c>
      <c r="I95" s="260" t="str">
        <f>+'94.鳳来中部小学校'!AD93</f>
        <v/>
      </c>
      <c r="J95" s="30" t="str">
        <f>+'94.鳳来中部小学校'!T95</f>
        <v/>
      </c>
    </row>
    <row r="96" spans="1:10" x14ac:dyDescent="0.15">
      <c r="A96" s="22">
        <v>95</v>
      </c>
      <c r="B96" s="23" t="s">
        <v>3340</v>
      </c>
      <c r="C96" s="24">
        <f>+'95.鳳来寺小学校'!X93</f>
        <v>287516</v>
      </c>
      <c r="D96" s="25" t="str">
        <f>+'95.鳳来寺小学校'!Y93</f>
        <v/>
      </c>
      <c r="E96" s="26" t="str">
        <f>+'95.鳳来寺小学校'!AB93</f>
        <v/>
      </c>
      <c r="F96" s="27">
        <f>+'95.鳳来寺小学校'!Z93</f>
        <v>8050448</v>
      </c>
      <c r="G96" s="28" t="str">
        <f>+'95.鳳来寺小学校'!AA93</f>
        <v/>
      </c>
      <c r="H96" s="29" t="str">
        <f>+'95.鳳来寺小学校'!AC93</f>
        <v/>
      </c>
      <c r="I96" s="260" t="str">
        <f>+'95.鳳来寺小学校'!AD93</f>
        <v/>
      </c>
      <c r="J96" s="30" t="str">
        <f>+'95.鳳来寺小学校'!AD93</f>
        <v/>
      </c>
    </row>
    <row r="97" spans="1:10" x14ac:dyDescent="0.15">
      <c r="A97" s="22">
        <v>96</v>
      </c>
      <c r="B97" s="23" t="s">
        <v>3341</v>
      </c>
      <c r="C97" s="24">
        <f>+'96.黄柳川小学校'!X88</f>
        <v>312302</v>
      </c>
      <c r="D97" s="25" t="str">
        <f>+'96.黄柳川小学校'!Y88</f>
        <v/>
      </c>
      <c r="E97" s="26" t="str">
        <f>+'96.黄柳川小学校'!AB88</f>
        <v/>
      </c>
      <c r="F97" s="27">
        <f>+'96.黄柳川小学校'!Z88</f>
        <v>8744456</v>
      </c>
      <c r="G97" s="28" t="str">
        <f>+'96.黄柳川小学校'!AA88</f>
        <v/>
      </c>
      <c r="H97" s="29" t="str">
        <f>+'96.黄柳川小学校'!AC88</f>
        <v/>
      </c>
      <c r="I97" s="260" t="str">
        <f>+'96.黄柳川小学校'!AD88</f>
        <v/>
      </c>
      <c r="J97" s="30" t="str">
        <f>+'96.黄柳川小学校'!T90</f>
        <v/>
      </c>
    </row>
    <row r="98" spans="1:10" x14ac:dyDescent="0.15">
      <c r="A98" s="22">
        <v>97</v>
      </c>
      <c r="B98" s="23" t="s">
        <v>3342</v>
      </c>
      <c r="C98" s="24">
        <f>+'97.東陽小学校'!X100</f>
        <v>363157</v>
      </c>
      <c r="D98" s="25" t="str">
        <f>+'97.東陽小学校'!Y100</f>
        <v/>
      </c>
      <c r="E98" s="26" t="str">
        <f>+'97.東陽小学校'!AB100</f>
        <v/>
      </c>
      <c r="F98" s="27">
        <f>+'97.東陽小学校'!Z100</f>
        <v>10168396</v>
      </c>
      <c r="G98" s="28" t="str">
        <f>+'97.東陽小学校'!AA100</f>
        <v/>
      </c>
      <c r="H98" s="29" t="str">
        <f>+'97.東陽小学校'!AC100</f>
        <v/>
      </c>
      <c r="I98" s="260" t="str">
        <f>+'97.東陽小学校'!AD100</f>
        <v/>
      </c>
      <c r="J98" s="30" t="str">
        <f>+'97.東陽小学校'!T102</f>
        <v/>
      </c>
    </row>
    <row r="99" spans="1:10" x14ac:dyDescent="0.15">
      <c r="A99" s="22">
        <v>98</v>
      </c>
      <c r="B99" s="23" t="s">
        <v>3343</v>
      </c>
      <c r="C99" s="24">
        <f>+'98.鳳来東小学校'!X67</f>
        <v>276915</v>
      </c>
      <c r="D99" s="25" t="str">
        <f>+'98.鳳来東小学校'!Y67</f>
        <v/>
      </c>
      <c r="E99" s="26" t="str">
        <f>'98.鳳来東小学校'!AB67</f>
        <v/>
      </c>
      <c r="F99" s="27">
        <f>+'98.鳳来東小学校'!Z67</f>
        <v>7753620</v>
      </c>
      <c r="G99" s="28" t="str">
        <f>+'98.鳳来東小学校'!AA67</f>
        <v/>
      </c>
      <c r="H99" s="29" t="str">
        <f>+'98.鳳来東小学校'!AC67</f>
        <v/>
      </c>
      <c r="I99" s="260" t="str">
        <f>+'98.鳳来東小学校'!AD67</f>
        <v/>
      </c>
      <c r="J99" s="30" t="str">
        <f>+'98.鳳来東小学校'!T69</f>
        <v/>
      </c>
    </row>
    <row r="100" spans="1:10" x14ac:dyDescent="0.15">
      <c r="A100" s="22">
        <v>99</v>
      </c>
      <c r="B100" s="23" t="s">
        <v>3344</v>
      </c>
      <c r="C100" s="24">
        <f>'99.新城中学校'!X170</f>
        <v>759620</v>
      </c>
      <c r="D100" s="25" t="str">
        <f>'99.新城中学校'!Y170</f>
        <v/>
      </c>
      <c r="E100" s="26" t="str">
        <f>'99.新城中学校'!AB170</f>
        <v/>
      </c>
      <c r="F100" s="27">
        <f>'99.新城中学校'!Z170</f>
        <v>21269360</v>
      </c>
      <c r="G100" s="28" t="str">
        <f>+'99.新城中学校'!AA170</f>
        <v/>
      </c>
      <c r="H100" s="29" t="str">
        <f>+'99.新城中学校'!AC170</f>
        <v/>
      </c>
      <c r="I100" s="260" t="str">
        <f>'99.新城中学校'!AD170</f>
        <v/>
      </c>
      <c r="J100" s="30" t="str">
        <f>'99.新城中学校'!T172</f>
        <v/>
      </c>
    </row>
    <row r="101" spans="1:10" x14ac:dyDescent="0.15">
      <c r="A101" s="22">
        <v>100</v>
      </c>
      <c r="B101" s="23" t="s">
        <v>3345</v>
      </c>
      <c r="C101" s="24">
        <f>'100.千郷中学校'!X171</f>
        <v>697002</v>
      </c>
      <c r="D101" s="25" t="str">
        <f>+'100.千郷中学校'!Y171</f>
        <v/>
      </c>
      <c r="E101" s="26" t="str">
        <f>'100.千郷中学校'!AB171</f>
        <v/>
      </c>
      <c r="F101" s="27">
        <f>+'100.千郷中学校'!Z171</f>
        <v>19516056</v>
      </c>
      <c r="G101" s="28" t="str">
        <f>+'100.千郷中学校'!AA171</f>
        <v/>
      </c>
      <c r="H101" s="29" t="str">
        <f>+'100.千郷中学校'!AC171</f>
        <v/>
      </c>
      <c r="I101" s="260" t="str">
        <f>+'100.千郷中学校'!AD171</f>
        <v/>
      </c>
      <c r="J101" s="30" t="str">
        <f>+'100.千郷中学校'!T173</f>
        <v/>
      </c>
    </row>
    <row r="102" spans="1:10" x14ac:dyDescent="0.15">
      <c r="A102" s="22">
        <v>101</v>
      </c>
      <c r="B102" s="23" t="s">
        <v>3346</v>
      </c>
      <c r="C102" s="24">
        <f>+'101.東郷中学校'!X182</f>
        <v>763844</v>
      </c>
      <c r="D102" s="25" t="str">
        <f>+'101.東郷中学校'!Y182</f>
        <v/>
      </c>
      <c r="E102" s="26" t="str">
        <f>+'101.東郷中学校'!AB182</f>
        <v/>
      </c>
      <c r="F102" s="27">
        <f>+'101.東郷中学校'!Z182</f>
        <v>21387632</v>
      </c>
      <c r="G102" s="28" t="str">
        <f>+'101.東郷中学校'!AA182</f>
        <v/>
      </c>
      <c r="H102" s="29" t="str">
        <f>+'101.東郷中学校'!AC182</f>
        <v/>
      </c>
      <c r="I102" s="260" t="str">
        <f>+'101.東郷中学校'!AD182</f>
        <v/>
      </c>
      <c r="J102" s="30" t="str">
        <f>+'101.東郷中学校'!T184</f>
        <v/>
      </c>
    </row>
    <row r="103" spans="1:10" x14ac:dyDescent="0.15">
      <c r="A103" s="22">
        <v>102</v>
      </c>
      <c r="B103" s="23" t="s">
        <v>3347</v>
      </c>
      <c r="C103" s="24">
        <f>+'102.八名中学校'!X124</f>
        <v>541255</v>
      </c>
      <c r="D103" s="25" t="str">
        <f>+'102.八名中学校'!Y124</f>
        <v/>
      </c>
      <c r="E103" s="26" t="str">
        <f>+'102.八名中学校'!AB124</f>
        <v/>
      </c>
      <c r="F103" s="27">
        <f>+'102.八名中学校'!Z124</f>
        <v>15155140</v>
      </c>
      <c r="G103" s="28" t="str">
        <f>+'102.八名中学校'!AA124</f>
        <v/>
      </c>
      <c r="H103" s="29" t="str">
        <f>+'102.八名中学校'!AC124</f>
        <v/>
      </c>
      <c r="I103" s="260" t="str">
        <f>+'102.八名中学校'!AD124</f>
        <v/>
      </c>
      <c r="J103" s="30" t="str">
        <f>+'102.八名中学校'!T126</f>
        <v/>
      </c>
    </row>
    <row r="104" spans="1:10" x14ac:dyDescent="0.15">
      <c r="A104" s="22">
        <v>103</v>
      </c>
      <c r="B104" s="23" t="s">
        <v>3348</v>
      </c>
      <c r="C104" s="24">
        <f>+'103.鳳来中学校'!X183</f>
        <v>720992</v>
      </c>
      <c r="D104" s="25" t="str">
        <f>+'103.鳳来中学校'!Y183</f>
        <v/>
      </c>
      <c r="E104" s="26" t="str">
        <f>+'103.鳳来中学校'!AB183</f>
        <v/>
      </c>
      <c r="F104" s="27">
        <f>+'103.鳳来中学校'!Z183</f>
        <v>20187776</v>
      </c>
      <c r="G104" s="28" t="str">
        <f>+'103.鳳来中学校'!AA183</f>
        <v/>
      </c>
      <c r="H104" s="29" t="str">
        <f>+'103.鳳来中学校'!AC183</f>
        <v/>
      </c>
      <c r="I104" s="260" t="str">
        <f>+'103.鳳来中学校'!AD183</f>
        <v/>
      </c>
      <c r="J104" s="30" t="str">
        <f>+'103.鳳来中学校'!T185</f>
        <v/>
      </c>
    </row>
    <row r="105" spans="1:10" x14ac:dyDescent="0.15">
      <c r="A105" s="22">
        <v>104</v>
      </c>
      <c r="B105" s="23" t="s">
        <v>3349</v>
      </c>
      <c r="C105" s="24">
        <f>+'104.作手中学校'!X88</f>
        <v>344616</v>
      </c>
      <c r="D105" s="25" t="str">
        <f>+'104.作手中学校'!Y88</f>
        <v/>
      </c>
      <c r="E105" s="26" t="str">
        <f>+'104.作手中学校'!AB88</f>
        <v/>
      </c>
      <c r="F105" s="27">
        <f>+'104.作手中学校'!Z88</f>
        <v>9649248</v>
      </c>
      <c r="G105" s="28" t="str">
        <f>+'104.作手中学校'!AA88</f>
        <v/>
      </c>
      <c r="H105" s="29" t="str">
        <f>+'104.作手中学校'!AC88</f>
        <v/>
      </c>
      <c r="I105" s="260" t="str">
        <f>+'104.作手中学校'!AD88</f>
        <v/>
      </c>
      <c r="J105" s="30" t="str">
        <f>+'104.作手中学校'!T90</f>
        <v/>
      </c>
    </row>
    <row r="106" spans="1:10" x14ac:dyDescent="0.15">
      <c r="A106" s="22">
        <v>105</v>
      </c>
      <c r="B106" s="23" t="s">
        <v>3350</v>
      </c>
      <c r="C106" s="24">
        <f>+'105.長篠地区多目的広場'!X18</f>
        <v>12836</v>
      </c>
      <c r="D106" s="25" t="str">
        <f>+'105.長篠地区多目的広場'!Y18</f>
        <v/>
      </c>
      <c r="E106" s="26" t="str">
        <f>+'105.長篠地区多目的広場'!AB18</f>
        <v/>
      </c>
      <c r="F106" s="27">
        <f>+'105.長篠地区多目的広場'!Z18</f>
        <v>359408</v>
      </c>
      <c r="G106" s="28" t="str">
        <f>+'105.長篠地区多目的広場'!AA18</f>
        <v/>
      </c>
      <c r="H106" s="29" t="str">
        <f>+'105.長篠地区多目的広場'!AC18</f>
        <v/>
      </c>
      <c r="I106" s="260" t="str">
        <f>+'105.長篠地区多目的広場'!AD18</f>
        <v/>
      </c>
      <c r="J106" s="30" t="str">
        <f>+'105.長篠地区多目的広場'!T20</f>
        <v/>
      </c>
    </row>
    <row r="107" spans="1:10" x14ac:dyDescent="0.15">
      <c r="A107" s="22">
        <v>106</v>
      </c>
      <c r="B107" s="23" t="s">
        <v>3351</v>
      </c>
      <c r="C107" s="24">
        <f>+'106.山吉田トレーニングセンター'!X25</f>
        <v>518676</v>
      </c>
      <c r="D107" s="25" t="str">
        <f>+'106.山吉田トレーニングセンター'!Y25</f>
        <v/>
      </c>
      <c r="E107" s="26" t="str">
        <f>+'106.山吉田トレーニングセンター'!AB25</f>
        <v/>
      </c>
      <c r="F107" s="27">
        <f>+'106.山吉田トレーニングセンター'!Z25</f>
        <v>14522928</v>
      </c>
      <c r="G107" s="28" t="str">
        <f>+'106.山吉田トレーニングセンター'!AA25</f>
        <v/>
      </c>
      <c r="H107" s="29" t="str">
        <f>+'106.山吉田トレーニングセンター'!AC25</f>
        <v/>
      </c>
      <c r="I107" s="260" t="str">
        <f>+'106.山吉田トレーニングセンター'!AD25</f>
        <v/>
      </c>
      <c r="J107" s="30" t="str">
        <f>+'106.山吉田トレーニングセンター'!T27</f>
        <v/>
      </c>
    </row>
    <row r="108" spans="1:10" x14ac:dyDescent="0.15">
      <c r="A108" s="22">
        <v>107</v>
      </c>
      <c r="B108" s="23" t="s">
        <v>3352</v>
      </c>
      <c r="C108" s="24">
        <f>+'107.鳳来卓球場'!X26</f>
        <v>144631</v>
      </c>
      <c r="D108" s="25" t="str">
        <f>+'107.鳳来卓球場'!Y26</f>
        <v/>
      </c>
      <c r="E108" s="26" t="str">
        <f>+'107.鳳来卓球場'!AB26</f>
        <v/>
      </c>
      <c r="F108" s="27">
        <f>+'107.鳳来卓球場'!Z26</f>
        <v>4049668</v>
      </c>
      <c r="G108" s="28" t="str">
        <f>+'107.鳳来卓球場'!AA26</f>
        <v/>
      </c>
      <c r="H108" s="29" t="str">
        <f>+'107.鳳来卓球場'!AC26</f>
        <v/>
      </c>
      <c r="I108" s="260" t="str">
        <f>+'107.鳳来卓球場'!AD26</f>
        <v/>
      </c>
      <c r="J108" s="30" t="str">
        <f>+'107.鳳来卓球場'!T28</f>
        <v/>
      </c>
    </row>
    <row r="109" spans="1:10" x14ac:dyDescent="0.15">
      <c r="A109" s="22">
        <v>108</v>
      </c>
      <c r="B109" s="23" t="s">
        <v>3353</v>
      </c>
      <c r="C109" s="24">
        <f>+'108.新城まちなみ情報センター'!X38</f>
        <v>124309</v>
      </c>
      <c r="D109" s="25" t="str">
        <f>+'108.新城まちなみ情報センター'!Y38</f>
        <v/>
      </c>
      <c r="E109" s="26" t="str">
        <f>+'108.新城まちなみ情報センター'!AB38</f>
        <v/>
      </c>
      <c r="F109" s="27">
        <f>+'108.新城まちなみ情報センター'!Z38</f>
        <v>3480652</v>
      </c>
      <c r="G109" s="28" t="str">
        <f>+'108.新城まちなみ情報センター'!AA38</f>
        <v/>
      </c>
      <c r="H109" s="29" t="str">
        <f>+'108.新城まちなみ情報センター'!AC38</f>
        <v/>
      </c>
      <c r="I109" s="260" t="str">
        <f>+'108.新城まちなみ情報センター'!AD38</f>
        <v/>
      </c>
      <c r="J109" s="30" t="str">
        <f>+'108.新城まちなみ情報センター'!T40</f>
        <v/>
      </c>
    </row>
    <row r="110" spans="1:10" x14ac:dyDescent="0.15">
      <c r="A110" s="22">
        <v>109</v>
      </c>
      <c r="B110" s="23" t="s">
        <v>3354</v>
      </c>
      <c r="C110" s="24">
        <f>+'109.リフレッシュセンター'!X28</f>
        <v>371511</v>
      </c>
      <c r="D110" s="25" t="str">
        <f>+'109.リフレッシュセンター'!Y28</f>
        <v/>
      </c>
      <c r="E110" s="26" t="str">
        <f>+'109.リフレッシュセンター'!AB28</f>
        <v/>
      </c>
      <c r="F110" s="27">
        <f>+'109.リフレッシュセンター'!Z28</f>
        <v>10402308</v>
      </c>
      <c r="G110" s="28" t="str">
        <f>+'109.リフレッシュセンター'!AA28</f>
        <v/>
      </c>
      <c r="H110" s="29" t="str">
        <f>+'109.リフレッシュセンター'!AC28</f>
        <v/>
      </c>
      <c r="I110" s="260" t="str">
        <f>+'109.リフレッシュセンター'!AD28</f>
        <v/>
      </c>
      <c r="J110" s="30" t="str">
        <f>+'109.リフレッシュセンター'!T30</f>
        <v/>
      </c>
    </row>
    <row r="111" spans="1:10" x14ac:dyDescent="0.15">
      <c r="A111" s="22">
        <v>110</v>
      </c>
      <c r="B111" s="23" t="s">
        <v>3046</v>
      </c>
      <c r="C111" s="24">
        <f>+'110.し尿等下水道投入施設'!X29</f>
        <v>64442</v>
      </c>
      <c r="D111" s="25" t="str">
        <f>+'110.し尿等下水道投入施設'!Y29</f>
        <v/>
      </c>
      <c r="E111" s="26" t="str">
        <f>+'110.し尿等下水道投入施設'!AB29</f>
        <v/>
      </c>
      <c r="F111" s="27">
        <f>+'110.し尿等下水道投入施設'!Z29</f>
        <v>1804376</v>
      </c>
      <c r="G111" s="28" t="str">
        <f>+'110.し尿等下水道投入施設'!AA29</f>
        <v/>
      </c>
      <c r="H111" s="29" t="str">
        <f>+'110.し尿等下水道投入施設'!AC29</f>
        <v/>
      </c>
      <c r="I111" s="260" t="str">
        <f>+'110.し尿等下水道投入施設'!AD29</f>
        <v/>
      </c>
      <c r="J111" s="30" t="str">
        <f>+'110.し尿等下水道投入施設'!T31</f>
        <v/>
      </c>
    </row>
    <row r="112" spans="1:10" x14ac:dyDescent="0.15">
      <c r="A112" s="22">
        <v>111</v>
      </c>
      <c r="B112" s="23" t="s">
        <v>3355</v>
      </c>
      <c r="C112" s="24">
        <f>+'111.鳥原一般廃棄物管理型埋立処分場'!X15</f>
        <v>49644</v>
      </c>
      <c r="D112" s="25" t="str">
        <f>+'111.鳥原一般廃棄物管理型埋立処分場'!Y15</f>
        <v/>
      </c>
      <c r="E112" s="26" t="str">
        <f>+'111.鳥原一般廃棄物管理型埋立処分場'!AB15</f>
        <v/>
      </c>
      <c r="F112" s="27">
        <f>+'111.鳥原一般廃棄物管理型埋立処分場'!Z15</f>
        <v>1390032</v>
      </c>
      <c r="G112" s="28" t="str">
        <f>+'111.鳥原一般廃棄物管理型埋立処分場'!AA15</f>
        <v/>
      </c>
      <c r="H112" s="29" t="str">
        <f>+'111.鳥原一般廃棄物管理型埋立処分場'!AC15</f>
        <v/>
      </c>
      <c r="I112" s="260" t="str">
        <f>+'111.鳥原一般廃棄物管理型埋立処分場'!AD15</f>
        <v/>
      </c>
      <c r="J112" s="30" t="str">
        <f>+'111.鳥原一般廃棄物管理型埋立処分場'!T17</f>
        <v/>
      </c>
    </row>
    <row r="113" spans="1:10" x14ac:dyDescent="0.15">
      <c r="A113" s="22">
        <v>112</v>
      </c>
      <c r="B113" s="23" t="s">
        <v>3356</v>
      </c>
      <c r="C113" s="24">
        <f>+'112.七郷一般廃棄物管理型埋立処分場'!X15</f>
        <v>49644</v>
      </c>
      <c r="D113" s="25" t="str">
        <f>+'112.七郷一般廃棄物管理型埋立処分場'!Y15</f>
        <v/>
      </c>
      <c r="E113" s="26" t="str">
        <f>+'112.七郷一般廃棄物管理型埋立処分場'!AB15</f>
        <v/>
      </c>
      <c r="F113" s="27">
        <f>+'112.七郷一般廃棄物管理型埋立処分場'!Z15</f>
        <v>1390032</v>
      </c>
      <c r="G113" s="28" t="str">
        <f>+'112.七郷一般廃棄物管理型埋立処分場'!AA15</f>
        <v/>
      </c>
      <c r="H113" s="29" t="str">
        <f>+'112.七郷一般廃棄物管理型埋立処分場'!AC15</f>
        <v/>
      </c>
      <c r="I113" s="260" t="str">
        <f>+'112.七郷一般廃棄物管理型埋立処分場'!AD15</f>
        <v/>
      </c>
      <c r="J113" s="30" t="str">
        <f>+'112.七郷一般廃棄物管理型埋立処分場'!T17</f>
        <v/>
      </c>
    </row>
    <row r="114" spans="1:10" x14ac:dyDescent="0.15">
      <c r="A114" s="22">
        <v>113</v>
      </c>
      <c r="B114" s="23" t="s">
        <v>3242</v>
      </c>
      <c r="C114" s="24">
        <f>+'113.しんしろ斎苑'!X120</f>
        <v>895311</v>
      </c>
      <c r="D114" s="25" t="str">
        <f>+'113.しんしろ斎苑'!Y120</f>
        <v/>
      </c>
      <c r="E114" s="26" t="str">
        <f>+'113.しんしろ斎苑'!AB120</f>
        <v/>
      </c>
      <c r="F114" s="27">
        <f>+'113.しんしろ斎苑'!Z120</f>
        <v>25068708</v>
      </c>
      <c r="G114" s="28" t="str">
        <f>+'113.しんしろ斎苑'!AA120</f>
        <v/>
      </c>
      <c r="H114" s="29" t="str">
        <f>+'113.しんしろ斎苑'!AC120</f>
        <v/>
      </c>
      <c r="I114" s="260" t="str">
        <f>+'113.しんしろ斎苑'!AD120</f>
        <v/>
      </c>
      <c r="J114" s="30" t="str">
        <f>+'113.しんしろ斎苑'!T122</f>
        <v/>
      </c>
    </row>
    <row r="115" spans="1:10" ht="12.75" thickBot="1" x14ac:dyDescent="0.2">
      <c r="A115" s="31"/>
      <c r="B115" s="32" t="s">
        <v>40</v>
      </c>
      <c r="C115" s="33">
        <f>SUBTOTAL(109,テーブル1[既設照明
消費電気量
(10年/kwh)])</f>
        <v>22829717</v>
      </c>
      <c r="D115" s="34">
        <f>SUBTOTAL(109,テーブル1[ＬＥＤ照明
消費電気量
(10年/kwh)])</f>
        <v>0</v>
      </c>
      <c r="E115" s="35">
        <f>SUBTOTAL(109,テーブル1[10年間
消費電力削減量
(kwh)])</f>
        <v>0</v>
      </c>
      <c r="F115" s="36">
        <f>SUBTOTAL(109,テーブル1[既設照明
電気使用料
(10年/円)])</f>
        <v>639232076</v>
      </c>
      <c r="G115" s="37">
        <f>SUBTOTAL(109,テーブル1[ＬＥＤ照明
電気使用料
(10年/円)])</f>
        <v>0</v>
      </c>
      <c r="H115" s="38">
        <f>SUBTOTAL(109,テーブル1[10年間
電気使用料削減額
(円)])</f>
        <v>0</v>
      </c>
      <c r="I115" s="261">
        <f>SUBTOTAL(109,テーブル1[10年間
二酸化炭素削減量
(t-CO2)])</f>
        <v>0</v>
      </c>
      <c r="J115" s="39">
        <f>SUBTOTAL(109,テーブル1[リース総額
(10年/円/税込)])</f>
        <v>0</v>
      </c>
    </row>
  </sheetData>
  <sheetProtection algorithmName="SHA-512" hashValue="ZLU1opP10+DxuFJaLkhOfYdYB6OyNITOLAeo1iZRydVz8J9YPyvpDTkSXTZgxZZcI8lensnvZ5SQsEUvY5AF3A==" saltValue="N/waq26O4TEgymynTTEvJw==" spinCount="100000" sheet="1" objects="1" scenarios="1"/>
  <phoneticPr fontId="1"/>
  <pageMargins left="0.23622047244094491" right="0.23622047244094491" top="0.74803149606299213" bottom="0.74803149606299213" header="0.31496062992125984" footer="0.31496062992125984"/>
  <pageSetup paperSize="8" scale="85" fitToHeight="0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7CE7-C729-4C68-A421-CC1EC1A88202}">
  <sheetPr>
    <pageSetUpPr fitToPage="1"/>
  </sheetPr>
  <dimension ref="A1:AD63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18</v>
      </c>
      <c r="D1" s="41" t="s">
        <v>1</v>
      </c>
      <c r="E1" s="42" t="s">
        <v>863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864</v>
      </c>
      <c r="D5" s="66" t="s">
        <v>940</v>
      </c>
      <c r="E5" s="64" t="s">
        <v>900</v>
      </c>
      <c r="F5" s="67" t="s">
        <v>36</v>
      </c>
      <c r="G5" s="67" t="s">
        <v>935</v>
      </c>
      <c r="H5" s="74">
        <v>42</v>
      </c>
      <c r="I5" s="74">
        <v>21</v>
      </c>
      <c r="J5" s="74">
        <v>2</v>
      </c>
      <c r="K5" s="127">
        <f>+I5*J5</f>
        <v>42</v>
      </c>
      <c r="L5" s="64" t="s">
        <v>3512</v>
      </c>
      <c r="M5" s="162"/>
      <c r="N5" s="162"/>
      <c r="O5" s="163"/>
      <c r="P5" s="164"/>
      <c r="Q5" s="165"/>
      <c r="R5" s="137">
        <f>+I5</f>
        <v>21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34574</v>
      </c>
      <c r="Y5" s="75" t="str">
        <f>IFERROR(IF(Q5="","",ROUNDDOWN(Q5/1000*R5*U5*V5*W5,0)),"-")</f>
        <v/>
      </c>
      <c r="Z5" s="73">
        <f>IFERROR(IF(H5="","",ROUNDDOWN(X5*$V$2,0)),"-")</f>
        <v>968072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770</v>
      </c>
      <c r="D6" s="135">
        <v>3700</v>
      </c>
      <c r="E6" s="133" t="s">
        <v>901</v>
      </c>
      <c r="F6" s="82" t="s">
        <v>36</v>
      </c>
      <c r="G6" s="82" t="s">
        <v>79</v>
      </c>
      <c r="H6" s="84">
        <v>42</v>
      </c>
      <c r="I6" s="84">
        <v>4</v>
      </c>
      <c r="J6" s="84">
        <v>2</v>
      </c>
      <c r="K6" s="136">
        <f>+I6*J6</f>
        <v>8</v>
      </c>
      <c r="L6" s="133" t="s">
        <v>3511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6585</v>
      </c>
      <c r="Y6" s="85" t="str">
        <f>IFERROR(IF(Q6="","",ROUNDDOWN(Q6/1000*R6*U6*V6*W6,0)),"-")</f>
        <v/>
      </c>
      <c r="Z6" s="94">
        <f>IFERROR(IF(H6="","",ROUNDDOWN(X6*$V$2,0)),"-")</f>
        <v>184380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770</v>
      </c>
      <c r="D7" s="135">
        <v>3700</v>
      </c>
      <c r="E7" s="133" t="s">
        <v>902</v>
      </c>
      <c r="F7" s="82" t="s">
        <v>936</v>
      </c>
      <c r="G7" s="82" t="s">
        <v>353</v>
      </c>
      <c r="H7" s="84">
        <v>85</v>
      </c>
      <c r="I7" s="84">
        <v>7</v>
      </c>
      <c r="J7" s="84">
        <v>1</v>
      </c>
      <c r="K7" s="136">
        <f t="shared" ref="K7:K57" si="3">+I7*J7</f>
        <v>7</v>
      </c>
      <c r="L7" s="133" t="s">
        <v>3511</v>
      </c>
      <c r="M7" s="162"/>
      <c r="N7" s="162"/>
      <c r="O7" s="163"/>
      <c r="P7" s="164"/>
      <c r="Q7" s="165"/>
      <c r="R7" s="137">
        <f t="shared" ref="R7:R57" si="4">+I7</f>
        <v>7</v>
      </c>
      <c r="S7" s="170"/>
      <c r="T7" s="176" t="str">
        <f t="shared" ref="T7:T57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57" si="6">IFERROR(IF(H7="","",ROUNDDOWN(H7/1000*K7*U7*V7*W7,0)),"-")</f>
        <v>11662</v>
      </c>
      <c r="Y7" s="85" t="str">
        <f t="shared" ref="Y7:Y57" si="7">IFERROR(IF(Q7="","",ROUNDDOWN(Q7/1000*R7*U7*V7*W7,0)),"-")</f>
        <v/>
      </c>
      <c r="Z7" s="94">
        <f t="shared" ref="Z7:Z57" si="8">IFERROR(IF(H7="","",ROUNDDOWN(X7*$V$2,0)),"-")</f>
        <v>326536</v>
      </c>
      <c r="AA7" s="85" t="str">
        <f t="shared" ref="AA7:AA57" si="9">IFERROR(IF(Q7="","",ROUNDDOWN(Y7*$V$2,0)),"-")</f>
        <v/>
      </c>
      <c r="AB7" s="94" t="str">
        <f t="shared" ref="AB7:AB57" si="10">IFERROR(IF(Q7="","",ROUNDDOWN(X7-Y7,0)),"-")</f>
        <v/>
      </c>
      <c r="AC7" s="95" t="str">
        <f t="shared" ref="AC7:AC57" si="11">IFERROR(IF(Q7="","",ROUNDDOWN(Z7-AA7,0)),"-")</f>
        <v/>
      </c>
      <c r="AD7" s="178" t="str">
        <f t="shared" ref="AD7:AD57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865</v>
      </c>
      <c r="D8" s="135">
        <v>3000</v>
      </c>
      <c r="E8" s="133" t="s">
        <v>903</v>
      </c>
      <c r="F8" s="82" t="s">
        <v>36</v>
      </c>
      <c r="G8" s="82" t="s">
        <v>142</v>
      </c>
      <c r="H8" s="84">
        <v>42</v>
      </c>
      <c r="I8" s="84">
        <v>1</v>
      </c>
      <c r="J8" s="84">
        <v>2</v>
      </c>
      <c r="K8" s="136">
        <f>+I8*J8</f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2</v>
      </c>
      <c r="V8" s="84">
        <v>245</v>
      </c>
      <c r="W8" s="85">
        <v>10</v>
      </c>
      <c r="X8" s="94">
        <f t="shared" si="6"/>
        <v>411</v>
      </c>
      <c r="Y8" s="85" t="str">
        <f t="shared" si="7"/>
        <v/>
      </c>
      <c r="Z8" s="94">
        <f t="shared" si="8"/>
        <v>11508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866</v>
      </c>
      <c r="D9" s="135">
        <v>2400</v>
      </c>
      <c r="E9" s="133" t="s">
        <v>904</v>
      </c>
      <c r="F9" s="82" t="s">
        <v>424</v>
      </c>
      <c r="G9" s="82" t="s">
        <v>106</v>
      </c>
      <c r="H9" s="84">
        <v>72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1411</v>
      </c>
      <c r="Y9" s="85" t="str">
        <f t="shared" si="7"/>
        <v/>
      </c>
      <c r="Z9" s="94">
        <f t="shared" si="8"/>
        <v>39508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866</v>
      </c>
      <c r="D10" s="135">
        <v>2400</v>
      </c>
      <c r="E10" s="133" t="s">
        <v>905</v>
      </c>
      <c r="F10" s="82" t="s">
        <v>372</v>
      </c>
      <c r="G10" s="82" t="s">
        <v>69</v>
      </c>
      <c r="H10" s="84">
        <v>13</v>
      </c>
      <c r="I10" s="84">
        <v>2</v>
      </c>
      <c r="J10" s="84">
        <v>1</v>
      </c>
      <c r="K10" s="136">
        <f t="shared" si="3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8</v>
      </c>
      <c r="V10" s="84">
        <v>245</v>
      </c>
      <c r="W10" s="85">
        <v>10</v>
      </c>
      <c r="X10" s="94">
        <f t="shared" si="6"/>
        <v>509</v>
      </c>
      <c r="Y10" s="85" t="str">
        <f t="shared" si="7"/>
        <v/>
      </c>
      <c r="Z10" s="94">
        <f t="shared" si="8"/>
        <v>14252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934</v>
      </c>
      <c r="D11" s="135">
        <v>3000</v>
      </c>
      <c r="E11" s="133" t="s">
        <v>903</v>
      </c>
      <c r="F11" s="82" t="s">
        <v>36</v>
      </c>
      <c r="G11" s="82" t="s">
        <v>142</v>
      </c>
      <c r="H11" s="84">
        <v>42</v>
      </c>
      <c r="I11" s="84">
        <v>1</v>
      </c>
      <c r="J11" s="84">
        <v>2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411</v>
      </c>
      <c r="Y11" s="85" t="str">
        <f t="shared" si="7"/>
        <v/>
      </c>
      <c r="Z11" s="94">
        <f t="shared" si="8"/>
        <v>11508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867</v>
      </c>
      <c r="D12" s="135">
        <v>2400</v>
      </c>
      <c r="E12" s="133" t="s">
        <v>903</v>
      </c>
      <c r="F12" s="82" t="s">
        <v>36</v>
      </c>
      <c r="G12" s="82" t="s">
        <v>142</v>
      </c>
      <c r="H12" s="179">
        <v>42</v>
      </c>
      <c r="I12" s="84">
        <v>1</v>
      </c>
      <c r="J12" s="84">
        <v>2</v>
      </c>
      <c r="K12" s="136">
        <f t="shared" si="3"/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245</v>
      </c>
      <c r="W12" s="85">
        <v>10</v>
      </c>
      <c r="X12" s="94">
        <f t="shared" si="6"/>
        <v>411</v>
      </c>
      <c r="Y12" s="85" t="str">
        <f t="shared" si="7"/>
        <v/>
      </c>
      <c r="Z12" s="94">
        <f t="shared" si="8"/>
        <v>11508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868</v>
      </c>
      <c r="D13" s="135">
        <v>2700</v>
      </c>
      <c r="E13" s="133" t="s">
        <v>906</v>
      </c>
      <c r="F13" s="82" t="s">
        <v>36</v>
      </c>
      <c r="G13" s="82" t="s">
        <v>937</v>
      </c>
      <c r="H13" s="84">
        <v>42</v>
      </c>
      <c r="I13" s="84">
        <v>1</v>
      </c>
      <c r="J13" s="84">
        <v>2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1646</v>
      </c>
      <c r="Y13" s="85" t="str">
        <f t="shared" si="7"/>
        <v/>
      </c>
      <c r="Z13" s="94">
        <f t="shared" si="8"/>
        <v>46088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869</v>
      </c>
      <c r="D14" s="135">
        <v>2700</v>
      </c>
      <c r="E14" s="133" t="s">
        <v>907</v>
      </c>
      <c r="F14" s="82" t="s">
        <v>24</v>
      </c>
      <c r="G14" s="82" t="s">
        <v>938</v>
      </c>
      <c r="H14" s="84">
        <v>42</v>
      </c>
      <c r="I14" s="84">
        <v>1</v>
      </c>
      <c r="J14" s="84">
        <v>1</v>
      </c>
      <c r="K14" s="136">
        <f t="shared" si="3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823</v>
      </c>
      <c r="Y14" s="85" t="str">
        <f t="shared" si="7"/>
        <v/>
      </c>
      <c r="Z14" s="94">
        <f t="shared" si="8"/>
        <v>23044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870</v>
      </c>
      <c r="D15" s="135">
        <v>2700</v>
      </c>
      <c r="E15" s="133" t="s">
        <v>906</v>
      </c>
      <c r="F15" s="82" t="s">
        <v>36</v>
      </c>
      <c r="G15" s="82" t="s">
        <v>937</v>
      </c>
      <c r="H15" s="84">
        <v>42</v>
      </c>
      <c r="I15" s="84">
        <v>2</v>
      </c>
      <c r="J15" s="84">
        <v>2</v>
      </c>
      <c r="K15" s="136">
        <f t="shared" si="3"/>
        <v>4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3292</v>
      </c>
      <c r="Y15" s="85" t="str">
        <f t="shared" si="7"/>
        <v/>
      </c>
      <c r="Z15" s="94">
        <f t="shared" si="8"/>
        <v>92176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871</v>
      </c>
      <c r="D16" s="135">
        <v>2700</v>
      </c>
      <c r="E16" s="133" t="s">
        <v>907</v>
      </c>
      <c r="F16" s="82" t="s">
        <v>24</v>
      </c>
      <c r="G16" s="82" t="s">
        <v>938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245</v>
      </c>
      <c r="W16" s="85">
        <v>10</v>
      </c>
      <c r="X16" s="94">
        <f t="shared" si="6"/>
        <v>205</v>
      </c>
      <c r="Y16" s="85" t="str">
        <f t="shared" si="7"/>
        <v/>
      </c>
      <c r="Z16" s="94">
        <f t="shared" si="8"/>
        <v>5740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872</v>
      </c>
      <c r="D17" s="135">
        <v>2700</v>
      </c>
      <c r="E17" s="133" t="s">
        <v>908</v>
      </c>
      <c r="F17" s="82" t="s">
        <v>24</v>
      </c>
      <c r="G17" s="82" t="s">
        <v>939</v>
      </c>
      <c r="H17" s="84">
        <v>42</v>
      </c>
      <c r="I17" s="84">
        <v>2</v>
      </c>
      <c r="J17" s="84">
        <v>1</v>
      </c>
      <c r="K17" s="136">
        <f t="shared" si="3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1646</v>
      </c>
      <c r="Y17" s="85" t="str">
        <f t="shared" si="7"/>
        <v/>
      </c>
      <c r="Z17" s="94">
        <f t="shared" si="8"/>
        <v>46088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872</v>
      </c>
      <c r="D18" s="135">
        <v>2700</v>
      </c>
      <c r="E18" s="133" t="s">
        <v>906</v>
      </c>
      <c r="F18" s="82" t="s">
        <v>36</v>
      </c>
      <c r="G18" s="82" t="s">
        <v>937</v>
      </c>
      <c r="H18" s="84">
        <v>42</v>
      </c>
      <c r="I18" s="84">
        <v>6</v>
      </c>
      <c r="J18" s="84">
        <v>2</v>
      </c>
      <c r="K18" s="136">
        <f t="shared" si="3"/>
        <v>12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6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9878</v>
      </c>
      <c r="Y18" s="85" t="str">
        <f t="shared" si="7"/>
        <v/>
      </c>
      <c r="Z18" s="94">
        <f t="shared" si="8"/>
        <v>276584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872</v>
      </c>
      <c r="D19" s="135">
        <v>2700</v>
      </c>
      <c r="E19" s="133" t="s">
        <v>907</v>
      </c>
      <c r="F19" s="82" t="s">
        <v>24</v>
      </c>
      <c r="G19" s="82" t="s">
        <v>938</v>
      </c>
      <c r="H19" s="84">
        <v>42</v>
      </c>
      <c r="I19" s="84">
        <v>2</v>
      </c>
      <c r="J19" s="84">
        <v>1</v>
      </c>
      <c r="K19" s="136">
        <f t="shared" si="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1646</v>
      </c>
      <c r="Y19" s="85" t="str">
        <f t="shared" si="7"/>
        <v/>
      </c>
      <c r="Z19" s="94">
        <f t="shared" si="8"/>
        <v>46088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873</v>
      </c>
      <c r="D20" s="135">
        <v>2400</v>
      </c>
      <c r="E20" s="133" t="s">
        <v>904</v>
      </c>
      <c r="F20" s="82" t="s">
        <v>424</v>
      </c>
      <c r="G20" s="82" t="s">
        <v>106</v>
      </c>
      <c r="H20" s="84">
        <v>72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1411</v>
      </c>
      <c r="Y20" s="85" t="str">
        <f t="shared" si="7"/>
        <v/>
      </c>
      <c r="Z20" s="94">
        <f t="shared" si="8"/>
        <v>39508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18</v>
      </c>
      <c r="B21" s="134">
        <v>1</v>
      </c>
      <c r="C21" s="134" t="s">
        <v>874</v>
      </c>
      <c r="D21" s="135">
        <v>2400</v>
      </c>
      <c r="E21" s="133" t="s">
        <v>909</v>
      </c>
      <c r="F21" s="82" t="s">
        <v>145</v>
      </c>
      <c r="G21" s="82" t="s">
        <v>75</v>
      </c>
      <c r="H21" s="84">
        <v>22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431</v>
      </c>
      <c r="Y21" s="85" t="str">
        <f t="shared" si="7"/>
        <v/>
      </c>
      <c r="Z21" s="94">
        <f t="shared" si="8"/>
        <v>12068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19</v>
      </c>
      <c r="B22" s="134">
        <v>1</v>
      </c>
      <c r="C22" s="134" t="s">
        <v>875</v>
      </c>
      <c r="D22" s="135">
        <v>2400</v>
      </c>
      <c r="E22" s="133" t="s">
        <v>905</v>
      </c>
      <c r="F22" s="82" t="s">
        <v>372</v>
      </c>
      <c r="G22" s="82" t="s">
        <v>69</v>
      </c>
      <c r="H22" s="84">
        <v>13</v>
      </c>
      <c r="I22" s="84">
        <v>3</v>
      </c>
      <c r="J22" s="84">
        <v>1</v>
      </c>
      <c r="K22" s="136">
        <f t="shared" si="3"/>
        <v>3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3</v>
      </c>
      <c r="S22" s="170"/>
      <c r="T22" s="176" t="str">
        <f t="shared" si="5"/>
        <v/>
      </c>
      <c r="U22" s="94">
        <v>2</v>
      </c>
      <c r="V22" s="84">
        <v>245</v>
      </c>
      <c r="W22" s="85">
        <v>10</v>
      </c>
      <c r="X22" s="94">
        <f t="shared" si="6"/>
        <v>191</v>
      </c>
      <c r="Y22" s="85" t="str">
        <f t="shared" si="7"/>
        <v/>
      </c>
      <c r="Z22" s="94">
        <f t="shared" si="8"/>
        <v>5348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20</v>
      </c>
      <c r="B23" s="134">
        <v>1</v>
      </c>
      <c r="C23" s="134" t="s">
        <v>875</v>
      </c>
      <c r="D23" s="135">
        <v>2400</v>
      </c>
      <c r="E23" s="133" t="s">
        <v>620</v>
      </c>
      <c r="F23" s="82" t="s">
        <v>504</v>
      </c>
      <c r="G23" s="82" t="s">
        <v>75</v>
      </c>
      <c r="H23" s="84">
        <v>13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2</v>
      </c>
      <c r="V23" s="84">
        <v>245</v>
      </c>
      <c r="W23" s="85">
        <v>10</v>
      </c>
      <c r="X23" s="94">
        <f t="shared" si="6"/>
        <v>63</v>
      </c>
      <c r="Y23" s="85" t="str">
        <f t="shared" si="7"/>
        <v/>
      </c>
      <c r="Z23" s="94">
        <f t="shared" si="8"/>
        <v>1764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21</v>
      </c>
      <c r="B24" s="134">
        <v>1</v>
      </c>
      <c r="C24" s="134" t="s">
        <v>876</v>
      </c>
      <c r="D24" s="135">
        <v>2400</v>
      </c>
      <c r="E24" s="133" t="s">
        <v>905</v>
      </c>
      <c r="F24" s="82" t="s">
        <v>372</v>
      </c>
      <c r="G24" s="82" t="s">
        <v>69</v>
      </c>
      <c r="H24" s="84">
        <v>13</v>
      </c>
      <c r="I24" s="84">
        <v>2</v>
      </c>
      <c r="J24" s="84">
        <v>1</v>
      </c>
      <c r="K24" s="136">
        <f t="shared" si="3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2</v>
      </c>
      <c r="V24" s="84">
        <v>245</v>
      </c>
      <c r="W24" s="85">
        <v>10</v>
      </c>
      <c r="X24" s="94">
        <f t="shared" si="6"/>
        <v>127</v>
      </c>
      <c r="Y24" s="85" t="str">
        <f t="shared" si="7"/>
        <v/>
      </c>
      <c r="Z24" s="94">
        <f t="shared" si="8"/>
        <v>3556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22</v>
      </c>
      <c r="B25" s="134">
        <v>1</v>
      </c>
      <c r="C25" s="134" t="s">
        <v>876</v>
      </c>
      <c r="D25" s="135">
        <v>2400</v>
      </c>
      <c r="E25" s="133" t="s">
        <v>620</v>
      </c>
      <c r="F25" s="82" t="s">
        <v>504</v>
      </c>
      <c r="G25" s="82" t="s">
        <v>75</v>
      </c>
      <c r="H25" s="84">
        <v>13</v>
      </c>
      <c r="I25" s="84">
        <v>2</v>
      </c>
      <c r="J25" s="84">
        <v>1</v>
      </c>
      <c r="K25" s="136">
        <f t="shared" si="3"/>
        <v>2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2</v>
      </c>
      <c r="V25" s="84">
        <v>245</v>
      </c>
      <c r="W25" s="85">
        <v>10</v>
      </c>
      <c r="X25" s="94">
        <f t="shared" si="6"/>
        <v>127</v>
      </c>
      <c r="Y25" s="85" t="str">
        <f t="shared" si="7"/>
        <v/>
      </c>
      <c r="Z25" s="94">
        <f t="shared" si="8"/>
        <v>3556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23</v>
      </c>
      <c r="B26" s="134">
        <v>1</v>
      </c>
      <c r="C26" s="134" t="s">
        <v>877</v>
      </c>
      <c r="D26" s="135">
        <v>2400</v>
      </c>
      <c r="E26" s="133" t="s">
        <v>905</v>
      </c>
      <c r="F26" s="82" t="s">
        <v>372</v>
      </c>
      <c r="G26" s="82" t="s">
        <v>69</v>
      </c>
      <c r="H26" s="84">
        <v>13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254</v>
      </c>
      <c r="Y26" s="85" t="str">
        <f t="shared" si="7"/>
        <v/>
      </c>
      <c r="Z26" s="94">
        <f t="shared" si="8"/>
        <v>7112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24</v>
      </c>
      <c r="B27" s="134">
        <v>1</v>
      </c>
      <c r="C27" s="134" t="s">
        <v>877</v>
      </c>
      <c r="D27" s="135">
        <v>2400</v>
      </c>
      <c r="E27" s="133" t="s">
        <v>903</v>
      </c>
      <c r="F27" s="82" t="s">
        <v>36</v>
      </c>
      <c r="G27" s="82" t="s">
        <v>142</v>
      </c>
      <c r="H27" s="84">
        <v>42</v>
      </c>
      <c r="I27" s="84">
        <v>1</v>
      </c>
      <c r="J27" s="84">
        <v>2</v>
      </c>
      <c r="K27" s="136">
        <f t="shared" si="3"/>
        <v>2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8</v>
      </c>
      <c r="V27" s="84">
        <v>245</v>
      </c>
      <c r="W27" s="85">
        <v>10</v>
      </c>
      <c r="X27" s="94">
        <f t="shared" si="6"/>
        <v>1646</v>
      </c>
      <c r="Y27" s="85" t="str">
        <f t="shared" si="7"/>
        <v/>
      </c>
      <c r="Z27" s="94">
        <f t="shared" si="8"/>
        <v>46088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25</v>
      </c>
      <c r="B28" s="134">
        <v>1</v>
      </c>
      <c r="C28" s="134" t="s">
        <v>878</v>
      </c>
      <c r="D28" s="135">
        <v>2700</v>
      </c>
      <c r="E28" s="133" t="s">
        <v>910</v>
      </c>
      <c r="F28" s="82" t="s">
        <v>478</v>
      </c>
      <c r="G28" s="82" t="s">
        <v>479</v>
      </c>
      <c r="H28" s="84">
        <v>22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24</v>
      </c>
      <c r="V28" s="84">
        <v>365</v>
      </c>
      <c r="W28" s="85">
        <v>10</v>
      </c>
      <c r="X28" s="94">
        <f t="shared" si="6"/>
        <v>1927</v>
      </c>
      <c r="Y28" s="85" t="str">
        <f t="shared" si="7"/>
        <v/>
      </c>
      <c r="Z28" s="94">
        <f t="shared" si="8"/>
        <v>53956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26</v>
      </c>
      <c r="B29" s="134">
        <v>1</v>
      </c>
      <c r="C29" s="134" t="s">
        <v>878</v>
      </c>
      <c r="D29" s="135">
        <v>2700</v>
      </c>
      <c r="E29" s="133" t="s">
        <v>911</v>
      </c>
      <c r="F29" s="82" t="s">
        <v>414</v>
      </c>
      <c r="G29" s="82" t="s">
        <v>924</v>
      </c>
      <c r="H29" s="84">
        <v>18</v>
      </c>
      <c r="I29" s="84">
        <v>9</v>
      </c>
      <c r="J29" s="84">
        <v>1</v>
      </c>
      <c r="K29" s="136">
        <f t="shared" si="3"/>
        <v>9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9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6"/>
        <v>3175</v>
      </c>
      <c r="Y29" s="85" t="str">
        <f t="shared" si="7"/>
        <v/>
      </c>
      <c r="Z29" s="94">
        <f t="shared" si="8"/>
        <v>88900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27</v>
      </c>
      <c r="B30" s="134">
        <v>1</v>
      </c>
      <c r="C30" s="134" t="s">
        <v>878</v>
      </c>
      <c r="D30" s="135">
        <v>2700</v>
      </c>
      <c r="E30" s="133" t="s">
        <v>912</v>
      </c>
      <c r="F30" s="82" t="s">
        <v>414</v>
      </c>
      <c r="G30" s="82" t="s">
        <v>925</v>
      </c>
      <c r="H30" s="84">
        <v>18</v>
      </c>
      <c r="I30" s="84">
        <v>11</v>
      </c>
      <c r="J30" s="84">
        <v>1</v>
      </c>
      <c r="K30" s="136">
        <f t="shared" si="3"/>
        <v>11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11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3880</v>
      </c>
      <c r="Y30" s="85" t="str">
        <f t="shared" si="7"/>
        <v/>
      </c>
      <c r="Z30" s="94">
        <f t="shared" si="8"/>
        <v>108640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28</v>
      </c>
      <c r="B31" s="134">
        <v>1</v>
      </c>
      <c r="C31" s="134" t="s">
        <v>879</v>
      </c>
      <c r="D31" s="135">
        <v>3000</v>
      </c>
      <c r="E31" s="133" t="s">
        <v>901</v>
      </c>
      <c r="F31" s="82" t="s">
        <v>36</v>
      </c>
      <c r="G31" s="82" t="s">
        <v>79</v>
      </c>
      <c r="H31" s="84">
        <v>42</v>
      </c>
      <c r="I31" s="84">
        <v>1</v>
      </c>
      <c r="J31" s="84">
        <v>2</v>
      </c>
      <c r="K31" s="136">
        <f t="shared" si="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6"/>
        <v>1646</v>
      </c>
      <c r="Y31" s="85" t="str">
        <f t="shared" si="7"/>
        <v/>
      </c>
      <c r="Z31" s="94">
        <f t="shared" si="8"/>
        <v>46088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29</v>
      </c>
      <c r="B32" s="134">
        <v>1</v>
      </c>
      <c r="C32" s="134" t="s">
        <v>521</v>
      </c>
      <c r="D32" s="135">
        <v>3000</v>
      </c>
      <c r="E32" s="133" t="s">
        <v>913</v>
      </c>
      <c r="F32" s="82" t="s">
        <v>483</v>
      </c>
      <c r="G32" s="82" t="s">
        <v>45</v>
      </c>
      <c r="H32" s="84" t="s">
        <v>46</v>
      </c>
      <c r="I32" s="84">
        <v>1</v>
      </c>
      <c r="J32" s="84">
        <v>1</v>
      </c>
      <c r="K32" s="136">
        <f t="shared" si="3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 t="s">
        <v>213</v>
      </c>
      <c r="V32" s="84" t="s">
        <v>213</v>
      </c>
      <c r="W32" s="85" t="s">
        <v>213</v>
      </c>
      <c r="X32" s="94" t="str">
        <f t="shared" si="6"/>
        <v>-</v>
      </c>
      <c r="Y32" s="85" t="str">
        <f t="shared" si="7"/>
        <v/>
      </c>
      <c r="Z32" s="94" t="str">
        <f t="shared" si="8"/>
        <v>-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30</v>
      </c>
      <c r="B33" s="134">
        <v>1</v>
      </c>
      <c r="C33" s="134" t="s">
        <v>521</v>
      </c>
      <c r="D33" s="135">
        <v>3000</v>
      </c>
      <c r="E33" s="133" t="s">
        <v>910</v>
      </c>
      <c r="F33" s="82" t="s">
        <v>478</v>
      </c>
      <c r="G33" s="82" t="s">
        <v>479</v>
      </c>
      <c r="H33" s="84">
        <v>22</v>
      </c>
      <c r="I33" s="84">
        <v>1</v>
      </c>
      <c r="J33" s="84">
        <v>1</v>
      </c>
      <c r="K33" s="136">
        <f t="shared" si="3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24</v>
      </c>
      <c r="V33" s="84">
        <v>365</v>
      </c>
      <c r="W33" s="85">
        <v>10</v>
      </c>
      <c r="X33" s="94">
        <f t="shared" si="6"/>
        <v>1927</v>
      </c>
      <c r="Y33" s="85" t="str">
        <f t="shared" si="7"/>
        <v/>
      </c>
      <c r="Z33" s="94">
        <f t="shared" si="8"/>
        <v>53956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31</v>
      </c>
      <c r="B34" s="134">
        <v>1</v>
      </c>
      <c r="C34" s="134" t="s">
        <v>880</v>
      </c>
      <c r="D34" s="135">
        <v>3000</v>
      </c>
      <c r="E34" s="133" t="s">
        <v>914</v>
      </c>
      <c r="F34" s="82" t="s">
        <v>356</v>
      </c>
      <c r="G34" s="82" t="s">
        <v>926</v>
      </c>
      <c r="H34" s="84">
        <v>27</v>
      </c>
      <c r="I34" s="84">
        <v>5</v>
      </c>
      <c r="J34" s="84">
        <v>1</v>
      </c>
      <c r="K34" s="136">
        <f t="shared" si="3"/>
        <v>5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5</v>
      </c>
      <c r="S34" s="170"/>
      <c r="T34" s="176" t="str">
        <f t="shared" si="5"/>
        <v/>
      </c>
      <c r="U34" s="94">
        <v>8</v>
      </c>
      <c r="V34" s="84">
        <v>245</v>
      </c>
      <c r="W34" s="85">
        <v>10</v>
      </c>
      <c r="X34" s="94">
        <f t="shared" si="6"/>
        <v>2646</v>
      </c>
      <c r="Y34" s="85" t="str">
        <f t="shared" si="7"/>
        <v/>
      </c>
      <c r="Z34" s="94">
        <f t="shared" si="8"/>
        <v>74088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32</v>
      </c>
      <c r="B35" s="134">
        <v>1</v>
      </c>
      <c r="C35" s="134" t="s">
        <v>881</v>
      </c>
      <c r="D35" s="135">
        <v>2400</v>
      </c>
      <c r="E35" s="133" t="s">
        <v>915</v>
      </c>
      <c r="F35" s="82" t="s">
        <v>113</v>
      </c>
      <c r="G35" s="82" t="s">
        <v>585</v>
      </c>
      <c r="H35" s="84">
        <v>22</v>
      </c>
      <c r="I35" s="84">
        <v>1</v>
      </c>
      <c r="J35" s="84">
        <v>1</v>
      </c>
      <c r="K35" s="136">
        <f t="shared" si="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8</v>
      </c>
      <c r="V35" s="84">
        <v>245</v>
      </c>
      <c r="W35" s="85">
        <v>10</v>
      </c>
      <c r="X35" s="94">
        <f t="shared" si="6"/>
        <v>431</v>
      </c>
      <c r="Y35" s="85" t="str">
        <f t="shared" si="7"/>
        <v/>
      </c>
      <c r="Z35" s="94">
        <f t="shared" si="8"/>
        <v>12068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33</v>
      </c>
      <c r="B36" s="134">
        <v>1</v>
      </c>
      <c r="C36" s="134" t="s">
        <v>881</v>
      </c>
      <c r="D36" s="135">
        <v>2400</v>
      </c>
      <c r="E36" s="133" t="s">
        <v>916</v>
      </c>
      <c r="F36" s="82" t="s">
        <v>113</v>
      </c>
      <c r="G36" s="82" t="s">
        <v>114</v>
      </c>
      <c r="H36" s="84">
        <v>22</v>
      </c>
      <c r="I36" s="84">
        <v>1</v>
      </c>
      <c r="J36" s="84">
        <v>1</v>
      </c>
      <c r="K36" s="136">
        <f t="shared" si="3"/>
        <v>1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8</v>
      </c>
      <c r="V36" s="84">
        <v>245</v>
      </c>
      <c r="W36" s="85">
        <v>10</v>
      </c>
      <c r="X36" s="94">
        <f t="shared" si="6"/>
        <v>431</v>
      </c>
      <c r="Y36" s="85" t="str">
        <f t="shared" si="7"/>
        <v/>
      </c>
      <c r="Z36" s="94">
        <f t="shared" si="8"/>
        <v>12068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34</v>
      </c>
      <c r="B37" s="134">
        <v>1</v>
      </c>
      <c r="C37" s="134" t="s">
        <v>882</v>
      </c>
      <c r="D37" s="135">
        <v>3000</v>
      </c>
      <c r="E37" s="133" t="s">
        <v>916</v>
      </c>
      <c r="F37" s="82" t="s">
        <v>113</v>
      </c>
      <c r="G37" s="82" t="s">
        <v>114</v>
      </c>
      <c r="H37" s="84">
        <v>22</v>
      </c>
      <c r="I37" s="84">
        <v>3</v>
      </c>
      <c r="J37" s="84">
        <v>1</v>
      </c>
      <c r="K37" s="136">
        <f t="shared" si="3"/>
        <v>3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3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6"/>
        <v>1293</v>
      </c>
      <c r="Y37" s="85" t="str">
        <f t="shared" si="7"/>
        <v/>
      </c>
      <c r="Z37" s="94">
        <f t="shared" si="8"/>
        <v>36204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35</v>
      </c>
      <c r="B38" s="134">
        <v>1</v>
      </c>
      <c r="C38" s="134" t="s">
        <v>883</v>
      </c>
      <c r="D38" s="135">
        <v>3000</v>
      </c>
      <c r="E38" s="133" t="s">
        <v>916</v>
      </c>
      <c r="F38" s="82" t="s">
        <v>113</v>
      </c>
      <c r="G38" s="82" t="s">
        <v>114</v>
      </c>
      <c r="H38" s="84">
        <v>22</v>
      </c>
      <c r="I38" s="84">
        <v>4</v>
      </c>
      <c r="J38" s="84">
        <v>1</v>
      </c>
      <c r="K38" s="136">
        <f t="shared" si="3"/>
        <v>4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4</v>
      </c>
      <c r="S38" s="170"/>
      <c r="T38" s="176" t="str">
        <f t="shared" si="5"/>
        <v/>
      </c>
      <c r="U38" s="94">
        <v>8</v>
      </c>
      <c r="V38" s="84">
        <v>245</v>
      </c>
      <c r="W38" s="85">
        <v>10</v>
      </c>
      <c r="X38" s="94">
        <f t="shared" si="6"/>
        <v>1724</v>
      </c>
      <c r="Y38" s="85" t="str">
        <f t="shared" si="7"/>
        <v/>
      </c>
      <c r="Z38" s="94">
        <f t="shared" si="8"/>
        <v>48272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36</v>
      </c>
      <c r="B39" s="134">
        <v>1</v>
      </c>
      <c r="C39" s="134" t="s">
        <v>884</v>
      </c>
      <c r="D39" s="135">
        <v>3000</v>
      </c>
      <c r="E39" s="133" t="s">
        <v>916</v>
      </c>
      <c r="F39" s="82" t="s">
        <v>113</v>
      </c>
      <c r="G39" s="82" t="s">
        <v>114</v>
      </c>
      <c r="H39" s="84">
        <v>22</v>
      </c>
      <c r="I39" s="84">
        <v>3</v>
      </c>
      <c r="J39" s="84">
        <v>1</v>
      </c>
      <c r="K39" s="136">
        <f t="shared" si="3"/>
        <v>3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3</v>
      </c>
      <c r="S39" s="170"/>
      <c r="T39" s="176" t="str">
        <f t="shared" si="5"/>
        <v/>
      </c>
      <c r="U39" s="94">
        <v>8</v>
      </c>
      <c r="V39" s="84">
        <v>245</v>
      </c>
      <c r="W39" s="85">
        <v>10</v>
      </c>
      <c r="X39" s="94">
        <f t="shared" si="6"/>
        <v>1293</v>
      </c>
      <c r="Y39" s="85" t="str">
        <f t="shared" si="7"/>
        <v/>
      </c>
      <c r="Z39" s="94">
        <f t="shared" si="8"/>
        <v>36204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37</v>
      </c>
      <c r="B40" s="134">
        <v>1</v>
      </c>
      <c r="C40" s="134" t="s">
        <v>885</v>
      </c>
      <c r="D40" s="135">
        <v>3000</v>
      </c>
      <c r="E40" s="133" t="s">
        <v>917</v>
      </c>
      <c r="F40" s="82" t="s">
        <v>24</v>
      </c>
      <c r="G40" s="82" t="s">
        <v>74</v>
      </c>
      <c r="H40" s="84">
        <v>42</v>
      </c>
      <c r="I40" s="84">
        <v>6</v>
      </c>
      <c r="J40" s="84">
        <v>1</v>
      </c>
      <c r="K40" s="136">
        <f t="shared" si="3"/>
        <v>6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6</v>
      </c>
      <c r="S40" s="170"/>
      <c r="T40" s="176" t="str">
        <f t="shared" si="5"/>
        <v/>
      </c>
      <c r="U40" s="94">
        <v>8</v>
      </c>
      <c r="V40" s="84">
        <v>245</v>
      </c>
      <c r="W40" s="85">
        <v>10</v>
      </c>
      <c r="X40" s="94">
        <f t="shared" si="6"/>
        <v>4939</v>
      </c>
      <c r="Y40" s="85" t="str">
        <f t="shared" si="7"/>
        <v/>
      </c>
      <c r="Z40" s="94">
        <f t="shared" si="8"/>
        <v>138292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38</v>
      </c>
      <c r="B41" s="134">
        <v>1</v>
      </c>
      <c r="C41" s="134" t="s">
        <v>886</v>
      </c>
      <c r="D41" s="135">
        <v>3000</v>
      </c>
      <c r="E41" s="133" t="s">
        <v>917</v>
      </c>
      <c r="F41" s="82" t="s">
        <v>24</v>
      </c>
      <c r="G41" s="82" t="s">
        <v>74</v>
      </c>
      <c r="H41" s="84">
        <v>42</v>
      </c>
      <c r="I41" s="84">
        <v>6</v>
      </c>
      <c r="J41" s="84">
        <v>1</v>
      </c>
      <c r="K41" s="136">
        <f t="shared" si="3"/>
        <v>6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6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6"/>
        <v>4939</v>
      </c>
      <c r="Y41" s="85" t="str">
        <f t="shared" si="7"/>
        <v/>
      </c>
      <c r="Z41" s="94">
        <f t="shared" si="8"/>
        <v>138292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39</v>
      </c>
      <c r="B42" s="134">
        <v>1</v>
      </c>
      <c r="C42" s="134" t="s">
        <v>887</v>
      </c>
      <c r="D42" s="135">
        <v>2400</v>
      </c>
      <c r="E42" s="133" t="s">
        <v>916</v>
      </c>
      <c r="F42" s="82" t="s">
        <v>113</v>
      </c>
      <c r="G42" s="82" t="s">
        <v>114</v>
      </c>
      <c r="H42" s="84">
        <v>22</v>
      </c>
      <c r="I42" s="84">
        <v>2</v>
      </c>
      <c r="J42" s="84">
        <v>1</v>
      </c>
      <c r="K42" s="136">
        <f t="shared" si="3"/>
        <v>2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2</v>
      </c>
      <c r="V42" s="84">
        <v>245</v>
      </c>
      <c r="W42" s="85">
        <v>10</v>
      </c>
      <c r="X42" s="94">
        <f t="shared" si="6"/>
        <v>215</v>
      </c>
      <c r="Y42" s="85" t="str">
        <f t="shared" si="7"/>
        <v/>
      </c>
      <c r="Z42" s="94">
        <f t="shared" si="8"/>
        <v>6020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40</v>
      </c>
      <c r="B43" s="134">
        <v>1</v>
      </c>
      <c r="C43" s="134" t="s">
        <v>888</v>
      </c>
      <c r="D43" s="135">
        <v>3000</v>
      </c>
      <c r="E43" s="133" t="s">
        <v>917</v>
      </c>
      <c r="F43" s="82" t="s">
        <v>24</v>
      </c>
      <c r="G43" s="82" t="s">
        <v>74</v>
      </c>
      <c r="H43" s="84">
        <v>42</v>
      </c>
      <c r="I43" s="84">
        <v>6</v>
      </c>
      <c r="J43" s="84">
        <v>1</v>
      </c>
      <c r="K43" s="136">
        <f t="shared" si="3"/>
        <v>6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6</v>
      </c>
      <c r="S43" s="170"/>
      <c r="T43" s="176" t="str">
        <f t="shared" si="5"/>
        <v/>
      </c>
      <c r="U43" s="94">
        <v>8</v>
      </c>
      <c r="V43" s="84">
        <v>245</v>
      </c>
      <c r="W43" s="85">
        <v>10</v>
      </c>
      <c r="X43" s="94">
        <f t="shared" si="6"/>
        <v>4939</v>
      </c>
      <c r="Y43" s="85" t="str">
        <f t="shared" si="7"/>
        <v/>
      </c>
      <c r="Z43" s="94">
        <f t="shared" si="8"/>
        <v>138292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41</v>
      </c>
      <c r="B44" s="134">
        <v>1</v>
      </c>
      <c r="C44" s="134" t="s">
        <v>889</v>
      </c>
      <c r="D44" s="135">
        <v>3000</v>
      </c>
      <c r="E44" s="133" t="s">
        <v>917</v>
      </c>
      <c r="F44" s="82" t="s">
        <v>24</v>
      </c>
      <c r="G44" s="82" t="s">
        <v>74</v>
      </c>
      <c r="H44" s="84">
        <v>42</v>
      </c>
      <c r="I44" s="84">
        <v>6</v>
      </c>
      <c r="J44" s="84">
        <v>1</v>
      </c>
      <c r="K44" s="136">
        <f t="shared" si="3"/>
        <v>6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6</v>
      </c>
      <c r="S44" s="170"/>
      <c r="T44" s="176" t="str">
        <f t="shared" si="5"/>
        <v/>
      </c>
      <c r="U44" s="94">
        <v>8</v>
      </c>
      <c r="V44" s="84">
        <v>245</v>
      </c>
      <c r="W44" s="85">
        <v>10</v>
      </c>
      <c r="X44" s="94">
        <f t="shared" si="6"/>
        <v>4939</v>
      </c>
      <c r="Y44" s="85" t="str">
        <f t="shared" si="7"/>
        <v/>
      </c>
      <c r="Z44" s="94">
        <f t="shared" si="8"/>
        <v>138292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42</v>
      </c>
      <c r="B45" s="134">
        <v>1</v>
      </c>
      <c r="C45" s="134" t="s">
        <v>890</v>
      </c>
      <c r="D45" s="135">
        <v>2400</v>
      </c>
      <c r="E45" s="133" t="s">
        <v>916</v>
      </c>
      <c r="F45" s="82" t="s">
        <v>113</v>
      </c>
      <c r="G45" s="82" t="s">
        <v>114</v>
      </c>
      <c r="H45" s="84">
        <v>22</v>
      </c>
      <c r="I45" s="84">
        <v>2</v>
      </c>
      <c r="J45" s="84">
        <v>1</v>
      </c>
      <c r="K45" s="136">
        <f t="shared" si="3"/>
        <v>2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2</v>
      </c>
      <c r="V45" s="84">
        <v>245</v>
      </c>
      <c r="W45" s="85">
        <v>10</v>
      </c>
      <c r="X45" s="94">
        <f t="shared" si="6"/>
        <v>215</v>
      </c>
      <c r="Y45" s="85" t="str">
        <f t="shared" si="7"/>
        <v/>
      </c>
      <c r="Z45" s="94">
        <f t="shared" si="8"/>
        <v>6020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43</v>
      </c>
      <c r="B46" s="134">
        <v>1</v>
      </c>
      <c r="C46" s="134" t="s">
        <v>891</v>
      </c>
      <c r="D46" s="135">
        <v>3000</v>
      </c>
      <c r="E46" s="133" t="s">
        <v>917</v>
      </c>
      <c r="F46" s="82" t="s">
        <v>24</v>
      </c>
      <c r="G46" s="82" t="s">
        <v>74</v>
      </c>
      <c r="H46" s="84">
        <v>42</v>
      </c>
      <c r="I46" s="84">
        <v>6</v>
      </c>
      <c r="J46" s="84">
        <v>1</v>
      </c>
      <c r="K46" s="136">
        <f t="shared" si="3"/>
        <v>6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6</v>
      </c>
      <c r="S46" s="170"/>
      <c r="T46" s="176" t="str">
        <f t="shared" si="5"/>
        <v/>
      </c>
      <c r="U46" s="94">
        <v>8</v>
      </c>
      <c r="V46" s="84">
        <v>245</v>
      </c>
      <c r="W46" s="85">
        <v>10</v>
      </c>
      <c r="X46" s="94">
        <f t="shared" si="6"/>
        <v>4939</v>
      </c>
      <c r="Y46" s="85" t="str">
        <f t="shared" si="7"/>
        <v/>
      </c>
      <c r="Z46" s="94">
        <f t="shared" si="8"/>
        <v>138292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44</v>
      </c>
      <c r="B47" s="134">
        <v>1</v>
      </c>
      <c r="C47" s="134" t="s">
        <v>892</v>
      </c>
      <c r="D47" s="135">
        <v>3000</v>
      </c>
      <c r="E47" s="133" t="s">
        <v>915</v>
      </c>
      <c r="F47" s="82" t="s">
        <v>113</v>
      </c>
      <c r="G47" s="82" t="s">
        <v>585</v>
      </c>
      <c r="H47" s="84">
        <v>22</v>
      </c>
      <c r="I47" s="84">
        <v>1</v>
      </c>
      <c r="J47" s="84">
        <v>1</v>
      </c>
      <c r="K47" s="136">
        <f t="shared" si="3"/>
        <v>1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8</v>
      </c>
      <c r="V47" s="84">
        <v>245</v>
      </c>
      <c r="W47" s="85">
        <v>10</v>
      </c>
      <c r="X47" s="94">
        <f t="shared" si="6"/>
        <v>431</v>
      </c>
      <c r="Y47" s="85" t="str">
        <f t="shared" si="7"/>
        <v/>
      </c>
      <c r="Z47" s="94">
        <f t="shared" si="8"/>
        <v>12068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45</v>
      </c>
      <c r="B48" s="134">
        <v>1</v>
      </c>
      <c r="C48" s="134" t="s">
        <v>893</v>
      </c>
      <c r="D48" s="135">
        <v>3000</v>
      </c>
      <c r="E48" s="133" t="s">
        <v>916</v>
      </c>
      <c r="F48" s="82" t="s">
        <v>113</v>
      </c>
      <c r="G48" s="82" t="s">
        <v>114</v>
      </c>
      <c r="H48" s="84">
        <v>22</v>
      </c>
      <c r="I48" s="84">
        <v>1</v>
      </c>
      <c r="J48" s="84">
        <v>1</v>
      </c>
      <c r="K48" s="136">
        <f t="shared" si="3"/>
        <v>1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2</v>
      </c>
      <c r="V48" s="84">
        <v>245</v>
      </c>
      <c r="W48" s="85">
        <v>10</v>
      </c>
      <c r="X48" s="94">
        <f t="shared" si="6"/>
        <v>107</v>
      </c>
      <c r="Y48" s="85" t="str">
        <f t="shared" si="7"/>
        <v/>
      </c>
      <c r="Z48" s="94">
        <f t="shared" si="8"/>
        <v>2996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46</v>
      </c>
      <c r="B49" s="134">
        <v>1</v>
      </c>
      <c r="C49" s="134" t="s">
        <v>894</v>
      </c>
      <c r="D49" s="135">
        <v>3000</v>
      </c>
      <c r="E49" s="133" t="s">
        <v>903</v>
      </c>
      <c r="F49" s="82" t="s">
        <v>36</v>
      </c>
      <c r="G49" s="82" t="s">
        <v>142</v>
      </c>
      <c r="H49" s="84">
        <v>42</v>
      </c>
      <c r="I49" s="84">
        <v>1</v>
      </c>
      <c r="J49" s="84">
        <v>2</v>
      </c>
      <c r="K49" s="136">
        <f t="shared" si="3"/>
        <v>2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1</v>
      </c>
      <c r="S49" s="170"/>
      <c r="T49" s="176" t="str">
        <f t="shared" si="5"/>
        <v/>
      </c>
      <c r="U49" s="94">
        <v>2</v>
      </c>
      <c r="V49" s="84">
        <v>245</v>
      </c>
      <c r="W49" s="85">
        <v>10</v>
      </c>
      <c r="X49" s="94">
        <f t="shared" si="6"/>
        <v>411</v>
      </c>
      <c r="Y49" s="85" t="str">
        <f t="shared" si="7"/>
        <v/>
      </c>
      <c r="Z49" s="94">
        <f t="shared" si="8"/>
        <v>11508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47</v>
      </c>
      <c r="B50" s="134">
        <v>1</v>
      </c>
      <c r="C50" s="134" t="s">
        <v>895</v>
      </c>
      <c r="D50" s="135">
        <v>3000</v>
      </c>
      <c r="E50" s="133" t="s">
        <v>918</v>
      </c>
      <c r="F50" s="82" t="s">
        <v>414</v>
      </c>
      <c r="G50" s="82" t="s">
        <v>69</v>
      </c>
      <c r="H50" s="84">
        <v>18</v>
      </c>
      <c r="I50" s="84">
        <v>5</v>
      </c>
      <c r="J50" s="84">
        <v>1</v>
      </c>
      <c r="K50" s="136">
        <f t="shared" si="3"/>
        <v>5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5</v>
      </c>
      <c r="S50" s="170"/>
      <c r="T50" s="176" t="str">
        <f t="shared" si="5"/>
        <v/>
      </c>
      <c r="U50" s="94">
        <v>8</v>
      </c>
      <c r="V50" s="84">
        <v>245</v>
      </c>
      <c r="W50" s="85">
        <v>10</v>
      </c>
      <c r="X50" s="94">
        <f t="shared" si="6"/>
        <v>1764</v>
      </c>
      <c r="Y50" s="85" t="str">
        <f t="shared" si="7"/>
        <v/>
      </c>
      <c r="Z50" s="94">
        <f t="shared" si="8"/>
        <v>49392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48</v>
      </c>
      <c r="B51" s="134">
        <v>1</v>
      </c>
      <c r="C51" s="134" t="s">
        <v>896</v>
      </c>
      <c r="D51" s="135">
        <v>3000</v>
      </c>
      <c r="E51" s="133" t="s">
        <v>910</v>
      </c>
      <c r="F51" s="82" t="s">
        <v>478</v>
      </c>
      <c r="G51" s="82" t="s">
        <v>479</v>
      </c>
      <c r="H51" s="84">
        <v>22</v>
      </c>
      <c r="I51" s="84">
        <v>1</v>
      </c>
      <c r="J51" s="84">
        <v>1</v>
      </c>
      <c r="K51" s="136">
        <f t="shared" si="3"/>
        <v>1</v>
      </c>
      <c r="L51" s="133" t="s">
        <v>3511</v>
      </c>
      <c r="M51" s="162"/>
      <c r="N51" s="162"/>
      <c r="O51" s="163"/>
      <c r="P51" s="164"/>
      <c r="Q51" s="165"/>
      <c r="R51" s="137">
        <f t="shared" si="4"/>
        <v>1</v>
      </c>
      <c r="S51" s="170"/>
      <c r="T51" s="176" t="str">
        <f t="shared" si="5"/>
        <v/>
      </c>
      <c r="U51" s="94">
        <v>24</v>
      </c>
      <c r="V51" s="84">
        <v>365</v>
      </c>
      <c r="W51" s="85">
        <v>10</v>
      </c>
      <c r="X51" s="94">
        <f t="shared" si="6"/>
        <v>1927</v>
      </c>
      <c r="Y51" s="85" t="str">
        <f t="shared" si="7"/>
        <v/>
      </c>
      <c r="Z51" s="94">
        <f t="shared" si="8"/>
        <v>53956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49</v>
      </c>
      <c r="B52" s="134">
        <v>2</v>
      </c>
      <c r="C52" s="134" t="s">
        <v>897</v>
      </c>
      <c r="D52" s="135">
        <v>3000</v>
      </c>
      <c r="E52" s="133" t="s">
        <v>919</v>
      </c>
      <c r="F52" s="82" t="s">
        <v>478</v>
      </c>
      <c r="G52" s="82" t="s">
        <v>928</v>
      </c>
      <c r="H52" s="84">
        <v>22</v>
      </c>
      <c r="I52" s="84">
        <v>1</v>
      </c>
      <c r="J52" s="84">
        <v>1</v>
      </c>
      <c r="K52" s="136">
        <f t="shared" si="3"/>
        <v>1</v>
      </c>
      <c r="L52" s="133" t="s">
        <v>3511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24</v>
      </c>
      <c r="V52" s="84">
        <v>365</v>
      </c>
      <c r="W52" s="85">
        <v>10</v>
      </c>
      <c r="X52" s="94">
        <f t="shared" si="6"/>
        <v>1927</v>
      </c>
      <c r="Y52" s="85" t="str">
        <f t="shared" si="7"/>
        <v/>
      </c>
      <c r="Z52" s="94">
        <f t="shared" si="8"/>
        <v>53956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50</v>
      </c>
      <c r="B53" s="134">
        <v>2</v>
      </c>
      <c r="C53" s="134" t="s">
        <v>897</v>
      </c>
      <c r="D53" s="135">
        <v>3000</v>
      </c>
      <c r="E53" s="133" t="s">
        <v>918</v>
      </c>
      <c r="F53" s="82" t="s">
        <v>414</v>
      </c>
      <c r="G53" s="82" t="s">
        <v>69</v>
      </c>
      <c r="H53" s="84">
        <v>18</v>
      </c>
      <c r="I53" s="84">
        <v>2</v>
      </c>
      <c r="J53" s="84">
        <v>1</v>
      </c>
      <c r="K53" s="136">
        <f t="shared" si="3"/>
        <v>2</v>
      </c>
      <c r="L53" s="133" t="s">
        <v>3511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8</v>
      </c>
      <c r="V53" s="84">
        <v>245</v>
      </c>
      <c r="W53" s="85">
        <v>10</v>
      </c>
      <c r="X53" s="94">
        <f t="shared" si="6"/>
        <v>705</v>
      </c>
      <c r="Y53" s="85" t="str">
        <f t="shared" si="7"/>
        <v/>
      </c>
      <c r="Z53" s="94">
        <f t="shared" si="8"/>
        <v>19740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51</v>
      </c>
      <c r="B54" s="134">
        <v>2</v>
      </c>
      <c r="C54" s="134" t="s">
        <v>898</v>
      </c>
      <c r="D54" s="135">
        <v>6000</v>
      </c>
      <c r="E54" s="133" t="s">
        <v>920</v>
      </c>
      <c r="F54" s="82" t="s">
        <v>929</v>
      </c>
      <c r="G54" s="82" t="s">
        <v>930</v>
      </c>
      <c r="H54" s="84">
        <v>100</v>
      </c>
      <c r="I54" s="84">
        <v>2</v>
      </c>
      <c r="J54" s="84">
        <v>1</v>
      </c>
      <c r="K54" s="136">
        <f t="shared" si="3"/>
        <v>2</v>
      </c>
      <c r="L54" s="133" t="s">
        <v>3511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8</v>
      </c>
      <c r="V54" s="84">
        <v>245</v>
      </c>
      <c r="W54" s="85">
        <v>10</v>
      </c>
      <c r="X54" s="94">
        <f t="shared" si="6"/>
        <v>3920</v>
      </c>
      <c r="Y54" s="85" t="str">
        <f t="shared" si="7"/>
        <v/>
      </c>
      <c r="Z54" s="94">
        <f t="shared" si="8"/>
        <v>109760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52</v>
      </c>
      <c r="B55" s="134">
        <v>2</v>
      </c>
      <c r="C55" s="134" t="s">
        <v>898</v>
      </c>
      <c r="D55" s="135">
        <v>6000</v>
      </c>
      <c r="E55" s="133" t="s">
        <v>921</v>
      </c>
      <c r="F55" s="82" t="s">
        <v>931</v>
      </c>
      <c r="G55" s="82" t="s">
        <v>932</v>
      </c>
      <c r="H55" s="84">
        <v>150</v>
      </c>
      <c r="I55" s="84">
        <v>2</v>
      </c>
      <c r="J55" s="84">
        <v>1</v>
      </c>
      <c r="K55" s="136">
        <f t="shared" si="3"/>
        <v>2</v>
      </c>
      <c r="L55" s="133" t="s">
        <v>3511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8</v>
      </c>
      <c r="V55" s="84">
        <v>245</v>
      </c>
      <c r="W55" s="85">
        <v>10</v>
      </c>
      <c r="X55" s="94">
        <f t="shared" si="6"/>
        <v>5880</v>
      </c>
      <c r="Y55" s="85" t="str">
        <f t="shared" si="7"/>
        <v/>
      </c>
      <c r="Z55" s="94">
        <f t="shared" si="8"/>
        <v>164640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53</v>
      </c>
      <c r="B56" s="134">
        <v>2</v>
      </c>
      <c r="C56" s="134" t="s">
        <v>898</v>
      </c>
      <c r="D56" s="135">
        <v>6000</v>
      </c>
      <c r="E56" s="133" t="s">
        <v>922</v>
      </c>
      <c r="F56" s="82" t="s">
        <v>682</v>
      </c>
      <c r="G56" s="82" t="s">
        <v>45</v>
      </c>
      <c r="H56" s="84" t="s">
        <v>46</v>
      </c>
      <c r="I56" s="84">
        <v>1</v>
      </c>
      <c r="J56" s="84">
        <v>1</v>
      </c>
      <c r="K56" s="136">
        <f t="shared" si="3"/>
        <v>1</v>
      </c>
      <c r="L56" s="133" t="s">
        <v>3511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 t="s">
        <v>213</v>
      </c>
      <c r="V56" s="84" t="s">
        <v>213</v>
      </c>
      <c r="W56" s="85" t="s">
        <v>213</v>
      </c>
      <c r="X56" s="94" t="str">
        <f t="shared" si="6"/>
        <v>-</v>
      </c>
      <c r="Y56" s="85" t="str">
        <f t="shared" si="7"/>
        <v/>
      </c>
      <c r="Z56" s="94" t="str">
        <f t="shared" si="8"/>
        <v>-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54</v>
      </c>
      <c r="B57" s="134"/>
      <c r="C57" s="134" t="s">
        <v>899</v>
      </c>
      <c r="D57" s="135">
        <v>3000</v>
      </c>
      <c r="E57" s="133" t="s">
        <v>923</v>
      </c>
      <c r="F57" s="82" t="s">
        <v>113</v>
      </c>
      <c r="G57" s="82" t="s">
        <v>75</v>
      </c>
      <c r="H57" s="84">
        <v>22</v>
      </c>
      <c r="I57" s="84">
        <v>5</v>
      </c>
      <c r="J57" s="84">
        <v>1</v>
      </c>
      <c r="K57" s="136">
        <f t="shared" si="3"/>
        <v>5</v>
      </c>
      <c r="L57" s="133" t="s">
        <v>3511</v>
      </c>
      <c r="M57" s="162"/>
      <c r="N57" s="162"/>
      <c r="O57" s="163"/>
      <c r="P57" s="164"/>
      <c r="Q57" s="165"/>
      <c r="R57" s="137">
        <f t="shared" si="4"/>
        <v>5</v>
      </c>
      <c r="S57" s="170"/>
      <c r="T57" s="176" t="str">
        <f t="shared" si="5"/>
        <v/>
      </c>
      <c r="U57" s="94">
        <v>8</v>
      </c>
      <c r="V57" s="84">
        <v>245</v>
      </c>
      <c r="W57" s="85">
        <v>10</v>
      </c>
      <c r="X57" s="94">
        <f t="shared" si="6"/>
        <v>2156</v>
      </c>
      <c r="Y57" s="85" t="str">
        <f t="shared" si="7"/>
        <v/>
      </c>
      <c r="Z57" s="94">
        <f t="shared" si="8"/>
        <v>60368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/>
      <c r="B58" s="134"/>
      <c r="C58" s="134"/>
      <c r="D58" s="135"/>
      <c r="E58" s="133"/>
      <c r="F58" s="82"/>
      <c r="G58" s="82"/>
      <c r="H58" s="84"/>
      <c r="I58" s="84"/>
      <c r="J58" s="84"/>
      <c r="K58" s="136"/>
      <c r="L58" s="133"/>
      <c r="M58" s="173"/>
      <c r="N58" s="173"/>
      <c r="O58" s="134"/>
      <c r="P58" s="174"/>
      <c r="Q58" s="175"/>
      <c r="R58" s="137"/>
      <c r="S58" s="176"/>
      <c r="T58" s="176"/>
      <c r="U58" s="94"/>
      <c r="V58" s="84"/>
      <c r="W58" s="85"/>
      <c r="X58" s="94"/>
      <c r="Y58" s="85"/>
      <c r="Z58" s="94"/>
      <c r="AA58" s="85"/>
      <c r="AB58" s="94"/>
      <c r="AC58" s="95"/>
      <c r="AD58" s="85"/>
    </row>
    <row r="59" spans="1:30" s="110" customFormat="1" ht="24.95" customHeight="1" thickBot="1" x14ac:dyDescent="0.2">
      <c r="A59" s="97"/>
      <c r="B59" s="98"/>
      <c r="C59" s="98"/>
      <c r="D59" s="99"/>
      <c r="E59" s="97"/>
      <c r="F59" s="100"/>
      <c r="G59" s="100"/>
      <c r="H59" s="102"/>
      <c r="I59" s="102"/>
      <c r="J59" s="102"/>
      <c r="K59" s="157"/>
      <c r="L59" s="97"/>
      <c r="M59" s="104"/>
      <c r="N59" s="104"/>
      <c r="O59" s="98"/>
      <c r="P59" s="105"/>
      <c r="Q59" s="106"/>
      <c r="R59" s="158"/>
      <c r="S59" s="108"/>
      <c r="T59" s="108"/>
      <c r="U59" s="94"/>
      <c r="V59" s="84"/>
      <c r="W59" s="85"/>
      <c r="X59" s="109"/>
      <c r="Y59" s="103"/>
      <c r="Z59" s="109"/>
      <c r="AA59" s="103"/>
      <c r="AB59" s="109"/>
      <c r="AC59" s="159"/>
      <c r="AD59" s="103"/>
    </row>
    <row r="60" spans="1:30" ht="24.95" customHeight="1" thickBot="1" x14ac:dyDescent="0.2">
      <c r="M60" s="46"/>
      <c r="N60" s="46"/>
      <c r="O60" s="46"/>
      <c r="P60" s="46"/>
      <c r="Q60" s="46"/>
      <c r="R60" s="111"/>
      <c r="S60" s="251" t="s">
        <v>40</v>
      </c>
      <c r="T60" s="210" t="str">
        <f>IF(SUBTOTAL(9,T5:T59)=0,"",SUBTOTAL(9,T5:T59))</f>
        <v/>
      </c>
      <c r="U60" s="113"/>
      <c r="V60" s="114"/>
      <c r="W60" s="115"/>
      <c r="X60" s="214">
        <f t="shared" ref="X60:AD60" si="13">IF(SUBTOTAL(9,X5:X59)=0,"",SUBTOTAL(9,X5:X59))</f>
        <v>144086</v>
      </c>
      <c r="Y60" s="215" t="str">
        <f t="shared" si="13"/>
        <v/>
      </c>
      <c r="Z60" s="214">
        <f t="shared" si="13"/>
        <v>4034408</v>
      </c>
      <c r="AA60" s="215" t="str">
        <f t="shared" si="13"/>
        <v/>
      </c>
      <c r="AB60" s="214" t="str">
        <f t="shared" si="13"/>
        <v/>
      </c>
      <c r="AC60" s="235" t="str">
        <f t="shared" si="13"/>
        <v/>
      </c>
      <c r="AD60" s="233" t="str">
        <f t="shared" si="13"/>
        <v/>
      </c>
    </row>
    <row r="61" spans="1:30" ht="24.95" customHeight="1" thickBot="1" x14ac:dyDescent="0.2">
      <c r="S61" s="262" t="s">
        <v>3544</v>
      </c>
      <c r="T61" s="264"/>
    </row>
    <row r="62" spans="1:30" ht="24.95" customHeight="1" thickTop="1" thickBot="1" x14ac:dyDescent="0.2">
      <c r="S62" s="265" t="s">
        <v>3545</v>
      </c>
      <c r="T62" s="268" t="str">
        <f>IF(T60="","",T60+T61)</f>
        <v/>
      </c>
    </row>
    <row r="63" spans="1:30" ht="24.95" customHeight="1" thickTop="1" x14ac:dyDescent="0.15"/>
  </sheetData>
  <sheetProtection algorithmName="SHA-512" hashValue="8/mCKbgWqR23nB64tJoVSrkj1G2JoluDXjYoDrTEQ8mUrRa7K4764d+xIuMCNn5cvjJZeF6L7T7uhW2GxXCXPg==" saltValue="g3IKf/yenR4nh++p6CyH7g==" spinCount="100000" sheet="1" objects="1" scenarios="1" autoFilter="0"/>
  <autoFilter ref="A4:AD6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7">
    <cfRule type="containsBlanks" dxfId="395" priority="4" stopIfTrue="1">
      <formula>LEN(TRIM(M5))=0</formula>
    </cfRule>
  </conditionalFormatting>
  <conditionalFormatting sqref="S5">
    <cfRule type="containsBlanks" dxfId="394" priority="3">
      <formula>LEN(TRIM(S5))=0</formula>
    </cfRule>
  </conditionalFormatting>
  <conditionalFormatting sqref="S60 S6:S57">
    <cfRule type="containsBlanks" dxfId="393" priority="2">
      <formula>LEN(TRIM(S6))=0</formula>
    </cfRule>
  </conditionalFormatting>
  <conditionalFormatting sqref="T61">
    <cfRule type="containsBlanks" dxfId="392" priority="1">
      <formula>LEN(TRIM(T61))=0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922C-8B73-4A43-8169-27058FFC0FE1}">
  <sheetPr>
    <pageSetUpPr fitToPage="1"/>
  </sheetPr>
  <dimension ref="A1:AD36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19</v>
      </c>
      <c r="D1" s="41" t="s">
        <v>1</v>
      </c>
      <c r="E1" s="42" t="s">
        <v>941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864</v>
      </c>
      <c r="D5" s="66" t="s">
        <v>952</v>
      </c>
      <c r="E5" s="64" t="s">
        <v>948</v>
      </c>
      <c r="F5" s="67" t="s">
        <v>36</v>
      </c>
      <c r="G5" s="67" t="s">
        <v>142</v>
      </c>
      <c r="H5" s="74">
        <v>42</v>
      </c>
      <c r="I5" s="74">
        <v>13</v>
      </c>
      <c r="J5" s="74">
        <v>2</v>
      </c>
      <c r="K5" s="127">
        <f>+I5*J5</f>
        <v>26</v>
      </c>
      <c r="L5" s="64" t="s">
        <v>3512</v>
      </c>
      <c r="M5" s="162"/>
      <c r="N5" s="162"/>
      <c r="O5" s="163"/>
      <c r="P5" s="164"/>
      <c r="Q5" s="165"/>
      <c r="R5" s="137">
        <f>+I5</f>
        <v>13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21403</v>
      </c>
      <c r="Y5" s="75" t="str">
        <f>IFERROR(IF(Q5="","",ROUNDDOWN(Q5/1000*R5*U5*V5*W5,0)),"-")</f>
        <v/>
      </c>
      <c r="Z5" s="73">
        <f>IFERROR(IF(H5="","",ROUNDDOWN(X5*$V$2,0)),"-")</f>
        <v>599284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770</v>
      </c>
      <c r="D6" s="135">
        <v>3000</v>
      </c>
      <c r="E6" s="133" t="s">
        <v>572</v>
      </c>
      <c r="F6" s="82" t="s">
        <v>849</v>
      </c>
      <c r="G6" s="82" t="s">
        <v>180</v>
      </c>
      <c r="H6" s="84">
        <v>150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5880</v>
      </c>
      <c r="Y6" s="85" t="str">
        <f>IFERROR(IF(Q6="","",ROUNDDOWN(Q6/1000*R6*U6*V6*W6,0)),"-")</f>
        <v/>
      </c>
      <c r="Z6" s="94">
        <f>IFERROR(IF(H6="","",ROUNDDOWN(X6*$V$2,0)),"-")</f>
        <v>164640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770</v>
      </c>
      <c r="D7" s="135">
        <v>3000</v>
      </c>
      <c r="E7" s="133" t="s">
        <v>533</v>
      </c>
      <c r="F7" s="82" t="s">
        <v>36</v>
      </c>
      <c r="G7" s="82" t="s">
        <v>79</v>
      </c>
      <c r="H7" s="84">
        <v>42</v>
      </c>
      <c r="I7" s="84">
        <v>5</v>
      </c>
      <c r="J7" s="84">
        <v>2</v>
      </c>
      <c r="K7" s="136">
        <f t="shared" ref="K7:K30" si="3">+I7*J7</f>
        <v>10</v>
      </c>
      <c r="L7" s="133" t="s">
        <v>3511</v>
      </c>
      <c r="M7" s="162"/>
      <c r="N7" s="162"/>
      <c r="O7" s="163"/>
      <c r="P7" s="164"/>
      <c r="Q7" s="165"/>
      <c r="R7" s="137">
        <f t="shared" ref="R7:R30" si="4">+I7</f>
        <v>5</v>
      </c>
      <c r="S7" s="170"/>
      <c r="T7" s="176" t="str">
        <f t="shared" ref="T7:T30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30" si="6">IFERROR(IF(H7="","",ROUNDDOWN(H7/1000*K7*U7*V7*W7,0)),"-")</f>
        <v>8232</v>
      </c>
      <c r="Y7" s="85" t="str">
        <f t="shared" ref="Y7:Y30" si="7">IFERROR(IF(Q7="","",ROUNDDOWN(Q7/1000*R7*U7*V7*W7,0)),"-")</f>
        <v/>
      </c>
      <c r="Z7" s="94">
        <f t="shared" ref="Z7:Z30" si="8">IFERROR(IF(H7="","",ROUNDDOWN(X7*$V$2,0)),"-")</f>
        <v>230496</v>
      </c>
      <c r="AA7" s="85" t="str">
        <f t="shared" ref="AA7:AA30" si="9">IFERROR(IF(Q7="","",ROUNDDOWN(Y7*$V$2,0)),"-")</f>
        <v/>
      </c>
      <c r="AB7" s="94" t="str">
        <f t="shared" ref="AB7:AB30" si="10">IFERROR(IF(Q7="","",ROUNDDOWN(X7-Y7,0)),"-")</f>
        <v/>
      </c>
      <c r="AC7" s="95" t="str">
        <f t="shared" ref="AC7:AC30" si="11">IFERROR(IF(Q7="","",ROUNDDOWN(Z7-AA7,0)),"-")</f>
        <v/>
      </c>
      <c r="AD7" s="178" t="str">
        <f t="shared" ref="AD7:AD3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892</v>
      </c>
      <c r="D8" s="135" t="s">
        <v>954</v>
      </c>
      <c r="E8" s="133" t="s">
        <v>949</v>
      </c>
      <c r="F8" s="82" t="s">
        <v>24</v>
      </c>
      <c r="G8" s="82" t="s">
        <v>49</v>
      </c>
      <c r="H8" s="84">
        <v>42</v>
      </c>
      <c r="I8" s="84">
        <v>4</v>
      </c>
      <c r="J8" s="84">
        <v>1</v>
      </c>
      <c r="K8" s="136">
        <f>+I8*J8</f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4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3292</v>
      </c>
      <c r="Y8" s="85" t="str">
        <f t="shared" si="7"/>
        <v/>
      </c>
      <c r="Z8" s="94">
        <f t="shared" si="8"/>
        <v>92176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892</v>
      </c>
      <c r="D9" s="135" t="s">
        <v>953</v>
      </c>
      <c r="E9" s="133" t="s">
        <v>949</v>
      </c>
      <c r="F9" s="82" t="s">
        <v>24</v>
      </c>
      <c r="G9" s="82" t="s">
        <v>49</v>
      </c>
      <c r="H9" s="84">
        <v>42</v>
      </c>
      <c r="I9" s="84">
        <v>4</v>
      </c>
      <c r="J9" s="84">
        <v>1</v>
      </c>
      <c r="K9" s="136">
        <f t="shared" si="3"/>
        <v>4</v>
      </c>
      <c r="L9" s="133" t="s">
        <v>3511</v>
      </c>
      <c r="M9" s="162"/>
      <c r="N9" s="162"/>
      <c r="O9" s="163"/>
      <c r="P9" s="164"/>
      <c r="Q9" s="165"/>
      <c r="R9" s="137">
        <f t="shared" si="4"/>
        <v>4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3292</v>
      </c>
      <c r="Y9" s="85" t="str">
        <f t="shared" si="7"/>
        <v/>
      </c>
      <c r="Z9" s="94">
        <f t="shared" si="8"/>
        <v>92176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892</v>
      </c>
      <c r="D10" s="135" t="s">
        <v>953</v>
      </c>
      <c r="E10" s="133" t="s">
        <v>949</v>
      </c>
      <c r="F10" s="82" t="s">
        <v>24</v>
      </c>
      <c r="G10" s="82" t="s">
        <v>49</v>
      </c>
      <c r="H10" s="84">
        <v>42</v>
      </c>
      <c r="I10" s="84">
        <v>4</v>
      </c>
      <c r="J10" s="84">
        <v>1</v>
      </c>
      <c r="K10" s="136">
        <f t="shared" si="3"/>
        <v>4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4</v>
      </c>
      <c r="S10" s="170"/>
      <c r="T10" s="176" t="str">
        <f t="shared" si="5"/>
        <v/>
      </c>
      <c r="U10" s="94">
        <v>8</v>
      </c>
      <c r="V10" s="84">
        <v>245</v>
      </c>
      <c r="W10" s="85">
        <v>10</v>
      </c>
      <c r="X10" s="94">
        <f t="shared" si="6"/>
        <v>3292</v>
      </c>
      <c r="Y10" s="85" t="str">
        <f t="shared" si="7"/>
        <v/>
      </c>
      <c r="Z10" s="94">
        <f t="shared" si="8"/>
        <v>92176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892</v>
      </c>
      <c r="D11" s="135" t="s">
        <v>953</v>
      </c>
      <c r="E11" s="133" t="s">
        <v>949</v>
      </c>
      <c r="F11" s="82" t="s">
        <v>24</v>
      </c>
      <c r="G11" s="82" t="s">
        <v>49</v>
      </c>
      <c r="H11" s="84">
        <v>42</v>
      </c>
      <c r="I11" s="84">
        <v>4</v>
      </c>
      <c r="J11" s="84">
        <v>1</v>
      </c>
      <c r="K11" s="136">
        <f t="shared" si="3"/>
        <v>4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4</v>
      </c>
      <c r="S11" s="170"/>
      <c r="T11" s="176" t="str">
        <f t="shared" si="5"/>
        <v/>
      </c>
      <c r="U11" s="94">
        <v>8</v>
      </c>
      <c r="V11" s="84">
        <v>245</v>
      </c>
      <c r="W11" s="85">
        <v>10</v>
      </c>
      <c r="X11" s="94">
        <f t="shared" si="6"/>
        <v>3292</v>
      </c>
      <c r="Y11" s="85" t="str">
        <f t="shared" si="7"/>
        <v/>
      </c>
      <c r="Z11" s="94">
        <f t="shared" si="8"/>
        <v>92176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892</v>
      </c>
      <c r="D12" s="135" t="s">
        <v>953</v>
      </c>
      <c r="E12" s="133" t="s">
        <v>949</v>
      </c>
      <c r="F12" s="82" t="s">
        <v>24</v>
      </c>
      <c r="G12" s="82" t="s">
        <v>49</v>
      </c>
      <c r="H12" s="179">
        <v>42</v>
      </c>
      <c r="I12" s="84">
        <v>4</v>
      </c>
      <c r="J12" s="84">
        <v>1</v>
      </c>
      <c r="K12" s="136">
        <f t="shared" si="3"/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3292</v>
      </c>
      <c r="Y12" s="85" t="str">
        <f t="shared" si="7"/>
        <v/>
      </c>
      <c r="Z12" s="94">
        <f t="shared" si="8"/>
        <v>92176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892</v>
      </c>
      <c r="D13" s="135" t="s">
        <v>953</v>
      </c>
      <c r="E13" s="133" t="s">
        <v>739</v>
      </c>
      <c r="F13" s="82" t="s">
        <v>113</v>
      </c>
      <c r="G13" s="82" t="s">
        <v>951</v>
      </c>
      <c r="H13" s="84">
        <v>22</v>
      </c>
      <c r="I13" s="84">
        <v>7</v>
      </c>
      <c r="J13" s="84">
        <v>1</v>
      </c>
      <c r="K13" s="136">
        <f t="shared" si="3"/>
        <v>7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7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3018</v>
      </c>
      <c r="Y13" s="85" t="str">
        <f t="shared" si="7"/>
        <v/>
      </c>
      <c r="Z13" s="94">
        <f t="shared" si="8"/>
        <v>84504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942</v>
      </c>
      <c r="D14" s="135">
        <v>2700</v>
      </c>
      <c r="E14" s="133" t="s">
        <v>949</v>
      </c>
      <c r="F14" s="82" t="s">
        <v>24</v>
      </c>
      <c r="G14" s="82" t="s">
        <v>49</v>
      </c>
      <c r="H14" s="84">
        <v>42</v>
      </c>
      <c r="I14" s="84">
        <v>6</v>
      </c>
      <c r="J14" s="84">
        <v>1</v>
      </c>
      <c r="K14" s="136">
        <f t="shared" si="3"/>
        <v>6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6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4939</v>
      </c>
      <c r="Y14" s="85" t="str">
        <f t="shared" si="7"/>
        <v/>
      </c>
      <c r="Z14" s="94">
        <f t="shared" si="8"/>
        <v>138292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943</v>
      </c>
      <c r="D15" s="135">
        <v>3000</v>
      </c>
      <c r="E15" s="133" t="s">
        <v>949</v>
      </c>
      <c r="F15" s="82" t="s">
        <v>24</v>
      </c>
      <c r="G15" s="82" t="s">
        <v>49</v>
      </c>
      <c r="H15" s="84">
        <v>42</v>
      </c>
      <c r="I15" s="84">
        <v>6</v>
      </c>
      <c r="J15" s="84">
        <v>1</v>
      </c>
      <c r="K15" s="136">
        <f t="shared" si="3"/>
        <v>6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6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4939</v>
      </c>
      <c r="Y15" s="85" t="str">
        <f t="shared" si="7"/>
        <v/>
      </c>
      <c r="Z15" s="94">
        <f t="shared" si="8"/>
        <v>138292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872</v>
      </c>
      <c r="D16" s="135">
        <v>2700</v>
      </c>
      <c r="E16" s="133" t="s">
        <v>570</v>
      </c>
      <c r="F16" s="82" t="s">
        <v>36</v>
      </c>
      <c r="G16" s="82" t="s">
        <v>142</v>
      </c>
      <c r="H16" s="84">
        <v>42</v>
      </c>
      <c r="I16" s="84">
        <v>6</v>
      </c>
      <c r="J16" s="84">
        <v>2</v>
      </c>
      <c r="K16" s="136">
        <f t="shared" si="3"/>
        <v>12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6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9878</v>
      </c>
      <c r="Y16" s="85" t="str">
        <f t="shared" si="7"/>
        <v/>
      </c>
      <c r="Z16" s="94">
        <f t="shared" si="8"/>
        <v>276584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882</v>
      </c>
      <c r="D17" s="135">
        <v>2400</v>
      </c>
      <c r="E17" s="133" t="s">
        <v>948</v>
      </c>
      <c r="F17" s="82" t="s">
        <v>36</v>
      </c>
      <c r="G17" s="82" t="s">
        <v>142</v>
      </c>
      <c r="H17" s="84">
        <v>42</v>
      </c>
      <c r="I17" s="84">
        <v>1</v>
      </c>
      <c r="J17" s="84">
        <v>2</v>
      </c>
      <c r="K17" s="136">
        <f t="shared" si="3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1646</v>
      </c>
      <c r="Y17" s="85" t="str">
        <f t="shared" si="7"/>
        <v/>
      </c>
      <c r="Z17" s="94">
        <f t="shared" si="8"/>
        <v>46088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665</v>
      </c>
      <c r="D18" s="135">
        <v>2500</v>
      </c>
      <c r="E18" s="133" t="s">
        <v>949</v>
      </c>
      <c r="F18" s="82" t="s">
        <v>24</v>
      </c>
      <c r="G18" s="82" t="s">
        <v>49</v>
      </c>
      <c r="H18" s="84">
        <v>42</v>
      </c>
      <c r="I18" s="84">
        <v>1</v>
      </c>
      <c r="J18" s="84">
        <v>1</v>
      </c>
      <c r="K18" s="136">
        <f t="shared" si="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</v>
      </c>
      <c r="V18" s="84">
        <v>245</v>
      </c>
      <c r="W18" s="85">
        <v>10</v>
      </c>
      <c r="X18" s="94">
        <f t="shared" si="6"/>
        <v>205</v>
      </c>
      <c r="Y18" s="85" t="str">
        <f t="shared" si="7"/>
        <v/>
      </c>
      <c r="Z18" s="94">
        <f t="shared" si="8"/>
        <v>5740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944</v>
      </c>
      <c r="D19" s="135">
        <v>3000</v>
      </c>
      <c r="E19" s="133" t="s">
        <v>487</v>
      </c>
      <c r="F19" s="82" t="s">
        <v>478</v>
      </c>
      <c r="G19" s="82" t="s">
        <v>479</v>
      </c>
      <c r="H19" s="84">
        <v>22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24</v>
      </c>
      <c r="V19" s="84">
        <v>365</v>
      </c>
      <c r="W19" s="85">
        <v>10</v>
      </c>
      <c r="X19" s="94">
        <f t="shared" si="6"/>
        <v>1927</v>
      </c>
      <c r="Y19" s="85" t="str">
        <f t="shared" si="7"/>
        <v/>
      </c>
      <c r="Z19" s="94">
        <f t="shared" si="8"/>
        <v>53956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878</v>
      </c>
      <c r="D20" s="135">
        <v>2400</v>
      </c>
      <c r="E20" s="133" t="s">
        <v>949</v>
      </c>
      <c r="F20" s="82" t="s">
        <v>24</v>
      </c>
      <c r="G20" s="82" t="s">
        <v>49</v>
      </c>
      <c r="H20" s="84">
        <v>42</v>
      </c>
      <c r="I20" s="84">
        <v>4</v>
      </c>
      <c r="J20" s="84">
        <v>1</v>
      </c>
      <c r="K20" s="136">
        <f t="shared" si="3"/>
        <v>4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4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3292</v>
      </c>
      <c r="Y20" s="85" t="str">
        <f t="shared" si="7"/>
        <v/>
      </c>
      <c r="Z20" s="94">
        <f t="shared" si="8"/>
        <v>92176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878</v>
      </c>
      <c r="D21" s="135">
        <v>2400</v>
      </c>
      <c r="E21" s="133" t="s">
        <v>950</v>
      </c>
      <c r="F21" s="82" t="s">
        <v>173</v>
      </c>
      <c r="G21" s="82" t="s">
        <v>426</v>
      </c>
      <c r="H21" s="84">
        <v>22</v>
      </c>
      <c r="I21" s="84">
        <v>2</v>
      </c>
      <c r="J21" s="84">
        <v>2</v>
      </c>
      <c r="K21" s="136">
        <f t="shared" si="3"/>
        <v>4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1724</v>
      </c>
      <c r="Y21" s="85" t="str">
        <f t="shared" si="7"/>
        <v/>
      </c>
      <c r="Z21" s="94">
        <f t="shared" si="8"/>
        <v>48272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945</v>
      </c>
      <c r="D22" s="135">
        <v>2400</v>
      </c>
      <c r="E22" s="133" t="s">
        <v>487</v>
      </c>
      <c r="F22" s="82" t="s">
        <v>478</v>
      </c>
      <c r="G22" s="82" t="s">
        <v>479</v>
      </c>
      <c r="H22" s="84">
        <v>22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2</v>
      </c>
      <c r="V22" s="84">
        <v>365</v>
      </c>
      <c r="W22" s="85">
        <v>10</v>
      </c>
      <c r="X22" s="94">
        <f t="shared" si="6"/>
        <v>160</v>
      </c>
      <c r="Y22" s="85" t="str">
        <f t="shared" si="7"/>
        <v/>
      </c>
      <c r="Z22" s="94">
        <f t="shared" si="8"/>
        <v>4480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945</v>
      </c>
      <c r="D23" s="135">
        <v>2400</v>
      </c>
      <c r="E23" s="133" t="s">
        <v>675</v>
      </c>
      <c r="F23" s="82" t="s">
        <v>113</v>
      </c>
      <c r="G23" s="82" t="s">
        <v>114</v>
      </c>
      <c r="H23" s="84">
        <v>22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2</v>
      </c>
      <c r="V23" s="84">
        <v>245</v>
      </c>
      <c r="W23" s="85">
        <v>10</v>
      </c>
      <c r="X23" s="94">
        <f t="shared" si="6"/>
        <v>107</v>
      </c>
      <c r="Y23" s="85" t="str">
        <f t="shared" si="7"/>
        <v/>
      </c>
      <c r="Z23" s="94">
        <f t="shared" si="8"/>
        <v>2996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945</v>
      </c>
      <c r="D24" s="135">
        <v>2400</v>
      </c>
      <c r="E24" s="133" t="s">
        <v>515</v>
      </c>
      <c r="F24" s="82" t="s">
        <v>478</v>
      </c>
      <c r="G24" s="82" t="s">
        <v>75</v>
      </c>
      <c r="H24" s="84">
        <v>22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245</v>
      </c>
      <c r="W24" s="85">
        <v>10</v>
      </c>
      <c r="X24" s="94">
        <f t="shared" si="6"/>
        <v>107</v>
      </c>
      <c r="Y24" s="85" t="str">
        <f t="shared" si="7"/>
        <v/>
      </c>
      <c r="Z24" s="94">
        <f t="shared" si="8"/>
        <v>2996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946</v>
      </c>
      <c r="D25" s="135">
        <v>2400</v>
      </c>
      <c r="E25" s="133" t="s">
        <v>518</v>
      </c>
      <c r="F25" s="82" t="s">
        <v>44</v>
      </c>
      <c r="G25" s="82" t="s">
        <v>75</v>
      </c>
      <c r="H25" s="84">
        <v>40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8</v>
      </c>
      <c r="V25" s="84">
        <v>245</v>
      </c>
      <c r="W25" s="85">
        <v>10</v>
      </c>
      <c r="X25" s="94">
        <f t="shared" si="6"/>
        <v>784</v>
      </c>
      <c r="Y25" s="85" t="str">
        <f t="shared" si="7"/>
        <v/>
      </c>
      <c r="Z25" s="94">
        <f t="shared" si="8"/>
        <v>21952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946</v>
      </c>
      <c r="D26" s="135">
        <v>2400</v>
      </c>
      <c r="E26" s="133" t="s">
        <v>950</v>
      </c>
      <c r="F26" s="82" t="s">
        <v>173</v>
      </c>
      <c r="G26" s="82" t="s">
        <v>426</v>
      </c>
      <c r="H26" s="84">
        <v>22</v>
      </c>
      <c r="I26" s="84">
        <v>1</v>
      </c>
      <c r="J26" s="84">
        <v>2</v>
      </c>
      <c r="K26" s="136">
        <f t="shared" si="3"/>
        <v>2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862</v>
      </c>
      <c r="Y26" s="85" t="str">
        <f t="shared" si="7"/>
        <v/>
      </c>
      <c r="Z26" s="94">
        <f t="shared" si="8"/>
        <v>24136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946</v>
      </c>
      <c r="D27" s="135">
        <v>2400</v>
      </c>
      <c r="E27" s="133" t="s">
        <v>496</v>
      </c>
      <c r="F27" s="82" t="s">
        <v>481</v>
      </c>
      <c r="G27" s="82" t="s">
        <v>482</v>
      </c>
      <c r="H27" s="84">
        <v>10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24</v>
      </c>
      <c r="V27" s="84">
        <v>365</v>
      </c>
      <c r="W27" s="85">
        <v>10</v>
      </c>
      <c r="X27" s="94">
        <f t="shared" si="6"/>
        <v>876</v>
      </c>
      <c r="Y27" s="85" t="str">
        <f t="shared" si="7"/>
        <v/>
      </c>
      <c r="Z27" s="94">
        <f t="shared" si="8"/>
        <v>24528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946</v>
      </c>
      <c r="D28" s="135">
        <v>2400</v>
      </c>
      <c r="E28" s="133" t="s">
        <v>756</v>
      </c>
      <c r="F28" s="82" t="s">
        <v>799</v>
      </c>
      <c r="G28" s="82" t="s">
        <v>106</v>
      </c>
      <c r="H28" s="84">
        <v>30</v>
      </c>
      <c r="I28" s="84">
        <v>1</v>
      </c>
      <c r="J28" s="84">
        <v>2</v>
      </c>
      <c r="K28" s="136">
        <f t="shared" si="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8</v>
      </c>
      <c r="V28" s="84">
        <v>245</v>
      </c>
      <c r="W28" s="85">
        <v>10</v>
      </c>
      <c r="X28" s="94">
        <f t="shared" si="6"/>
        <v>1176</v>
      </c>
      <c r="Y28" s="85" t="str">
        <f t="shared" si="7"/>
        <v/>
      </c>
      <c r="Z28" s="94">
        <f t="shared" si="8"/>
        <v>32928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946</v>
      </c>
      <c r="D29" s="135">
        <v>2400</v>
      </c>
      <c r="E29" s="133" t="s">
        <v>839</v>
      </c>
      <c r="F29" s="82" t="s">
        <v>44</v>
      </c>
      <c r="G29" s="82" t="s">
        <v>75</v>
      </c>
      <c r="H29" s="84">
        <v>40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6"/>
        <v>784</v>
      </c>
      <c r="Y29" s="85" t="str">
        <f t="shared" si="7"/>
        <v/>
      </c>
      <c r="Z29" s="94">
        <f t="shared" si="8"/>
        <v>21952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947</v>
      </c>
      <c r="D30" s="135">
        <v>2400</v>
      </c>
      <c r="E30" s="133" t="s">
        <v>675</v>
      </c>
      <c r="F30" s="82" t="s">
        <v>113</v>
      </c>
      <c r="G30" s="82" t="s">
        <v>114</v>
      </c>
      <c r="H30" s="84">
        <v>22</v>
      </c>
      <c r="I30" s="84">
        <v>1</v>
      </c>
      <c r="J30" s="84">
        <v>1</v>
      </c>
      <c r="K30" s="136">
        <f t="shared" si="3"/>
        <v>1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431</v>
      </c>
      <c r="Y30" s="85" t="str">
        <f t="shared" si="7"/>
        <v/>
      </c>
      <c r="Z30" s="94">
        <f t="shared" si="8"/>
        <v>12068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/>
      <c r="B31" s="134"/>
      <c r="C31" s="134"/>
      <c r="D31" s="135"/>
      <c r="E31" s="133"/>
      <c r="F31" s="82"/>
      <c r="G31" s="82"/>
      <c r="H31" s="84"/>
      <c r="I31" s="84"/>
      <c r="J31" s="84"/>
      <c r="K31" s="136"/>
      <c r="L31" s="133"/>
      <c r="M31" s="173"/>
      <c r="N31" s="173"/>
      <c r="O31" s="134"/>
      <c r="P31" s="174"/>
      <c r="Q31" s="175"/>
      <c r="R31" s="137"/>
      <c r="S31" s="176"/>
      <c r="T31" s="176"/>
      <c r="U31" s="94"/>
      <c r="V31" s="84"/>
      <c r="W31" s="85"/>
      <c r="X31" s="94"/>
      <c r="Y31" s="85"/>
      <c r="Z31" s="94"/>
      <c r="AA31" s="85"/>
      <c r="AB31" s="94"/>
      <c r="AC31" s="95"/>
      <c r="AD31" s="85"/>
    </row>
    <row r="32" spans="1:30" s="110" customFormat="1" ht="24.95" customHeight="1" thickBot="1" x14ac:dyDescent="0.2">
      <c r="A32" s="97"/>
      <c r="B32" s="98"/>
      <c r="C32" s="98"/>
      <c r="D32" s="99"/>
      <c r="E32" s="97"/>
      <c r="F32" s="100"/>
      <c r="G32" s="100"/>
      <c r="H32" s="102"/>
      <c r="I32" s="102"/>
      <c r="J32" s="102"/>
      <c r="K32" s="157"/>
      <c r="L32" s="97"/>
      <c r="M32" s="104"/>
      <c r="N32" s="104"/>
      <c r="O32" s="98"/>
      <c r="P32" s="105"/>
      <c r="Q32" s="106"/>
      <c r="R32" s="158"/>
      <c r="S32" s="108"/>
      <c r="T32" s="108"/>
      <c r="U32" s="94"/>
      <c r="V32" s="84"/>
      <c r="W32" s="85"/>
      <c r="X32" s="109"/>
      <c r="Y32" s="103"/>
      <c r="Z32" s="109"/>
      <c r="AA32" s="103"/>
      <c r="AB32" s="109"/>
      <c r="AC32" s="159"/>
      <c r="AD32" s="103"/>
    </row>
    <row r="33" spans="13:30" ht="24.95" customHeight="1" thickBot="1" x14ac:dyDescent="0.2">
      <c r="M33" s="46"/>
      <c r="N33" s="46"/>
      <c r="O33" s="46"/>
      <c r="P33" s="46"/>
      <c r="Q33" s="46"/>
      <c r="R33" s="111"/>
      <c r="S33" s="251" t="s">
        <v>40</v>
      </c>
      <c r="T33" s="210" t="str">
        <f>IF(SUBTOTAL(9,T5:T32)=0,"",SUBTOTAL(9,T5:T32))</f>
        <v/>
      </c>
      <c r="U33" s="113"/>
      <c r="V33" s="114"/>
      <c r="W33" s="115"/>
      <c r="X33" s="214">
        <f t="shared" ref="X33:AD33" si="13">IF(SUBTOTAL(9,X5:X32)=0,"",SUBTOTAL(9,X5:X32))</f>
        <v>88830</v>
      </c>
      <c r="Y33" s="215" t="str">
        <f t="shared" si="13"/>
        <v/>
      </c>
      <c r="Z33" s="214">
        <f t="shared" si="13"/>
        <v>2487240</v>
      </c>
      <c r="AA33" s="215" t="str">
        <f t="shared" si="13"/>
        <v/>
      </c>
      <c r="AB33" s="214" t="str">
        <f t="shared" si="13"/>
        <v/>
      </c>
      <c r="AC33" s="235" t="str">
        <f t="shared" si="13"/>
        <v/>
      </c>
      <c r="AD33" s="233" t="str">
        <f t="shared" si="13"/>
        <v/>
      </c>
    </row>
    <row r="34" spans="13:30" ht="24.95" customHeight="1" thickBot="1" x14ac:dyDescent="0.2">
      <c r="S34" s="262" t="s">
        <v>3544</v>
      </c>
      <c r="T34" s="264"/>
    </row>
    <row r="35" spans="13:30" ht="24.95" customHeight="1" thickTop="1" thickBot="1" x14ac:dyDescent="0.2">
      <c r="S35" s="265" t="s">
        <v>3545</v>
      </c>
      <c r="T35" s="268" t="str">
        <f>IF(T33="","",T33+T34)</f>
        <v/>
      </c>
    </row>
    <row r="36" spans="13:30" ht="24.95" customHeight="1" thickTop="1" x14ac:dyDescent="0.15"/>
  </sheetData>
  <sheetProtection algorithmName="SHA-512" hashValue="aONwbBBABK231a9vyfJ0ZBQCntWLcwXIcF/IV/f6/5DTBtuFhwf27hW3uE9BqPEjlzuKoovOqCDFau6hhofl4g==" saltValue="pKt8CWqQzsFg/OhG86utEA==" spinCount="100000" sheet="1" objects="1" scenarios="1" autoFilter="0"/>
  <autoFilter ref="A4:AD3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0">
    <cfRule type="containsBlanks" dxfId="391" priority="6" stopIfTrue="1">
      <formula>LEN(TRIM(M5))=0</formula>
    </cfRule>
  </conditionalFormatting>
  <conditionalFormatting sqref="S5:S30">
    <cfRule type="containsBlanks" dxfId="390" priority="3">
      <formula>LEN(TRIM(S5))=0</formula>
    </cfRule>
  </conditionalFormatting>
  <conditionalFormatting sqref="S33">
    <cfRule type="containsBlanks" dxfId="389" priority="2">
      <formula>LEN(TRIM(S33))=0</formula>
    </cfRule>
  </conditionalFormatting>
  <conditionalFormatting sqref="T34">
    <cfRule type="containsBlanks" dxfId="388" priority="1">
      <formula>LEN(TRIM(T34))=0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9B241-3868-42D7-A039-75084C0129AF}">
  <sheetPr>
    <pageSetUpPr fitToPage="1"/>
  </sheetPr>
  <dimension ref="A1:AD43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20</v>
      </c>
      <c r="D1" s="41" t="s">
        <v>1</v>
      </c>
      <c r="E1" s="42" t="s">
        <v>955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1174</v>
      </c>
      <c r="D5" s="66" t="s">
        <v>3456</v>
      </c>
      <c r="E5" s="64" t="s">
        <v>508</v>
      </c>
      <c r="F5" s="67" t="s">
        <v>24</v>
      </c>
      <c r="G5" s="67" t="s">
        <v>49</v>
      </c>
      <c r="H5" s="74">
        <v>42</v>
      </c>
      <c r="I5" s="74">
        <v>4</v>
      </c>
      <c r="J5" s="74">
        <v>1</v>
      </c>
      <c r="K5" s="127">
        <f>+I5*J5</f>
        <v>4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3292</v>
      </c>
      <c r="Y5" s="75" t="str">
        <f>IFERROR(IF(Q5="","",ROUNDDOWN(Q5/1000*R5*U5*V5*W5,0)),"-")</f>
        <v/>
      </c>
      <c r="Z5" s="73">
        <f>IFERROR(IF(H5="","",ROUNDDOWN(X5*$V$2,0)),"-")</f>
        <v>92176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1178</v>
      </c>
      <c r="D6" s="110" t="s">
        <v>3455</v>
      </c>
      <c r="E6" s="133" t="s">
        <v>508</v>
      </c>
      <c r="F6" s="82" t="s">
        <v>24</v>
      </c>
      <c r="G6" s="82" t="s">
        <v>49</v>
      </c>
      <c r="H6" s="84">
        <v>42</v>
      </c>
      <c r="I6" s="84">
        <v>4</v>
      </c>
      <c r="J6" s="84">
        <v>1</v>
      </c>
      <c r="K6" s="136">
        <f>+I6*J6</f>
        <v>4</v>
      </c>
      <c r="L6" s="133" t="s">
        <v>3511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3292</v>
      </c>
      <c r="Y6" s="85" t="str">
        <f>IFERROR(IF(Q6="","",ROUNDDOWN(Q6/1000*R6*U6*V6*W6,0)),"-")</f>
        <v/>
      </c>
      <c r="Z6" s="94">
        <f>IFERROR(IF(H6="","",ROUNDDOWN(X6*$V$2,0)),"-")</f>
        <v>92176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172</v>
      </c>
      <c r="D7" s="135">
        <v>2400</v>
      </c>
      <c r="E7" s="133" t="s">
        <v>3433</v>
      </c>
      <c r="F7" s="82" t="s">
        <v>173</v>
      </c>
      <c r="G7" s="82" t="s">
        <v>426</v>
      </c>
      <c r="H7" s="84">
        <v>22</v>
      </c>
      <c r="I7" s="84">
        <v>2</v>
      </c>
      <c r="J7" s="84">
        <v>2</v>
      </c>
      <c r="K7" s="136">
        <f t="shared" ref="K7:K37" si="3">+I7*J7</f>
        <v>4</v>
      </c>
      <c r="L7" s="133" t="s">
        <v>3511</v>
      </c>
      <c r="M7" s="162"/>
      <c r="N7" s="162"/>
      <c r="O7" s="163"/>
      <c r="P7" s="164"/>
      <c r="Q7" s="165"/>
      <c r="R7" s="137">
        <f t="shared" ref="R7:R37" si="4">+I7</f>
        <v>2</v>
      </c>
      <c r="S7" s="170"/>
      <c r="T7" s="176" t="str">
        <f t="shared" ref="T7:T37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37" si="6">IFERROR(IF(H7="","",ROUNDDOWN(H7/1000*K7*U7*V7*W7,0)),"-")</f>
        <v>431</v>
      </c>
      <c r="Y7" s="85" t="str">
        <f t="shared" ref="Y7:Y37" si="7">IFERROR(IF(Q7="","",ROUNDDOWN(Q7/1000*R7*U7*V7*W7,0)),"-")</f>
        <v/>
      </c>
      <c r="Z7" s="94">
        <f t="shared" ref="Z7:Z37" si="8">IFERROR(IF(H7="","",ROUNDDOWN(X7*$V$2,0)),"-")</f>
        <v>12068</v>
      </c>
      <c r="AA7" s="85" t="str">
        <f t="shared" ref="AA7:AA37" si="9">IFERROR(IF(Q7="","",ROUNDDOWN(Y7*$V$2,0)),"-")</f>
        <v/>
      </c>
      <c r="AB7" s="94" t="str">
        <f t="shared" ref="AB7:AB37" si="10">IFERROR(IF(Q7="","",ROUNDDOWN(X7-Y7,0)),"-")</f>
        <v/>
      </c>
      <c r="AC7" s="95" t="str">
        <f t="shared" ref="AC7:AC37" si="11">IFERROR(IF(Q7="","",ROUNDDOWN(Z7-AA7,0)),"-")</f>
        <v/>
      </c>
      <c r="AD7" s="178" t="str">
        <f t="shared" ref="AD7:AD37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214</v>
      </c>
      <c r="D8" s="135">
        <v>2700</v>
      </c>
      <c r="E8" s="133" t="s">
        <v>506</v>
      </c>
      <c r="F8" s="82" t="s">
        <v>36</v>
      </c>
      <c r="G8" s="82" t="s">
        <v>142</v>
      </c>
      <c r="H8" s="84">
        <v>42</v>
      </c>
      <c r="I8" s="84">
        <v>6</v>
      </c>
      <c r="J8" s="84">
        <v>2</v>
      </c>
      <c r="K8" s="136">
        <f>+I8*J8</f>
        <v>12</v>
      </c>
      <c r="L8" s="133" t="s">
        <v>3511</v>
      </c>
      <c r="M8" s="162"/>
      <c r="N8" s="162"/>
      <c r="O8" s="163"/>
      <c r="P8" s="164"/>
      <c r="Q8" s="165"/>
      <c r="R8" s="137">
        <f t="shared" si="4"/>
        <v>6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9878</v>
      </c>
      <c r="Y8" s="85" t="str">
        <f t="shared" si="7"/>
        <v/>
      </c>
      <c r="Z8" s="94">
        <f t="shared" si="8"/>
        <v>276584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611</v>
      </c>
      <c r="D9" s="135">
        <v>2400</v>
      </c>
      <c r="E9" s="133" t="s">
        <v>1327</v>
      </c>
      <c r="F9" s="82" t="s">
        <v>113</v>
      </c>
      <c r="G9" s="82" t="s">
        <v>114</v>
      </c>
      <c r="H9" s="84">
        <v>22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431</v>
      </c>
      <c r="Y9" s="85" t="str">
        <f t="shared" si="7"/>
        <v/>
      </c>
      <c r="Z9" s="94">
        <f t="shared" si="8"/>
        <v>12068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665</v>
      </c>
      <c r="D10" s="135">
        <v>2400</v>
      </c>
      <c r="E10" s="133" t="s">
        <v>1327</v>
      </c>
      <c r="F10" s="82" t="s">
        <v>113</v>
      </c>
      <c r="G10" s="82" t="s">
        <v>114</v>
      </c>
      <c r="H10" s="84">
        <v>22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107</v>
      </c>
      <c r="Y10" s="85" t="str">
        <f t="shared" si="7"/>
        <v/>
      </c>
      <c r="Z10" s="94">
        <f t="shared" si="8"/>
        <v>2996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1231</v>
      </c>
      <c r="D11" s="135">
        <v>2400</v>
      </c>
      <c r="E11" s="133" t="s">
        <v>1327</v>
      </c>
      <c r="F11" s="82" t="s">
        <v>113</v>
      </c>
      <c r="G11" s="82" t="s">
        <v>114</v>
      </c>
      <c r="H11" s="84">
        <v>22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107</v>
      </c>
      <c r="Y11" s="85" t="str">
        <f t="shared" si="7"/>
        <v/>
      </c>
      <c r="Z11" s="94">
        <f t="shared" si="8"/>
        <v>2996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172</v>
      </c>
      <c r="D12" s="135">
        <v>2400</v>
      </c>
      <c r="E12" s="133" t="s">
        <v>1327</v>
      </c>
      <c r="F12" s="82" t="s">
        <v>113</v>
      </c>
      <c r="G12" s="82" t="s">
        <v>114</v>
      </c>
      <c r="H12" s="179">
        <v>22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245</v>
      </c>
      <c r="W12" s="85">
        <v>10</v>
      </c>
      <c r="X12" s="94">
        <f t="shared" si="6"/>
        <v>107</v>
      </c>
      <c r="Y12" s="85" t="str">
        <f t="shared" si="7"/>
        <v/>
      </c>
      <c r="Z12" s="94">
        <f t="shared" si="8"/>
        <v>2996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780</v>
      </c>
      <c r="D13" s="135">
        <v>2700</v>
      </c>
      <c r="E13" s="133" t="s">
        <v>1327</v>
      </c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431</v>
      </c>
      <c r="Y13" s="85" t="str">
        <f t="shared" si="7"/>
        <v/>
      </c>
      <c r="Z13" s="94">
        <f t="shared" si="8"/>
        <v>12068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665</v>
      </c>
      <c r="D14" s="135">
        <v>2400</v>
      </c>
      <c r="E14" s="133" t="s">
        <v>508</v>
      </c>
      <c r="F14" s="82" t="s">
        <v>24</v>
      </c>
      <c r="G14" s="82" t="s">
        <v>49</v>
      </c>
      <c r="H14" s="84">
        <v>42</v>
      </c>
      <c r="I14" s="84">
        <v>2</v>
      </c>
      <c r="J14" s="84">
        <v>1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2</v>
      </c>
      <c r="V14" s="84">
        <v>245</v>
      </c>
      <c r="W14" s="85">
        <v>10</v>
      </c>
      <c r="X14" s="94">
        <f t="shared" si="6"/>
        <v>411</v>
      </c>
      <c r="Y14" s="85" t="str">
        <f t="shared" si="7"/>
        <v/>
      </c>
      <c r="Z14" s="94">
        <f t="shared" si="8"/>
        <v>11508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3426</v>
      </c>
      <c r="D15" s="110" t="s">
        <v>3455</v>
      </c>
      <c r="E15" s="133" t="s">
        <v>508</v>
      </c>
      <c r="F15" s="82" t="s">
        <v>24</v>
      </c>
      <c r="G15" s="82" t="s">
        <v>49</v>
      </c>
      <c r="H15" s="84">
        <v>42</v>
      </c>
      <c r="I15" s="84">
        <v>4</v>
      </c>
      <c r="J15" s="84">
        <v>1</v>
      </c>
      <c r="K15" s="136">
        <f t="shared" si="3"/>
        <v>4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4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3292</v>
      </c>
      <c r="Y15" s="85" t="str">
        <f t="shared" si="7"/>
        <v/>
      </c>
      <c r="Z15" s="94">
        <f t="shared" si="8"/>
        <v>92176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3427</v>
      </c>
      <c r="D16" s="234" t="s">
        <v>3456</v>
      </c>
      <c r="E16" s="133" t="s">
        <v>508</v>
      </c>
      <c r="F16" s="82" t="s">
        <v>24</v>
      </c>
      <c r="G16" s="82" t="s">
        <v>49</v>
      </c>
      <c r="H16" s="84">
        <v>42</v>
      </c>
      <c r="I16" s="84">
        <v>4</v>
      </c>
      <c r="J16" s="84">
        <v>1</v>
      </c>
      <c r="K16" s="136">
        <f t="shared" si="3"/>
        <v>4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4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3292</v>
      </c>
      <c r="Y16" s="85" t="str">
        <f t="shared" si="7"/>
        <v/>
      </c>
      <c r="Z16" s="94">
        <f t="shared" si="8"/>
        <v>92176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544</v>
      </c>
      <c r="D17" s="135">
        <v>2700</v>
      </c>
      <c r="E17" s="133" t="s">
        <v>570</v>
      </c>
      <c r="F17" s="82" t="s">
        <v>36</v>
      </c>
      <c r="G17" s="82" t="s">
        <v>103</v>
      </c>
      <c r="H17" s="84">
        <v>42</v>
      </c>
      <c r="I17" s="84">
        <v>6</v>
      </c>
      <c r="J17" s="84">
        <v>2</v>
      </c>
      <c r="K17" s="136">
        <f t="shared" si="3"/>
        <v>12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6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9878</v>
      </c>
      <c r="Y17" s="85" t="str">
        <f t="shared" si="7"/>
        <v/>
      </c>
      <c r="Z17" s="94">
        <f t="shared" si="8"/>
        <v>276584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3428</v>
      </c>
      <c r="D18" s="234" t="s">
        <v>3456</v>
      </c>
      <c r="E18" s="133" t="s">
        <v>508</v>
      </c>
      <c r="F18" s="82" t="s">
        <v>24</v>
      </c>
      <c r="G18" s="82" t="s">
        <v>49</v>
      </c>
      <c r="H18" s="84">
        <v>42</v>
      </c>
      <c r="I18" s="84">
        <v>4</v>
      </c>
      <c r="J18" s="84">
        <v>1</v>
      </c>
      <c r="K18" s="136">
        <f t="shared" si="3"/>
        <v>4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4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3292</v>
      </c>
      <c r="Y18" s="85" t="str">
        <f t="shared" si="7"/>
        <v/>
      </c>
      <c r="Z18" s="94">
        <f t="shared" si="8"/>
        <v>92176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3429</v>
      </c>
      <c r="D19" s="234" t="s">
        <v>3456</v>
      </c>
      <c r="E19" s="133" t="s">
        <v>508</v>
      </c>
      <c r="F19" s="82" t="s">
        <v>24</v>
      </c>
      <c r="G19" s="82" t="s">
        <v>49</v>
      </c>
      <c r="H19" s="84">
        <v>42</v>
      </c>
      <c r="I19" s="84">
        <v>4</v>
      </c>
      <c r="J19" s="84">
        <v>1</v>
      </c>
      <c r="K19" s="136">
        <f t="shared" si="3"/>
        <v>4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4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3292</v>
      </c>
      <c r="Y19" s="85" t="str">
        <f t="shared" si="7"/>
        <v/>
      </c>
      <c r="Z19" s="94">
        <f t="shared" si="8"/>
        <v>92176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3430</v>
      </c>
      <c r="D20" s="234" t="s">
        <v>3456</v>
      </c>
      <c r="E20" s="133" t="s">
        <v>508</v>
      </c>
      <c r="F20" s="82" t="s">
        <v>24</v>
      </c>
      <c r="G20" s="82" t="s">
        <v>49</v>
      </c>
      <c r="H20" s="84">
        <v>42</v>
      </c>
      <c r="I20" s="84">
        <v>4</v>
      </c>
      <c r="J20" s="84">
        <v>1</v>
      </c>
      <c r="K20" s="136">
        <f t="shared" si="3"/>
        <v>4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4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3292</v>
      </c>
      <c r="Y20" s="85" t="str">
        <f t="shared" si="7"/>
        <v/>
      </c>
      <c r="Z20" s="94">
        <f t="shared" si="8"/>
        <v>92176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3431</v>
      </c>
      <c r="D21" s="234" t="s">
        <v>3456</v>
      </c>
      <c r="E21" s="133" t="s">
        <v>508</v>
      </c>
      <c r="F21" s="82" t="s">
        <v>24</v>
      </c>
      <c r="G21" s="82" t="s">
        <v>49</v>
      </c>
      <c r="H21" s="84">
        <v>42</v>
      </c>
      <c r="I21" s="84">
        <v>4</v>
      </c>
      <c r="J21" s="84">
        <v>1</v>
      </c>
      <c r="K21" s="136">
        <f t="shared" si="3"/>
        <v>4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4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3292</v>
      </c>
      <c r="Y21" s="85" t="str">
        <f t="shared" si="7"/>
        <v/>
      </c>
      <c r="Z21" s="94">
        <f t="shared" si="8"/>
        <v>92176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852</v>
      </c>
      <c r="D22" s="135">
        <v>2700</v>
      </c>
      <c r="E22" s="133" t="s">
        <v>508</v>
      </c>
      <c r="F22" s="82" t="s">
        <v>24</v>
      </c>
      <c r="G22" s="82" t="s">
        <v>49</v>
      </c>
      <c r="H22" s="84">
        <v>42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823</v>
      </c>
      <c r="Y22" s="85" t="str">
        <f t="shared" si="7"/>
        <v/>
      </c>
      <c r="Z22" s="94">
        <f t="shared" si="8"/>
        <v>23044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852</v>
      </c>
      <c r="D23" s="135">
        <v>2700</v>
      </c>
      <c r="E23" s="133" t="s">
        <v>739</v>
      </c>
      <c r="F23" s="82" t="s">
        <v>478</v>
      </c>
      <c r="G23" s="82" t="s">
        <v>479</v>
      </c>
      <c r="H23" s="84">
        <v>22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24</v>
      </c>
      <c r="V23" s="84">
        <v>365</v>
      </c>
      <c r="W23" s="85">
        <v>10</v>
      </c>
      <c r="X23" s="94">
        <f t="shared" si="6"/>
        <v>1927</v>
      </c>
      <c r="Y23" s="85" t="str">
        <f t="shared" si="7"/>
        <v/>
      </c>
      <c r="Z23" s="94">
        <f t="shared" si="8"/>
        <v>53956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583</v>
      </c>
      <c r="D24" s="135">
        <v>2700</v>
      </c>
      <c r="E24" s="133" t="s">
        <v>756</v>
      </c>
      <c r="F24" s="82" t="s">
        <v>799</v>
      </c>
      <c r="G24" s="82" t="s">
        <v>106</v>
      </c>
      <c r="H24" s="84">
        <v>30</v>
      </c>
      <c r="I24" s="84">
        <v>1</v>
      </c>
      <c r="J24" s="84">
        <v>2</v>
      </c>
      <c r="K24" s="136">
        <f t="shared" si="3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8</v>
      </c>
      <c r="V24" s="84">
        <v>245</v>
      </c>
      <c r="W24" s="85">
        <v>10</v>
      </c>
      <c r="X24" s="94">
        <f t="shared" si="6"/>
        <v>1176</v>
      </c>
      <c r="Y24" s="85" t="str">
        <f t="shared" si="7"/>
        <v/>
      </c>
      <c r="Z24" s="94">
        <f t="shared" si="8"/>
        <v>32928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172</v>
      </c>
      <c r="D25" s="135">
        <v>2400</v>
      </c>
      <c r="E25" s="133" t="s">
        <v>1327</v>
      </c>
      <c r="F25" s="82" t="s">
        <v>113</v>
      </c>
      <c r="G25" s="82" t="s">
        <v>114</v>
      </c>
      <c r="H25" s="84">
        <v>22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245</v>
      </c>
      <c r="W25" s="85">
        <v>10</v>
      </c>
      <c r="X25" s="94">
        <f t="shared" si="6"/>
        <v>107</v>
      </c>
      <c r="Y25" s="85" t="str">
        <f t="shared" si="7"/>
        <v/>
      </c>
      <c r="Z25" s="94">
        <f t="shared" si="8"/>
        <v>2996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3432</v>
      </c>
      <c r="D26" s="135">
        <v>2400</v>
      </c>
      <c r="E26" s="133" t="s">
        <v>515</v>
      </c>
      <c r="F26" s="82" t="s">
        <v>208</v>
      </c>
      <c r="G26" s="82" t="s">
        <v>75</v>
      </c>
      <c r="H26" s="84">
        <v>22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431</v>
      </c>
      <c r="Y26" s="85" t="str">
        <f t="shared" si="7"/>
        <v/>
      </c>
      <c r="Z26" s="94">
        <f t="shared" si="8"/>
        <v>12068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665</v>
      </c>
      <c r="D27" s="135">
        <v>2400</v>
      </c>
      <c r="E27" s="133" t="s">
        <v>734</v>
      </c>
      <c r="F27" s="82" t="s">
        <v>478</v>
      </c>
      <c r="G27" s="82" t="s">
        <v>479</v>
      </c>
      <c r="H27" s="84">
        <v>22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</v>
      </c>
      <c r="V27" s="84">
        <v>245</v>
      </c>
      <c r="W27" s="85">
        <v>10</v>
      </c>
      <c r="X27" s="94">
        <f t="shared" si="6"/>
        <v>107</v>
      </c>
      <c r="Y27" s="85" t="str">
        <f t="shared" si="7"/>
        <v/>
      </c>
      <c r="Z27" s="94">
        <f t="shared" si="8"/>
        <v>2996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665</v>
      </c>
      <c r="D28" s="135">
        <v>2400</v>
      </c>
      <c r="E28" s="133" t="s">
        <v>508</v>
      </c>
      <c r="F28" s="82" t="s">
        <v>24</v>
      </c>
      <c r="G28" s="82" t="s">
        <v>49</v>
      </c>
      <c r="H28" s="84">
        <v>42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</v>
      </c>
      <c r="V28" s="84">
        <v>245</v>
      </c>
      <c r="W28" s="85">
        <v>10</v>
      </c>
      <c r="X28" s="94">
        <f t="shared" si="6"/>
        <v>205</v>
      </c>
      <c r="Y28" s="85" t="str">
        <f t="shared" si="7"/>
        <v/>
      </c>
      <c r="Z28" s="94">
        <f t="shared" si="8"/>
        <v>5740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121</v>
      </c>
      <c r="D29" s="135">
        <v>2700</v>
      </c>
      <c r="E29" s="133" t="s">
        <v>1327</v>
      </c>
      <c r="F29" s="82" t="s">
        <v>113</v>
      </c>
      <c r="G29" s="82" t="s">
        <v>114</v>
      </c>
      <c r="H29" s="84">
        <v>22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6"/>
        <v>431</v>
      </c>
      <c r="Y29" s="85" t="str">
        <f t="shared" si="7"/>
        <v/>
      </c>
      <c r="Z29" s="94">
        <f t="shared" si="8"/>
        <v>12068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770</v>
      </c>
      <c r="D30" s="135">
        <v>3000</v>
      </c>
      <c r="E30" s="133" t="s">
        <v>533</v>
      </c>
      <c r="F30" s="82" t="s">
        <v>36</v>
      </c>
      <c r="G30" s="82" t="s">
        <v>3434</v>
      </c>
      <c r="H30" s="84">
        <v>42</v>
      </c>
      <c r="I30" s="84">
        <v>5</v>
      </c>
      <c r="J30" s="84">
        <v>2</v>
      </c>
      <c r="K30" s="136">
        <f t="shared" si="3"/>
        <v>10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5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8232</v>
      </c>
      <c r="Y30" s="85" t="str">
        <f t="shared" si="7"/>
        <v/>
      </c>
      <c r="Z30" s="94">
        <f t="shared" si="8"/>
        <v>230496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770</v>
      </c>
      <c r="D31" s="135">
        <v>3000</v>
      </c>
      <c r="E31" s="133" t="s">
        <v>572</v>
      </c>
      <c r="F31" s="82" t="s">
        <v>849</v>
      </c>
      <c r="G31" s="82" t="s">
        <v>180</v>
      </c>
      <c r="H31" s="84">
        <v>150</v>
      </c>
      <c r="I31" s="84">
        <v>2</v>
      </c>
      <c r="J31" s="84">
        <v>1</v>
      </c>
      <c r="K31" s="136">
        <f t="shared" si="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6"/>
        <v>5880</v>
      </c>
      <c r="Y31" s="85" t="str">
        <f t="shared" si="7"/>
        <v/>
      </c>
      <c r="Z31" s="94">
        <f t="shared" si="8"/>
        <v>164640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838</v>
      </c>
      <c r="D32" s="135">
        <v>4000</v>
      </c>
      <c r="E32" s="133" t="s">
        <v>506</v>
      </c>
      <c r="F32" s="82" t="s">
        <v>36</v>
      </c>
      <c r="G32" s="82" t="s">
        <v>142</v>
      </c>
      <c r="H32" s="84">
        <v>42</v>
      </c>
      <c r="I32" s="84">
        <v>11</v>
      </c>
      <c r="J32" s="84">
        <v>2</v>
      </c>
      <c r="K32" s="136">
        <f t="shared" si="3"/>
        <v>22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11</v>
      </c>
      <c r="S32" s="170"/>
      <c r="T32" s="176" t="str">
        <f t="shared" si="5"/>
        <v/>
      </c>
      <c r="U32" s="94">
        <v>8</v>
      </c>
      <c r="V32" s="84">
        <v>245</v>
      </c>
      <c r="W32" s="85">
        <v>10</v>
      </c>
      <c r="X32" s="94">
        <f t="shared" si="6"/>
        <v>18110</v>
      </c>
      <c r="Y32" s="85" t="str">
        <f t="shared" si="7"/>
        <v/>
      </c>
      <c r="Z32" s="94">
        <f t="shared" si="8"/>
        <v>507080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838</v>
      </c>
      <c r="D33" s="135">
        <v>2400</v>
      </c>
      <c r="E33" s="133" t="s">
        <v>739</v>
      </c>
      <c r="F33" s="82" t="s">
        <v>478</v>
      </c>
      <c r="G33" s="82" t="s">
        <v>479</v>
      </c>
      <c r="H33" s="84">
        <v>22</v>
      </c>
      <c r="I33" s="84">
        <v>1</v>
      </c>
      <c r="J33" s="84">
        <v>1</v>
      </c>
      <c r="K33" s="136">
        <f t="shared" si="3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24</v>
      </c>
      <c r="V33" s="84">
        <v>365</v>
      </c>
      <c r="W33" s="85">
        <v>10</v>
      </c>
      <c r="X33" s="94">
        <f t="shared" si="6"/>
        <v>1927</v>
      </c>
      <c r="Y33" s="85" t="str">
        <f t="shared" si="7"/>
        <v/>
      </c>
      <c r="Z33" s="94">
        <f t="shared" si="8"/>
        <v>53956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239</v>
      </c>
      <c r="D34" s="135">
        <v>2400</v>
      </c>
      <c r="E34" s="133" t="s">
        <v>489</v>
      </c>
      <c r="F34" s="82" t="s">
        <v>24</v>
      </c>
      <c r="G34" s="82" t="s">
        <v>3435</v>
      </c>
      <c r="H34" s="84">
        <v>42</v>
      </c>
      <c r="I34" s="84">
        <v>11</v>
      </c>
      <c r="J34" s="84">
        <v>1</v>
      </c>
      <c r="K34" s="136">
        <f t="shared" si="3"/>
        <v>11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11</v>
      </c>
      <c r="S34" s="170"/>
      <c r="T34" s="176" t="str">
        <f t="shared" si="5"/>
        <v/>
      </c>
      <c r="U34" s="94">
        <v>8</v>
      </c>
      <c r="V34" s="84">
        <v>245</v>
      </c>
      <c r="W34" s="85">
        <v>10</v>
      </c>
      <c r="X34" s="94">
        <f t="shared" si="6"/>
        <v>9055</v>
      </c>
      <c r="Y34" s="85" t="str">
        <f t="shared" si="7"/>
        <v/>
      </c>
      <c r="Z34" s="94">
        <f t="shared" si="8"/>
        <v>253540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239</v>
      </c>
      <c r="D35" s="135">
        <v>2400</v>
      </c>
      <c r="E35" s="133" t="s">
        <v>734</v>
      </c>
      <c r="F35" s="82" t="s">
        <v>478</v>
      </c>
      <c r="G35" s="82" t="s">
        <v>479</v>
      </c>
      <c r="H35" s="84">
        <v>22</v>
      </c>
      <c r="I35" s="84">
        <v>1</v>
      </c>
      <c r="J35" s="84">
        <v>1</v>
      </c>
      <c r="K35" s="136">
        <f t="shared" si="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24</v>
      </c>
      <c r="V35" s="84">
        <v>365</v>
      </c>
      <c r="W35" s="85">
        <v>10</v>
      </c>
      <c r="X35" s="94">
        <f t="shared" si="6"/>
        <v>1927</v>
      </c>
      <c r="Y35" s="85" t="str">
        <f t="shared" si="7"/>
        <v/>
      </c>
      <c r="Z35" s="94">
        <f t="shared" si="8"/>
        <v>53956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239</v>
      </c>
      <c r="D36" s="135">
        <v>2400</v>
      </c>
      <c r="E36" s="133" t="s">
        <v>736</v>
      </c>
      <c r="F36" s="82" t="s">
        <v>478</v>
      </c>
      <c r="G36" s="82" t="s">
        <v>480</v>
      </c>
      <c r="H36" s="84">
        <v>22</v>
      </c>
      <c r="I36" s="84">
        <v>1</v>
      </c>
      <c r="J36" s="84">
        <v>1</v>
      </c>
      <c r="K36" s="136">
        <f t="shared" si="3"/>
        <v>1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24</v>
      </c>
      <c r="V36" s="84">
        <v>365</v>
      </c>
      <c r="W36" s="85">
        <v>10</v>
      </c>
      <c r="X36" s="94">
        <f t="shared" si="6"/>
        <v>1927</v>
      </c>
      <c r="Y36" s="85" t="str">
        <f t="shared" si="7"/>
        <v/>
      </c>
      <c r="Z36" s="94">
        <f t="shared" si="8"/>
        <v>53956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239</v>
      </c>
      <c r="D37" s="135">
        <v>2400</v>
      </c>
      <c r="E37" s="133" t="s">
        <v>739</v>
      </c>
      <c r="F37" s="82" t="s">
        <v>478</v>
      </c>
      <c r="G37" s="82" t="s">
        <v>479</v>
      </c>
      <c r="H37" s="84">
        <v>22</v>
      </c>
      <c r="I37" s="84">
        <v>3</v>
      </c>
      <c r="J37" s="84">
        <v>1</v>
      </c>
      <c r="K37" s="136">
        <f t="shared" si="3"/>
        <v>3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3</v>
      </c>
      <c r="S37" s="170"/>
      <c r="T37" s="176" t="str">
        <f t="shared" si="5"/>
        <v/>
      </c>
      <c r="U37" s="94">
        <v>24</v>
      </c>
      <c r="V37" s="84">
        <v>365</v>
      </c>
      <c r="W37" s="85">
        <v>10</v>
      </c>
      <c r="X37" s="94">
        <f t="shared" si="6"/>
        <v>5781</v>
      </c>
      <c r="Y37" s="85" t="str">
        <f t="shared" si="7"/>
        <v/>
      </c>
      <c r="Z37" s="94">
        <f t="shared" si="8"/>
        <v>161868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/>
      <c r="B38" s="134"/>
      <c r="C38" s="134"/>
      <c r="D38" s="135"/>
      <c r="E38" s="133"/>
      <c r="F38" s="82"/>
      <c r="G38" s="82"/>
      <c r="H38" s="84"/>
      <c r="I38" s="84"/>
      <c r="J38" s="84"/>
      <c r="K38" s="136"/>
      <c r="L38" s="133"/>
      <c r="M38" s="173"/>
      <c r="N38" s="173"/>
      <c r="O38" s="134"/>
      <c r="P38" s="174"/>
      <c r="Q38" s="175"/>
      <c r="R38" s="137"/>
      <c r="S38" s="176"/>
      <c r="T38" s="176"/>
      <c r="U38" s="94"/>
      <c r="V38" s="84"/>
      <c r="W38" s="85"/>
      <c r="X38" s="94"/>
      <c r="Y38" s="85"/>
      <c r="Z38" s="94"/>
      <c r="AA38" s="85"/>
      <c r="AB38" s="94"/>
      <c r="AC38" s="95"/>
      <c r="AD38" s="85"/>
    </row>
    <row r="39" spans="1:30" s="110" customFormat="1" ht="24.95" customHeight="1" thickBot="1" x14ac:dyDescent="0.2">
      <c r="A39" s="97"/>
      <c r="B39" s="98"/>
      <c r="C39" s="98"/>
      <c r="D39" s="99"/>
      <c r="E39" s="97"/>
      <c r="F39" s="100"/>
      <c r="G39" s="100"/>
      <c r="H39" s="102"/>
      <c r="I39" s="102"/>
      <c r="J39" s="102"/>
      <c r="K39" s="157"/>
      <c r="L39" s="97"/>
      <c r="M39" s="104"/>
      <c r="N39" s="104"/>
      <c r="O39" s="98"/>
      <c r="P39" s="105"/>
      <c r="Q39" s="106"/>
      <c r="R39" s="158"/>
      <c r="S39" s="108"/>
      <c r="T39" s="108"/>
      <c r="U39" s="94"/>
      <c r="V39" s="84"/>
      <c r="W39" s="85"/>
      <c r="X39" s="109"/>
      <c r="Y39" s="103"/>
      <c r="Z39" s="109"/>
      <c r="AA39" s="103"/>
      <c r="AB39" s="109"/>
      <c r="AC39" s="159"/>
      <c r="AD39" s="103"/>
    </row>
    <row r="40" spans="1:30" ht="24.95" customHeight="1" thickBot="1" x14ac:dyDescent="0.2">
      <c r="M40" s="46"/>
      <c r="N40" s="46"/>
      <c r="O40" s="46"/>
      <c r="P40" s="46"/>
      <c r="Q40" s="46"/>
      <c r="R40" s="111"/>
      <c r="S40" s="250" t="s">
        <v>40</v>
      </c>
      <c r="T40" s="181" t="str">
        <f>IF(SUBTOTAL(9,T5:T39)=0,"",SUBTOTAL(9,T5:T39))</f>
        <v/>
      </c>
      <c r="U40" s="190"/>
      <c r="V40" s="191"/>
      <c r="W40" s="192"/>
      <c r="X40" s="182">
        <f t="shared" ref="X40:AD40" si="13">IF(SUBTOTAL(9,X5:X39)=0,"",SUBTOTAL(9,X5:X39))</f>
        <v>106163</v>
      </c>
      <c r="Y40" s="184" t="str">
        <f t="shared" si="13"/>
        <v/>
      </c>
      <c r="Z40" s="182">
        <f t="shared" si="13"/>
        <v>2972564</v>
      </c>
      <c r="AA40" s="184" t="str">
        <f t="shared" si="13"/>
        <v/>
      </c>
      <c r="AB40" s="182" t="str">
        <f t="shared" si="13"/>
        <v/>
      </c>
      <c r="AC40" s="185" t="str">
        <f t="shared" si="13"/>
        <v/>
      </c>
      <c r="AD40" s="186" t="str">
        <f t="shared" si="13"/>
        <v/>
      </c>
    </row>
    <row r="41" spans="1:30" ht="24.95" customHeight="1" thickBot="1" x14ac:dyDescent="0.2">
      <c r="S41" s="262" t="s">
        <v>3544</v>
      </c>
      <c r="T41" s="264"/>
    </row>
    <row r="42" spans="1:30" ht="24.95" customHeight="1" thickTop="1" thickBot="1" x14ac:dyDescent="0.2">
      <c r="S42" s="265" t="s">
        <v>3545</v>
      </c>
      <c r="T42" s="268" t="str">
        <f>IF(T40="","",T40+T41)</f>
        <v/>
      </c>
    </row>
    <row r="43" spans="1:30" ht="24.95" customHeight="1" thickTop="1" x14ac:dyDescent="0.15"/>
  </sheetData>
  <sheetProtection algorithmName="SHA-512" hashValue="ysfLd6Dxbr+iw6fGSxq8f4orWikJIurh6u8inrPneDbjprCksmMJmABpJloOyZXF+79RqtcJSPTwt9eG7FYhMQ==" saltValue="Evi/EktELSKpr6G2pO0LOg==" spinCount="100000" sheet="1" objects="1" scenarios="1" autoFilter="0"/>
  <autoFilter ref="A4:AD4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7">
    <cfRule type="containsBlanks" dxfId="387" priority="6" stopIfTrue="1">
      <formula>LEN(TRIM(M5))=0</formula>
    </cfRule>
  </conditionalFormatting>
  <conditionalFormatting sqref="S5">
    <cfRule type="containsBlanks" dxfId="386" priority="3">
      <formula>LEN(TRIM(S5))=0</formula>
    </cfRule>
  </conditionalFormatting>
  <conditionalFormatting sqref="S40 S6:S37">
    <cfRule type="containsBlanks" dxfId="385" priority="2">
      <formula>LEN(TRIM(S6))=0</formula>
    </cfRule>
  </conditionalFormatting>
  <conditionalFormatting sqref="T41">
    <cfRule type="containsBlanks" dxfId="384" priority="1">
      <formula>LEN(TRIM(T41))=0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1ABD5-8BA2-47A7-A001-E59346A241AD}">
  <sheetPr>
    <pageSetUpPr fitToPage="1"/>
  </sheetPr>
  <dimension ref="A1:AD61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21</v>
      </c>
      <c r="D1" s="41" t="s">
        <v>1</v>
      </c>
      <c r="E1" s="42" t="s">
        <v>1060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1011</v>
      </c>
      <c r="D5" s="66">
        <v>2400</v>
      </c>
      <c r="E5" s="64" t="s">
        <v>1002</v>
      </c>
      <c r="F5" s="67" t="s">
        <v>356</v>
      </c>
      <c r="G5" s="67" t="s">
        <v>69</v>
      </c>
      <c r="H5" s="74">
        <v>27</v>
      </c>
      <c r="I5" s="74">
        <v>6</v>
      </c>
      <c r="J5" s="74">
        <v>1</v>
      </c>
      <c r="K5" s="127">
        <f>+I5*J5</f>
        <v>6</v>
      </c>
      <c r="L5" s="64" t="s">
        <v>3512</v>
      </c>
      <c r="M5" s="162"/>
      <c r="N5" s="162"/>
      <c r="O5" s="163"/>
      <c r="P5" s="164"/>
      <c r="Q5" s="165"/>
      <c r="R5" s="137">
        <f>+I5</f>
        <v>6</v>
      </c>
      <c r="S5" s="5"/>
      <c r="T5" s="246" t="str">
        <f>IFERROR(IF(S5="","",R5*S5),"-")</f>
        <v/>
      </c>
      <c r="U5" s="73">
        <v>2</v>
      </c>
      <c r="V5" s="74">
        <v>245</v>
      </c>
      <c r="W5" s="75">
        <v>10</v>
      </c>
      <c r="X5" s="73">
        <f>IFERROR(IF(H5="","",ROUNDDOWN(H5/1000*K5*U5*V5*W5,0)),"-")</f>
        <v>793</v>
      </c>
      <c r="Y5" s="75" t="str">
        <f>IFERROR(IF(Q5="","",ROUNDDOWN(Q5/1000*R5*U5*V5*W5,0)),"-")</f>
        <v/>
      </c>
      <c r="Z5" s="73">
        <f>IFERROR(IF(H5="","",ROUNDDOWN(X5*$V$2,0)),"-")</f>
        <v>22204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1011</v>
      </c>
      <c r="D6" s="135">
        <v>2400</v>
      </c>
      <c r="E6" s="133" t="s">
        <v>988</v>
      </c>
      <c r="F6" s="82" t="s">
        <v>208</v>
      </c>
      <c r="G6" s="82" t="s">
        <v>75</v>
      </c>
      <c r="H6" s="84">
        <v>22</v>
      </c>
      <c r="I6" s="84">
        <v>1</v>
      </c>
      <c r="J6" s="84">
        <v>1</v>
      </c>
      <c r="K6" s="136">
        <f>+I6*J6</f>
        <v>1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2</v>
      </c>
      <c r="V6" s="84">
        <v>245</v>
      </c>
      <c r="W6" s="85">
        <v>10</v>
      </c>
      <c r="X6" s="94">
        <f>IFERROR(IF(H6="","",ROUNDDOWN(H6/1000*K6*U6*V6*W6,0)),"-")</f>
        <v>107</v>
      </c>
      <c r="Y6" s="85" t="str">
        <f>IFERROR(IF(Q6="","",ROUNDDOWN(Q6/1000*R6*U6*V6*W6,0)),"-")</f>
        <v/>
      </c>
      <c r="Z6" s="94">
        <f>IFERROR(IF(H6="","",ROUNDDOWN(X6*$V$2,0)),"-")</f>
        <v>2996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963</v>
      </c>
      <c r="D7" s="135">
        <v>2700</v>
      </c>
      <c r="E7" s="133" t="s">
        <v>701</v>
      </c>
      <c r="F7" s="82" t="s">
        <v>711</v>
      </c>
      <c r="G7" s="82" t="s">
        <v>712</v>
      </c>
      <c r="H7" s="84">
        <v>34</v>
      </c>
      <c r="I7" s="84">
        <v>2</v>
      </c>
      <c r="J7" s="84">
        <v>1</v>
      </c>
      <c r="K7" s="136">
        <f t="shared" ref="K7:K55" si="3">+I7*J7</f>
        <v>2</v>
      </c>
      <c r="L7" s="133" t="s">
        <v>3514</v>
      </c>
      <c r="M7" s="162"/>
      <c r="N7" s="162"/>
      <c r="O7" s="163"/>
      <c r="P7" s="164"/>
      <c r="Q7" s="165"/>
      <c r="R7" s="137">
        <f t="shared" ref="R7:R55" si="4">+I7</f>
        <v>2</v>
      </c>
      <c r="S7" s="170"/>
      <c r="T7" s="176" t="str">
        <f t="shared" ref="T7:T55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55" si="6">IFERROR(IF(H7="","",ROUNDDOWN(H7/1000*K7*U7*V7*W7,0)),"-")</f>
        <v>333</v>
      </c>
      <c r="Y7" s="85" t="str">
        <f t="shared" ref="Y7:Y55" si="7">IFERROR(IF(Q7="","",ROUNDDOWN(Q7/1000*R7*U7*V7*W7,0)),"-")</f>
        <v/>
      </c>
      <c r="Z7" s="94">
        <f t="shared" ref="Z7:Z55" si="8">IFERROR(IF(H7="","",ROUNDDOWN(X7*$V$2,0)),"-")</f>
        <v>9324</v>
      </c>
      <c r="AA7" s="85" t="str">
        <f t="shared" ref="AA7:AA55" si="9">IFERROR(IF(Q7="","",ROUNDDOWN(Y7*$V$2,0)),"-")</f>
        <v/>
      </c>
      <c r="AB7" s="94" t="str">
        <f t="shared" ref="AB7:AB55" si="10">IFERROR(IF(Q7="","",ROUNDDOWN(X7-Y7,0)),"-")</f>
        <v/>
      </c>
      <c r="AC7" s="95" t="str">
        <f t="shared" ref="AC7:AC55" si="11">IFERROR(IF(Q7="","",ROUNDDOWN(Z7-AA7,0)),"-")</f>
        <v/>
      </c>
      <c r="AD7" s="178" t="str">
        <f t="shared" ref="AD7:AD55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964</v>
      </c>
      <c r="D8" s="135">
        <v>2700</v>
      </c>
      <c r="E8" s="133" t="s">
        <v>701</v>
      </c>
      <c r="F8" s="82" t="s">
        <v>711</v>
      </c>
      <c r="G8" s="82" t="s">
        <v>712</v>
      </c>
      <c r="H8" s="84">
        <v>34</v>
      </c>
      <c r="I8" s="84">
        <v>2</v>
      </c>
      <c r="J8" s="84">
        <v>1</v>
      </c>
      <c r="K8" s="136">
        <f>+I8*J8</f>
        <v>2</v>
      </c>
      <c r="L8" s="133" t="s">
        <v>3514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2</v>
      </c>
      <c r="V8" s="84">
        <v>245</v>
      </c>
      <c r="W8" s="85">
        <v>10</v>
      </c>
      <c r="X8" s="94">
        <f t="shared" si="6"/>
        <v>333</v>
      </c>
      <c r="Y8" s="85" t="str">
        <f t="shared" si="7"/>
        <v/>
      </c>
      <c r="Z8" s="94">
        <f t="shared" si="8"/>
        <v>9324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864</v>
      </c>
      <c r="D9" s="135" t="s">
        <v>1012</v>
      </c>
      <c r="E9" s="133" t="s">
        <v>989</v>
      </c>
      <c r="F9" s="82" t="s">
        <v>1003</v>
      </c>
      <c r="G9" s="82" t="s">
        <v>1004</v>
      </c>
      <c r="H9" s="84">
        <v>400</v>
      </c>
      <c r="I9" s="84">
        <v>9</v>
      </c>
      <c r="J9" s="84">
        <v>1</v>
      </c>
      <c r="K9" s="136">
        <f t="shared" si="3"/>
        <v>9</v>
      </c>
      <c r="L9" s="133" t="s">
        <v>3514</v>
      </c>
      <c r="M9" s="162"/>
      <c r="N9" s="162"/>
      <c r="O9" s="163"/>
      <c r="P9" s="164"/>
      <c r="Q9" s="165"/>
      <c r="R9" s="137">
        <f t="shared" si="4"/>
        <v>9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70560</v>
      </c>
      <c r="Y9" s="85" t="str">
        <f t="shared" si="7"/>
        <v/>
      </c>
      <c r="Z9" s="94">
        <f t="shared" si="8"/>
        <v>1975680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965</v>
      </c>
      <c r="D10" s="135">
        <v>2700</v>
      </c>
      <c r="E10" s="133" t="s">
        <v>626</v>
      </c>
      <c r="F10" s="82" t="s">
        <v>113</v>
      </c>
      <c r="G10" s="82" t="s">
        <v>114</v>
      </c>
      <c r="H10" s="84">
        <v>22</v>
      </c>
      <c r="I10" s="84">
        <v>1</v>
      </c>
      <c r="J10" s="84">
        <v>1</v>
      </c>
      <c r="K10" s="136">
        <f t="shared" si="3"/>
        <v>1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107</v>
      </c>
      <c r="Y10" s="85" t="str">
        <f t="shared" si="7"/>
        <v/>
      </c>
      <c r="Z10" s="94">
        <f t="shared" si="8"/>
        <v>2996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770</v>
      </c>
      <c r="D11" s="135">
        <v>4200</v>
      </c>
      <c r="E11" s="133" t="s">
        <v>990</v>
      </c>
      <c r="F11" s="82" t="s">
        <v>363</v>
      </c>
      <c r="G11" s="82" t="s">
        <v>709</v>
      </c>
      <c r="H11" s="84">
        <v>34</v>
      </c>
      <c r="I11" s="84">
        <v>8</v>
      </c>
      <c r="J11" s="84">
        <v>2</v>
      </c>
      <c r="K11" s="136">
        <f t="shared" si="3"/>
        <v>16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8</v>
      </c>
      <c r="S11" s="170"/>
      <c r="T11" s="176" t="str">
        <f t="shared" si="5"/>
        <v/>
      </c>
      <c r="U11" s="94">
        <v>8</v>
      </c>
      <c r="V11" s="84">
        <v>245</v>
      </c>
      <c r="W11" s="85">
        <v>10</v>
      </c>
      <c r="X11" s="94">
        <f t="shared" si="6"/>
        <v>10662</v>
      </c>
      <c r="Y11" s="85" t="str">
        <f t="shared" si="7"/>
        <v/>
      </c>
      <c r="Z11" s="94">
        <f t="shared" si="8"/>
        <v>298536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966</v>
      </c>
      <c r="D12" s="135">
        <v>2700</v>
      </c>
      <c r="E12" s="133" t="s">
        <v>991</v>
      </c>
      <c r="F12" s="82" t="s">
        <v>173</v>
      </c>
      <c r="G12" s="82" t="s">
        <v>226</v>
      </c>
      <c r="H12" s="179">
        <v>22</v>
      </c>
      <c r="I12" s="84">
        <v>2</v>
      </c>
      <c r="J12" s="84">
        <v>2</v>
      </c>
      <c r="K12" s="136">
        <f t="shared" si="3"/>
        <v>4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1724</v>
      </c>
      <c r="Y12" s="85" t="str">
        <f t="shared" si="7"/>
        <v/>
      </c>
      <c r="Z12" s="94">
        <f t="shared" si="8"/>
        <v>48272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895</v>
      </c>
      <c r="D13" s="135">
        <v>2700</v>
      </c>
      <c r="E13" s="133" t="s">
        <v>992</v>
      </c>
      <c r="F13" s="82" t="s">
        <v>3394</v>
      </c>
      <c r="G13" s="173" t="s">
        <v>3419</v>
      </c>
      <c r="H13" s="84">
        <v>36</v>
      </c>
      <c r="I13" s="84">
        <v>9</v>
      </c>
      <c r="J13" s="84">
        <v>3</v>
      </c>
      <c r="K13" s="136">
        <f t="shared" si="3"/>
        <v>27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9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19051</v>
      </c>
      <c r="Y13" s="85" t="str">
        <f t="shared" si="7"/>
        <v/>
      </c>
      <c r="Z13" s="94">
        <f t="shared" si="8"/>
        <v>533428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967</v>
      </c>
      <c r="D14" s="135">
        <v>2700</v>
      </c>
      <c r="E14" s="133" t="s">
        <v>993</v>
      </c>
      <c r="F14" s="82" t="s">
        <v>363</v>
      </c>
      <c r="G14" s="82" t="s">
        <v>639</v>
      </c>
      <c r="H14" s="84">
        <v>34</v>
      </c>
      <c r="I14" s="84">
        <v>4</v>
      </c>
      <c r="J14" s="84">
        <v>2</v>
      </c>
      <c r="K14" s="136">
        <f t="shared" si="3"/>
        <v>8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4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5331</v>
      </c>
      <c r="Y14" s="85" t="str">
        <f t="shared" si="7"/>
        <v/>
      </c>
      <c r="Z14" s="94">
        <f t="shared" si="8"/>
        <v>149268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967</v>
      </c>
      <c r="D15" s="135">
        <v>2700</v>
      </c>
      <c r="E15" s="133" t="s">
        <v>994</v>
      </c>
      <c r="F15" s="82" t="s">
        <v>113</v>
      </c>
      <c r="G15" s="82" t="s">
        <v>385</v>
      </c>
      <c r="H15" s="84">
        <v>22</v>
      </c>
      <c r="I15" s="84">
        <v>1</v>
      </c>
      <c r="J15" s="84">
        <v>1</v>
      </c>
      <c r="K15" s="136">
        <f t="shared" si="3"/>
        <v>1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431</v>
      </c>
      <c r="Y15" s="85" t="str">
        <f t="shared" si="7"/>
        <v/>
      </c>
      <c r="Z15" s="94">
        <f t="shared" si="8"/>
        <v>12068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521</v>
      </c>
      <c r="D16" s="135">
        <v>2750</v>
      </c>
      <c r="E16" s="133" t="s">
        <v>995</v>
      </c>
      <c r="F16" s="82" t="s">
        <v>1005</v>
      </c>
      <c r="G16" s="82" t="s">
        <v>1006</v>
      </c>
      <c r="H16" s="84">
        <v>32</v>
      </c>
      <c r="I16" s="84">
        <v>1</v>
      </c>
      <c r="J16" s="84">
        <v>3</v>
      </c>
      <c r="K16" s="136">
        <f t="shared" si="3"/>
        <v>3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1881</v>
      </c>
      <c r="Y16" s="85" t="str">
        <f t="shared" si="7"/>
        <v/>
      </c>
      <c r="Z16" s="94">
        <f t="shared" si="8"/>
        <v>52668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521</v>
      </c>
      <c r="D17" s="135">
        <v>2750</v>
      </c>
      <c r="E17" s="133" t="s">
        <v>996</v>
      </c>
      <c r="F17" s="82" t="s">
        <v>414</v>
      </c>
      <c r="G17" s="82" t="s">
        <v>1007</v>
      </c>
      <c r="H17" s="84">
        <v>18</v>
      </c>
      <c r="I17" s="84">
        <v>2</v>
      </c>
      <c r="J17" s="84">
        <v>1</v>
      </c>
      <c r="K17" s="136">
        <f t="shared" si="3"/>
        <v>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705</v>
      </c>
      <c r="Y17" s="85" t="str">
        <f t="shared" si="7"/>
        <v/>
      </c>
      <c r="Z17" s="94">
        <f t="shared" si="8"/>
        <v>19740</v>
      </c>
      <c r="AA17" s="85" t="str">
        <f t="shared" si="9"/>
        <v/>
      </c>
      <c r="AB17" s="94" t="str">
        <f t="shared" si="10"/>
        <v/>
      </c>
      <c r="AC17" s="95" t="str">
        <f>IFERROR(IF(Q17="","",ROUNDDOWN(Z17-AA17,0)),"-")</f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896</v>
      </c>
      <c r="D18" s="135">
        <v>2700</v>
      </c>
      <c r="E18" s="133" t="s">
        <v>993</v>
      </c>
      <c r="F18" s="82" t="s">
        <v>363</v>
      </c>
      <c r="G18" s="82" t="s">
        <v>639</v>
      </c>
      <c r="H18" s="84">
        <v>34</v>
      </c>
      <c r="I18" s="84">
        <v>7</v>
      </c>
      <c r="J18" s="84">
        <v>2</v>
      </c>
      <c r="K18" s="136">
        <f t="shared" si="3"/>
        <v>14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7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9329</v>
      </c>
      <c r="Y18" s="85" t="str">
        <f t="shared" si="7"/>
        <v/>
      </c>
      <c r="Z18" s="94">
        <f t="shared" si="8"/>
        <v>261212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957</v>
      </c>
      <c r="D19" s="135">
        <v>2540</v>
      </c>
      <c r="E19" s="133" t="s">
        <v>993</v>
      </c>
      <c r="F19" s="82" t="s">
        <v>363</v>
      </c>
      <c r="G19" s="82" t="s">
        <v>639</v>
      </c>
      <c r="H19" s="84">
        <v>34</v>
      </c>
      <c r="I19" s="84">
        <v>1</v>
      </c>
      <c r="J19" s="84">
        <v>2</v>
      </c>
      <c r="K19" s="136">
        <f t="shared" si="3"/>
        <v>2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1332</v>
      </c>
      <c r="Y19" s="85" t="str">
        <f t="shared" si="7"/>
        <v/>
      </c>
      <c r="Z19" s="94">
        <f t="shared" si="8"/>
        <v>37296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968</v>
      </c>
      <c r="D20" s="135">
        <v>2540</v>
      </c>
      <c r="E20" s="133" t="s">
        <v>701</v>
      </c>
      <c r="F20" s="82" t="s">
        <v>711</v>
      </c>
      <c r="G20" s="82" t="s">
        <v>712</v>
      </c>
      <c r="H20" s="84">
        <v>34</v>
      </c>
      <c r="I20" s="84">
        <v>1</v>
      </c>
      <c r="J20" s="84">
        <v>1</v>
      </c>
      <c r="K20" s="136">
        <f t="shared" si="3"/>
        <v>1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666</v>
      </c>
      <c r="Y20" s="85" t="str">
        <f t="shared" si="7"/>
        <v/>
      </c>
      <c r="Z20" s="94">
        <f t="shared" si="8"/>
        <v>18648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18</v>
      </c>
      <c r="B21" s="134">
        <v>1</v>
      </c>
      <c r="C21" s="134" t="s">
        <v>958</v>
      </c>
      <c r="D21" s="135">
        <v>2540</v>
      </c>
      <c r="E21" s="133" t="s">
        <v>994</v>
      </c>
      <c r="F21" s="82" t="s">
        <v>113</v>
      </c>
      <c r="G21" s="82" t="s">
        <v>385</v>
      </c>
      <c r="H21" s="84">
        <v>22</v>
      </c>
      <c r="I21" s="84">
        <v>1</v>
      </c>
      <c r="J21" s="84">
        <v>1</v>
      </c>
      <c r="K21" s="136">
        <f t="shared" si="3"/>
        <v>1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2</v>
      </c>
      <c r="V21" s="84">
        <v>245</v>
      </c>
      <c r="W21" s="85">
        <v>10</v>
      </c>
      <c r="X21" s="94">
        <f t="shared" si="6"/>
        <v>107</v>
      </c>
      <c r="Y21" s="85" t="str">
        <f t="shared" si="7"/>
        <v/>
      </c>
      <c r="Z21" s="94">
        <f t="shared" si="8"/>
        <v>2996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19</v>
      </c>
      <c r="B22" s="134">
        <v>1</v>
      </c>
      <c r="C22" s="134" t="s">
        <v>969</v>
      </c>
      <c r="D22" s="135">
        <v>2700</v>
      </c>
      <c r="E22" s="133" t="s">
        <v>991</v>
      </c>
      <c r="F22" s="82" t="s">
        <v>173</v>
      </c>
      <c r="G22" s="82" t="s">
        <v>226</v>
      </c>
      <c r="H22" s="84">
        <v>22</v>
      </c>
      <c r="I22" s="84">
        <v>1</v>
      </c>
      <c r="J22" s="84">
        <v>2</v>
      </c>
      <c r="K22" s="136">
        <f t="shared" si="3"/>
        <v>2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862</v>
      </c>
      <c r="Y22" s="85" t="str">
        <f t="shared" si="7"/>
        <v/>
      </c>
      <c r="Z22" s="94">
        <f t="shared" si="8"/>
        <v>24136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20</v>
      </c>
      <c r="B23" s="134">
        <v>1</v>
      </c>
      <c r="C23" s="134" t="s">
        <v>970</v>
      </c>
      <c r="D23" s="135">
        <v>2550</v>
      </c>
      <c r="E23" s="133" t="s">
        <v>987</v>
      </c>
      <c r="F23" s="82" t="s">
        <v>356</v>
      </c>
      <c r="G23" s="82" t="s">
        <v>69</v>
      </c>
      <c r="H23" s="84">
        <v>27</v>
      </c>
      <c r="I23" s="84">
        <v>14</v>
      </c>
      <c r="J23" s="84">
        <v>1</v>
      </c>
      <c r="K23" s="136">
        <f t="shared" si="3"/>
        <v>14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14</v>
      </c>
      <c r="S23" s="170"/>
      <c r="T23" s="176" t="str">
        <f t="shared" si="5"/>
        <v/>
      </c>
      <c r="U23" s="94">
        <v>2</v>
      </c>
      <c r="V23" s="84">
        <v>245</v>
      </c>
      <c r="W23" s="85">
        <v>10</v>
      </c>
      <c r="X23" s="94">
        <f t="shared" si="6"/>
        <v>1852</v>
      </c>
      <c r="Y23" s="85" t="str">
        <f t="shared" si="7"/>
        <v/>
      </c>
      <c r="Z23" s="94">
        <f t="shared" si="8"/>
        <v>51856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21</v>
      </c>
      <c r="B24" s="134">
        <v>1</v>
      </c>
      <c r="C24" s="134" t="s">
        <v>970</v>
      </c>
      <c r="D24" s="135">
        <v>2550</v>
      </c>
      <c r="E24" s="133" t="s">
        <v>988</v>
      </c>
      <c r="F24" s="82" t="s">
        <v>208</v>
      </c>
      <c r="G24" s="82" t="s">
        <v>75</v>
      </c>
      <c r="H24" s="84">
        <v>22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245</v>
      </c>
      <c r="W24" s="85">
        <v>10</v>
      </c>
      <c r="X24" s="94">
        <f t="shared" si="6"/>
        <v>107</v>
      </c>
      <c r="Y24" s="85" t="str">
        <f t="shared" si="7"/>
        <v/>
      </c>
      <c r="Z24" s="94">
        <f t="shared" si="8"/>
        <v>2996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22</v>
      </c>
      <c r="B25" s="134">
        <v>1</v>
      </c>
      <c r="C25" s="134" t="s">
        <v>971</v>
      </c>
      <c r="D25" s="135">
        <v>2550</v>
      </c>
      <c r="E25" s="133" t="s">
        <v>987</v>
      </c>
      <c r="F25" s="82" t="s">
        <v>356</v>
      </c>
      <c r="G25" s="82" t="s">
        <v>69</v>
      </c>
      <c r="H25" s="84">
        <v>27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245</v>
      </c>
      <c r="W25" s="85">
        <v>10</v>
      </c>
      <c r="X25" s="94">
        <f t="shared" si="6"/>
        <v>132</v>
      </c>
      <c r="Y25" s="85" t="str">
        <f t="shared" si="7"/>
        <v/>
      </c>
      <c r="Z25" s="94">
        <f t="shared" si="8"/>
        <v>3696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23</v>
      </c>
      <c r="B26" s="134">
        <v>1</v>
      </c>
      <c r="C26" s="134" t="s">
        <v>971</v>
      </c>
      <c r="D26" s="135">
        <v>2550</v>
      </c>
      <c r="E26" s="133" t="s">
        <v>988</v>
      </c>
      <c r="F26" s="82" t="s">
        <v>208</v>
      </c>
      <c r="G26" s="82" t="s">
        <v>75</v>
      </c>
      <c r="H26" s="84">
        <v>22</v>
      </c>
      <c r="I26" s="84">
        <v>5</v>
      </c>
      <c r="J26" s="84">
        <v>1</v>
      </c>
      <c r="K26" s="136">
        <f t="shared" si="3"/>
        <v>5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5</v>
      </c>
      <c r="S26" s="170"/>
      <c r="T26" s="176" t="str">
        <f t="shared" si="5"/>
        <v/>
      </c>
      <c r="U26" s="94">
        <v>2</v>
      </c>
      <c r="V26" s="84">
        <v>245</v>
      </c>
      <c r="W26" s="85">
        <v>10</v>
      </c>
      <c r="X26" s="94">
        <f t="shared" si="6"/>
        <v>539</v>
      </c>
      <c r="Y26" s="85" t="str">
        <f t="shared" si="7"/>
        <v/>
      </c>
      <c r="Z26" s="94">
        <f t="shared" si="8"/>
        <v>15092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24</v>
      </c>
      <c r="B27" s="134">
        <v>1</v>
      </c>
      <c r="C27" s="134" t="s">
        <v>960</v>
      </c>
      <c r="D27" s="135">
        <v>2500</v>
      </c>
      <c r="E27" s="133" t="s">
        <v>997</v>
      </c>
      <c r="F27" s="82" t="s">
        <v>711</v>
      </c>
      <c r="G27" s="82" t="s">
        <v>1008</v>
      </c>
      <c r="H27" s="84">
        <v>34</v>
      </c>
      <c r="I27" s="84">
        <v>1</v>
      </c>
      <c r="J27" s="84">
        <v>1</v>
      </c>
      <c r="K27" s="136">
        <f t="shared" si="3"/>
        <v>1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</v>
      </c>
      <c r="V27" s="84">
        <v>245</v>
      </c>
      <c r="W27" s="85">
        <v>10</v>
      </c>
      <c r="X27" s="94">
        <f t="shared" si="6"/>
        <v>166</v>
      </c>
      <c r="Y27" s="85" t="str">
        <f t="shared" si="7"/>
        <v/>
      </c>
      <c r="Z27" s="94">
        <f t="shared" si="8"/>
        <v>4648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25</v>
      </c>
      <c r="B28" s="134">
        <v>1</v>
      </c>
      <c r="C28" s="134" t="s">
        <v>960</v>
      </c>
      <c r="D28" s="135">
        <v>2500</v>
      </c>
      <c r="E28" s="133" t="s">
        <v>993</v>
      </c>
      <c r="F28" s="82" t="s">
        <v>363</v>
      </c>
      <c r="G28" s="82" t="s">
        <v>639</v>
      </c>
      <c r="H28" s="84">
        <v>34</v>
      </c>
      <c r="I28" s="84">
        <v>1</v>
      </c>
      <c r="J28" s="84">
        <v>2</v>
      </c>
      <c r="K28" s="136">
        <f t="shared" si="3"/>
        <v>2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</v>
      </c>
      <c r="V28" s="84">
        <v>245</v>
      </c>
      <c r="W28" s="85">
        <v>10</v>
      </c>
      <c r="X28" s="94">
        <f t="shared" si="6"/>
        <v>333</v>
      </c>
      <c r="Y28" s="85" t="str">
        <f t="shared" si="7"/>
        <v/>
      </c>
      <c r="Z28" s="94">
        <f t="shared" si="8"/>
        <v>9324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26</v>
      </c>
      <c r="B29" s="134">
        <v>1</v>
      </c>
      <c r="C29" s="134" t="s">
        <v>960</v>
      </c>
      <c r="D29" s="135">
        <v>2500</v>
      </c>
      <c r="E29" s="133" t="s">
        <v>991</v>
      </c>
      <c r="F29" s="82" t="s">
        <v>173</v>
      </c>
      <c r="G29" s="82" t="s">
        <v>226</v>
      </c>
      <c r="H29" s="84">
        <v>22</v>
      </c>
      <c r="I29" s="84">
        <v>1</v>
      </c>
      <c r="J29" s="84">
        <v>2</v>
      </c>
      <c r="K29" s="136">
        <f t="shared" si="3"/>
        <v>2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245</v>
      </c>
      <c r="W29" s="85">
        <v>10</v>
      </c>
      <c r="X29" s="94">
        <f t="shared" si="6"/>
        <v>215</v>
      </c>
      <c r="Y29" s="85" t="str">
        <f t="shared" si="7"/>
        <v/>
      </c>
      <c r="Z29" s="94">
        <f t="shared" si="8"/>
        <v>6020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27</v>
      </c>
      <c r="B30" s="134">
        <v>1</v>
      </c>
      <c r="C30" s="134" t="s">
        <v>972</v>
      </c>
      <c r="D30" s="135">
        <v>2500</v>
      </c>
      <c r="E30" s="133" t="s">
        <v>997</v>
      </c>
      <c r="F30" s="82" t="s">
        <v>711</v>
      </c>
      <c r="G30" s="82" t="s">
        <v>1008</v>
      </c>
      <c r="H30" s="84">
        <v>34</v>
      </c>
      <c r="I30" s="84">
        <v>1</v>
      </c>
      <c r="J30" s="84">
        <v>1</v>
      </c>
      <c r="K30" s="136">
        <f t="shared" si="3"/>
        <v>1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2</v>
      </c>
      <c r="V30" s="84">
        <v>245</v>
      </c>
      <c r="W30" s="85">
        <v>10</v>
      </c>
      <c r="X30" s="94">
        <f t="shared" si="6"/>
        <v>166</v>
      </c>
      <c r="Y30" s="85" t="str">
        <f t="shared" si="7"/>
        <v/>
      </c>
      <c r="Z30" s="94">
        <f t="shared" si="8"/>
        <v>4648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28</v>
      </c>
      <c r="B31" s="134">
        <v>1</v>
      </c>
      <c r="C31" s="134" t="s">
        <v>960</v>
      </c>
      <c r="D31" s="135">
        <v>2500</v>
      </c>
      <c r="E31" s="133" t="s">
        <v>997</v>
      </c>
      <c r="F31" s="82" t="s">
        <v>711</v>
      </c>
      <c r="G31" s="82" t="s">
        <v>1008</v>
      </c>
      <c r="H31" s="84">
        <v>34</v>
      </c>
      <c r="I31" s="84">
        <v>1</v>
      </c>
      <c r="J31" s="84">
        <v>1</v>
      </c>
      <c r="K31" s="136">
        <f t="shared" si="3"/>
        <v>1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2</v>
      </c>
      <c r="V31" s="84">
        <v>245</v>
      </c>
      <c r="W31" s="85">
        <v>10</v>
      </c>
      <c r="X31" s="94">
        <f t="shared" si="6"/>
        <v>166</v>
      </c>
      <c r="Y31" s="85" t="str">
        <f t="shared" si="7"/>
        <v/>
      </c>
      <c r="Z31" s="94">
        <f t="shared" si="8"/>
        <v>4648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29</v>
      </c>
      <c r="B32" s="134">
        <v>1</v>
      </c>
      <c r="C32" s="134" t="s">
        <v>973</v>
      </c>
      <c r="D32" s="135">
        <v>2400</v>
      </c>
      <c r="E32" s="133" t="s">
        <v>993</v>
      </c>
      <c r="F32" s="82" t="s">
        <v>363</v>
      </c>
      <c r="G32" s="82" t="s">
        <v>639</v>
      </c>
      <c r="H32" s="84">
        <v>34</v>
      </c>
      <c r="I32" s="84">
        <v>1</v>
      </c>
      <c r="J32" s="84">
        <v>2</v>
      </c>
      <c r="K32" s="136">
        <f t="shared" si="3"/>
        <v>2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8</v>
      </c>
      <c r="V32" s="84">
        <v>245</v>
      </c>
      <c r="W32" s="85">
        <v>10</v>
      </c>
      <c r="X32" s="94">
        <f t="shared" si="6"/>
        <v>1332</v>
      </c>
      <c r="Y32" s="85" t="str">
        <f t="shared" si="7"/>
        <v/>
      </c>
      <c r="Z32" s="94">
        <f t="shared" si="8"/>
        <v>37296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30</v>
      </c>
      <c r="B33" s="134">
        <v>1</v>
      </c>
      <c r="C33" s="134" t="s">
        <v>974</v>
      </c>
      <c r="D33" s="135">
        <v>2500</v>
      </c>
      <c r="E33" s="133" t="s">
        <v>991</v>
      </c>
      <c r="F33" s="82" t="s">
        <v>173</v>
      </c>
      <c r="G33" s="82" t="s">
        <v>226</v>
      </c>
      <c r="H33" s="84">
        <v>22</v>
      </c>
      <c r="I33" s="84">
        <v>1</v>
      </c>
      <c r="J33" s="84">
        <v>2</v>
      </c>
      <c r="K33" s="136">
        <f t="shared" si="3"/>
        <v>2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8</v>
      </c>
      <c r="V33" s="84">
        <v>245</v>
      </c>
      <c r="W33" s="85">
        <v>10</v>
      </c>
      <c r="X33" s="94">
        <f t="shared" si="6"/>
        <v>862</v>
      </c>
      <c r="Y33" s="85" t="str">
        <f t="shared" si="7"/>
        <v/>
      </c>
      <c r="Z33" s="94">
        <f t="shared" si="8"/>
        <v>24136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31</v>
      </c>
      <c r="B34" s="134">
        <v>1</v>
      </c>
      <c r="C34" s="134" t="s">
        <v>871</v>
      </c>
      <c r="D34" s="135">
        <v>2500</v>
      </c>
      <c r="E34" s="133" t="s">
        <v>998</v>
      </c>
      <c r="F34" s="82" t="s">
        <v>1005</v>
      </c>
      <c r="G34" s="82" t="s">
        <v>1006</v>
      </c>
      <c r="H34" s="84">
        <v>32</v>
      </c>
      <c r="I34" s="84">
        <v>1</v>
      </c>
      <c r="J34" s="84">
        <v>3</v>
      </c>
      <c r="K34" s="136">
        <f t="shared" si="3"/>
        <v>3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2</v>
      </c>
      <c r="V34" s="84">
        <v>245</v>
      </c>
      <c r="W34" s="85">
        <v>10</v>
      </c>
      <c r="X34" s="94">
        <f t="shared" si="6"/>
        <v>470</v>
      </c>
      <c r="Y34" s="85" t="str">
        <f t="shared" si="7"/>
        <v/>
      </c>
      <c r="Z34" s="94">
        <f t="shared" si="8"/>
        <v>13160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32</v>
      </c>
      <c r="B35" s="134">
        <v>1</v>
      </c>
      <c r="C35" s="134" t="s">
        <v>975</v>
      </c>
      <c r="D35" s="135">
        <v>2500</v>
      </c>
      <c r="E35" s="133" t="s">
        <v>701</v>
      </c>
      <c r="F35" s="82" t="s">
        <v>711</v>
      </c>
      <c r="G35" s="82" t="s">
        <v>712</v>
      </c>
      <c r="H35" s="84">
        <v>34</v>
      </c>
      <c r="I35" s="84">
        <v>1</v>
      </c>
      <c r="J35" s="84">
        <v>1</v>
      </c>
      <c r="K35" s="136">
        <f t="shared" si="3"/>
        <v>1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2</v>
      </c>
      <c r="V35" s="84">
        <v>245</v>
      </c>
      <c r="W35" s="85">
        <v>10</v>
      </c>
      <c r="X35" s="94">
        <f t="shared" si="6"/>
        <v>166</v>
      </c>
      <c r="Y35" s="85" t="str">
        <f t="shared" si="7"/>
        <v/>
      </c>
      <c r="Z35" s="94">
        <f t="shared" si="8"/>
        <v>4648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33</v>
      </c>
      <c r="B36" s="134">
        <v>1</v>
      </c>
      <c r="C36" s="134" t="s">
        <v>1014</v>
      </c>
      <c r="D36" s="135" t="s">
        <v>1016</v>
      </c>
      <c r="E36" s="133" t="s">
        <v>999</v>
      </c>
      <c r="F36" s="82" t="s">
        <v>363</v>
      </c>
      <c r="G36" s="82" t="s">
        <v>709</v>
      </c>
      <c r="H36" s="84">
        <v>34</v>
      </c>
      <c r="I36" s="84">
        <v>4</v>
      </c>
      <c r="J36" s="84">
        <v>2</v>
      </c>
      <c r="K36" s="136">
        <f t="shared" si="3"/>
        <v>8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4</v>
      </c>
      <c r="S36" s="170"/>
      <c r="T36" s="176" t="str">
        <f t="shared" si="5"/>
        <v/>
      </c>
      <c r="U36" s="94">
        <v>8</v>
      </c>
      <c r="V36" s="84">
        <v>245</v>
      </c>
      <c r="W36" s="85">
        <v>10</v>
      </c>
      <c r="X36" s="94">
        <f t="shared" si="6"/>
        <v>5331</v>
      </c>
      <c r="Y36" s="85" t="str">
        <f t="shared" si="7"/>
        <v/>
      </c>
      <c r="Z36" s="94">
        <f t="shared" si="8"/>
        <v>149268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34</v>
      </c>
      <c r="B37" s="134">
        <v>1</v>
      </c>
      <c r="C37" s="134" t="s">
        <v>1014</v>
      </c>
      <c r="D37" s="135" t="s">
        <v>1015</v>
      </c>
      <c r="E37" s="133" t="s">
        <v>1000</v>
      </c>
      <c r="F37" s="82" t="s">
        <v>711</v>
      </c>
      <c r="G37" s="82" t="s">
        <v>1009</v>
      </c>
      <c r="H37" s="84">
        <v>34</v>
      </c>
      <c r="I37" s="84">
        <v>3</v>
      </c>
      <c r="J37" s="84">
        <v>1</v>
      </c>
      <c r="K37" s="136">
        <f t="shared" si="3"/>
        <v>3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3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6"/>
        <v>1999</v>
      </c>
      <c r="Y37" s="85" t="str">
        <f t="shared" si="7"/>
        <v/>
      </c>
      <c r="Z37" s="94">
        <f t="shared" si="8"/>
        <v>55972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35</v>
      </c>
      <c r="B38" s="134">
        <v>1</v>
      </c>
      <c r="C38" s="134" t="s">
        <v>961</v>
      </c>
      <c r="D38" s="135">
        <v>2550</v>
      </c>
      <c r="E38" s="133" t="s">
        <v>997</v>
      </c>
      <c r="F38" s="82" t="s">
        <v>711</v>
      </c>
      <c r="G38" s="82" t="s">
        <v>1008</v>
      </c>
      <c r="H38" s="84">
        <v>34</v>
      </c>
      <c r="I38" s="84">
        <v>1</v>
      </c>
      <c r="J38" s="84">
        <v>1</v>
      </c>
      <c r="K38" s="136">
        <f t="shared" si="3"/>
        <v>1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2</v>
      </c>
      <c r="V38" s="84">
        <v>245</v>
      </c>
      <c r="W38" s="85">
        <v>10</v>
      </c>
      <c r="X38" s="94">
        <f t="shared" si="6"/>
        <v>166</v>
      </c>
      <c r="Y38" s="85" t="str">
        <f t="shared" si="7"/>
        <v/>
      </c>
      <c r="Z38" s="94">
        <f t="shared" si="8"/>
        <v>4648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36</v>
      </c>
      <c r="B39" s="134">
        <v>1</v>
      </c>
      <c r="C39" s="134" t="s">
        <v>961</v>
      </c>
      <c r="D39" s="135">
        <v>2550</v>
      </c>
      <c r="E39" s="133" t="s">
        <v>993</v>
      </c>
      <c r="F39" s="82" t="s">
        <v>363</v>
      </c>
      <c r="G39" s="82" t="s">
        <v>639</v>
      </c>
      <c r="H39" s="84">
        <v>34</v>
      </c>
      <c r="I39" s="84">
        <v>1</v>
      </c>
      <c r="J39" s="84">
        <v>2</v>
      </c>
      <c r="K39" s="136">
        <f t="shared" si="3"/>
        <v>2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2</v>
      </c>
      <c r="V39" s="84">
        <v>245</v>
      </c>
      <c r="W39" s="85">
        <v>10</v>
      </c>
      <c r="X39" s="94">
        <f t="shared" si="6"/>
        <v>333</v>
      </c>
      <c r="Y39" s="85" t="str">
        <f t="shared" si="7"/>
        <v/>
      </c>
      <c r="Z39" s="94">
        <f t="shared" si="8"/>
        <v>9324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37</v>
      </c>
      <c r="B40" s="134">
        <v>1</v>
      </c>
      <c r="C40" s="134" t="s">
        <v>961</v>
      </c>
      <c r="D40" s="135">
        <v>2550</v>
      </c>
      <c r="E40" s="133" t="s">
        <v>991</v>
      </c>
      <c r="F40" s="82" t="s">
        <v>173</v>
      </c>
      <c r="G40" s="82" t="s">
        <v>226</v>
      </c>
      <c r="H40" s="84">
        <v>22</v>
      </c>
      <c r="I40" s="84">
        <v>1</v>
      </c>
      <c r="J40" s="84">
        <v>2</v>
      </c>
      <c r="K40" s="136">
        <f t="shared" si="3"/>
        <v>2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2</v>
      </c>
      <c r="V40" s="84">
        <v>245</v>
      </c>
      <c r="W40" s="85">
        <v>10</v>
      </c>
      <c r="X40" s="94">
        <f t="shared" si="6"/>
        <v>215</v>
      </c>
      <c r="Y40" s="85" t="str">
        <f t="shared" si="7"/>
        <v/>
      </c>
      <c r="Z40" s="94">
        <f t="shared" si="8"/>
        <v>6020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38</v>
      </c>
      <c r="B41" s="134">
        <v>1</v>
      </c>
      <c r="C41" s="134" t="s">
        <v>976</v>
      </c>
      <c r="D41" s="135">
        <v>2700</v>
      </c>
      <c r="E41" s="133" t="s">
        <v>998</v>
      </c>
      <c r="F41" s="82" t="s">
        <v>1005</v>
      </c>
      <c r="G41" s="82" t="s">
        <v>1006</v>
      </c>
      <c r="H41" s="84">
        <v>32</v>
      </c>
      <c r="I41" s="84">
        <v>4</v>
      </c>
      <c r="J41" s="84">
        <v>3</v>
      </c>
      <c r="K41" s="136">
        <f t="shared" si="3"/>
        <v>12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4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6"/>
        <v>7526</v>
      </c>
      <c r="Y41" s="85" t="str">
        <f t="shared" si="7"/>
        <v/>
      </c>
      <c r="Z41" s="94">
        <f t="shared" si="8"/>
        <v>210728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39</v>
      </c>
      <c r="B42" s="134">
        <v>1</v>
      </c>
      <c r="C42" s="134" t="s">
        <v>977</v>
      </c>
      <c r="D42" s="135">
        <v>2500</v>
      </c>
      <c r="E42" s="133" t="s">
        <v>701</v>
      </c>
      <c r="F42" s="82" t="s">
        <v>711</v>
      </c>
      <c r="G42" s="82" t="s">
        <v>712</v>
      </c>
      <c r="H42" s="84">
        <v>34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</v>
      </c>
      <c r="V42" s="84">
        <v>245</v>
      </c>
      <c r="W42" s="85">
        <v>10</v>
      </c>
      <c r="X42" s="94">
        <f t="shared" si="6"/>
        <v>166</v>
      </c>
      <c r="Y42" s="85" t="str">
        <f t="shared" si="7"/>
        <v/>
      </c>
      <c r="Z42" s="94">
        <f t="shared" si="8"/>
        <v>4648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40</v>
      </c>
      <c r="B43" s="134">
        <v>1</v>
      </c>
      <c r="C43" s="134" t="s">
        <v>962</v>
      </c>
      <c r="D43" s="135">
        <v>2550</v>
      </c>
      <c r="E43" s="133" t="s">
        <v>997</v>
      </c>
      <c r="F43" s="82" t="s">
        <v>711</v>
      </c>
      <c r="G43" s="82" t="s">
        <v>1008</v>
      </c>
      <c r="H43" s="84">
        <v>34</v>
      </c>
      <c r="I43" s="84">
        <v>1</v>
      </c>
      <c r="J43" s="84">
        <v>1</v>
      </c>
      <c r="K43" s="136">
        <f t="shared" si="3"/>
        <v>1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2</v>
      </c>
      <c r="V43" s="84">
        <v>245</v>
      </c>
      <c r="W43" s="85">
        <v>10</v>
      </c>
      <c r="X43" s="94">
        <f t="shared" si="6"/>
        <v>166</v>
      </c>
      <c r="Y43" s="85" t="str">
        <f t="shared" si="7"/>
        <v/>
      </c>
      <c r="Z43" s="94">
        <f t="shared" si="8"/>
        <v>4648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41</v>
      </c>
      <c r="B44" s="134">
        <v>1</v>
      </c>
      <c r="C44" s="134" t="s">
        <v>962</v>
      </c>
      <c r="D44" s="135">
        <v>2550</v>
      </c>
      <c r="E44" s="133" t="s">
        <v>993</v>
      </c>
      <c r="F44" s="82" t="s">
        <v>363</v>
      </c>
      <c r="G44" s="82" t="s">
        <v>639</v>
      </c>
      <c r="H44" s="84">
        <v>34</v>
      </c>
      <c r="I44" s="84">
        <v>1</v>
      </c>
      <c r="J44" s="84">
        <v>2</v>
      </c>
      <c r="K44" s="136">
        <f t="shared" si="3"/>
        <v>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2</v>
      </c>
      <c r="V44" s="84">
        <v>245</v>
      </c>
      <c r="W44" s="85">
        <v>10</v>
      </c>
      <c r="X44" s="94">
        <f t="shared" si="6"/>
        <v>333</v>
      </c>
      <c r="Y44" s="85" t="str">
        <f t="shared" si="7"/>
        <v/>
      </c>
      <c r="Z44" s="94">
        <f t="shared" si="8"/>
        <v>9324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42</v>
      </c>
      <c r="B45" s="134">
        <v>1</v>
      </c>
      <c r="C45" s="134" t="s">
        <v>962</v>
      </c>
      <c r="D45" s="135">
        <v>2550</v>
      </c>
      <c r="E45" s="133" t="s">
        <v>991</v>
      </c>
      <c r="F45" s="82" t="s">
        <v>173</v>
      </c>
      <c r="G45" s="82" t="s">
        <v>226</v>
      </c>
      <c r="H45" s="84">
        <v>22</v>
      </c>
      <c r="I45" s="84">
        <v>1</v>
      </c>
      <c r="J45" s="84">
        <v>2</v>
      </c>
      <c r="K45" s="136">
        <f t="shared" si="3"/>
        <v>2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</v>
      </c>
      <c r="V45" s="84">
        <v>245</v>
      </c>
      <c r="W45" s="85">
        <v>10</v>
      </c>
      <c r="X45" s="94">
        <f t="shared" si="6"/>
        <v>215</v>
      </c>
      <c r="Y45" s="85" t="str">
        <f t="shared" si="7"/>
        <v/>
      </c>
      <c r="Z45" s="94">
        <f t="shared" si="8"/>
        <v>6020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43</v>
      </c>
      <c r="B46" s="134">
        <v>1</v>
      </c>
      <c r="C46" s="134" t="s">
        <v>878</v>
      </c>
      <c r="D46" s="135">
        <v>2700</v>
      </c>
      <c r="E46" s="133" t="s">
        <v>991</v>
      </c>
      <c r="F46" s="82" t="s">
        <v>173</v>
      </c>
      <c r="G46" s="82" t="s">
        <v>226</v>
      </c>
      <c r="H46" s="84">
        <v>22</v>
      </c>
      <c r="I46" s="84">
        <v>5</v>
      </c>
      <c r="J46" s="84">
        <v>2</v>
      </c>
      <c r="K46" s="136">
        <f t="shared" si="3"/>
        <v>10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5</v>
      </c>
      <c r="S46" s="170"/>
      <c r="T46" s="176" t="str">
        <f t="shared" si="5"/>
        <v/>
      </c>
      <c r="U46" s="94">
        <v>8</v>
      </c>
      <c r="V46" s="84">
        <v>245</v>
      </c>
      <c r="W46" s="85">
        <v>10</v>
      </c>
      <c r="X46" s="94">
        <f t="shared" si="6"/>
        <v>4312</v>
      </c>
      <c r="Y46" s="85" t="str">
        <f t="shared" si="7"/>
        <v/>
      </c>
      <c r="Z46" s="94">
        <f t="shared" si="8"/>
        <v>120736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44</v>
      </c>
      <c r="B47" s="134">
        <v>1</v>
      </c>
      <c r="C47" s="134" t="s">
        <v>978</v>
      </c>
      <c r="D47" s="135">
        <v>2500</v>
      </c>
      <c r="E47" s="133" t="s">
        <v>701</v>
      </c>
      <c r="F47" s="82" t="s">
        <v>711</v>
      </c>
      <c r="G47" s="82" t="s">
        <v>712</v>
      </c>
      <c r="H47" s="84">
        <v>34</v>
      </c>
      <c r="I47" s="84">
        <v>1</v>
      </c>
      <c r="J47" s="84">
        <v>1</v>
      </c>
      <c r="K47" s="136">
        <f t="shared" si="3"/>
        <v>1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2</v>
      </c>
      <c r="V47" s="84">
        <v>245</v>
      </c>
      <c r="W47" s="85">
        <v>10</v>
      </c>
      <c r="X47" s="94">
        <f t="shared" si="6"/>
        <v>166</v>
      </c>
      <c r="Y47" s="85" t="str">
        <f t="shared" si="7"/>
        <v/>
      </c>
      <c r="Z47" s="94">
        <f t="shared" si="8"/>
        <v>4648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45</v>
      </c>
      <c r="B48" s="134">
        <v>1</v>
      </c>
      <c r="C48" s="134" t="s">
        <v>979</v>
      </c>
      <c r="D48" s="135">
        <v>2500</v>
      </c>
      <c r="E48" s="133" t="s">
        <v>701</v>
      </c>
      <c r="F48" s="82" t="s">
        <v>711</v>
      </c>
      <c r="G48" s="82" t="s">
        <v>712</v>
      </c>
      <c r="H48" s="84">
        <v>34</v>
      </c>
      <c r="I48" s="84">
        <v>1</v>
      </c>
      <c r="J48" s="84">
        <v>1</v>
      </c>
      <c r="K48" s="136">
        <f t="shared" si="3"/>
        <v>1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2</v>
      </c>
      <c r="V48" s="84">
        <v>245</v>
      </c>
      <c r="W48" s="85">
        <v>10</v>
      </c>
      <c r="X48" s="94">
        <f t="shared" si="6"/>
        <v>166</v>
      </c>
      <c r="Y48" s="85" t="str">
        <f t="shared" si="7"/>
        <v/>
      </c>
      <c r="Z48" s="94">
        <f t="shared" si="8"/>
        <v>4648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46</v>
      </c>
      <c r="B49" s="134">
        <v>1</v>
      </c>
      <c r="C49" s="134" t="s">
        <v>980</v>
      </c>
      <c r="D49" s="135" t="s">
        <v>1018</v>
      </c>
      <c r="E49" s="133" t="s">
        <v>1001</v>
      </c>
      <c r="F49" s="82" t="s">
        <v>36</v>
      </c>
      <c r="G49" s="82" t="s">
        <v>1010</v>
      </c>
      <c r="H49" s="84">
        <v>42</v>
      </c>
      <c r="I49" s="84">
        <v>6</v>
      </c>
      <c r="J49" s="84">
        <v>2</v>
      </c>
      <c r="K49" s="136">
        <f t="shared" si="3"/>
        <v>12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6</v>
      </c>
      <c r="S49" s="170"/>
      <c r="T49" s="176" t="str">
        <f t="shared" si="5"/>
        <v/>
      </c>
      <c r="U49" s="94">
        <v>8</v>
      </c>
      <c r="V49" s="84">
        <v>245</v>
      </c>
      <c r="W49" s="85">
        <v>10</v>
      </c>
      <c r="X49" s="94">
        <f t="shared" si="6"/>
        <v>9878</v>
      </c>
      <c r="Y49" s="85" t="str">
        <f t="shared" si="7"/>
        <v/>
      </c>
      <c r="Z49" s="94">
        <f t="shared" si="8"/>
        <v>276584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47</v>
      </c>
      <c r="B50" s="134">
        <v>1</v>
      </c>
      <c r="C50" s="134" t="s">
        <v>981</v>
      </c>
      <c r="D50" s="135" t="s">
        <v>1017</v>
      </c>
      <c r="E50" s="133" t="s">
        <v>1001</v>
      </c>
      <c r="F50" s="82" t="s">
        <v>36</v>
      </c>
      <c r="G50" s="82" t="s">
        <v>1010</v>
      </c>
      <c r="H50" s="84">
        <v>42</v>
      </c>
      <c r="I50" s="84">
        <v>6</v>
      </c>
      <c r="J50" s="84">
        <v>2</v>
      </c>
      <c r="K50" s="136">
        <f t="shared" si="3"/>
        <v>12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6</v>
      </c>
      <c r="S50" s="170"/>
      <c r="T50" s="176" t="str">
        <f t="shared" si="5"/>
        <v/>
      </c>
      <c r="U50" s="94">
        <v>8</v>
      </c>
      <c r="V50" s="84">
        <v>245</v>
      </c>
      <c r="W50" s="85">
        <v>10</v>
      </c>
      <c r="X50" s="94">
        <f t="shared" si="6"/>
        <v>9878</v>
      </c>
      <c r="Y50" s="85" t="str">
        <f t="shared" si="7"/>
        <v/>
      </c>
      <c r="Z50" s="94">
        <f t="shared" si="8"/>
        <v>276584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48</v>
      </c>
      <c r="B51" s="134">
        <v>1</v>
      </c>
      <c r="C51" s="134" t="s">
        <v>982</v>
      </c>
      <c r="D51" s="135" t="s">
        <v>1017</v>
      </c>
      <c r="E51" s="133" t="s">
        <v>1001</v>
      </c>
      <c r="F51" s="82" t="s">
        <v>36</v>
      </c>
      <c r="G51" s="82" t="s">
        <v>1010</v>
      </c>
      <c r="H51" s="84">
        <v>42</v>
      </c>
      <c r="I51" s="84">
        <v>6</v>
      </c>
      <c r="J51" s="84">
        <v>2</v>
      </c>
      <c r="K51" s="136">
        <f t="shared" si="3"/>
        <v>12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6</v>
      </c>
      <c r="S51" s="170"/>
      <c r="T51" s="176" t="str">
        <f t="shared" si="5"/>
        <v/>
      </c>
      <c r="U51" s="94">
        <v>8</v>
      </c>
      <c r="V51" s="84">
        <v>245</v>
      </c>
      <c r="W51" s="85">
        <v>10</v>
      </c>
      <c r="X51" s="94">
        <f t="shared" si="6"/>
        <v>9878</v>
      </c>
      <c r="Y51" s="85" t="str">
        <f t="shared" si="7"/>
        <v/>
      </c>
      <c r="Z51" s="94">
        <f t="shared" si="8"/>
        <v>276584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49</v>
      </c>
      <c r="B52" s="134">
        <v>1</v>
      </c>
      <c r="C52" s="134" t="s">
        <v>983</v>
      </c>
      <c r="D52" s="135" t="s">
        <v>1017</v>
      </c>
      <c r="E52" s="133" t="s">
        <v>1001</v>
      </c>
      <c r="F52" s="82" t="s">
        <v>36</v>
      </c>
      <c r="G52" s="82" t="s">
        <v>1010</v>
      </c>
      <c r="H52" s="84">
        <v>42</v>
      </c>
      <c r="I52" s="84">
        <v>6</v>
      </c>
      <c r="J52" s="84">
        <v>2</v>
      </c>
      <c r="K52" s="136">
        <f t="shared" si="3"/>
        <v>12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6</v>
      </c>
      <c r="S52" s="170"/>
      <c r="T52" s="176" t="str">
        <f t="shared" si="5"/>
        <v/>
      </c>
      <c r="U52" s="94">
        <v>8</v>
      </c>
      <c r="V52" s="84">
        <v>245</v>
      </c>
      <c r="W52" s="85">
        <v>10</v>
      </c>
      <c r="X52" s="94">
        <f t="shared" si="6"/>
        <v>9878</v>
      </c>
      <c r="Y52" s="85" t="str">
        <f t="shared" si="7"/>
        <v/>
      </c>
      <c r="Z52" s="94">
        <f t="shared" si="8"/>
        <v>276584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50</v>
      </c>
      <c r="B53" s="134">
        <v>1</v>
      </c>
      <c r="C53" s="134" t="s">
        <v>984</v>
      </c>
      <c r="D53" s="135" t="s">
        <v>1017</v>
      </c>
      <c r="E53" s="133" t="s">
        <v>1001</v>
      </c>
      <c r="F53" s="82" t="s">
        <v>36</v>
      </c>
      <c r="G53" s="82" t="s">
        <v>1010</v>
      </c>
      <c r="H53" s="84">
        <v>42</v>
      </c>
      <c r="I53" s="84">
        <v>6</v>
      </c>
      <c r="J53" s="84">
        <v>2</v>
      </c>
      <c r="K53" s="136">
        <f t="shared" si="3"/>
        <v>12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6</v>
      </c>
      <c r="S53" s="170"/>
      <c r="T53" s="176" t="str">
        <f t="shared" si="5"/>
        <v/>
      </c>
      <c r="U53" s="94">
        <v>8</v>
      </c>
      <c r="V53" s="84">
        <v>245</v>
      </c>
      <c r="W53" s="85">
        <v>10</v>
      </c>
      <c r="X53" s="94">
        <f t="shared" si="6"/>
        <v>9878</v>
      </c>
      <c r="Y53" s="85" t="str">
        <f t="shared" si="7"/>
        <v/>
      </c>
      <c r="Z53" s="94">
        <f t="shared" si="8"/>
        <v>276584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51</v>
      </c>
      <c r="B54" s="134">
        <v>1</v>
      </c>
      <c r="C54" s="134" t="s">
        <v>985</v>
      </c>
      <c r="D54" s="135" t="s">
        <v>1017</v>
      </c>
      <c r="E54" s="133" t="s">
        <v>1001</v>
      </c>
      <c r="F54" s="82" t="s">
        <v>36</v>
      </c>
      <c r="G54" s="82" t="s">
        <v>1010</v>
      </c>
      <c r="H54" s="84">
        <v>42</v>
      </c>
      <c r="I54" s="84">
        <v>6</v>
      </c>
      <c r="J54" s="84">
        <v>2</v>
      </c>
      <c r="K54" s="136">
        <f t="shared" si="3"/>
        <v>12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6</v>
      </c>
      <c r="S54" s="170"/>
      <c r="T54" s="176" t="str">
        <f t="shared" si="5"/>
        <v/>
      </c>
      <c r="U54" s="94">
        <v>8</v>
      </c>
      <c r="V54" s="84">
        <v>245</v>
      </c>
      <c r="W54" s="85">
        <v>10</v>
      </c>
      <c r="X54" s="94">
        <f t="shared" si="6"/>
        <v>9878</v>
      </c>
      <c r="Y54" s="85" t="str">
        <f t="shared" si="7"/>
        <v/>
      </c>
      <c r="Z54" s="94">
        <f t="shared" si="8"/>
        <v>276584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52</v>
      </c>
      <c r="B55" s="134">
        <v>1</v>
      </c>
      <c r="C55" s="134" t="s">
        <v>986</v>
      </c>
      <c r="D55" s="135" t="s">
        <v>1017</v>
      </c>
      <c r="E55" s="133" t="s">
        <v>1001</v>
      </c>
      <c r="F55" s="82" t="s">
        <v>36</v>
      </c>
      <c r="G55" s="82" t="s">
        <v>1010</v>
      </c>
      <c r="H55" s="84">
        <v>42</v>
      </c>
      <c r="I55" s="84">
        <v>6</v>
      </c>
      <c r="J55" s="84">
        <v>2</v>
      </c>
      <c r="K55" s="136">
        <f t="shared" si="3"/>
        <v>12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6</v>
      </c>
      <c r="S55" s="170"/>
      <c r="T55" s="176" t="str">
        <f t="shared" si="5"/>
        <v/>
      </c>
      <c r="U55" s="94">
        <v>8</v>
      </c>
      <c r="V55" s="84">
        <v>245</v>
      </c>
      <c r="W55" s="85">
        <v>10</v>
      </c>
      <c r="X55" s="94">
        <f t="shared" si="6"/>
        <v>9878</v>
      </c>
      <c r="Y55" s="85" t="str">
        <f t="shared" si="7"/>
        <v/>
      </c>
      <c r="Z55" s="94">
        <f t="shared" si="8"/>
        <v>276584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/>
      <c r="B56" s="134"/>
      <c r="C56" s="134"/>
      <c r="D56" s="135"/>
      <c r="E56" s="133"/>
      <c r="F56" s="82"/>
      <c r="G56" s="82"/>
      <c r="H56" s="84"/>
      <c r="I56" s="84"/>
      <c r="J56" s="84"/>
      <c r="K56" s="136"/>
      <c r="L56" s="133"/>
      <c r="M56" s="173"/>
      <c r="N56" s="173"/>
      <c r="O56" s="134"/>
      <c r="P56" s="174"/>
      <c r="Q56" s="175"/>
      <c r="R56" s="137"/>
      <c r="S56" s="176"/>
      <c r="T56" s="176"/>
      <c r="U56" s="94"/>
      <c r="V56" s="84"/>
      <c r="W56" s="85"/>
      <c r="X56" s="94"/>
      <c r="Y56" s="85"/>
      <c r="Z56" s="94"/>
      <c r="AA56" s="85"/>
      <c r="AB56" s="94"/>
      <c r="AC56" s="95"/>
      <c r="AD56" s="85"/>
    </row>
    <row r="57" spans="1:30" s="110" customFormat="1" ht="24.95" customHeight="1" thickBot="1" x14ac:dyDescent="0.2">
      <c r="A57" s="97"/>
      <c r="B57" s="98"/>
      <c r="C57" s="98"/>
      <c r="D57" s="99"/>
      <c r="E57" s="97"/>
      <c r="F57" s="100"/>
      <c r="G57" s="100"/>
      <c r="H57" s="102"/>
      <c r="I57" s="102"/>
      <c r="J57" s="102"/>
      <c r="K57" s="157"/>
      <c r="L57" s="97"/>
      <c r="M57" s="104"/>
      <c r="N57" s="104"/>
      <c r="O57" s="98"/>
      <c r="P57" s="105"/>
      <c r="Q57" s="106"/>
      <c r="R57" s="158"/>
      <c r="S57" s="108"/>
      <c r="T57" s="108"/>
      <c r="U57" s="94"/>
      <c r="V57" s="84"/>
      <c r="W57" s="85"/>
      <c r="X57" s="109"/>
      <c r="Y57" s="103"/>
      <c r="Z57" s="109"/>
      <c r="AA57" s="103"/>
      <c r="AB57" s="109"/>
      <c r="AC57" s="159"/>
      <c r="AD57" s="103"/>
    </row>
    <row r="58" spans="1:30" ht="24.95" customHeight="1" thickBot="1" x14ac:dyDescent="0.2">
      <c r="M58" s="46"/>
      <c r="N58" s="46"/>
      <c r="O58" s="46"/>
      <c r="P58" s="46"/>
      <c r="Q58" s="46"/>
      <c r="R58" s="111"/>
      <c r="S58" s="251" t="s">
        <v>40</v>
      </c>
      <c r="T58" s="181" t="str">
        <f>IF(SUBTOTAL(9,T5:T57)=0,"",SUBTOTAL(9,T5:T57))</f>
        <v/>
      </c>
      <c r="U58" s="190"/>
      <c r="V58" s="191"/>
      <c r="W58" s="192"/>
      <c r="X58" s="182">
        <f t="shared" ref="X58:AD58" si="13">IF(SUBTOTAL(9,X5:X57)=0,"",SUBTOTAL(9,X5:X57))</f>
        <v>221060</v>
      </c>
      <c r="Y58" s="184" t="str">
        <f t="shared" si="13"/>
        <v/>
      </c>
      <c r="Z58" s="182">
        <f t="shared" si="13"/>
        <v>6189680</v>
      </c>
      <c r="AA58" s="184" t="str">
        <f t="shared" si="13"/>
        <v/>
      </c>
      <c r="AB58" s="182" t="str">
        <f t="shared" si="13"/>
        <v/>
      </c>
      <c r="AC58" s="185" t="str">
        <f t="shared" si="13"/>
        <v/>
      </c>
      <c r="AD58" s="186" t="str">
        <f t="shared" si="13"/>
        <v/>
      </c>
    </row>
    <row r="59" spans="1:30" ht="24.95" customHeight="1" thickBot="1" x14ac:dyDescent="0.2">
      <c r="S59" s="262" t="s">
        <v>3544</v>
      </c>
      <c r="T59" s="264"/>
    </row>
    <row r="60" spans="1:30" ht="24.95" customHeight="1" thickTop="1" thickBot="1" x14ac:dyDescent="0.2">
      <c r="S60" s="265" t="s">
        <v>3545</v>
      </c>
      <c r="T60" s="268" t="str">
        <f>IF(T58="","",T58+T59)</f>
        <v/>
      </c>
    </row>
    <row r="61" spans="1:30" ht="24.95" customHeight="1" thickTop="1" x14ac:dyDescent="0.15"/>
  </sheetData>
  <sheetProtection algorithmName="SHA-512" hashValue="jjVzat7VQUVS3EJJdKrvIbf+cd2A5ogPPZz0tK6xI8BKiBQ1+364hNZnS19PGEKUOSClOl5hwJZUDb23MMlnQg==" saltValue="b3DJhHMWrZ+SUUxHfooU5A==" spinCount="100000" sheet="1" objects="1" scenarios="1" autoFilter="0"/>
  <autoFilter ref="A4:AD5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5">
    <cfRule type="containsBlanks" dxfId="383" priority="6" stopIfTrue="1">
      <formula>LEN(TRIM(M5))=0</formula>
    </cfRule>
  </conditionalFormatting>
  <conditionalFormatting sqref="S5">
    <cfRule type="containsBlanks" dxfId="382" priority="3">
      <formula>LEN(TRIM(S5))=0</formula>
    </cfRule>
  </conditionalFormatting>
  <conditionalFormatting sqref="S6:S55">
    <cfRule type="containsBlanks" dxfId="381" priority="2">
      <formula>LEN(TRIM(S6))=0</formula>
    </cfRule>
  </conditionalFormatting>
  <conditionalFormatting sqref="T59">
    <cfRule type="containsBlanks" dxfId="380" priority="1">
      <formula>LEN(TRIM(T59))=0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7DBF1-B969-42CE-AE22-6C67435C902B}">
  <sheetPr>
    <pageSetUpPr fitToPage="1"/>
  </sheetPr>
  <dimension ref="A1:AD56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22</v>
      </c>
      <c r="D1" s="41" t="s">
        <v>1</v>
      </c>
      <c r="E1" s="42" t="s">
        <v>1061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864</v>
      </c>
      <c r="D5" s="66">
        <v>6400</v>
      </c>
      <c r="E5" s="64" t="s">
        <v>1034</v>
      </c>
      <c r="F5" s="67" t="s">
        <v>1051</v>
      </c>
      <c r="G5" s="67" t="s">
        <v>1052</v>
      </c>
      <c r="H5" s="74">
        <v>105</v>
      </c>
      <c r="I5" s="74">
        <v>9</v>
      </c>
      <c r="J5" s="74">
        <v>2</v>
      </c>
      <c r="K5" s="127">
        <f>+I5*J5</f>
        <v>18</v>
      </c>
      <c r="L5" s="64" t="s">
        <v>3512</v>
      </c>
      <c r="M5" s="162"/>
      <c r="N5" s="162"/>
      <c r="O5" s="163"/>
      <c r="P5" s="164"/>
      <c r="Q5" s="165"/>
      <c r="R5" s="137">
        <f>+I5</f>
        <v>9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37044</v>
      </c>
      <c r="Y5" s="75" t="str">
        <f>IFERROR(IF(Q5="","",ROUNDDOWN(Q5/1000*R5*U5*V5*W5,0)),"-")</f>
        <v/>
      </c>
      <c r="Z5" s="73">
        <f>IFERROR(IF(H5="","",ROUNDDOWN(X5*$V$2,0)),"-")</f>
        <v>1037232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1019</v>
      </c>
      <c r="D6" s="135">
        <v>5800</v>
      </c>
      <c r="E6" s="133" t="s">
        <v>990</v>
      </c>
      <c r="F6" s="82" t="s">
        <v>363</v>
      </c>
      <c r="G6" s="82" t="s">
        <v>709</v>
      </c>
      <c r="H6" s="84">
        <v>34</v>
      </c>
      <c r="I6" s="84">
        <v>4</v>
      </c>
      <c r="J6" s="84">
        <v>2</v>
      </c>
      <c r="K6" s="136">
        <f>+I6*J6</f>
        <v>8</v>
      </c>
      <c r="L6" s="133" t="s">
        <v>3511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5331</v>
      </c>
      <c r="Y6" s="85" t="str">
        <f>IFERROR(IF(Q6="","",ROUNDDOWN(Q6/1000*R6*U6*V6*W6,0)),"-")</f>
        <v/>
      </c>
      <c r="Z6" s="94">
        <f>IFERROR(IF(H6="","",ROUNDDOWN(X6*$V$2,0)),"-")</f>
        <v>149268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1019</v>
      </c>
      <c r="D7" s="135">
        <v>5800</v>
      </c>
      <c r="E7" s="133" t="s">
        <v>1035</v>
      </c>
      <c r="F7" s="82" t="s">
        <v>1053</v>
      </c>
      <c r="G7" s="82" t="s">
        <v>180</v>
      </c>
      <c r="H7" s="84">
        <v>250</v>
      </c>
      <c r="I7" s="84">
        <v>3</v>
      </c>
      <c r="J7" s="84">
        <v>1</v>
      </c>
      <c r="K7" s="136">
        <f t="shared" ref="K7:K50" si="3">+I7*J7</f>
        <v>3</v>
      </c>
      <c r="L7" s="133" t="s">
        <v>3511</v>
      </c>
      <c r="M7" s="162"/>
      <c r="N7" s="162"/>
      <c r="O7" s="163"/>
      <c r="P7" s="164"/>
      <c r="Q7" s="165"/>
      <c r="R7" s="137">
        <f t="shared" ref="R7:R50" si="4">+I7</f>
        <v>3</v>
      </c>
      <c r="S7" s="170"/>
      <c r="T7" s="176" t="str">
        <f t="shared" ref="T7:T50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50" si="6">IFERROR(IF(H7="","",ROUNDDOWN(H7/1000*K7*U7*V7*W7,0)),"-")</f>
        <v>14700</v>
      </c>
      <c r="Y7" s="85" t="str">
        <f t="shared" ref="Y7:Y50" si="7">IFERROR(IF(Q7="","",ROUNDDOWN(Q7/1000*R7*U7*V7*W7,0)),"-")</f>
        <v/>
      </c>
      <c r="Z7" s="94">
        <f t="shared" ref="Z7:Z50" si="8">IFERROR(IF(H7="","",ROUNDDOWN(X7*$V$2,0)),"-")</f>
        <v>411600</v>
      </c>
      <c r="AA7" s="85" t="str">
        <f t="shared" ref="AA7:AA50" si="9">IFERROR(IF(Q7="","",ROUNDDOWN(Y7*$V$2,0)),"-")</f>
        <v/>
      </c>
      <c r="AB7" s="94" t="str">
        <f t="shared" ref="AB7:AB50" si="10">IFERROR(IF(Q7="","",ROUNDDOWN(X7-Y7,0)),"-")</f>
        <v/>
      </c>
      <c r="AC7" s="95" t="str">
        <f t="shared" ref="AC7:AC50" si="11">IFERROR(IF(Q7="","",ROUNDDOWN(Z7-AA7,0)),"-")</f>
        <v/>
      </c>
      <c r="AD7" s="178" t="str">
        <f t="shared" ref="AD7:AD5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665</v>
      </c>
      <c r="D8" s="135">
        <v>2500</v>
      </c>
      <c r="E8" s="133" t="s">
        <v>1036</v>
      </c>
      <c r="F8" s="82" t="s">
        <v>711</v>
      </c>
      <c r="G8" s="82" t="s">
        <v>1008</v>
      </c>
      <c r="H8" s="84">
        <v>34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2</v>
      </c>
      <c r="V8" s="84">
        <v>245</v>
      </c>
      <c r="W8" s="85">
        <v>10</v>
      </c>
      <c r="X8" s="94">
        <f t="shared" si="6"/>
        <v>166</v>
      </c>
      <c r="Y8" s="85" t="str">
        <f t="shared" si="7"/>
        <v/>
      </c>
      <c r="Z8" s="94">
        <f t="shared" si="8"/>
        <v>4648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665</v>
      </c>
      <c r="D9" s="135">
        <v>2500</v>
      </c>
      <c r="E9" s="133" t="s">
        <v>1037</v>
      </c>
      <c r="F9" s="82" t="s">
        <v>1054</v>
      </c>
      <c r="G9" s="82" t="s">
        <v>69</v>
      </c>
      <c r="H9" s="84">
        <v>24</v>
      </c>
      <c r="I9" s="84">
        <v>4</v>
      </c>
      <c r="J9" s="84">
        <v>1</v>
      </c>
      <c r="K9" s="136">
        <f t="shared" si="3"/>
        <v>4</v>
      </c>
      <c r="L9" s="133" t="s">
        <v>3511</v>
      </c>
      <c r="M9" s="162"/>
      <c r="N9" s="162"/>
      <c r="O9" s="163"/>
      <c r="P9" s="164"/>
      <c r="Q9" s="165"/>
      <c r="R9" s="137">
        <f t="shared" si="4"/>
        <v>4</v>
      </c>
      <c r="S9" s="170"/>
      <c r="T9" s="176" t="str">
        <f t="shared" si="5"/>
        <v/>
      </c>
      <c r="U9" s="94">
        <v>2</v>
      </c>
      <c r="V9" s="84">
        <v>245</v>
      </c>
      <c r="W9" s="85">
        <v>10</v>
      </c>
      <c r="X9" s="94">
        <f t="shared" si="6"/>
        <v>470</v>
      </c>
      <c r="Y9" s="85" t="str">
        <f t="shared" si="7"/>
        <v/>
      </c>
      <c r="Z9" s="94">
        <f t="shared" si="8"/>
        <v>13160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1020</v>
      </c>
      <c r="D10" s="135">
        <v>2500</v>
      </c>
      <c r="E10" s="133" t="s">
        <v>1038</v>
      </c>
      <c r="F10" s="82" t="s">
        <v>711</v>
      </c>
      <c r="G10" s="82" t="s">
        <v>712</v>
      </c>
      <c r="H10" s="84">
        <v>34</v>
      </c>
      <c r="I10" s="84">
        <v>3</v>
      </c>
      <c r="J10" s="84">
        <v>1</v>
      </c>
      <c r="K10" s="136">
        <f t="shared" si="3"/>
        <v>3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3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499</v>
      </c>
      <c r="Y10" s="85" t="str">
        <f t="shared" si="7"/>
        <v/>
      </c>
      <c r="Z10" s="94">
        <f t="shared" si="8"/>
        <v>13972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1021</v>
      </c>
      <c r="D11" s="135">
        <v>2500</v>
      </c>
      <c r="E11" s="133" t="s">
        <v>1036</v>
      </c>
      <c r="F11" s="82" t="s">
        <v>711</v>
      </c>
      <c r="G11" s="82" t="s">
        <v>1008</v>
      </c>
      <c r="H11" s="179">
        <v>34</v>
      </c>
      <c r="I11" s="84">
        <v>4</v>
      </c>
      <c r="J11" s="84">
        <v>1</v>
      </c>
      <c r="K11" s="136">
        <f t="shared" si="3"/>
        <v>4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4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666</v>
      </c>
      <c r="Y11" s="85" t="str">
        <f t="shared" si="7"/>
        <v/>
      </c>
      <c r="Z11" s="94">
        <f t="shared" si="8"/>
        <v>18648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878</v>
      </c>
      <c r="D12" s="135">
        <v>2700</v>
      </c>
      <c r="E12" s="133" t="s">
        <v>1039</v>
      </c>
      <c r="F12" s="82" t="s">
        <v>483</v>
      </c>
      <c r="G12" s="82" t="s">
        <v>45</v>
      </c>
      <c r="H12" s="84" t="s">
        <v>46</v>
      </c>
      <c r="I12" s="84">
        <v>2</v>
      </c>
      <c r="J12" s="84">
        <v>1</v>
      </c>
      <c r="K12" s="136">
        <f t="shared" si="3"/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 t="s">
        <v>213</v>
      </c>
      <c r="V12" s="84" t="s">
        <v>213</v>
      </c>
      <c r="W12" s="85" t="s">
        <v>213</v>
      </c>
      <c r="X12" s="94" t="str">
        <f t="shared" si="6"/>
        <v>-</v>
      </c>
      <c r="Y12" s="85" t="str">
        <f t="shared" si="7"/>
        <v/>
      </c>
      <c r="Z12" s="94" t="str">
        <f t="shared" si="8"/>
        <v>-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1022</v>
      </c>
      <c r="D13" s="135">
        <v>2500</v>
      </c>
      <c r="E13" s="133" t="s">
        <v>1040</v>
      </c>
      <c r="F13" s="82" t="s">
        <v>1055</v>
      </c>
      <c r="G13" s="82" t="s">
        <v>75</v>
      </c>
      <c r="H13" s="84">
        <v>18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352</v>
      </c>
      <c r="Y13" s="85" t="str">
        <f t="shared" si="7"/>
        <v/>
      </c>
      <c r="Z13" s="94">
        <f t="shared" si="8"/>
        <v>9856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1023</v>
      </c>
      <c r="D14" s="135">
        <v>2500</v>
      </c>
      <c r="E14" s="133" t="s">
        <v>1041</v>
      </c>
      <c r="F14" s="82" t="s">
        <v>363</v>
      </c>
      <c r="G14" s="82" t="s">
        <v>1056</v>
      </c>
      <c r="H14" s="84">
        <v>34</v>
      </c>
      <c r="I14" s="84">
        <v>1</v>
      </c>
      <c r="J14" s="84">
        <v>2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1332</v>
      </c>
      <c r="Y14" s="85" t="str">
        <f t="shared" si="7"/>
        <v/>
      </c>
      <c r="Z14" s="94">
        <f t="shared" si="8"/>
        <v>37296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1013</v>
      </c>
      <c r="D15" s="135">
        <v>2500</v>
      </c>
      <c r="E15" s="133" t="s">
        <v>1041</v>
      </c>
      <c r="F15" s="82" t="s">
        <v>363</v>
      </c>
      <c r="G15" s="82" t="s">
        <v>1056</v>
      </c>
      <c r="H15" s="84">
        <v>34</v>
      </c>
      <c r="I15" s="84">
        <v>4</v>
      </c>
      <c r="J15" s="84">
        <v>2</v>
      </c>
      <c r="K15" s="136">
        <f t="shared" si="3"/>
        <v>8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4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5331</v>
      </c>
      <c r="Y15" s="85" t="str">
        <f t="shared" si="7"/>
        <v/>
      </c>
      <c r="Z15" s="94">
        <f t="shared" si="8"/>
        <v>149268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1013</v>
      </c>
      <c r="D16" s="135">
        <v>2500</v>
      </c>
      <c r="E16" s="133" t="s">
        <v>1042</v>
      </c>
      <c r="F16" s="82" t="s">
        <v>363</v>
      </c>
      <c r="G16" s="82" t="s">
        <v>1056</v>
      </c>
      <c r="H16" s="84">
        <v>34</v>
      </c>
      <c r="I16" s="84">
        <v>4</v>
      </c>
      <c r="J16" s="84">
        <v>2</v>
      </c>
      <c r="K16" s="136">
        <f t="shared" si="3"/>
        <v>8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4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5331</v>
      </c>
      <c r="Y16" s="85" t="str">
        <f t="shared" si="7"/>
        <v/>
      </c>
      <c r="Z16" s="94">
        <f t="shared" si="8"/>
        <v>149268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1024</v>
      </c>
      <c r="D17" s="135">
        <v>2500</v>
      </c>
      <c r="E17" s="133" t="s">
        <v>1041</v>
      </c>
      <c r="F17" s="82" t="s">
        <v>363</v>
      </c>
      <c r="G17" s="82" t="s">
        <v>1056</v>
      </c>
      <c r="H17" s="84">
        <v>34</v>
      </c>
      <c r="I17" s="84">
        <v>1</v>
      </c>
      <c r="J17" s="84">
        <v>2</v>
      </c>
      <c r="K17" s="136">
        <f t="shared" si="3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1332</v>
      </c>
      <c r="Y17" s="85" t="str">
        <f t="shared" si="7"/>
        <v/>
      </c>
      <c r="Z17" s="94">
        <f t="shared" si="8"/>
        <v>37296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1024</v>
      </c>
      <c r="D18" s="135">
        <v>2500</v>
      </c>
      <c r="E18" s="133" t="s">
        <v>1042</v>
      </c>
      <c r="F18" s="82" t="s">
        <v>363</v>
      </c>
      <c r="G18" s="82" t="s">
        <v>1056</v>
      </c>
      <c r="H18" s="84">
        <v>34</v>
      </c>
      <c r="I18" s="84">
        <v>1</v>
      </c>
      <c r="J18" s="84">
        <v>2</v>
      </c>
      <c r="K18" s="136">
        <f t="shared" si="3"/>
        <v>2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1332</v>
      </c>
      <c r="Y18" s="85" t="str">
        <f t="shared" si="7"/>
        <v/>
      </c>
      <c r="Z18" s="94">
        <f t="shared" si="8"/>
        <v>37296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1025</v>
      </c>
      <c r="D19" s="135">
        <v>2500</v>
      </c>
      <c r="E19" s="133" t="s">
        <v>1040</v>
      </c>
      <c r="F19" s="82" t="s">
        <v>1055</v>
      </c>
      <c r="G19" s="82" t="s">
        <v>75</v>
      </c>
      <c r="H19" s="84">
        <v>18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352</v>
      </c>
      <c r="Y19" s="85" t="str">
        <f t="shared" si="7"/>
        <v/>
      </c>
      <c r="Z19" s="94">
        <f t="shared" si="8"/>
        <v>9856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945</v>
      </c>
      <c r="D20" s="135">
        <v>2500</v>
      </c>
      <c r="E20" s="133" t="s">
        <v>1043</v>
      </c>
      <c r="F20" s="82" t="s">
        <v>113</v>
      </c>
      <c r="G20" s="82" t="s">
        <v>182</v>
      </c>
      <c r="H20" s="84">
        <v>22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2</v>
      </c>
      <c r="V20" s="84">
        <v>245</v>
      </c>
      <c r="W20" s="85">
        <v>10</v>
      </c>
      <c r="X20" s="94">
        <f t="shared" si="6"/>
        <v>107</v>
      </c>
      <c r="Y20" s="85" t="str">
        <f t="shared" si="7"/>
        <v/>
      </c>
      <c r="Z20" s="94">
        <f t="shared" si="8"/>
        <v>2996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1026</v>
      </c>
      <c r="D21" s="135">
        <v>2500</v>
      </c>
      <c r="E21" s="133" t="s">
        <v>1041</v>
      </c>
      <c r="F21" s="82" t="s">
        <v>363</v>
      </c>
      <c r="G21" s="82" t="s">
        <v>1056</v>
      </c>
      <c r="H21" s="84">
        <v>34</v>
      </c>
      <c r="I21" s="84">
        <v>1</v>
      </c>
      <c r="J21" s="84">
        <v>2</v>
      </c>
      <c r="K21" s="136">
        <f t="shared" si="3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1332</v>
      </c>
      <c r="Y21" s="85" t="str">
        <f t="shared" si="7"/>
        <v/>
      </c>
      <c r="Z21" s="94">
        <f t="shared" si="8"/>
        <v>37296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1026</v>
      </c>
      <c r="D22" s="135">
        <v>2500</v>
      </c>
      <c r="E22" s="133" t="s">
        <v>1042</v>
      </c>
      <c r="F22" s="82" t="s">
        <v>363</v>
      </c>
      <c r="G22" s="82" t="s">
        <v>1056</v>
      </c>
      <c r="H22" s="84">
        <v>34</v>
      </c>
      <c r="I22" s="84">
        <v>1</v>
      </c>
      <c r="J22" s="84">
        <v>2</v>
      </c>
      <c r="K22" s="136">
        <f t="shared" si="3"/>
        <v>2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1332</v>
      </c>
      <c r="Y22" s="85" t="str">
        <f t="shared" si="7"/>
        <v/>
      </c>
      <c r="Z22" s="94">
        <f t="shared" si="8"/>
        <v>37296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1027</v>
      </c>
      <c r="D23" s="135">
        <v>2500</v>
      </c>
      <c r="E23" s="133" t="s">
        <v>1041</v>
      </c>
      <c r="F23" s="82" t="s">
        <v>363</v>
      </c>
      <c r="G23" s="82" t="s">
        <v>1056</v>
      </c>
      <c r="H23" s="84">
        <v>34</v>
      </c>
      <c r="I23" s="84">
        <v>1</v>
      </c>
      <c r="J23" s="84">
        <v>2</v>
      </c>
      <c r="K23" s="136">
        <f t="shared" si="3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1332</v>
      </c>
      <c r="Y23" s="85" t="str">
        <f t="shared" si="7"/>
        <v/>
      </c>
      <c r="Z23" s="94">
        <f t="shared" si="8"/>
        <v>37296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1027</v>
      </c>
      <c r="D24" s="135">
        <v>2500</v>
      </c>
      <c r="E24" s="133" t="s">
        <v>1044</v>
      </c>
      <c r="F24" s="82" t="s">
        <v>113</v>
      </c>
      <c r="G24" s="82" t="s">
        <v>1057</v>
      </c>
      <c r="H24" s="84">
        <v>22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8</v>
      </c>
      <c r="V24" s="84">
        <v>245</v>
      </c>
      <c r="W24" s="85">
        <v>10</v>
      </c>
      <c r="X24" s="94">
        <f t="shared" si="6"/>
        <v>431</v>
      </c>
      <c r="Y24" s="85" t="str">
        <f t="shared" si="7"/>
        <v/>
      </c>
      <c r="Z24" s="94">
        <f t="shared" si="8"/>
        <v>12068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1028</v>
      </c>
      <c r="D25" s="135">
        <v>2500</v>
      </c>
      <c r="E25" s="133" t="s">
        <v>1045</v>
      </c>
      <c r="F25" s="82" t="s">
        <v>1054</v>
      </c>
      <c r="G25" s="82" t="s">
        <v>69</v>
      </c>
      <c r="H25" s="84">
        <v>24</v>
      </c>
      <c r="I25" s="84">
        <v>2</v>
      </c>
      <c r="J25" s="84">
        <v>1</v>
      </c>
      <c r="K25" s="136">
        <f t="shared" si="3"/>
        <v>2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2</v>
      </c>
      <c r="V25" s="84">
        <v>245</v>
      </c>
      <c r="W25" s="85">
        <v>10</v>
      </c>
      <c r="X25" s="94">
        <f t="shared" si="6"/>
        <v>235</v>
      </c>
      <c r="Y25" s="85" t="str">
        <f t="shared" si="7"/>
        <v/>
      </c>
      <c r="Z25" s="94">
        <f t="shared" si="8"/>
        <v>6580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1028</v>
      </c>
      <c r="D26" s="135">
        <v>2500</v>
      </c>
      <c r="E26" s="133" t="s">
        <v>1046</v>
      </c>
      <c r="F26" s="82" t="s">
        <v>1054</v>
      </c>
      <c r="G26" s="82" t="s">
        <v>69</v>
      </c>
      <c r="H26" s="84">
        <v>24</v>
      </c>
      <c r="I26" s="84">
        <v>3</v>
      </c>
      <c r="J26" s="84">
        <v>1</v>
      </c>
      <c r="K26" s="136">
        <f t="shared" si="3"/>
        <v>3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3</v>
      </c>
      <c r="S26" s="170"/>
      <c r="T26" s="176" t="str">
        <f t="shared" si="5"/>
        <v/>
      </c>
      <c r="U26" s="94">
        <v>2</v>
      </c>
      <c r="V26" s="84">
        <v>245</v>
      </c>
      <c r="W26" s="85">
        <v>10</v>
      </c>
      <c r="X26" s="94">
        <f t="shared" si="6"/>
        <v>352</v>
      </c>
      <c r="Y26" s="85" t="str">
        <f t="shared" si="7"/>
        <v/>
      </c>
      <c r="Z26" s="94">
        <f t="shared" si="8"/>
        <v>9856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665</v>
      </c>
      <c r="D27" s="135">
        <v>2500</v>
      </c>
      <c r="E27" s="133" t="s">
        <v>1046</v>
      </c>
      <c r="F27" s="82" t="s">
        <v>1054</v>
      </c>
      <c r="G27" s="82" t="s">
        <v>69</v>
      </c>
      <c r="H27" s="84">
        <v>24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</v>
      </c>
      <c r="V27" s="84">
        <v>245</v>
      </c>
      <c r="W27" s="85">
        <v>10</v>
      </c>
      <c r="X27" s="94">
        <f t="shared" si="6"/>
        <v>117</v>
      </c>
      <c r="Y27" s="85" t="str">
        <f t="shared" si="7"/>
        <v/>
      </c>
      <c r="Z27" s="94">
        <f t="shared" si="8"/>
        <v>3276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871</v>
      </c>
      <c r="D28" s="135">
        <v>2500</v>
      </c>
      <c r="E28" s="133" t="s">
        <v>1047</v>
      </c>
      <c r="F28" s="82" t="s">
        <v>711</v>
      </c>
      <c r="G28" s="82" t="s">
        <v>1058</v>
      </c>
      <c r="H28" s="84">
        <v>34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</v>
      </c>
      <c r="V28" s="84">
        <v>245</v>
      </c>
      <c r="W28" s="85">
        <v>10</v>
      </c>
      <c r="X28" s="94">
        <f t="shared" si="6"/>
        <v>166</v>
      </c>
      <c r="Y28" s="85" t="str">
        <f t="shared" si="7"/>
        <v/>
      </c>
      <c r="Z28" s="94">
        <f t="shared" si="8"/>
        <v>4648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665</v>
      </c>
      <c r="D29" s="135">
        <v>2500</v>
      </c>
      <c r="E29" s="133" t="s">
        <v>1036</v>
      </c>
      <c r="F29" s="82" t="s">
        <v>711</v>
      </c>
      <c r="G29" s="82" t="s">
        <v>1008</v>
      </c>
      <c r="H29" s="84">
        <v>34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245</v>
      </c>
      <c r="W29" s="85">
        <v>10</v>
      </c>
      <c r="X29" s="94">
        <f t="shared" si="6"/>
        <v>166</v>
      </c>
      <c r="Y29" s="85" t="str">
        <f t="shared" si="7"/>
        <v/>
      </c>
      <c r="Z29" s="94">
        <f t="shared" si="8"/>
        <v>4648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665</v>
      </c>
      <c r="D30" s="135">
        <v>2500</v>
      </c>
      <c r="E30" s="133" t="s">
        <v>1037</v>
      </c>
      <c r="F30" s="82" t="s">
        <v>1054</v>
      </c>
      <c r="G30" s="82" t="s">
        <v>69</v>
      </c>
      <c r="H30" s="84">
        <v>24</v>
      </c>
      <c r="I30" s="84">
        <v>4</v>
      </c>
      <c r="J30" s="84">
        <v>1</v>
      </c>
      <c r="K30" s="136">
        <f t="shared" si="3"/>
        <v>4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4</v>
      </c>
      <c r="S30" s="170"/>
      <c r="T30" s="176" t="str">
        <f t="shared" si="5"/>
        <v/>
      </c>
      <c r="U30" s="94">
        <v>2</v>
      </c>
      <c r="V30" s="84">
        <v>245</v>
      </c>
      <c r="W30" s="85">
        <v>10</v>
      </c>
      <c r="X30" s="94">
        <f t="shared" si="6"/>
        <v>470</v>
      </c>
      <c r="Y30" s="85" t="str">
        <f t="shared" si="7"/>
        <v/>
      </c>
      <c r="Z30" s="94">
        <f t="shared" si="8"/>
        <v>13160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1029</v>
      </c>
      <c r="D31" s="135">
        <v>2500</v>
      </c>
      <c r="E31" s="133" t="s">
        <v>1045</v>
      </c>
      <c r="F31" s="82" t="s">
        <v>1054</v>
      </c>
      <c r="G31" s="82" t="s">
        <v>69</v>
      </c>
      <c r="H31" s="84">
        <v>24</v>
      </c>
      <c r="I31" s="84">
        <v>2</v>
      </c>
      <c r="J31" s="84">
        <v>1</v>
      </c>
      <c r="K31" s="136">
        <f t="shared" si="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6"/>
        <v>940</v>
      </c>
      <c r="Y31" s="85" t="str">
        <f t="shared" si="7"/>
        <v/>
      </c>
      <c r="Z31" s="94">
        <f t="shared" si="8"/>
        <v>26320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1029</v>
      </c>
      <c r="D32" s="135">
        <v>2500</v>
      </c>
      <c r="E32" s="133" t="s">
        <v>1039</v>
      </c>
      <c r="F32" s="82" t="s">
        <v>483</v>
      </c>
      <c r="G32" s="82" t="s">
        <v>45</v>
      </c>
      <c r="H32" s="84" t="s">
        <v>46</v>
      </c>
      <c r="I32" s="84">
        <v>1</v>
      </c>
      <c r="J32" s="84">
        <v>1</v>
      </c>
      <c r="K32" s="136">
        <f t="shared" si="3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 t="s">
        <v>213</v>
      </c>
      <c r="V32" s="84" t="s">
        <v>213</v>
      </c>
      <c r="W32" s="85" t="s">
        <v>213</v>
      </c>
      <c r="X32" s="94" t="str">
        <f t="shared" si="6"/>
        <v>-</v>
      </c>
      <c r="Y32" s="85" t="str">
        <f t="shared" si="7"/>
        <v/>
      </c>
      <c r="Z32" s="94" t="str">
        <f t="shared" si="8"/>
        <v>-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957</v>
      </c>
      <c r="D33" s="135">
        <v>2500</v>
      </c>
      <c r="E33" s="133" t="s">
        <v>990</v>
      </c>
      <c r="F33" s="82" t="s">
        <v>363</v>
      </c>
      <c r="G33" s="82" t="s">
        <v>709</v>
      </c>
      <c r="H33" s="84">
        <v>34</v>
      </c>
      <c r="I33" s="84">
        <v>1</v>
      </c>
      <c r="J33" s="84">
        <v>2</v>
      </c>
      <c r="K33" s="136">
        <f t="shared" si="3"/>
        <v>2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8</v>
      </c>
      <c r="V33" s="84">
        <v>245</v>
      </c>
      <c r="W33" s="85">
        <v>10</v>
      </c>
      <c r="X33" s="94">
        <f t="shared" si="6"/>
        <v>1332</v>
      </c>
      <c r="Y33" s="85" t="str">
        <f t="shared" si="7"/>
        <v/>
      </c>
      <c r="Z33" s="94">
        <f t="shared" si="8"/>
        <v>37296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1030</v>
      </c>
      <c r="D34" s="135">
        <v>2500</v>
      </c>
      <c r="E34" s="133" t="s">
        <v>1037</v>
      </c>
      <c r="F34" s="82" t="s">
        <v>1054</v>
      </c>
      <c r="G34" s="82" t="s">
        <v>69</v>
      </c>
      <c r="H34" s="84">
        <v>24</v>
      </c>
      <c r="I34" s="84">
        <v>1</v>
      </c>
      <c r="J34" s="84">
        <v>1</v>
      </c>
      <c r="K34" s="136">
        <f t="shared" si="3"/>
        <v>1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8</v>
      </c>
      <c r="V34" s="84">
        <v>245</v>
      </c>
      <c r="W34" s="85">
        <v>10</v>
      </c>
      <c r="X34" s="94">
        <f t="shared" si="6"/>
        <v>470</v>
      </c>
      <c r="Y34" s="85" t="str">
        <f t="shared" si="7"/>
        <v/>
      </c>
      <c r="Z34" s="94">
        <f t="shared" si="8"/>
        <v>13160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1031</v>
      </c>
      <c r="D35" s="135">
        <v>2500</v>
      </c>
      <c r="E35" s="133" t="s">
        <v>1048</v>
      </c>
      <c r="F35" s="82" t="s">
        <v>1054</v>
      </c>
      <c r="G35" s="82" t="s">
        <v>69</v>
      </c>
      <c r="H35" s="84">
        <v>24</v>
      </c>
      <c r="I35" s="84">
        <v>2</v>
      </c>
      <c r="J35" s="84">
        <v>1</v>
      </c>
      <c r="K35" s="136">
        <f t="shared" si="3"/>
        <v>2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2</v>
      </c>
      <c r="V35" s="84">
        <v>245</v>
      </c>
      <c r="W35" s="85">
        <v>10</v>
      </c>
      <c r="X35" s="94">
        <f t="shared" si="6"/>
        <v>235</v>
      </c>
      <c r="Y35" s="85" t="str">
        <f t="shared" si="7"/>
        <v/>
      </c>
      <c r="Z35" s="94">
        <f t="shared" si="8"/>
        <v>6580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1031</v>
      </c>
      <c r="D36" s="135">
        <v>2500</v>
      </c>
      <c r="E36" s="133" t="s">
        <v>1037</v>
      </c>
      <c r="F36" s="82" t="s">
        <v>1054</v>
      </c>
      <c r="G36" s="82" t="s">
        <v>69</v>
      </c>
      <c r="H36" s="84">
        <v>24</v>
      </c>
      <c r="I36" s="84">
        <v>2</v>
      </c>
      <c r="J36" s="84">
        <v>1</v>
      </c>
      <c r="K36" s="136">
        <f t="shared" si="3"/>
        <v>2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2</v>
      </c>
      <c r="S36" s="170"/>
      <c r="T36" s="176" t="str">
        <f t="shared" si="5"/>
        <v/>
      </c>
      <c r="U36" s="94">
        <v>2</v>
      </c>
      <c r="V36" s="84">
        <v>245</v>
      </c>
      <c r="W36" s="85">
        <v>10</v>
      </c>
      <c r="X36" s="94">
        <f t="shared" si="6"/>
        <v>235</v>
      </c>
      <c r="Y36" s="85" t="str">
        <f t="shared" si="7"/>
        <v/>
      </c>
      <c r="Z36" s="94">
        <f t="shared" si="8"/>
        <v>6580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884</v>
      </c>
      <c r="D37" s="135">
        <v>2700</v>
      </c>
      <c r="E37" s="133" t="s">
        <v>997</v>
      </c>
      <c r="F37" s="82" t="s">
        <v>711</v>
      </c>
      <c r="G37" s="82" t="s">
        <v>1008</v>
      </c>
      <c r="H37" s="84">
        <v>34</v>
      </c>
      <c r="I37" s="84">
        <v>4</v>
      </c>
      <c r="J37" s="84">
        <v>1</v>
      </c>
      <c r="K37" s="136">
        <f t="shared" si="3"/>
        <v>4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4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6"/>
        <v>2665</v>
      </c>
      <c r="Y37" s="85" t="str">
        <f t="shared" si="7"/>
        <v/>
      </c>
      <c r="Z37" s="94">
        <f t="shared" si="8"/>
        <v>74620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884</v>
      </c>
      <c r="D38" s="135">
        <v>2700</v>
      </c>
      <c r="E38" s="133" t="s">
        <v>1036</v>
      </c>
      <c r="F38" s="82" t="s">
        <v>711</v>
      </c>
      <c r="G38" s="82" t="s">
        <v>1008</v>
      </c>
      <c r="H38" s="84">
        <v>34</v>
      </c>
      <c r="I38" s="84">
        <v>2</v>
      </c>
      <c r="J38" s="84">
        <v>1</v>
      </c>
      <c r="K38" s="136">
        <f t="shared" si="3"/>
        <v>2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8</v>
      </c>
      <c r="V38" s="84">
        <v>245</v>
      </c>
      <c r="W38" s="85">
        <v>10</v>
      </c>
      <c r="X38" s="94">
        <f t="shared" si="6"/>
        <v>1332</v>
      </c>
      <c r="Y38" s="85" t="str">
        <f t="shared" si="7"/>
        <v/>
      </c>
      <c r="Z38" s="94">
        <f t="shared" si="8"/>
        <v>37296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883</v>
      </c>
      <c r="D39" s="135">
        <v>2700</v>
      </c>
      <c r="E39" s="133" t="s">
        <v>997</v>
      </c>
      <c r="F39" s="82" t="s">
        <v>711</v>
      </c>
      <c r="G39" s="82" t="s">
        <v>1008</v>
      </c>
      <c r="H39" s="84">
        <v>34</v>
      </c>
      <c r="I39" s="84">
        <v>4</v>
      </c>
      <c r="J39" s="84">
        <v>1</v>
      </c>
      <c r="K39" s="136">
        <f t="shared" si="3"/>
        <v>4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4</v>
      </c>
      <c r="S39" s="170"/>
      <c r="T39" s="176" t="str">
        <f t="shared" si="5"/>
        <v/>
      </c>
      <c r="U39" s="94">
        <v>8</v>
      </c>
      <c r="V39" s="84">
        <v>245</v>
      </c>
      <c r="W39" s="85">
        <v>10</v>
      </c>
      <c r="X39" s="94">
        <f t="shared" si="6"/>
        <v>2665</v>
      </c>
      <c r="Y39" s="85" t="str">
        <f t="shared" si="7"/>
        <v/>
      </c>
      <c r="Z39" s="94">
        <f t="shared" si="8"/>
        <v>74620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883</v>
      </c>
      <c r="D40" s="135">
        <v>2700</v>
      </c>
      <c r="E40" s="133" t="s">
        <v>1036</v>
      </c>
      <c r="F40" s="82" t="s">
        <v>711</v>
      </c>
      <c r="G40" s="82" t="s">
        <v>1008</v>
      </c>
      <c r="H40" s="84">
        <v>34</v>
      </c>
      <c r="I40" s="84">
        <v>2</v>
      </c>
      <c r="J40" s="84">
        <v>1</v>
      </c>
      <c r="K40" s="136">
        <f t="shared" si="3"/>
        <v>2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8</v>
      </c>
      <c r="V40" s="84">
        <v>245</v>
      </c>
      <c r="W40" s="85">
        <v>10</v>
      </c>
      <c r="X40" s="94">
        <f t="shared" si="6"/>
        <v>1332</v>
      </c>
      <c r="Y40" s="85" t="str">
        <f t="shared" si="7"/>
        <v/>
      </c>
      <c r="Z40" s="94">
        <f t="shared" si="8"/>
        <v>37296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945</v>
      </c>
      <c r="D41" s="135">
        <v>2500</v>
      </c>
      <c r="E41" s="133" t="s">
        <v>990</v>
      </c>
      <c r="F41" s="82" t="s">
        <v>363</v>
      </c>
      <c r="G41" s="82" t="s">
        <v>709</v>
      </c>
      <c r="H41" s="84">
        <v>34</v>
      </c>
      <c r="I41" s="84">
        <v>1</v>
      </c>
      <c r="J41" s="84">
        <v>2</v>
      </c>
      <c r="K41" s="136">
        <f t="shared" si="3"/>
        <v>2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2</v>
      </c>
      <c r="V41" s="84">
        <v>245</v>
      </c>
      <c r="W41" s="85">
        <v>10</v>
      </c>
      <c r="X41" s="94">
        <f t="shared" si="6"/>
        <v>333</v>
      </c>
      <c r="Y41" s="85" t="str">
        <f t="shared" si="7"/>
        <v/>
      </c>
      <c r="Z41" s="94">
        <f t="shared" si="8"/>
        <v>9324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957</v>
      </c>
      <c r="D42" s="135">
        <v>2500</v>
      </c>
      <c r="E42" s="133" t="s">
        <v>993</v>
      </c>
      <c r="F42" s="82" t="s">
        <v>363</v>
      </c>
      <c r="G42" s="82" t="s">
        <v>639</v>
      </c>
      <c r="H42" s="84">
        <v>34</v>
      </c>
      <c r="I42" s="84">
        <v>1</v>
      </c>
      <c r="J42" s="84">
        <v>2</v>
      </c>
      <c r="K42" s="136">
        <f t="shared" si="3"/>
        <v>2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8</v>
      </c>
      <c r="V42" s="84">
        <v>245</v>
      </c>
      <c r="W42" s="85">
        <v>10</v>
      </c>
      <c r="X42" s="94">
        <f t="shared" si="6"/>
        <v>1332</v>
      </c>
      <c r="Y42" s="85" t="str">
        <f t="shared" si="7"/>
        <v/>
      </c>
      <c r="Z42" s="94">
        <f t="shared" si="8"/>
        <v>37296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896</v>
      </c>
      <c r="D43" s="135">
        <v>2700</v>
      </c>
      <c r="E43" s="133" t="s">
        <v>993</v>
      </c>
      <c r="F43" s="82" t="s">
        <v>363</v>
      </c>
      <c r="G43" s="82" t="s">
        <v>639</v>
      </c>
      <c r="H43" s="84">
        <v>34</v>
      </c>
      <c r="I43" s="84">
        <v>9</v>
      </c>
      <c r="J43" s="84">
        <v>2</v>
      </c>
      <c r="K43" s="136">
        <f t="shared" si="3"/>
        <v>18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9</v>
      </c>
      <c r="S43" s="170"/>
      <c r="T43" s="176" t="str">
        <f t="shared" si="5"/>
        <v/>
      </c>
      <c r="U43" s="94">
        <v>8</v>
      </c>
      <c r="V43" s="84">
        <v>245</v>
      </c>
      <c r="W43" s="85">
        <v>10</v>
      </c>
      <c r="X43" s="94">
        <f t="shared" si="6"/>
        <v>11995</v>
      </c>
      <c r="Y43" s="85" t="str">
        <f t="shared" si="7"/>
        <v/>
      </c>
      <c r="Z43" s="94">
        <f t="shared" si="8"/>
        <v>335860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1032</v>
      </c>
      <c r="D44" s="135" t="s">
        <v>1063</v>
      </c>
      <c r="E44" s="133" t="s">
        <v>1049</v>
      </c>
      <c r="F44" s="82" t="s">
        <v>711</v>
      </c>
      <c r="G44" s="82" t="s">
        <v>1059</v>
      </c>
      <c r="H44" s="84">
        <v>34</v>
      </c>
      <c r="I44" s="84">
        <v>4</v>
      </c>
      <c r="J44" s="84">
        <v>1</v>
      </c>
      <c r="K44" s="136">
        <f t="shared" si="3"/>
        <v>4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4</v>
      </c>
      <c r="S44" s="170"/>
      <c r="T44" s="176" t="str">
        <f t="shared" si="5"/>
        <v/>
      </c>
      <c r="U44" s="94">
        <v>8</v>
      </c>
      <c r="V44" s="84">
        <v>245</v>
      </c>
      <c r="W44" s="85">
        <v>10</v>
      </c>
      <c r="X44" s="94">
        <f t="shared" si="6"/>
        <v>2665</v>
      </c>
      <c r="Y44" s="85" t="str">
        <f t="shared" si="7"/>
        <v/>
      </c>
      <c r="Z44" s="94">
        <f t="shared" si="8"/>
        <v>74620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1032</v>
      </c>
      <c r="D45" s="135" t="s">
        <v>1062</v>
      </c>
      <c r="E45" s="133" t="s">
        <v>1050</v>
      </c>
      <c r="F45" s="82" t="s">
        <v>711</v>
      </c>
      <c r="G45" s="82" t="s">
        <v>1059</v>
      </c>
      <c r="H45" s="84">
        <v>34</v>
      </c>
      <c r="I45" s="84">
        <v>2</v>
      </c>
      <c r="J45" s="84">
        <v>1</v>
      </c>
      <c r="K45" s="136">
        <f t="shared" si="3"/>
        <v>2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8</v>
      </c>
      <c r="V45" s="84">
        <v>245</v>
      </c>
      <c r="W45" s="85">
        <v>10</v>
      </c>
      <c r="X45" s="94">
        <f t="shared" si="6"/>
        <v>1332</v>
      </c>
      <c r="Y45" s="85" t="str">
        <f t="shared" si="7"/>
        <v/>
      </c>
      <c r="Z45" s="94">
        <f t="shared" si="8"/>
        <v>37296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959</v>
      </c>
      <c r="D46" s="135" t="s">
        <v>1062</v>
      </c>
      <c r="E46" s="133" t="s">
        <v>1049</v>
      </c>
      <c r="F46" s="82" t="s">
        <v>711</v>
      </c>
      <c r="G46" s="82" t="s">
        <v>1059</v>
      </c>
      <c r="H46" s="84">
        <v>34</v>
      </c>
      <c r="I46" s="84">
        <v>6</v>
      </c>
      <c r="J46" s="84">
        <v>1</v>
      </c>
      <c r="K46" s="136">
        <f t="shared" si="3"/>
        <v>6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6</v>
      </c>
      <c r="S46" s="170"/>
      <c r="T46" s="176" t="str">
        <f t="shared" si="5"/>
        <v/>
      </c>
      <c r="U46" s="94">
        <v>8</v>
      </c>
      <c r="V46" s="84">
        <v>245</v>
      </c>
      <c r="W46" s="85">
        <v>10</v>
      </c>
      <c r="X46" s="94">
        <f t="shared" si="6"/>
        <v>3998</v>
      </c>
      <c r="Y46" s="85" t="str">
        <f t="shared" si="7"/>
        <v/>
      </c>
      <c r="Z46" s="94">
        <f t="shared" si="8"/>
        <v>111944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959</v>
      </c>
      <c r="D47" s="135" t="s">
        <v>1062</v>
      </c>
      <c r="E47" s="133" t="s">
        <v>1050</v>
      </c>
      <c r="F47" s="82" t="s">
        <v>711</v>
      </c>
      <c r="G47" s="82" t="s">
        <v>1059</v>
      </c>
      <c r="H47" s="84">
        <v>34</v>
      </c>
      <c r="I47" s="84">
        <v>3</v>
      </c>
      <c r="J47" s="84">
        <v>1</v>
      </c>
      <c r="K47" s="136">
        <f t="shared" si="3"/>
        <v>3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3</v>
      </c>
      <c r="S47" s="170"/>
      <c r="T47" s="176" t="str">
        <f t="shared" si="5"/>
        <v/>
      </c>
      <c r="U47" s="94">
        <v>8</v>
      </c>
      <c r="V47" s="84">
        <v>245</v>
      </c>
      <c r="W47" s="85">
        <v>10</v>
      </c>
      <c r="X47" s="94">
        <f t="shared" si="6"/>
        <v>1999</v>
      </c>
      <c r="Y47" s="85" t="str">
        <f t="shared" si="7"/>
        <v/>
      </c>
      <c r="Z47" s="94">
        <f t="shared" si="8"/>
        <v>55972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1033</v>
      </c>
      <c r="D48" s="135" t="s">
        <v>1062</v>
      </c>
      <c r="E48" s="133" t="s">
        <v>1049</v>
      </c>
      <c r="F48" s="82" t="s">
        <v>711</v>
      </c>
      <c r="G48" s="82" t="s">
        <v>1059</v>
      </c>
      <c r="H48" s="84">
        <v>34</v>
      </c>
      <c r="I48" s="84">
        <v>16</v>
      </c>
      <c r="J48" s="84">
        <v>1</v>
      </c>
      <c r="K48" s="136">
        <f t="shared" si="3"/>
        <v>16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16</v>
      </c>
      <c r="S48" s="170"/>
      <c r="T48" s="176" t="str">
        <f t="shared" si="5"/>
        <v/>
      </c>
      <c r="U48" s="94">
        <v>8</v>
      </c>
      <c r="V48" s="84">
        <v>245</v>
      </c>
      <c r="W48" s="85">
        <v>10</v>
      </c>
      <c r="X48" s="94">
        <f t="shared" si="6"/>
        <v>10662</v>
      </c>
      <c r="Y48" s="85" t="str">
        <f t="shared" si="7"/>
        <v/>
      </c>
      <c r="Z48" s="94">
        <f t="shared" si="8"/>
        <v>298536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1033</v>
      </c>
      <c r="D49" s="135" t="s">
        <v>1062</v>
      </c>
      <c r="E49" s="133" t="s">
        <v>1050</v>
      </c>
      <c r="F49" s="82" t="s">
        <v>711</v>
      </c>
      <c r="G49" s="82" t="s">
        <v>1059</v>
      </c>
      <c r="H49" s="84">
        <v>34</v>
      </c>
      <c r="I49" s="84">
        <v>8</v>
      </c>
      <c r="J49" s="84">
        <v>1</v>
      </c>
      <c r="K49" s="136">
        <f t="shared" si="3"/>
        <v>8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8</v>
      </c>
      <c r="S49" s="170"/>
      <c r="T49" s="176" t="str">
        <f t="shared" si="5"/>
        <v/>
      </c>
      <c r="U49" s="94">
        <v>8</v>
      </c>
      <c r="V49" s="84">
        <v>245</v>
      </c>
      <c r="W49" s="85">
        <v>10</v>
      </c>
      <c r="X49" s="94">
        <f t="shared" si="6"/>
        <v>5331</v>
      </c>
      <c r="Y49" s="85" t="str">
        <f t="shared" si="7"/>
        <v/>
      </c>
      <c r="Z49" s="94">
        <f t="shared" si="8"/>
        <v>149268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878</v>
      </c>
      <c r="D50" s="135">
        <v>2700</v>
      </c>
      <c r="E50" s="133" t="s">
        <v>1040</v>
      </c>
      <c r="F50" s="82" t="s">
        <v>1055</v>
      </c>
      <c r="G50" s="82" t="s">
        <v>75</v>
      </c>
      <c r="H50" s="84">
        <v>18</v>
      </c>
      <c r="I50" s="84">
        <v>7</v>
      </c>
      <c r="J50" s="84">
        <v>1</v>
      </c>
      <c r="K50" s="136">
        <f t="shared" si="3"/>
        <v>7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7</v>
      </c>
      <c r="S50" s="170"/>
      <c r="T50" s="176" t="str">
        <f t="shared" si="5"/>
        <v/>
      </c>
      <c r="U50" s="94">
        <v>8</v>
      </c>
      <c r="V50" s="84">
        <v>245</v>
      </c>
      <c r="W50" s="85">
        <v>10</v>
      </c>
      <c r="X50" s="94">
        <f t="shared" si="6"/>
        <v>2469</v>
      </c>
      <c r="Y50" s="85" t="str">
        <f t="shared" si="7"/>
        <v/>
      </c>
      <c r="Z50" s="94">
        <f t="shared" si="8"/>
        <v>69132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/>
      <c r="B51" s="134"/>
      <c r="C51" s="134"/>
      <c r="D51" s="135"/>
      <c r="E51" s="133"/>
      <c r="F51" s="82"/>
      <c r="G51" s="82"/>
      <c r="H51" s="84"/>
      <c r="I51" s="84"/>
      <c r="J51" s="84"/>
      <c r="K51" s="136"/>
      <c r="L51" s="133"/>
      <c r="M51" s="173"/>
      <c r="N51" s="173"/>
      <c r="O51" s="134"/>
      <c r="P51" s="174"/>
      <c r="Q51" s="175"/>
      <c r="R51" s="137"/>
      <c r="S51" s="176"/>
      <c r="T51" s="176"/>
      <c r="U51" s="94"/>
      <c r="V51" s="84"/>
      <c r="W51" s="85"/>
      <c r="X51" s="94"/>
      <c r="Y51" s="85"/>
      <c r="Z51" s="94"/>
      <c r="AA51" s="85"/>
      <c r="AB51" s="94"/>
      <c r="AC51" s="95"/>
      <c r="AD51" s="85"/>
    </row>
    <row r="52" spans="1:30" s="110" customFormat="1" ht="24.95" customHeight="1" thickBot="1" x14ac:dyDescent="0.2">
      <c r="A52" s="97"/>
      <c r="B52" s="98"/>
      <c r="C52" s="98"/>
      <c r="D52" s="99"/>
      <c r="E52" s="97"/>
      <c r="F52" s="100"/>
      <c r="G52" s="100"/>
      <c r="H52" s="102"/>
      <c r="I52" s="102"/>
      <c r="J52" s="102"/>
      <c r="K52" s="157"/>
      <c r="L52" s="97"/>
      <c r="M52" s="104"/>
      <c r="N52" s="104"/>
      <c r="O52" s="98"/>
      <c r="P52" s="105"/>
      <c r="Q52" s="106"/>
      <c r="R52" s="158"/>
      <c r="S52" s="108"/>
      <c r="T52" s="108"/>
      <c r="U52" s="94"/>
      <c r="V52" s="84"/>
      <c r="W52" s="85"/>
      <c r="X52" s="109"/>
      <c r="Y52" s="103"/>
      <c r="Z52" s="109"/>
      <c r="AA52" s="103"/>
      <c r="AB52" s="109"/>
      <c r="AC52" s="159"/>
      <c r="AD52" s="103"/>
    </row>
    <row r="53" spans="1:30" ht="24.95" customHeight="1" thickBot="1" x14ac:dyDescent="0.2">
      <c r="M53" s="46"/>
      <c r="N53" s="46"/>
      <c r="O53" s="46"/>
      <c r="P53" s="46"/>
      <c r="Q53" s="46"/>
      <c r="R53" s="111"/>
      <c r="S53" s="250" t="s">
        <v>40</v>
      </c>
      <c r="T53" s="210" t="str">
        <f>IF(SUBTOTAL(9,T5:T52)=0,"",SUBTOTAL(9,T5:T52))</f>
        <v/>
      </c>
      <c r="U53" s="227"/>
      <c r="V53" s="228"/>
      <c r="W53" s="229"/>
      <c r="X53" s="214">
        <f t="shared" ref="X53:AD53" si="13">IF(SUBTOTAL(9,X5:X52)=0,"",SUBTOTAL(9,X5:X52))</f>
        <v>133600</v>
      </c>
      <c r="Y53" s="215" t="str">
        <f t="shared" si="13"/>
        <v/>
      </c>
      <c r="Z53" s="214">
        <f t="shared" si="13"/>
        <v>3740800</v>
      </c>
      <c r="AA53" s="215" t="str">
        <f t="shared" si="13"/>
        <v/>
      </c>
      <c r="AB53" s="214" t="str">
        <f t="shared" si="13"/>
        <v/>
      </c>
      <c r="AC53" s="232" t="str">
        <f t="shared" si="13"/>
        <v/>
      </c>
      <c r="AD53" s="233" t="str">
        <f t="shared" si="13"/>
        <v/>
      </c>
    </row>
    <row r="54" spans="1:30" ht="24.95" customHeight="1" thickBot="1" x14ac:dyDescent="0.2">
      <c r="S54" s="262" t="s">
        <v>3544</v>
      </c>
      <c r="T54" s="264"/>
    </row>
    <row r="55" spans="1:30" ht="24.95" customHeight="1" thickTop="1" thickBot="1" x14ac:dyDescent="0.2">
      <c r="S55" s="265" t="s">
        <v>3545</v>
      </c>
      <c r="T55" s="268" t="str">
        <f>IF(T53="","",T53+T54)</f>
        <v/>
      </c>
    </row>
    <row r="56" spans="1:30" ht="24.95" customHeight="1" thickTop="1" x14ac:dyDescent="0.15"/>
  </sheetData>
  <sheetProtection algorithmName="SHA-512" hashValue="9ncvugRjgrY1hZkwJwyp8ljb2rbjKa4nci2oQ5WIDlGdD6joFoBsmBXpaimH+AxCJ7HRzuM6g1MkwzyKwUuCWw==" saltValue="gxsCO0gbAVUO3EfnFnNULQ==" spinCount="100000" sheet="1" objects="1" scenarios="1" autoFilter="0"/>
  <autoFilter ref="A4:AD5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0">
    <cfRule type="containsBlanks" dxfId="379" priority="6" stopIfTrue="1">
      <formula>LEN(TRIM(M5))=0</formula>
    </cfRule>
  </conditionalFormatting>
  <conditionalFormatting sqref="S5">
    <cfRule type="containsBlanks" dxfId="378" priority="3">
      <formula>LEN(TRIM(S5))=0</formula>
    </cfRule>
  </conditionalFormatting>
  <conditionalFormatting sqref="S53 S6:S50">
    <cfRule type="containsBlanks" dxfId="377" priority="2">
      <formula>LEN(TRIM(S6))=0</formula>
    </cfRule>
  </conditionalFormatting>
  <conditionalFormatting sqref="T54">
    <cfRule type="containsBlanks" dxfId="376" priority="1">
      <formula>LEN(TRIM(T54))=0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4A7C7-9145-4E65-A5CA-3C8DC1FF2B2E}">
  <sheetPr>
    <pageSetUpPr fitToPage="1"/>
  </sheetPr>
  <dimension ref="A1:AD47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23</v>
      </c>
      <c r="D1" s="41" t="s">
        <v>1</v>
      </c>
      <c r="E1" s="42" t="s">
        <v>1064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1065</v>
      </c>
      <c r="D5" s="66">
        <v>2600</v>
      </c>
      <c r="E5" s="64" t="s">
        <v>1091</v>
      </c>
      <c r="F5" s="67" t="s">
        <v>36</v>
      </c>
      <c r="G5" s="67" t="s">
        <v>1010</v>
      </c>
      <c r="H5" s="74">
        <v>42</v>
      </c>
      <c r="I5" s="74">
        <v>4</v>
      </c>
      <c r="J5" s="74">
        <v>2</v>
      </c>
      <c r="K5" s="127">
        <f>+I5*J5</f>
        <v>8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6585</v>
      </c>
      <c r="Y5" s="75" t="str">
        <f>IFERROR(IF(Q5="","",ROUNDDOWN(Q5/1000*R5*U5*V5*W5,0)),"-")</f>
        <v/>
      </c>
      <c r="Z5" s="73">
        <f>IFERROR(IF(H5="","",ROUNDDOWN(X5*$V$2,0)),"-")</f>
        <v>184380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41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1065</v>
      </c>
      <c r="D6" s="135">
        <v>2600</v>
      </c>
      <c r="E6" s="133" t="s">
        <v>949</v>
      </c>
      <c r="F6" s="82" t="s">
        <v>504</v>
      </c>
      <c r="G6" s="82" t="s">
        <v>75</v>
      </c>
      <c r="H6" s="84">
        <v>13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254</v>
      </c>
      <c r="Y6" s="85" t="str">
        <f>IFERROR(IF(Q6="","",ROUNDDOWN(Q6/1000*R6*U6*V6*W6,0)),"-")</f>
        <v/>
      </c>
      <c r="Z6" s="94">
        <f>IFERROR(IF(H6="","",ROUNDDOWN(X6*$V$2,0)),"-")</f>
        <v>7112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1066</v>
      </c>
      <c r="D7" s="135">
        <v>2600</v>
      </c>
      <c r="E7" s="133" t="s">
        <v>1084</v>
      </c>
      <c r="F7" s="82" t="s">
        <v>36</v>
      </c>
      <c r="G7" s="82" t="s">
        <v>1010</v>
      </c>
      <c r="H7" s="84">
        <v>42</v>
      </c>
      <c r="I7" s="84">
        <v>4</v>
      </c>
      <c r="J7" s="84">
        <v>2</v>
      </c>
      <c r="K7" s="136">
        <f t="shared" ref="K7:K41" si="3">+I7*J7</f>
        <v>8</v>
      </c>
      <c r="L7" s="133" t="s">
        <v>3511</v>
      </c>
      <c r="M7" s="162"/>
      <c r="N7" s="162"/>
      <c r="O7" s="163"/>
      <c r="P7" s="164"/>
      <c r="Q7" s="165"/>
      <c r="R7" s="137">
        <f t="shared" ref="R7:R41" si="4">+I7</f>
        <v>4</v>
      </c>
      <c r="S7" s="170"/>
      <c r="T7" s="176" t="str">
        <f t="shared" ref="T7:T41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41" si="6">IFERROR(IF(H7="","",ROUNDDOWN(H7/1000*K7*U7*V7*W7,0)),"-")</f>
        <v>6585</v>
      </c>
      <c r="Y7" s="85" t="str">
        <f t="shared" ref="Y7:Y41" si="7">IFERROR(IF(Q7="","",ROUNDDOWN(Q7/1000*R7*U7*V7*W7,0)),"-")</f>
        <v/>
      </c>
      <c r="Z7" s="94">
        <f t="shared" ref="Z7:Z41" si="8">IFERROR(IF(H7="","",ROUNDDOWN(X7*$V$2,0)),"-")</f>
        <v>184380</v>
      </c>
      <c r="AA7" s="85" t="str">
        <f t="shared" ref="AA7:AA41" si="9">IFERROR(IF(Q7="","",ROUNDDOWN(Y7*$V$2,0)),"-")</f>
        <v/>
      </c>
      <c r="AB7" s="94" t="str">
        <f t="shared" ref="AB7:AB41" si="10">IFERROR(IF(Q7="","",ROUNDDOWN(X7-Y7,0)),"-")</f>
        <v/>
      </c>
      <c r="AC7" s="95" t="str">
        <f t="shared" ref="AC7:AC41" si="11">IFERROR(IF(Q7="","",ROUNDDOWN(Z7-AA7,0)),"-")</f>
        <v/>
      </c>
      <c r="AD7" s="178" t="str">
        <f t="shared" si="2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1066</v>
      </c>
      <c r="D8" s="135">
        <v>2600</v>
      </c>
      <c r="E8" s="133" t="s">
        <v>949</v>
      </c>
      <c r="F8" s="82" t="s">
        <v>504</v>
      </c>
      <c r="G8" s="82" t="s">
        <v>75</v>
      </c>
      <c r="H8" s="84">
        <v>13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254</v>
      </c>
      <c r="Y8" s="85" t="str">
        <f t="shared" si="7"/>
        <v/>
      </c>
      <c r="Z8" s="94">
        <f t="shared" si="8"/>
        <v>7112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1067</v>
      </c>
      <c r="D9" s="135">
        <v>2600</v>
      </c>
      <c r="E9" s="133" t="s">
        <v>1084</v>
      </c>
      <c r="F9" s="82" t="s">
        <v>36</v>
      </c>
      <c r="G9" s="82" t="s">
        <v>1010</v>
      </c>
      <c r="H9" s="84">
        <v>42</v>
      </c>
      <c r="I9" s="84">
        <v>4</v>
      </c>
      <c r="J9" s="84">
        <v>2</v>
      </c>
      <c r="K9" s="136">
        <f t="shared" si="3"/>
        <v>8</v>
      </c>
      <c r="L9" s="133" t="s">
        <v>3511</v>
      </c>
      <c r="M9" s="162"/>
      <c r="N9" s="162"/>
      <c r="O9" s="163"/>
      <c r="P9" s="164"/>
      <c r="Q9" s="165"/>
      <c r="R9" s="137">
        <f t="shared" si="4"/>
        <v>4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6585</v>
      </c>
      <c r="Y9" s="85" t="str">
        <f t="shared" si="7"/>
        <v/>
      </c>
      <c r="Z9" s="94">
        <f t="shared" si="8"/>
        <v>184380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1067</v>
      </c>
      <c r="D10" s="135">
        <v>2600</v>
      </c>
      <c r="E10" s="133" t="s">
        <v>949</v>
      </c>
      <c r="F10" s="82" t="s">
        <v>504</v>
      </c>
      <c r="G10" s="82" t="s">
        <v>75</v>
      </c>
      <c r="H10" s="84">
        <v>13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8</v>
      </c>
      <c r="V10" s="84">
        <v>245</v>
      </c>
      <c r="W10" s="85">
        <v>10</v>
      </c>
      <c r="X10" s="94">
        <f t="shared" si="6"/>
        <v>254</v>
      </c>
      <c r="Y10" s="85" t="str">
        <f t="shared" si="7"/>
        <v/>
      </c>
      <c r="Z10" s="94">
        <f t="shared" si="8"/>
        <v>7112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1068</v>
      </c>
      <c r="D11" s="135">
        <v>2400</v>
      </c>
      <c r="E11" s="133" t="s">
        <v>365</v>
      </c>
      <c r="F11" s="82" t="s">
        <v>24</v>
      </c>
      <c r="G11" s="82" t="s">
        <v>49</v>
      </c>
      <c r="H11" s="84">
        <v>42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411</v>
      </c>
      <c r="Y11" s="85" t="str">
        <f t="shared" si="7"/>
        <v/>
      </c>
      <c r="Z11" s="94">
        <f t="shared" si="8"/>
        <v>11508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1069</v>
      </c>
      <c r="D12" s="135">
        <v>2400</v>
      </c>
      <c r="E12" s="133" t="s">
        <v>365</v>
      </c>
      <c r="F12" s="82" t="s">
        <v>24</v>
      </c>
      <c r="G12" s="82" t="s">
        <v>49</v>
      </c>
      <c r="H12" s="179">
        <v>42</v>
      </c>
      <c r="I12" s="84">
        <v>2</v>
      </c>
      <c r="J12" s="84">
        <v>1</v>
      </c>
      <c r="K12" s="136">
        <f t="shared" si="3"/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2</v>
      </c>
      <c r="V12" s="84">
        <v>245</v>
      </c>
      <c r="W12" s="85">
        <v>10</v>
      </c>
      <c r="X12" s="94">
        <f t="shared" si="6"/>
        <v>411</v>
      </c>
      <c r="Y12" s="85" t="str">
        <f t="shared" si="7"/>
        <v/>
      </c>
      <c r="Z12" s="94">
        <f t="shared" si="8"/>
        <v>11508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1070</v>
      </c>
      <c r="D13" s="135">
        <v>2400</v>
      </c>
      <c r="E13" s="133" t="s">
        <v>365</v>
      </c>
      <c r="F13" s="82" t="s">
        <v>24</v>
      </c>
      <c r="G13" s="82" t="s">
        <v>49</v>
      </c>
      <c r="H13" s="84">
        <v>42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823</v>
      </c>
      <c r="Y13" s="85" t="str">
        <f t="shared" si="7"/>
        <v/>
      </c>
      <c r="Z13" s="94">
        <f t="shared" si="8"/>
        <v>23044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1071</v>
      </c>
      <c r="D14" s="135">
        <v>2700</v>
      </c>
      <c r="E14" s="133" t="s">
        <v>1085</v>
      </c>
      <c r="F14" s="82" t="s">
        <v>36</v>
      </c>
      <c r="G14" s="82" t="s">
        <v>103</v>
      </c>
      <c r="H14" s="84">
        <v>42</v>
      </c>
      <c r="I14" s="84">
        <v>10</v>
      </c>
      <c r="J14" s="84">
        <v>2</v>
      </c>
      <c r="K14" s="136">
        <f t="shared" si="3"/>
        <v>20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10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16464</v>
      </c>
      <c r="Y14" s="85" t="str">
        <f t="shared" si="7"/>
        <v/>
      </c>
      <c r="Z14" s="94">
        <f t="shared" si="8"/>
        <v>460992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1072</v>
      </c>
      <c r="D15" s="135">
        <v>2700</v>
      </c>
      <c r="E15" s="133" t="s">
        <v>365</v>
      </c>
      <c r="F15" s="82" t="s">
        <v>24</v>
      </c>
      <c r="G15" s="82" t="s">
        <v>49</v>
      </c>
      <c r="H15" s="84">
        <v>42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245</v>
      </c>
      <c r="W15" s="85">
        <v>10</v>
      </c>
      <c r="X15" s="94">
        <f t="shared" si="6"/>
        <v>205</v>
      </c>
      <c r="Y15" s="85" t="str">
        <f t="shared" si="7"/>
        <v/>
      </c>
      <c r="Z15" s="94">
        <f t="shared" si="8"/>
        <v>5740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1073</v>
      </c>
      <c r="D16" s="135">
        <v>2700</v>
      </c>
      <c r="E16" s="133" t="s">
        <v>626</v>
      </c>
      <c r="F16" s="82" t="s">
        <v>113</v>
      </c>
      <c r="G16" s="82" t="s">
        <v>114</v>
      </c>
      <c r="H16" s="84">
        <v>22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245</v>
      </c>
      <c r="W16" s="85">
        <v>10</v>
      </c>
      <c r="X16" s="94">
        <f t="shared" si="6"/>
        <v>107</v>
      </c>
      <c r="Y16" s="85" t="str">
        <f t="shared" si="7"/>
        <v/>
      </c>
      <c r="Z16" s="94">
        <f t="shared" si="8"/>
        <v>2996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1074</v>
      </c>
      <c r="D17" s="135">
        <v>2700</v>
      </c>
      <c r="E17" s="133" t="s">
        <v>1085</v>
      </c>
      <c r="F17" s="82" t="s">
        <v>36</v>
      </c>
      <c r="G17" s="82" t="s">
        <v>103</v>
      </c>
      <c r="H17" s="84">
        <v>42</v>
      </c>
      <c r="I17" s="84">
        <v>2</v>
      </c>
      <c r="J17" s="84">
        <v>2</v>
      </c>
      <c r="K17" s="136">
        <f t="shared" si="3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3292</v>
      </c>
      <c r="Y17" s="85" t="str">
        <f t="shared" si="7"/>
        <v/>
      </c>
      <c r="Z17" s="94">
        <f t="shared" si="8"/>
        <v>92176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1069</v>
      </c>
      <c r="D18" s="135">
        <v>2400</v>
      </c>
      <c r="E18" s="133" t="s">
        <v>948</v>
      </c>
      <c r="F18" s="82" t="s">
        <v>372</v>
      </c>
      <c r="G18" s="82" t="s">
        <v>69</v>
      </c>
      <c r="H18" s="84">
        <v>13</v>
      </c>
      <c r="I18" s="84">
        <v>1</v>
      </c>
      <c r="J18" s="84">
        <v>1</v>
      </c>
      <c r="K18" s="136">
        <f t="shared" si="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</v>
      </c>
      <c r="V18" s="84">
        <v>245</v>
      </c>
      <c r="W18" s="85">
        <v>10</v>
      </c>
      <c r="X18" s="94">
        <f t="shared" si="6"/>
        <v>63</v>
      </c>
      <c r="Y18" s="85" t="str">
        <f t="shared" si="7"/>
        <v/>
      </c>
      <c r="Z18" s="94">
        <f t="shared" si="8"/>
        <v>1764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879</v>
      </c>
      <c r="D19" s="135">
        <v>2400</v>
      </c>
      <c r="E19" s="133" t="s">
        <v>387</v>
      </c>
      <c r="F19" s="82" t="s">
        <v>36</v>
      </c>
      <c r="G19" s="82" t="s">
        <v>142</v>
      </c>
      <c r="H19" s="84">
        <v>42</v>
      </c>
      <c r="I19" s="84">
        <v>1</v>
      </c>
      <c r="J19" s="84">
        <v>2</v>
      </c>
      <c r="K19" s="136">
        <f t="shared" si="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1646</v>
      </c>
      <c r="Y19" s="85" t="str">
        <f t="shared" si="7"/>
        <v/>
      </c>
      <c r="Z19" s="94">
        <f t="shared" si="8"/>
        <v>46088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973</v>
      </c>
      <c r="D20" s="135">
        <v>2400</v>
      </c>
      <c r="E20" s="133" t="s">
        <v>509</v>
      </c>
      <c r="F20" s="82" t="s">
        <v>717</v>
      </c>
      <c r="G20" s="82" t="s">
        <v>106</v>
      </c>
      <c r="H20" s="84">
        <v>62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1215</v>
      </c>
      <c r="Y20" s="85" t="str">
        <f t="shared" si="7"/>
        <v/>
      </c>
      <c r="Z20" s="94">
        <f t="shared" si="8"/>
        <v>34020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1075</v>
      </c>
      <c r="D21" s="135">
        <v>2400</v>
      </c>
      <c r="E21" s="133" t="s">
        <v>948</v>
      </c>
      <c r="F21" s="82" t="s">
        <v>372</v>
      </c>
      <c r="G21" s="82" t="s">
        <v>69</v>
      </c>
      <c r="H21" s="84">
        <v>13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254</v>
      </c>
      <c r="Y21" s="85" t="str">
        <f t="shared" si="7"/>
        <v/>
      </c>
      <c r="Z21" s="94">
        <f t="shared" si="8"/>
        <v>7112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1076</v>
      </c>
      <c r="D22" s="135">
        <v>2400</v>
      </c>
      <c r="E22" s="133" t="s">
        <v>948</v>
      </c>
      <c r="F22" s="82" t="s">
        <v>372</v>
      </c>
      <c r="G22" s="82" t="s">
        <v>69</v>
      </c>
      <c r="H22" s="84">
        <v>13</v>
      </c>
      <c r="I22" s="84">
        <v>2</v>
      </c>
      <c r="J22" s="84">
        <v>1</v>
      </c>
      <c r="K22" s="136">
        <f t="shared" si="3"/>
        <v>2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2</v>
      </c>
      <c r="V22" s="84">
        <v>245</v>
      </c>
      <c r="W22" s="85">
        <v>10</v>
      </c>
      <c r="X22" s="94">
        <f t="shared" si="6"/>
        <v>127</v>
      </c>
      <c r="Y22" s="85" t="str">
        <f t="shared" si="7"/>
        <v/>
      </c>
      <c r="Z22" s="94">
        <f t="shared" si="8"/>
        <v>3556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1077</v>
      </c>
      <c r="D23" s="135">
        <v>2400</v>
      </c>
      <c r="E23" s="133" t="s">
        <v>387</v>
      </c>
      <c r="F23" s="82" t="s">
        <v>36</v>
      </c>
      <c r="G23" s="82" t="s">
        <v>142</v>
      </c>
      <c r="H23" s="84">
        <v>42</v>
      </c>
      <c r="I23" s="84">
        <v>1</v>
      </c>
      <c r="J23" s="84">
        <v>2</v>
      </c>
      <c r="K23" s="136">
        <f t="shared" si="3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2</v>
      </c>
      <c r="V23" s="84">
        <v>245</v>
      </c>
      <c r="W23" s="85">
        <v>10</v>
      </c>
      <c r="X23" s="94">
        <f t="shared" si="6"/>
        <v>411</v>
      </c>
      <c r="Y23" s="85" t="str">
        <f t="shared" si="7"/>
        <v/>
      </c>
      <c r="Z23" s="94">
        <f t="shared" si="8"/>
        <v>11508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1077</v>
      </c>
      <c r="D24" s="135">
        <v>2400</v>
      </c>
      <c r="E24" s="133" t="s">
        <v>541</v>
      </c>
      <c r="F24" s="82" t="s">
        <v>208</v>
      </c>
      <c r="G24" s="82" t="s">
        <v>75</v>
      </c>
      <c r="H24" s="84">
        <v>22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245</v>
      </c>
      <c r="W24" s="85">
        <v>10</v>
      </c>
      <c r="X24" s="94">
        <f t="shared" si="6"/>
        <v>107</v>
      </c>
      <c r="Y24" s="85" t="str">
        <f t="shared" si="7"/>
        <v/>
      </c>
      <c r="Z24" s="94">
        <f t="shared" si="8"/>
        <v>2996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896</v>
      </c>
      <c r="D25" s="135">
        <v>2600</v>
      </c>
      <c r="E25" s="133" t="s">
        <v>387</v>
      </c>
      <c r="F25" s="82" t="s">
        <v>36</v>
      </c>
      <c r="G25" s="82" t="s">
        <v>142</v>
      </c>
      <c r="H25" s="84">
        <v>42</v>
      </c>
      <c r="I25" s="84">
        <v>8</v>
      </c>
      <c r="J25" s="84">
        <v>2</v>
      </c>
      <c r="K25" s="136">
        <f t="shared" si="3"/>
        <v>16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8</v>
      </c>
      <c r="S25" s="170"/>
      <c r="T25" s="176" t="str">
        <f t="shared" si="5"/>
        <v/>
      </c>
      <c r="U25" s="94">
        <v>8</v>
      </c>
      <c r="V25" s="84">
        <v>245</v>
      </c>
      <c r="W25" s="85">
        <v>10</v>
      </c>
      <c r="X25" s="94">
        <f t="shared" si="6"/>
        <v>13171</v>
      </c>
      <c r="Y25" s="85" t="str">
        <f t="shared" si="7"/>
        <v/>
      </c>
      <c r="Z25" s="94">
        <f t="shared" si="8"/>
        <v>368788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896</v>
      </c>
      <c r="D26" s="135">
        <v>2600</v>
      </c>
      <c r="E26" s="133" t="s">
        <v>629</v>
      </c>
      <c r="F26" s="82" t="s">
        <v>113</v>
      </c>
      <c r="G26" s="82" t="s">
        <v>574</v>
      </c>
      <c r="H26" s="84">
        <v>22</v>
      </c>
      <c r="I26" s="84">
        <v>2</v>
      </c>
      <c r="J26" s="84">
        <v>1</v>
      </c>
      <c r="K26" s="136">
        <f t="shared" si="3"/>
        <v>2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2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862</v>
      </c>
      <c r="Y26" s="85" t="str">
        <f t="shared" si="7"/>
        <v/>
      </c>
      <c r="Z26" s="94">
        <f t="shared" si="8"/>
        <v>24136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956</v>
      </c>
      <c r="D27" s="135">
        <v>2400</v>
      </c>
      <c r="E27" s="133" t="s">
        <v>626</v>
      </c>
      <c r="F27" s="82" t="s">
        <v>113</v>
      </c>
      <c r="G27" s="82" t="s">
        <v>114</v>
      </c>
      <c r="H27" s="84">
        <v>22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8</v>
      </c>
      <c r="V27" s="84">
        <v>245</v>
      </c>
      <c r="W27" s="85">
        <v>10</v>
      </c>
      <c r="X27" s="94">
        <f t="shared" si="6"/>
        <v>431</v>
      </c>
      <c r="Y27" s="85" t="str">
        <f t="shared" si="7"/>
        <v/>
      </c>
      <c r="Z27" s="94">
        <f t="shared" si="8"/>
        <v>12068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1078</v>
      </c>
      <c r="D28" s="135">
        <v>2400</v>
      </c>
      <c r="E28" s="133" t="s">
        <v>365</v>
      </c>
      <c r="F28" s="82" t="s">
        <v>24</v>
      </c>
      <c r="G28" s="82" t="s">
        <v>49</v>
      </c>
      <c r="H28" s="84">
        <v>42</v>
      </c>
      <c r="I28" s="84">
        <v>2</v>
      </c>
      <c r="J28" s="84">
        <v>1</v>
      </c>
      <c r="K28" s="136">
        <f t="shared" si="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2</v>
      </c>
      <c r="V28" s="84">
        <v>245</v>
      </c>
      <c r="W28" s="85">
        <v>10</v>
      </c>
      <c r="X28" s="94">
        <f t="shared" si="6"/>
        <v>411</v>
      </c>
      <c r="Y28" s="85" t="str">
        <f t="shared" si="7"/>
        <v/>
      </c>
      <c r="Z28" s="94">
        <f t="shared" si="8"/>
        <v>11508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1079</v>
      </c>
      <c r="D29" s="135">
        <v>2400</v>
      </c>
      <c r="E29" s="133" t="s">
        <v>1084</v>
      </c>
      <c r="F29" s="82" t="s">
        <v>36</v>
      </c>
      <c r="G29" s="82" t="s">
        <v>1010</v>
      </c>
      <c r="H29" s="84">
        <v>42</v>
      </c>
      <c r="I29" s="84">
        <v>2</v>
      </c>
      <c r="J29" s="84">
        <v>2</v>
      </c>
      <c r="K29" s="136">
        <f t="shared" si="3"/>
        <v>4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2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6"/>
        <v>3292</v>
      </c>
      <c r="Y29" s="85" t="str">
        <f t="shared" si="7"/>
        <v/>
      </c>
      <c r="Z29" s="94">
        <f t="shared" si="8"/>
        <v>92176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884</v>
      </c>
      <c r="D30" s="135">
        <v>2400</v>
      </c>
      <c r="E30" s="133" t="s">
        <v>1084</v>
      </c>
      <c r="F30" s="82" t="s">
        <v>36</v>
      </c>
      <c r="G30" s="82" t="s">
        <v>1010</v>
      </c>
      <c r="H30" s="84">
        <v>42</v>
      </c>
      <c r="I30" s="84">
        <v>2</v>
      </c>
      <c r="J30" s="84">
        <v>2</v>
      </c>
      <c r="K30" s="136">
        <f t="shared" si="3"/>
        <v>4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3292</v>
      </c>
      <c r="Y30" s="85" t="str">
        <f t="shared" si="7"/>
        <v/>
      </c>
      <c r="Z30" s="94">
        <f t="shared" si="8"/>
        <v>92176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1080</v>
      </c>
      <c r="D31" s="135">
        <v>2400</v>
      </c>
      <c r="E31" s="133" t="s">
        <v>387</v>
      </c>
      <c r="F31" s="82" t="s">
        <v>36</v>
      </c>
      <c r="G31" s="82" t="s">
        <v>142</v>
      </c>
      <c r="H31" s="84">
        <v>42</v>
      </c>
      <c r="I31" s="84">
        <v>2</v>
      </c>
      <c r="J31" s="84">
        <v>2</v>
      </c>
      <c r="K31" s="136">
        <f t="shared" si="3"/>
        <v>4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6"/>
        <v>3292</v>
      </c>
      <c r="Y31" s="85" t="str">
        <f t="shared" si="7"/>
        <v/>
      </c>
      <c r="Z31" s="94">
        <f t="shared" si="8"/>
        <v>92176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1081</v>
      </c>
      <c r="D32" s="135">
        <v>2400</v>
      </c>
      <c r="E32" s="133" t="s">
        <v>1086</v>
      </c>
      <c r="F32" s="82" t="s">
        <v>173</v>
      </c>
      <c r="G32" s="82" t="s">
        <v>226</v>
      </c>
      <c r="H32" s="84">
        <v>22</v>
      </c>
      <c r="I32" s="84">
        <v>4</v>
      </c>
      <c r="J32" s="84">
        <v>2</v>
      </c>
      <c r="K32" s="136">
        <f t="shared" si="3"/>
        <v>8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4</v>
      </c>
      <c r="S32" s="170"/>
      <c r="T32" s="176" t="str">
        <f t="shared" si="5"/>
        <v/>
      </c>
      <c r="U32" s="94">
        <v>8</v>
      </c>
      <c r="V32" s="84">
        <v>245</v>
      </c>
      <c r="W32" s="85">
        <v>10</v>
      </c>
      <c r="X32" s="94">
        <f t="shared" si="6"/>
        <v>3449</v>
      </c>
      <c r="Y32" s="85" t="str">
        <f t="shared" si="7"/>
        <v/>
      </c>
      <c r="Z32" s="94">
        <f t="shared" si="8"/>
        <v>96572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1076</v>
      </c>
      <c r="D33" s="135">
        <v>2400</v>
      </c>
      <c r="E33" s="133" t="s">
        <v>626</v>
      </c>
      <c r="F33" s="82" t="s">
        <v>113</v>
      </c>
      <c r="G33" s="82" t="s">
        <v>114</v>
      </c>
      <c r="H33" s="84">
        <v>22</v>
      </c>
      <c r="I33" s="84">
        <v>2</v>
      </c>
      <c r="J33" s="84">
        <v>1</v>
      </c>
      <c r="K33" s="136">
        <f t="shared" si="3"/>
        <v>2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2</v>
      </c>
      <c r="V33" s="84">
        <v>245</v>
      </c>
      <c r="W33" s="85">
        <v>10</v>
      </c>
      <c r="X33" s="94">
        <f t="shared" si="6"/>
        <v>215</v>
      </c>
      <c r="Y33" s="85" t="str">
        <f t="shared" si="7"/>
        <v/>
      </c>
      <c r="Z33" s="94">
        <f t="shared" si="8"/>
        <v>6020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1082</v>
      </c>
      <c r="D34" s="135">
        <v>2400</v>
      </c>
      <c r="E34" s="133" t="s">
        <v>365</v>
      </c>
      <c r="F34" s="82" t="s">
        <v>24</v>
      </c>
      <c r="G34" s="82" t="s">
        <v>49</v>
      </c>
      <c r="H34" s="84">
        <v>42</v>
      </c>
      <c r="I34" s="84">
        <v>1</v>
      </c>
      <c r="J34" s="84">
        <v>1</v>
      </c>
      <c r="K34" s="136">
        <f t="shared" si="3"/>
        <v>1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8</v>
      </c>
      <c r="V34" s="84">
        <v>245</v>
      </c>
      <c r="W34" s="85">
        <v>10</v>
      </c>
      <c r="X34" s="94">
        <f t="shared" si="6"/>
        <v>823</v>
      </c>
      <c r="Y34" s="85" t="str">
        <f t="shared" si="7"/>
        <v/>
      </c>
      <c r="Z34" s="94">
        <f t="shared" si="8"/>
        <v>23044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770</v>
      </c>
      <c r="D35" s="135">
        <v>3000</v>
      </c>
      <c r="E35" s="133" t="s">
        <v>380</v>
      </c>
      <c r="F35" s="82" t="s">
        <v>36</v>
      </c>
      <c r="G35" s="82" t="s">
        <v>37</v>
      </c>
      <c r="H35" s="84">
        <v>42</v>
      </c>
      <c r="I35" s="84">
        <v>5</v>
      </c>
      <c r="J35" s="84">
        <v>2</v>
      </c>
      <c r="K35" s="136">
        <f t="shared" si="3"/>
        <v>10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5</v>
      </c>
      <c r="S35" s="170"/>
      <c r="T35" s="176" t="str">
        <f t="shared" si="5"/>
        <v/>
      </c>
      <c r="U35" s="94">
        <v>8</v>
      </c>
      <c r="V35" s="84">
        <v>245</v>
      </c>
      <c r="W35" s="85">
        <v>10</v>
      </c>
      <c r="X35" s="94">
        <f t="shared" si="6"/>
        <v>8232</v>
      </c>
      <c r="Y35" s="85" t="str">
        <f t="shared" si="7"/>
        <v/>
      </c>
      <c r="Z35" s="94">
        <f t="shared" si="8"/>
        <v>230496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770</v>
      </c>
      <c r="D36" s="135">
        <v>3000</v>
      </c>
      <c r="E36" s="133" t="s">
        <v>1087</v>
      </c>
      <c r="F36" s="82" t="s">
        <v>1092</v>
      </c>
      <c r="G36" s="82" t="s">
        <v>180</v>
      </c>
      <c r="H36" s="84">
        <v>100</v>
      </c>
      <c r="I36" s="84">
        <v>3</v>
      </c>
      <c r="J36" s="84">
        <v>1</v>
      </c>
      <c r="K36" s="136">
        <f t="shared" si="3"/>
        <v>3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3</v>
      </c>
      <c r="S36" s="170"/>
      <c r="T36" s="176" t="str">
        <f t="shared" si="5"/>
        <v/>
      </c>
      <c r="U36" s="94">
        <v>8</v>
      </c>
      <c r="V36" s="84">
        <v>245</v>
      </c>
      <c r="W36" s="85">
        <v>10</v>
      </c>
      <c r="X36" s="94">
        <f t="shared" si="6"/>
        <v>5880</v>
      </c>
      <c r="Y36" s="85" t="str">
        <f t="shared" si="7"/>
        <v/>
      </c>
      <c r="Z36" s="94">
        <f t="shared" si="8"/>
        <v>164640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1083</v>
      </c>
      <c r="D37" s="135">
        <v>3000</v>
      </c>
      <c r="E37" s="133" t="s">
        <v>365</v>
      </c>
      <c r="F37" s="82" t="s">
        <v>24</v>
      </c>
      <c r="G37" s="82" t="s">
        <v>49</v>
      </c>
      <c r="H37" s="84">
        <v>42</v>
      </c>
      <c r="I37" s="84">
        <v>2</v>
      </c>
      <c r="J37" s="84">
        <v>1</v>
      </c>
      <c r="K37" s="136">
        <f t="shared" si="3"/>
        <v>2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6"/>
        <v>1646</v>
      </c>
      <c r="Y37" s="85" t="str">
        <f t="shared" si="7"/>
        <v/>
      </c>
      <c r="Z37" s="94">
        <f t="shared" si="8"/>
        <v>46088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864</v>
      </c>
      <c r="D38" s="135">
        <v>5000</v>
      </c>
      <c r="E38" s="133" t="s">
        <v>678</v>
      </c>
      <c r="F38" s="82" t="s">
        <v>504</v>
      </c>
      <c r="G38" s="82" t="s">
        <v>75</v>
      </c>
      <c r="H38" s="84">
        <v>13</v>
      </c>
      <c r="I38" s="84">
        <v>8</v>
      </c>
      <c r="J38" s="84">
        <v>1</v>
      </c>
      <c r="K38" s="136">
        <f t="shared" si="3"/>
        <v>8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8</v>
      </c>
      <c r="S38" s="170"/>
      <c r="T38" s="176" t="str">
        <f t="shared" si="5"/>
        <v/>
      </c>
      <c r="U38" s="94">
        <v>8</v>
      </c>
      <c r="V38" s="84">
        <v>245</v>
      </c>
      <c r="W38" s="85">
        <v>10</v>
      </c>
      <c r="X38" s="94">
        <f t="shared" si="6"/>
        <v>2038</v>
      </c>
      <c r="Y38" s="85" t="str">
        <f t="shared" si="7"/>
        <v/>
      </c>
      <c r="Z38" s="94">
        <f t="shared" si="8"/>
        <v>57064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864</v>
      </c>
      <c r="D39" s="135">
        <v>5000</v>
      </c>
      <c r="E39" s="133" t="s">
        <v>1088</v>
      </c>
      <c r="F39" s="82" t="s">
        <v>1053</v>
      </c>
      <c r="G39" s="82" t="s">
        <v>180</v>
      </c>
      <c r="H39" s="84">
        <v>250</v>
      </c>
      <c r="I39" s="84">
        <v>2</v>
      </c>
      <c r="J39" s="84">
        <v>1</v>
      </c>
      <c r="K39" s="136">
        <f t="shared" si="3"/>
        <v>2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>
        <v>8</v>
      </c>
      <c r="V39" s="84">
        <v>245</v>
      </c>
      <c r="W39" s="85">
        <v>10</v>
      </c>
      <c r="X39" s="94">
        <f t="shared" si="6"/>
        <v>9800</v>
      </c>
      <c r="Y39" s="85" t="str">
        <f t="shared" si="7"/>
        <v/>
      </c>
      <c r="Z39" s="94">
        <f t="shared" si="8"/>
        <v>274400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864</v>
      </c>
      <c r="D40" s="135">
        <v>5000</v>
      </c>
      <c r="E40" s="133" t="s">
        <v>1089</v>
      </c>
      <c r="F40" s="82" t="s">
        <v>1093</v>
      </c>
      <c r="G40" s="82" t="s">
        <v>1094</v>
      </c>
      <c r="H40" s="84">
        <v>250</v>
      </c>
      <c r="I40" s="84">
        <v>2</v>
      </c>
      <c r="J40" s="84">
        <v>1</v>
      </c>
      <c r="K40" s="136">
        <f t="shared" si="3"/>
        <v>2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8</v>
      </c>
      <c r="V40" s="84">
        <v>245</v>
      </c>
      <c r="W40" s="85">
        <v>10</v>
      </c>
      <c r="X40" s="94">
        <f t="shared" si="6"/>
        <v>9800</v>
      </c>
      <c r="Y40" s="85" t="str">
        <f t="shared" si="7"/>
        <v/>
      </c>
      <c r="Z40" s="94">
        <f t="shared" si="8"/>
        <v>274400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864</v>
      </c>
      <c r="D41" s="135">
        <v>5000</v>
      </c>
      <c r="E41" s="133" t="s">
        <v>1090</v>
      </c>
      <c r="F41" s="82" t="s">
        <v>1093</v>
      </c>
      <c r="G41" s="82" t="s">
        <v>1094</v>
      </c>
      <c r="H41" s="84">
        <v>250</v>
      </c>
      <c r="I41" s="84">
        <v>1</v>
      </c>
      <c r="J41" s="84">
        <v>1</v>
      </c>
      <c r="K41" s="136">
        <f t="shared" si="3"/>
        <v>1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6"/>
        <v>4900</v>
      </c>
      <c r="Y41" s="85" t="str">
        <f t="shared" si="7"/>
        <v/>
      </c>
      <c r="Z41" s="94">
        <f t="shared" si="8"/>
        <v>137200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2"/>
        <v/>
      </c>
    </row>
    <row r="42" spans="1:30" s="110" customFormat="1" ht="24.95" customHeight="1" x14ac:dyDescent="0.15">
      <c r="A42" s="133"/>
      <c r="B42" s="134"/>
      <c r="C42" s="134"/>
      <c r="D42" s="135"/>
      <c r="E42" s="133"/>
      <c r="F42" s="82"/>
      <c r="G42" s="82"/>
      <c r="H42" s="84"/>
      <c r="I42" s="84"/>
      <c r="J42" s="84"/>
      <c r="K42" s="136"/>
      <c r="L42" s="133"/>
      <c r="M42" s="173"/>
      <c r="N42" s="173"/>
      <c r="O42" s="134"/>
      <c r="P42" s="174"/>
      <c r="Q42" s="175"/>
      <c r="R42" s="137"/>
      <c r="S42" s="176"/>
      <c r="T42" s="176"/>
      <c r="U42" s="94"/>
      <c r="V42" s="84"/>
      <c r="W42" s="85"/>
      <c r="X42" s="94"/>
      <c r="Y42" s="85"/>
      <c r="Z42" s="94"/>
      <c r="AA42" s="85"/>
      <c r="AB42" s="94"/>
      <c r="AC42" s="95"/>
      <c r="AD42" s="85"/>
    </row>
    <row r="43" spans="1:30" s="110" customFormat="1" ht="24.95" customHeight="1" thickBot="1" x14ac:dyDescent="0.2">
      <c r="A43" s="97"/>
      <c r="B43" s="98"/>
      <c r="C43" s="98"/>
      <c r="D43" s="99"/>
      <c r="E43" s="97"/>
      <c r="F43" s="100"/>
      <c r="G43" s="100"/>
      <c r="H43" s="102"/>
      <c r="I43" s="102"/>
      <c r="J43" s="102"/>
      <c r="K43" s="157"/>
      <c r="L43" s="97"/>
      <c r="M43" s="104"/>
      <c r="N43" s="104"/>
      <c r="O43" s="98"/>
      <c r="P43" s="105"/>
      <c r="Q43" s="106"/>
      <c r="R43" s="158"/>
      <c r="S43" s="108"/>
      <c r="T43" s="108"/>
      <c r="U43" s="94"/>
      <c r="V43" s="84"/>
      <c r="W43" s="85"/>
      <c r="X43" s="109"/>
      <c r="Y43" s="103"/>
      <c r="Z43" s="109"/>
      <c r="AA43" s="103"/>
      <c r="AB43" s="109"/>
      <c r="AC43" s="159"/>
      <c r="AD43" s="103"/>
    </row>
    <row r="44" spans="1:30" ht="24.95" customHeight="1" thickBot="1" x14ac:dyDescent="0.2">
      <c r="M44" s="46"/>
      <c r="N44" s="46"/>
      <c r="O44" s="46"/>
      <c r="P44" s="46"/>
      <c r="Q44" s="46"/>
      <c r="R44" s="111"/>
      <c r="S44" s="250" t="s">
        <v>40</v>
      </c>
      <c r="T44" s="181" t="str">
        <f>IF(SUBTOTAL(9,T5:T43)=0,"",SUBTOTAL(9,T5:T43))</f>
        <v/>
      </c>
      <c r="U44" s="190"/>
      <c r="V44" s="191"/>
      <c r="W44" s="192"/>
      <c r="X44" s="182">
        <f t="shared" ref="X44:AD44" si="12">IF(SUBTOTAL(9,X5:X43)=0,"",SUBTOTAL(9,X5:X43))</f>
        <v>117587</v>
      </c>
      <c r="Y44" s="184" t="str">
        <f t="shared" si="12"/>
        <v/>
      </c>
      <c r="Z44" s="182">
        <f t="shared" si="12"/>
        <v>3292436</v>
      </c>
      <c r="AA44" s="184" t="str">
        <f t="shared" si="12"/>
        <v/>
      </c>
      <c r="AB44" s="182" t="str">
        <f t="shared" si="12"/>
        <v/>
      </c>
      <c r="AC44" s="183" t="str">
        <f t="shared" si="12"/>
        <v/>
      </c>
      <c r="AD44" s="186" t="str">
        <f t="shared" si="12"/>
        <v/>
      </c>
    </row>
    <row r="45" spans="1:30" ht="24.95" customHeight="1" thickBot="1" x14ac:dyDescent="0.2">
      <c r="S45" s="262" t="s">
        <v>3544</v>
      </c>
      <c r="T45" s="264"/>
    </row>
    <row r="46" spans="1:30" ht="24.95" customHeight="1" thickTop="1" thickBot="1" x14ac:dyDescent="0.2">
      <c r="S46" s="265" t="s">
        <v>3545</v>
      </c>
      <c r="T46" s="268" t="str">
        <f>IF(T44="","",T44+T45)</f>
        <v/>
      </c>
    </row>
    <row r="47" spans="1:30" ht="24.95" customHeight="1" thickTop="1" x14ac:dyDescent="0.15"/>
  </sheetData>
  <sheetProtection algorithmName="SHA-512" hashValue="db/c8ez5sPAOgBn8687WDJfY7v0+UmZdtw/2RfG7DOtrBZqgG97BWuweUem6uuPwzO/Wyt3gd2BBR4tAG8f65Q==" saltValue="ENBWFmn2xGa23YjbtDTwTg==" spinCount="100000" sheet="1" objects="1" scenarios="1" autoFilter="0"/>
  <autoFilter ref="A4:AD4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41">
    <cfRule type="containsBlanks" dxfId="375" priority="6" stopIfTrue="1">
      <formula>LEN(TRIM(M5))=0</formula>
    </cfRule>
  </conditionalFormatting>
  <conditionalFormatting sqref="S5">
    <cfRule type="containsBlanks" dxfId="374" priority="3">
      <formula>LEN(TRIM(S5))=0</formula>
    </cfRule>
  </conditionalFormatting>
  <conditionalFormatting sqref="S44 S6:S41">
    <cfRule type="containsBlanks" dxfId="373" priority="2">
      <formula>LEN(TRIM(S6))=0</formula>
    </cfRule>
  </conditionalFormatting>
  <conditionalFormatting sqref="T45">
    <cfRule type="containsBlanks" dxfId="372" priority="1">
      <formula>LEN(TRIM(T45))=0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69D97-3336-4F53-9F5E-F0040B5DA831}">
  <sheetPr>
    <pageSetUpPr fitToPage="1"/>
  </sheetPr>
  <dimension ref="A1:AD92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24</v>
      </c>
      <c r="D1" s="41" t="s">
        <v>1</v>
      </c>
      <c r="E1" s="42" t="s">
        <v>1095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500</v>
      </c>
      <c r="D5" s="66">
        <v>3000</v>
      </c>
      <c r="E5" s="64" t="s">
        <v>1131</v>
      </c>
      <c r="F5" s="67" t="s">
        <v>1054</v>
      </c>
      <c r="G5" s="67" t="s">
        <v>1150</v>
      </c>
      <c r="H5" s="74">
        <v>24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940</v>
      </c>
      <c r="Y5" s="75" t="str">
        <f>IFERROR(IF(Q5="","",ROUNDDOWN(Q5/1000*R5*U5*V5*W5,0)),"-")</f>
        <v/>
      </c>
      <c r="Z5" s="73">
        <f>IFERROR(IF(H5="","",ROUNDDOWN(X5*$V$2,0)),"-")</f>
        <v>26320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500</v>
      </c>
      <c r="D6" s="135">
        <v>3000</v>
      </c>
      <c r="E6" s="133" t="s">
        <v>1132</v>
      </c>
      <c r="F6" s="82" t="s">
        <v>24</v>
      </c>
      <c r="G6" s="82" t="s">
        <v>1151</v>
      </c>
      <c r="H6" s="84">
        <v>42</v>
      </c>
      <c r="I6" s="84">
        <v>3</v>
      </c>
      <c r="J6" s="84">
        <v>1</v>
      </c>
      <c r="K6" s="136">
        <f>+I6*J6</f>
        <v>3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2469</v>
      </c>
      <c r="Y6" s="85" t="str">
        <f>IFERROR(IF(Q6="","",ROUNDDOWN(Q6/1000*R6*U6*V6*W6,0)),"-")</f>
        <v/>
      </c>
      <c r="Z6" s="94">
        <f>IFERROR(IF(H6="","",ROUNDDOWN(X6*$V$2,0)),"-")</f>
        <v>69132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521</v>
      </c>
      <c r="D7" s="135">
        <v>350</v>
      </c>
      <c r="E7" s="133" t="s">
        <v>1133</v>
      </c>
      <c r="F7" s="82" t="s">
        <v>1152</v>
      </c>
      <c r="G7" s="82" t="s">
        <v>1153</v>
      </c>
      <c r="H7" s="84">
        <v>54</v>
      </c>
      <c r="I7" s="84">
        <v>2</v>
      </c>
      <c r="J7" s="84">
        <v>1</v>
      </c>
      <c r="K7" s="136">
        <f t="shared" ref="K7:K67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67" si="4">+I7</f>
        <v>2</v>
      </c>
      <c r="S7" s="170"/>
      <c r="T7" s="176" t="str">
        <f t="shared" ref="T7:T70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67" si="6">IFERROR(IF(H7="","",ROUNDDOWN(H7/1000*K7*U7*V7*W7,0)),"-")</f>
        <v>2116</v>
      </c>
      <c r="Y7" s="85" t="str">
        <f t="shared" ref="Y7:Y67" si="7">IFERROR(IF(Q7="","",ROUNDDOWN(Q7/1000*R7*U7*V7*W7,0)),"-")</f>
        <v/>
      </c>
      <c r="Z7" s="94">
        <f t="shared" ref="Z7:Z67" si="8">IFERROR(IF(H7="","",ROUNDDOWN(X7*$V$2,0)),"-")</f>
        <v>59248</v>
      </c>
      <c r="AA7" s="85" t="str">
        <f t="shared" ref="AA7:AA67" si="9">IFERROR(IF(Q7="","",ROUNDDOWN(Y7*$V$2,0)),"-")</f>
        <v/>
      </c>
      <c r="AB7" s="94" t="str">
        <f t="shared" ref="AB7:AB67" si="10">IFERROR(IF(Q7="","",ROUNDDOWN(X7-Y7,0)),"-")</f>
        <v/>
      </c>
      <c r="AC7" s="95" t="str">
        <f t="shared" ref="AC7:AC67" si="11">IFERROR(IF(Q7="","",ROUNDDOWN(Z7-AA7,0)),"-")</f>
        <v/>
      </c>
      <c r="AD7" s="178" t="str">
        <f t="shared" ref="AD7:AD67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521</v>
      </c>
      <c r="D8" s="135">
        <v>2700</v>
      </c>
      <c r="E8" s="133" t="s">
        <v>1134</v>
      </c>
      <c r="F8" s="82" t="s">
        <v>481</v>
      </c>
      <c r="G8" s="82" t="s">
        <v>482</v>
      </c>
      <c r="H8" s="84">
        <v>10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24</v>
      </c>
      <c r="V8" s="84">
        <v>365</v>
      </c>
      <c r="W8" s="85">
        <v>10</v>
      </c>
      <c r="X8" s="94">
        <f t="shared" si="6"/>
        <v>876</v>
      </c>
      <c r="Y8" s="85" t="str">
        <f t="shared" si="7"/>
        <v/>
      </c>
      <c r="Z8" s="94">
        <f t="shared" si="8"/>
        <v>24528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1096</v>
      </c>
      <c r="D9" s="135">
        <v>2700</v>
      </c>
      <c r="E9" s="133" t="s">
        <v>1135</v>
      </c>
      <c r="F9" s="82" t="s">
        <v>1154</v>
      </c>
      <c r="G9" s="82" t="s">
        <v>69</v>
      </c>
      <c r="H9" s="84">
        <v>32</v>
      </c>
      <c r="I9" s="84">
        <v>2</v>
      </c>
      <c r="J9" s="84">
        <v>1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2</v>
      </c>
      <c r="V9" s="84">
        <v>245</v>
      </c>
      <c r="W9" s="85">
        <v>10</v>
      </c>
      <c r="X9" s="94">
        <f t="shared" si="6"/>
        <v>313</v>
      </c>
      <c r="Y9" s="85" t="str">
        <f t="shared" si="7"/>
        <v/>
      </c>
      <c r="Z9" s="94">
        <f t="shared" si="8"/>
        <v>8764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1097</v>
      </c>
      <c r="D10" s="135">
        <v>2700</v>
      </c>
      <c r="E10" s="133" t="s">
        <v>1135</v>
      </c>
      <c r="F10" s="82" t="s">
        <v>1154</v>
      </c>
      <c r="G10" s="82" t="s">
        <v>69</v>
      </c>
      <c r="H10" s="84">
        <v>32</v>
      </c>
      <c r="I10" s="84">
        <v>2</v>
      </c>
      <c r="J10" s="84">
        <v>1</v>
      </c>
      <c r="K10" s="136">
        <f t="shared" si="3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313</v>
      </c>
      <c r="Y10" s="85" t="str">
        <f t="shared" si="7"/>
        <v/>
      </c>
      <c r="Z10" s="94">
        <f t="shared" si="8"/>
        <v>8764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1097</v>
      </c>
      <c r="D11" s="135">
        <v>2700</v>
      </c>
      <c r="E11" s="133" t="s">
        <v>1136</v>
      </c>
      <c r="F11" s="82" t="s">
        <v>1054</v>
      </c>
      <c r="G11" s="82" t="s">
        <v>69</v>
      </c>
      <c r="H11" s="84">
        <v>24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117</v>
      </c>
      <c r="Y11" s="85" t="str">
        <f t="shared" si="7"/>
        <v/>
      </c>
      <c r="Z11" s="94">
        <f t="shared" si="8"/>
        <v>3276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1098</v>
      </c>
      <c r="D12" s="135">
        <v>2700</v>
      </c>
      <c r="E12" s="133" t="s">
        <v>1135</v>
      </c>
      <c r="F12" s="82" t="s">
        <v>1154</v>
      </c>
      <c r="G12" s="82" t="s">
        <v>69</v>
      </c>
      <c r="H12" s="179">
        <v>32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245</v>
      </c>
      <c r="W12" s="85">
        <v>10</v>
      </c>
      <c r="X12" s="94">
        <f t="shared" si="6"/>
        <v>156</v>
      </c>
      <c r="Y12" s="85" t="str">
        <f t="shared" si="7"/>
        <v/>
      </c>
      <c r="Z12" s="94">
        <f t="shared" si="8"/>
        <v>4368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1098</v>
      </c>
      <c r="D13" s="135">
        <v>2700</v>
      </c>
      <c r="E13" s="133" t="s">
        <v>1136</v>
      </c>
      <c r="F13" s="82" t="s">
        <v>1054</v>
      </c>
      <c r="G13" s="82" t="s">
        <v>69</v>
      </c>
      <c r="H13" s="84">
        <v>24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245</v>
      </c>
      <c r="W13" s="85">
        <v>10</v>
      </c>
      <c r="X13" s="94">
        <f t="shared" si="6"/>
        <v>117</v>
      </c>
      <c r="Y13" s="85" t="str">
        <f t="shared" si="7"/>
        <v/>
      </c>
      <c r="Z13" s="94">
        <f t="shared" si="8"/>
        <v>3276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878</v>
      </c>
      <c r="D14" s="135">
        <v>2700</v>
      </c>
      <c r="E14" s="133" t="s">
        <v>1133</v>
      </c>
      <c r="F14" s="82" t="s">
        <v>1152</v>
      </c>
      <c r="G14" s="82" t="s">
        <v>1153</v>
      </c>
      <c r="H14" s="84">
        <v>54</v>
      </c>
      <c r="I14" s="84">
        <v>8</v>
      </c>
      <c r="J14" s="84">
        <v>1</v>
      </c>
      <c r="K14" s="136">
        <f t="shared" si="3"/>
        <v>8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8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8467</v>
      </c>
      <c r="Y14" s="85" t="str">
        <f t="shared" si="7"/>
        <v/>
      </c>
      <c r="Z14" s="94">
        <f t="shared" si="8"/>
        <v>237076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878</v>
      </c>
      <c r="D15" s="135">
        <v>2700</v>
      </c>
      <c r="E15" s="133" t="s">
        <v>1135</v>
      </c>
      <c r="F15" s="82" t="s">
        <v>1154</v>
      </c>
      <c r="G15" s="82" t="s">
        <v>69</v>
      </c>
      <c r="H15" s="84">
        <v>32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627</v>
      </c>
      <c r="Y15" s="85" t="str">
        <f t="shared" si="7"/>
        <v/>
      </c>
      <c r="Z15" s="94">
        <f t="shared" si="8"/>
        <v>17556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14</v>
      </c>
      <c r="B16" s="134">
        <v>1</v>
      </c>
      <c r="C16" s="134" t="s">
        <v>1099</v>
      </c>
      <c r="D16" s="135">
        <v>3300</v>
      </c>
      <c r="E16" s="133" t="s">
        <v>990</v>
      </c>
      <c r="F16" s="82" t="s">
        <v>363</v>
      </c>
      <c r="G16" s="82" t="s">
        <v>709</v>
      </c>
      <c r="H16" s="84">
        <v>34</v>
      </c>
      <c r="I16" s="84">
        <v>12</v>
      </c>
      <c r="J16" s="84">
        <v>2</v>
      </c>
      <c r="K16" s="136">
        <f t="shared" si="3"/>
        <v>24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12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15993</v>
      </c>
      <c r="Y16" s="85" t="str">
        <f t="shared" si="7"/>
        <v/>
      </c>
      <c r="Z16" s="94">
        <f t="shared" si="8"/>
        <v>447804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15</v>
      </c>
      <c r="B17" s="134">
        <v>1</v>
      </c>
      <c r="C17" s="134" t="s">
        <v>1100</v>
      </c>
      <c r="D17" s="135">
        <v>2700</v>
      </c>
      <c r="E17" s="133" t="s">
        <v>1137</v>
      </c>
      <c r="F17" s="82" t="s">
        <v>1155</v>
      </c>
      <c r="G17" s="82" t="s">
        <v>401</v>
      </c>
      <c r="H17" s="84">
        <v>23</v>
      </c>
      <c r="I17" s="84">
        <v>2</v>
      </c>
      <c r="J17" s="84">
        <v>3</v>
      </c>
      <c r="K17" s="136">
        <f t="shared" si="3"/>
        <v>6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2704</v>
      </c>
      <c r="Y17" s="85" t="str">
        <f t="shared" si="7"/>
        <v/>
      </c>
      <c r="Z17" s="94">
        <f t="shared" si="8"/>
        <v>75712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16</v>
      </c>
      <c r="B18" s="134">
        <v>1</v>
      </c>
      <c r="C18" s="134" t="s">
        <v>1101</v>
      </c>
      <c r="D18" s="135">
        <v>2700</v>
      </c>
      <c r="E18" s="133" t="s">
        <v>990</v>
      </c>
      <c r="F18" s="82" t="s">
        <v>363</v>
      </c>
      <c r="G18" s="82" t="s">
        <v>709</v>
      </c>
      <c r="H18" s="84">
        <v>34</v>
      </c>
      <c r="I18" s="84">
        <v>8</v>
      </c>
      <c r="J18" s="84">
        <v>2</v>
      </c>
      <c r="K18" s="136">
        <f t="shared" si="3"/>
        <v>16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8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10662</v>
      </c>
      <c r="Y18" s="85" t="str">
        <f t="shared" si="7"/>
        <v/>
      </c>
      <c r="Z18" s="94">
        <f t="shared" si="8"/>
        <v>298536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17</v>
      </c>
      <c r="B19" s="134">
        <v>1</v>
      </c>
      <c r="C19" s="134" t="s">
        <v>1097</v>
      </c>
      <c r="D19" s="135">
        <v>2700</v>
      </c>
      <c r="E19" s="133" t="s">
        <v>1136</v>
      </c>
      <c r="F19" s="82" t="s">
        <v>1054</v>
      </c>
      <c r="G19" s="82" t="s">
        <v>69</v>
      </c>
      <c r="H19" s="84">
        <v>24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</v>
      </c>
      <c r="V19" s="84">
        <v>245</v>
      </c>
      <c r="W19" s="85">
        <v>10</v>
      </c>
      <c r="X19" s="94">
        <f t="shared" si="6"/>
        <v>117</v>
      </c>
      <c r="Y19" s="85" t="str">
        <f t="shared" si="7"/>
        <v/>
      </c>
      <c r="Z19" s="94">
        <f t="shared" si="8"/>
        <v>3276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18</v>
      </c>
      <c r="B20" s="134">
        <v>1</v>
      </c>
      <c r="C20" s="134" t="s">
        <v>1097</v>
      </c>
      <c r="D20" s="135">
        <v>2700</v>
      </c>
      <c r="E20" s="133" t="s">
        <v>1135</v>
      </c>
      <c r="F20" s="82" t="s">
        <v>1154</v>
      </c>
      <c r="G20" s="82" t="s">
        <v>69</v>
      </c>
      <c r="H20" s="84">
        <v>32</v>
      </c>
      <c r="I20" s="84">
        <v>2</v>
      </c>
      <c r="J20" s="84">
        <v>1</v>
      </c>
      <c r="K20" s="136">
        <f t="shared" si="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2</v>
      </c>
      <c r="V20" s="84">
        <v>245</v>
      </c>
      <c r="W20" s="85">
        <v>10</v>
      </c>
      <c r="X20" s="94">
        <f t="shared" si="6"/>
        <v>313</v>
      </c>
      <c r="Y20" s="85" t="str">
        <f t="shared" si="7"/>
        <v/>
      </c>
      <c r="Z20" s="94">
        <f t="shared" si="8"/>
        <v>8764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19</v>
      </c>
      <c r="B21" s="134">
        <v>1</v>
      </c>
      <c r="C21" s="134" t="s">
        <v>1098</v>
      </c>
      <c r="D21" s="135">
        <v>2700</v>
      </c>
      <c r="E21" s="133" t="s">
        <v>1136</v>
      </c>
      <c r="F21" s="82" t="s">
        <v>1054</v>
      </c>
      <c r="G21" s="82" t="s">
        <v>69</v>
      </c>
      <c r="H21" s="84">
        <v>24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2</v>
      </c>
      <c r="V21" s="84">
        <v>245</v>
      </c>
      <c r="W21" s="85">
        <v>10</v>
      </c>
      <c r="X21" s="94">
        <f t="shared" si="6"/>
        <v>117</v>
      </c>
      <c r="Y21" s="85" t="str">
        <f t="shared" si="7"/>
        <v/>
      </c>
      <c r="Z21" s="94">
        <f t="shared" si="8"/>
        <v>3276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20</v>
      </c>
      <c r="B22" s="134">
        <v>1</v>
      </c>
      <c r="C22" s="134" t="s">
        <v>1098</v>
      </c>
      <c r="D22" s="135">
        <v>2700</v>
      </c>
      <c r="E22" s="133" t="s">
        <v>1135</v>
      </c>
      <c r="F22" s="82" t="s">
        <v>1154</v>
      </c>
      <c r="G22" s="82" t="s">
        <v>69</v>
      </c>
      <c r="H22" s="84">
        <v>32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2</v>
      </c>
      <c r="V22" s="84">
        <v>245</v>
      </c>
      <c r="W22" s="85">
        <v>10</v>
      </c>
      <c r="X22" s="94">
        <f t="shared" si="6"/>
        <v>156</v>
      </c>
      <c r="Y22" s="85" t="str">
        <f t="shared" si="7"/>
        <v/>
      </c>
      <c r="Z22" s="94">
        <f t="shared" si="8"/>
        <v>4368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21</v>
      </c>
      <c r="B23" s="134">
        <v>1</v>
      </c>
      <c r="C23" s="134" t="s">
        <v>872</v>
      </c>
      <c r="D23" s="135">
        <v>2700</v>
      </c>
      <c r="E23" s="133" t="s">
        <v>1138</v>
      </c>
      <c r="F23" s="82" t="s">
        <v>711</v>
      </c>
      <c r="G23" s="82" t="s">
        <v>1156</v>
      </c>
      <c r="H23" s="84">
        <v>34</v>
      </c>
      <c r="I23" s="84">
        <v>6</v>
      </c>
      <c r="J23" s="84">
        <v>1</v>
      </c>
      <c r="K23" s="136">
        <f t="shared" si="3"/>
        <v>6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6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3998</v>
      </c>
      <c r="Y23" s="85" t="str">
        <f t="shared" si="7"/>
        <v/>
      </c>
      <c r="Z23" s="94">
        <f t="shared" si="8"/>
        <v>111944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22</v>
      </c>
      <c r="B24" s="134">
        <v>1</v>
      </c>
      <c r="C24" s="134" t="s">
        <v>872</v>
      </c>
      <c r="D24" s="135">
        <v>2700</v>
      </c>
      <c r="E24" s="133" t="s">
        <v>1135</v>
      </c>
      <c r="F24" s="82" t="s">
        <v>1154</v>
      </c>
      <c r="G24" s="82" t="s">
        <v>69</v>
      </c>
      <c r="H24" s="84">
        <v>32</v>
      </c>
      <c r="I24" s="84">
        <v>3</v>
      </c>
      <c r="J24" s="84">
        <v>1</v>
      </c>
      <c r="K24" s="136">
        <f t="shared" si="3"/>
        <v>3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3</v>
      </c>
      <c r="S24" s="170"/>
      <c r="T24" s="176" t="str">
        <f t="shared" si="5"/>
        <v/>
      </c>
      <c r="U24" s="94">
        <v>8</v>
      </c>
      <c r="V24" s="84">
        <v>245</v>
      </c>
      <c r="W24" s="85">
        <v>10</v>
      </c>
      <c r="X24" s="94">
        <f t="shared" si="6"/>
        <v>1881</v>
      </c>
      <c r="Y24" s="85" t="str">
        <f t="shared" si="7"/>
        <v/>
      </c>
      <c r="Z24" s="94">
        <f t="shared" si="8"/>
        <v>52668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23</v>
      </c>
      <c r="B25" s="134">
        <v>1</v>
      </c>
      <c r="C25" s="134" t="s">
        <v>871</v>
      </c>
      <c r="D25" s="135">
        <v>2700</v>
      </c>
      <c r="E25" s="133" t="s">
        <v>1038</v>
      </c>
      <c r="F25" s="82" t="s">
        <v>711</v>
      </c>
      <c r="G25" s="82" t="s">
        <v>712</v>
      </c>
      <c r="H25" s="84">
        <v>34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245</v>
      </c>
      <c r="W25" s="85">
        <v>10</v>
      </c>
      <c r="X25" s="94">
        <f t="shared" si="6"/>
        <v>166</v>
      </c>
      <c r="Y25" s="85" t="str">
        <f t="shared" si="7"/>
        <v/>
      </c>
      <c r="Z25" s="94">
        <f t="shared" si="8"/>
        <v>4648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24</v>
      </c>
      <c r="B26" s="134">
        <v>1</v>
      </c>
      <c r="C26" s="134" t="s">
        <v>1074</v>
      </c>
      <c r="D26" s="135">
        <v>2700</v>
      </c>
      <c r="E26" s="133" t="s">
        <v>699</v>
      </c>
      <c r="F26" s="82" t="s">
        <v>363</v>
      </c>
      <c r="G26" s="82" t="s">
        <v>639</v>
      </c>
      <c r="H26" s="84">
        <v>34</v>
      </c>
      <c r="I26" s="84">
        <v>1</v>
      </c>
      <c r="J26" s="84">
        <v>2</v>
      </c>
      <c r="K26" s="136">
        <f t="shared" si="3"/>
        <v>2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1332</v>
      </c>
      <c r="Y26" s="85" t="str">
        <f t="shared" si="7"/>
        <v/>
      </c>
      <c r="Z26" s="94">
        <f t="shared" si="8"/>
        <v>37296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25</v>
      </c>
      <c r="B27" s="134">
        <v>1</v>
      </c>
      <c r="C27" s="134" t="s">
        <v>1102</v>
      </c>
      <c r="D27" s="135">
        <v>2700</v>
      </c>
      <c r="E27" s="133" t="s">
        <v>1138</v>
      </c>
      <c r="F27" s="82" t="s">
        <v>711</v>
      </c>
      <c r="G27" s="82" t="s">
        <v>1156</v>
      </c>
      <c r="H27" s="84">
        <v>34</v>
      </c>
      <c r="I27" s="84">
        <v>2</v>
      </c>
      <c r="J27" s="84">
        <v>1</v>
      </c>
      <c r="K27" s="136">
        <f t="shared" si="3"/>
        <v>2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8</v>
      </c>
      <c r="V27" s="84">
        <v>245</v>
      </c>
      <c r="W27" s="85">
        <v>10</v>
      </c>
      <c r="X27" s="94">
        <f t="shared" si="6"/>
        <v>1332</v>
      </c>
      <c r="Y27" s="85" t="str">
        <f t="shared" si="7"/>
        <v/>
      </c>
      <c r="Z27" s="94">
        <f t="shared" si="8"/>
        <v>37296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26</v>
      </c>
      <c r="B28" s="134">
        <v>1</v>
      </c>
      <c r="C28" s="134" t="s">
        <v>973</v>
      </c>
      <c r="D28" s="135">
        <v>2700</v>
      </c>
      <c r="E28" s="133" t="s">
        <v>1139</v>
      </c>
      <c r="F28" s="82" t="s">
        <v>1157</v>
      </c>
      <c r="G28" s="82" t="s">
        <v>350</v>
      </c>
      <c r="H28" s="84">
        <v>23</v>
      </c>
      <c r="I28" s="84">
        <v>1</v>
      </c>
      <c r="J28" s="84">
        <v>4</v>
      </c>
      <c r="K28" s="136">
        <f t="shared" si="3"/>
        <v>4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8</v>
      </c>
      <c r="V28" s="84">
        <v>245</v>
      </c>
      <c r="W28" s="85">
        <v>10</v>
      </c>
      <c r="X28" s="94">
        <f t="shared" si="6"/>
        <v>1803</v>
      </c>
      <c r="Y28" s="85" t="str">
        <f t="shared" si="7"/>
        <v/>
      </c>
      <c r="Z28" s="94">
        <f t="shared" si="8"/>
        <v>50484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27</v>
      </c>
      <c r="B29" s="134">
        <v>1</v>
      </c>
      <c r="C29" s="134" t="s">
        <v>973</v>
      </c>
      <c r="D29" s="135">
        <v>2700</v>
      </c>
      <c r="E29" s="133" t="s">
        <v>1140</v>
      </c>
      <c r="F29" s="82" t="s">
        <v>372</v>
      </c>
      <c r="G29" s="82" t="s">
        <v>1158</v>
      </c>
      <c r="H29" s="84">
        <v>13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6"/>
        <v>254</v>
      </c>
      <c r="Y29" s="85" t="str">
        <f t="shared" si="7"/>
        <v/>
      </c>
      <c r="Z29" s="94">
        <f t="shared" si="8"/>
        <v>7112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28</v>
      </c>
      <c r="B30" s="134">
        <v>1</v>
      </c>
      <c r="C30" s="134" t="s">
        <v>1103</v>
      </c>
      <c r="D30" s="135">
        <v>2700</v>
      </c>
      <c r="E30" s="133" t="s">
        <v>701</v>
      </c>
      <c r="F30" s="82" t="s">
        <v>711</v>
      </c>
      <c r="G30" s="82" t="s">
        <v>1008</v>
      </c>
      <c r="H30" s="84">
        <v>34</v>
      </c>
      <c r="I30" s="84">
        <v>4</v>
      </c>
      <c r="J30" s="84">
        <v>1</v>
      </c>
      <c r="K30" s="136">
        <f t="shared" si="3"/>
        <v>4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4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2665</v>
      </c>
      <c r="Y30" s="85" t="str">
        <f t="shared" si="7"/>
        <v/>
      </c>
      <c r="Z30" s="94">
        <f t="shared" si="8"/>
        <v>74620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29</v>
      </c>
      <c r="B31" s="134">
        <v>1</v>
      </c>
      <c r="C31" s="134" t="s">
        <v>1104</v>
      </c>
      <c r="D31" s="135">
        <v>2700</v>
      </c>
      <c r="E31" s="133" t="s">
        <v>701</v>
      </c>
      <c r="F31" s="82" t="s">
        <v>711</v>
      </c>
      <c r="G31" s="82" t="s">
        <v>1008</v>
      </c>
      <c r="H31" s="84">
        <v>34</v>
      </c>
      <c r="I31" s="84">
        <v>1</v>
      </c>
      <c r="J31" s="84">
        <v>1</v>
      </c>
      <c r="K31" s="136">
        <f t="shared" si="3"/>
        <v>1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6"/>
        <v>666</v>
      </c>
      <c r="Y31" s="85" t="str">
        <f t="shared" si="7"/>
        <v/>
      </c>
      <c r="Z31" s="94">
        <f t="shared" si="8"/>
        <v>18648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30</v>
      </c>
      <c r="B32" s="134">
        <v>1</v>
      </c>
      <c r="C32" s="134" t="s">
        <v>1105</v>
      </c>
      <c r="D32" s="135">
        <v>2700</v>
      </c>
      <c r="E32" s="133" t="s">
        <v>1038</v>
      </c>
      <c r="F32" s="82" t="s">
        <v>711</v>
      </c>
      <c r="G32" s="82" t="s">
        <v>712</v>
      </c>
      <c r="H32" s="84">
        <v>34</v>
      </c>
      <c r="I32" s="84">
        <v>1</v>
      </c>
      <c r="J32" s="84">
        <v>1</v>
      </c>
      <c r="K32" s="136">
        <f t="shared" si="3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2</v>
      </c>
      <c r="V32" s="84">
        <v>245</v>
      </c>
      <c r="W32" s="85">
        <v>10</v>
      </c>
      <c r="X32" s="94">
        <f t="shared" si="6"/>
        <v>166</v>
      </c>
      <c r="Y32" s="85" t="str">
        <f t="shared" si="7"/>
        <v/>
      </c>
      <c r="Z32" s="94">
        <f t="shared" si="8"/>
        <v>4648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31</v>
      </c>
      <c r="B33" s="134">
        <v>1</v>
      </c>
      <c r="C33" s="134" t="s">
        <v>1106</v>
      </c>
      <c r="D33" s="135">
        <v>2700</v>
      </c>
      <c r="E33" s="133" t="s">
        <v>1136</v>
      </c>
      <c r="F33" s="82" t="s">
        <v>1054</v>
      </c>
      <c r="G33" s="82" t="s">
        <v>69</v>
      </c>
      <c r="H33" s="84">
        <v>24</v>
      </c>
      <c r="I33" s="84">
        <v>1</v>
      </c>
      <c r="J33" s="84">
        <v>1</v>
      </c>
      <c r="K33" s="136">
        <f t="shared" si="3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2</v>
      </c>
      <c r="V33" s="84">
        <v>245</v>
      </c>
      <c r="W33" s="85">
        <v>10</v>
      </c>
      <c r="X33" s="94">
        <f t="shared" si="6"/>
        <v>117</v>
      </c>
      <c r="Y33" s="85" t="str">
        <f t="shared" si="7"/>
        <v/>
      </c>
      <c r="Z33" s="94">
        <f t="shared" si="8"/>
        <v>3276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32</v>
      </c>
      <c r="B34" s="134">
        <v>1</v>
      </c>
      <c r="C34" s="134" t="s">
        <v>1107</v>
      </c>
      <c r="D34" s="135">
        <v>2700</v>
      </c>
      <c r="E34" s="133" t="s">
        <v>1038</v>
      </c>
      <c r="F34" s="82" t="s">
        <v>711</v>
      </c>
      <c r="G34" s="82" t="s">
        <v>712</v>
      </c>
      <c r="H34" s="84">
        <v>34</v>
      </c>
      <c r="I34" s="84">
        <v>4</v>
      </c>
      <c r="J34" s="84">
        <v>1</v>
      </c>
      <c r="K34" s="136">
        <f t="shared" si="3"/>
        <v>4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4</v>
      </c>
      <c r="S34" s="170"/>
      <c r="T34" s="176" t="str">
        <f t="shared" si="5"/>
        <v/>
      </c>
      <c r="U34" s="94">
        <v>2</v>
      </c>
      <c r="V34" s="84">
        <v>245</v>
      </c>
      <c r="W34" s="85">
        <v>10</v>
      </c>
      <c r="X34" s="94">
        <f t="shared" si="6"/>
        <v>666</v>
      </c>
      <c r="Y34" s="85" t="str">
        <f t="shared" si="7"/>
        <v/>
      </c>
      <c r="Z34" s="94">
        <f t="shared" si="8"/>
        <v>18648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33</v>
      </c>
      <c r="B35" s="134">
        <v>1</v>
      </c>
      <c r="C35" s="134" t="s">
        <v>770</v>
      </c>
      <c r="D35" s="135">
        <v>2800</v>
      </c>
      <c r="E35" s="133" t="s">
        <v>997</v>
      </c>
      <c r="F35" s="82" t="s">
        <v>711</v>
      </c>
      <c r="G35" s="82" t="s">
        <v>1009</v>
      </c>
      <c r="H35" s="84">
        <v>34</v>
      </c>
      <c r="I35" s="84">
        <v>8</v>
      </c>
      <c r="J35" s="84">
        <v>1</v>
      </c>
      <c r="K35" s="136">
        <f t="shared" si="3"/>
        <v>8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8</v>
      </c>
      <c r="S35" s="170"/>
      <c r="T35" s="176" t="str">
        <f t="shared" si="5"/>
        <v/>
      </c>
      <c r="U35" s="94">
        <v>8</v>
      </c>
      <c r="V35" s="84">
        <v>245</v>
      </c>
      <c r="W35" s="85">
        <v>10</v>
      </c>
      <c r="X35" s="94">
        <f t="shared" si="6"/>
        <v>5331</v>
      </c>
      <c r="Y35" s="85" t="str">
        <f t="shared" si="7"/>
        <v/>
      </c>
      <c r="Z35" s="94">
        <f t="shared" si="8"/>
        <v>149268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34</v>
      </c>
      <c r="B36" s="134">
        <v>1</v>
      </c>
      <c r="C36" s="134" t="s">
        <v>864</v>
      </c>
      <c r="D36" s="135">
        <v>4950</v>
      </c>
      <c r="E36" s="133" t="s">
        <v>1141</v>
      </c>
      <c r="F36" s="82" t="s">
        <v>1159</v>
      </c>
      <c r="G36" s="82" t="s">
        <v>1160</v>
      </c>
      <c r="H36" s="84">
        <v>42</v>
      </c>
      <c r="I36" s="84">
        <v>12</v>
      </c>
      <c r="J36" s="84">
        <v>2</v>
      </c>
      <c r="K36" s="136">
        <f t="shared" si="3"/>
        <v>24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12</v>
      </c>
      <c r="S36" s="170"/>
      <c r="T36" s="176" t="str">
        <f t="shared" si="5"/>
        <v/>
      </c>
      <c r="U36" s="94">
        <v>8</v>
      </c>
      <c r="V36" s="84">
        <v>245</v>
      </c>
      <c r="W36" s="85">
        <v>10</v>
      </c>
      <c r="X36" s="94">
        <f t="shared" si="6"/>
        <v>19756</v>
      </c>
      <c r="Y36" s="85" t="str">
        <f t="shared" si="7"/>
        <v/>
      </c>
      <c r="Z36" s="94">
        <f t="shared" si="8"/>
        <v>553168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35</v>
      </c>
      <c r="B37" s="134">
        <v>1</v>
      </c>
      <c r="C37" s="134" t="s">
        <v>864</v>
      </c>
      <c r="D37" s="135">
        <v>3300</v>
      </c>
      <c r="E37" s="133" t="s">
        <v>1142</v>
      </c>
      <c r="F37" s="82" t="s">
        <v>352</v>
      </c>
      <c r="G37" s="82" t="s">
        <v>1161</v>
      </c>
      <c r="H37" s="84">
        <v>90</v>
      </c>
      <c r="I37" s="84">
        <v>2</v>
      </c>
      <c r="J37" s="84">
        <v>1</v>
      </c>
      <c r="K37" s="136">
        <f t="shared" si="3"/>
        <v>2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6"/>
        <v>3528</v>
      </c>
      <c r="Y37" s="85" t="str">
        <f t="shared" si="7"/>
        <v/>
      </c>
      <c r="Z37" s="94">
        <f t="shared" si="8"/>
        <v>98784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36</v>
      </c>
      <c r="B38" s="134">
        <v>1</v>
      </c>
      <c r="C38" s="134" t="s">
        <v>864</v>
      </c>
      <c r="D38" s="135">
        <v>2700</v>
      </c>
      <c r="E38" s="133" t="s">
        <v>1134</v>
      </c>
      <c r="F38" s="82" t="s">
        <v>481</v>
      </c>
      <c r="G38" s="82" t="s">
        <v>482</v>
      </c>
      <c r="H38" s="84">
        <v>10</v>
      </c>
      <c r="I38" s="84">
        <v>2</v>
      </c>
      <c r="J38" s="84">
        <v>1</v>
      </c>
      <c r="K38" s="136">
        <f t="shared" si="3"/>
        <v>2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24</v>
      </c>
      <c r="V38" s="84">
        <v>365</v>
      </c>
      <c r="W38" s="85">
        <v>10</v>
      </c>
      <c r="X38" s="94">
        <f t="shared" si="6"/>
        <v>1752</v>
      </c>
      <c r="Y38" s="85" t="str">
        <f t="shared" si="7"/>
        <v/>
      </c>
      <c r="Z38" s="94">
        <f t="shared" si="8"/>
        <v>49056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37</v>
      </c>
      <c r="B39" s="134">
        <v>1</v>
      </c>
      <c r="C39" s="134" t="s">
        <v>1108</v>
      </c>
      <c r="D39" s="135">
        <v>2700</v>
      </c>
      <c r="E39" s="133" t="s">
        <v>1143</v>
      </c>
      <c r="F39" s="82" t="s">
        <v>713</v>
      </c>
      <c r="G39" s="82" t="s">
        <v>75</v>
      </c>
      <c r="H39" s="84">
        <v>13</v>
      </c>
      <c r="I39" s="84">
        <v>2</v>
      </c>
      <c r="J39" s="84">
        <v>1</v>
      </c>
      <c r="K39" s="136">
        <f t="shared" si="3"/>
        <v>2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>
        <v>2</v>
      </c>
      <c r="V39" s="84">
        <v>245</v>
      </c>
      <c r="W39" s="85">
        <v>10</v>
      </c>
      <c r="X39" s="94">
        <f t="shared" si="6"/>
        <v>127</v>
      </c>
      <c r="Y39" s="85" t="str">
        <f t="shared" si="7"/>
        <v/>
      </c>
      <c r="Z39" s="94">
        <f t="shared" si="8"/>
        <v>3556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38</v>
      </c>
      <c r="B40" s="134">
        <v>1</v>
      </c>
      <c r="C40" s="134" t="s">
        <v>1109</v>
      </c>
      <c r="D40" s="135">
        <v>3000</v>
      </c>
      <c r="E40" s="133" t="s">
        <v>1038</v>
      </c>
      <c r="F40" s="82" t="s">
        <v>711</v>
      </c>
      <c r="G40" s="82" t="s">
        <v>712</v>
      </c>
      <c r="H40" s="84">
        <v>34</v>
      </c>
      <c r="I40" s="84">
        <v>9</v>
      </c>
      <c r="J40" s="84">
        <v>1</v>
      </c>
      <c r="K40" s="136">
        <f t="shared" si="3"/>
        <v>9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9</v>
      </c>
      <c r="S40" s="170"/>
      <c r="T40" s="176" t="str">
        <f t="shared" si="5"/>
        <v/>
      </c>
      <c r="U40" s="94">
        <v>8</v>
      </c>
      <c r="V40" s="84">
        <v>245</v>
      </c>
      <c r="W40" s="85">
        <v>10</v>
      </c>
      <c r="X40" s="94">
        <f t="shared" si="6"/>
        <v>5997</v>
      </c>
      <c r="Y40" s="85" t="str">
        <f t="shared" si="7"/>
        <v/>
      </c>
      <c r="Z40" s="94">
        <f t="shared" si="8"/>
        <v>167916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39</v>
      </c>
      <c r="B41" s="134">
        <v>1</v>
      </c>
      <c r="C41" s="134" t="s">
        <v>1110</v>
      </c>
      <c r="D41" s="135">
        <v>2700</v>
      </c>
      <c r="E41" s="133" t="s">
        <v>1133</v>
      </c>
      <c r="F41" s="82" t="s">
        <v>1152</v>
      </c>
      <c r="G41" s="82" t="s">
        <v>1153</v>
      </c>
      <c r="H41" s="84">
        <v>54</v>
      </c>
      <c r="I41" s="84">
        <v>1</v>
      </c>
      <c r="J41" s="84">
        <v>1</v>
      </c>
      <c r="K41" s="136">
        <f t="shared" si="3"/>
        <v>1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6"/>
        <v>1058</v>
      </c>
      <c r="Y41" s="85" t="str">
        <f t="shared" si="7"/>
        <v/>
      </c>
      <c r="Z41" s="94">
        <f t="shared" si="8"/>
        <v>29624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40</v>
      </c>
      <c r="B42" s="134">
        <v>1</v>
      </c>
      <c r="C42" s="134" t="s">
        <v>1111</v>
      </c>
      <c r="D42" s="135">
        <v>2700</v>
      </c>
      <c r="E42" s="133" t="s">
        <v>1038</v>
      </c>
      <c r="F42" s="82" t="s">
        <v>711</v>
      </c>
      <c r="G42" s="82" t="s">
        <v>712</v>
      </c>
      <c r="H42" s="84">
        <v>34</v>
      </c>
      <c r="I42" s="84">
        <v>1</v>
      </c>
      <c r="J42" s="84">
        <v>1</v>
      </c>
      <c r="K42" s="136">
        <f t="shared" si="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</v>
      </c>
      <c r="V42" s="84">
        <v>245</v>
      </c>
      <c r="W42" s="85">
        <v>10</v>
      </c>
      <c r="X42" s="94">
        <f t="shared" si="6"/>
        <v>166</v>
      </c>
      <c r="Y42" s="85" t="str">
        <f t="shared" si="7"/>
        <v/>
      </c>
      <c r="Z42" s="94">
        <f t="shared" si="8"/>
        <v>4648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41</v>
      </c>
      <c r="B43" s="134">
        <v>1</v>
      </c>
      <c r="C43" s="134" t="s">
        <v>1112</v>
      </c>
      <c r="D43" s="135">
        <v>2700</v>
      </c>
      <c r="E43" s="133" t="s">
        <v>1038</v>
      </c>
      <c r="F43" s="82" t="s">
        <v>711</v>
      </c>
      <c r="G43" s="82" t="s">
        <v>712</v>
      </c>
      <c r="H43" s="84">
        <v>34</v>
      </c>
      <c r="I43" s="84">
        <v>2</v>
      </c>
      <c r="J43" s="84">
        <v>1</v>
      </c>
      <c r="K43" s="136">
        <f t="shared" si="3"/>
        <v>2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2</v>
      </c>
      <c r="V43" s="84">
        <v>245</v>
      </c>
      <c r="W43" s="85">
        <v>10</v>
      </c>
      <c r="X43" s="94">
        <f t="shared" si="6"/>
        <v>333</v>
      </c>
      <c r="Y43" s="85" t="str">
        <f t="shared" si="7"/>
        <v/>
      </c>
      <c r="Z43" s="94">
        <f t="shared" si="8"/>
        <v>9324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42</v>
      </c>
      <c r="B44" s="134">
        <v>1</v>
      </c>
      <c r="C44" s="134" t="s">
        <v>1113</v>
      </c>
      <c r="D44" s="135">
        <v>2700</v>
      </c>
      <c r="E44" s="133" t="s">
        <v>1133</v>
      </c>
      <c r="F44" s="82" t="s">
        <v>1152</v>
      </c>
      <c r="G44" s="82" t="s">
        <v>1153</v>
      </c>
      <c r="H44" s="84">
        <v>54</v>
      </c>
      <c r="I44" s="84">
        <v>1</v>
      </c>
      <c r="J44" s="84">
        <v>1</v>
      </c>
      <c r="K44" s="136">
        <f t="shared" si="3"/>
        <v>1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2</v>
      </c>
      <c r="V44" s="84">
        <v>245</v>
      </c>
      <c r="W44" s="85">
        <v>10</v>
      </c>
      <c r="X44" s="94">
        <f t="shared" si="6"/>
        <v>264</v>
      </c>
      <c r="Y44" s="85" t="str">
        <f t="shared" si="7"/>
        <v/>
      </c>
      <c r="Z44" s="94">
        <f t="shared" si="8"/>
        <v>7392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43</v>
      </c>
      <c r="B45" s="134">
        <v>1</v>
      </c>
      <c r="C45" s="134" t="s">
        <v>1113</v>
      </c>
      <c r="D45" s="135">
        <v>2700</v>
      </c>
      <c r="E45" s="133" t="s">
        <v>1135</v>
      </c>
      <c r="F45" s="82" t="s">
        <v>1154</v>
      </c>
      <c r="G45" s="82" t="s">
        <v>69</v>
      </c>
      <c r="H45" s="84">
        <v>32</v>
      </c>
      <c r="I45" s="84">
        <v>1</v>
      </c>
      <c r="J45" s="84">
        <v>1</v>
      </c>
      <c r="K45" s="136">
        <f t="shared" si="3"/>
        <v>1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</v>
      </c>
      <c r="V45" s="84">
        <v>245</v>
      </c>
      <c r="W45" s="85">
        <v>10</v>
      </c>
      <c r="X45" s="94">
        <f t="shared" si="6"/>
        <v>156</v>
      </c>
      <c r="Y45" s="85" t="str">
        <f t="shared" si="7"/>
        <v/>
      </c>
      <c r="Z45" s="94">
        <f t="shared" si="8"/>
        <v>4368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44</v>
      </c>
      <c r="B46" s="134">
        <v>1</v>
      </c>
      <c r="C46" s="134" t="s">
        <v>878</v>
      </c>
      <c r="D46" s="135">
        <v>2700</v>
      </c>
      <c r="E46" s="133" t="s">
        <v>1133</v>
      </c>
      <c r="F46" s="82" t="s">
        <v>1152</v>
      </c>
      <c r="G46" s="82" t="s">
        <v>1153</v>
      </c>
      <c r="H46" s="84">
        <v>54</v>
      </c>
      <c r="I46" s="84">
        <v>9</v>
      </c>
      <c r="J46" s="84">
        <v>1</v>
      </c>
      <c r="K46" s="136">
        <f t="shared" si="3"/>
        <v>9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9</v>
      </c>
      <c r="S46" s="170"/>
      <c r="T46" s="176" t="str">
        <f t="shared" si="5"/>
        <v/>
      </c>
      <c r="U46" s="94">
        <v>8</v>
      </c>
      <c r="V46" s="84">
        <v>245</v>
      </c>
      <c r="W46" s="85">
        <v>10</v>
      </c>
      <c r="X46" s="94">
        <f t="shared" si="6"/>
        <v>9525</v>
      </c>
      <c r="Y46" s="85" t="str">
        <f t="shared" si="7"/>
        <v/>
      </c>
      <c r="Z46" s="94">
        <f t="shared" si="8"/>
        <v>266700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45</v>
      </c>
      <c r="B47" s="134">
        <v>1</v>
      </c>
      <c r="C47" s="134" t="s">
        <v>878</v>
      </c>
      <c r="D47" s="135">
        <v>2700</v>
      </c>
      <c r="E47" s="133" t="s">
        <v>1134</v>
      </c>
      <c r="F47" s="82" t="s">
        <v>481</v>
      </c>
      <c r="G47" s="82" t="s">
        <v>482</v>
      </c>
      <c r="H47" s="84">
        <v>10</v>
      </c>
      <c r="I47" s="84">
        <v>1</v>
      </c>
      <c r="J47" s="84">
        <v>1</v>
      </c>
      <c r="K47" s="136">
        <f t="shared" si="3"/>
        <v>1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24</v>
      </c>
      <c r="V47" s="84">
        <v>365</v>
      </c>
      <c r="W47" s="85">
        <v>10</v>
      </c>
      <c r="X47" s="94">
        <f t="shared" si="6"/>
        <v>876</v>
      </c>
      <c r="Y47" s="85" t="str">
        <f t="shared" si="7"/>
        <v/>
      </c>
      <c r="Z47" s="94">
        <f t="shared" si="8"/>
        <v>24528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46</v>
      </c>
      <c r="B48" s="134">
        <v>1</v>
      </c>
      <c r="C48" s="134" t="s">
        <v>878</v>
      </c>
      <c r="D48" s="135">
        <v>2700</v>
      </c>
      <c r="E48" s="133" t="s">
        <v>1144</v>
      </c>
      <c r="F48" s="82" t="s">
        <v>481</v>
      </c>
      <c r="G48" s="82" t="s">
        <v>482</v>
      </c>
      <c r="H48" s="84">
        <v>10</v>
      </c>
      <c r="I48" s="84">
        <v>1</v>
      </c>
      <c r="J48" s="84">
        <v>1</v>
      </c>
      <c r="K48" s="136">
        <f t="shared" si="3"/>
        <v>1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24</v>
      </c>
      <c r="V48" s="84">
        <v>365</v>
      </c>
      <c r="W48" s="85">
        <v>10</v>
      </c>
      <c r="X48" s="94">
        <f t="shared" si="6"/>
        <v>876</v>
      </c>
      <c r="Y48" s="85" t="str">
        <f t="shared" si="7"/>
        <v/>
      </c>
      <c r="Z48" s="94">
        <f t="shared" si="8"/>
        <v>24528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47</v>
      </c>
      <c r="B49" s="134">
        <v>1</v>
      </c>
      <c r="C49" s="134" t="s">
        <v>1114</v>
      </c>
      <c r="D49" s="135">
        <v>3300</v>
      </c>
      <c r="E49" s="133" t="s">
        <v>1049</v>
      </c>
      <c r="F49" s="82" t="s">
        <v>711</v>
      </c>
      <c r="G49" s="82" t="s">
        <v>1162</v>
      </c>
      <c r="H49" s="84">
        <v>34</v>
      </c>
      <c r="I49" s="84">
        <v>8</v>
      </c>
      <c r="J49" s="84">
        <v>1</v>
      </c>
      <c r="K49" s="136">
        <f t="shared" si="3"/>
        <v>8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8</v>
      </c>
      <c r="S49" s="170"/>
      <c r="T49" s="176" t="str">
        <f t="shared" si="5"/>
        <v/>
      </c>
      <c r="U49" s="94">
        <v>8</v>
      </c>
      <c r="V49" s="84">
        <v>245</v>
      </c>
      <c r="W49" s="85">
        <v>10</v>
      </c>
      <c r="X49" s="94">
        <f t="shared" si="6"/>
        <v>5331</v>
      </c>
      <c r="Y49" s="85" t="str">
        <f t="shared" si="7"/>
        <v/>
      </c>
      <c r="Z49" s="94">
        <f t="shared" si="8"/>
        <v>149268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48</v>
      </c>
      <c r="B50" s="134">
        <v>1</v>
      </c>
      <c r="C50" s="134" t="s">
        <v>1114</v>
      </c>
      <c r="D50" s="135">
        <v>3300</v>
      </c>
      <c r="E50" s="133" t="s">
        <v>1145</v>
      </c>
      <c r="F50" s="82" t="s">
        <v>711</v>
      </c>
      <c r="G50" s="82" t="s">
        <v>1163</v>
      </c>
      <c r="H50" s="84">
        <v>34</v>
      </c>
      <c r="I50" s="84">
        <v>2</v>
      </c>
      <c r="J50" s="84">
        <v>1</v>
      </c>
      <c r="K50" s="136">
        <f t="shared" si="3"/>
        <v>2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8</v>
      </c>
      <c r="V50" s="84">
        <v>245</v>
      </c>
      <c r="W50" s="85">
        <v>10</v>
      </c>
      <c r="X50" s="94">
        <f t="shared" si="6"/>
        <v>1332</v>
      </c>
      <c r="Y50" s="85" t="str">
        <f t="shared" si="7"/>
        <v/>
      </c>
      <c r="Z50" s="94">
        <f t="shared" si="8"/>
        <v>37296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49</v>
      </c>
      <c r="B51" s="134">
        <v>1</v>
      </c>
      <c r="C51" s="134" t="s">
        <v>1115</v>
      </c>
      <c r="D51" s="135">
        <v>2700</v>
      </c>
      <c r="E51" s="133" t="s">
        <v>1136</v>
      </c>
      <c r="F51" s="82" t="s">
        <v>1054</v>
      </c>
      <c r="G51" s="82" t="s">
        <v>69</v>
      </c>
      <c r="H51" s="84">
        <v>24</v>
      </c>
      <c r="I51" s="84">
        <v>5</v>
      </c>
      <c r="J51" s="84">
        <v>1</v>
      </c>
      <c r="K51" s="136">
        <f t="shared" si="3"/>
        <v>5</v>
      </c>
      <c r="L51" s="133" t="s">
        <v>3511</v>
      </c>
      <c r="M51" s="162"/>
      <c r="N51" s="162"/>
      <c r="O51" s="163"/>
      <c r="P51" s="164"/>
      <c r="Q51" s="165"/>
      <c r="R51" s="137">
        <f t="shared" si="4"/>
        <v>5</v>
      </c>
      <c r="S51" s="170"/>
      <c r="T51" s="176" t="str">
        <f t="shared" si="5"/>
        <v/>
      </c>
      <c r="U51" s="94">
        <v>2</v>
      </c>
      <c r="V51" s="84">
        <v>245</v>
      </c>
      <c r="W51" s="85">
        <v>10</v>
      </c>
      <c r="X51" s="94">
        <f t="shared" si="6"/>
        <v>588</v>
      </c>
      <c r="Y51" s="85" t="str">
        <f t="shared" si="7"/>
        <v/>
      </c>
      <c r="Z51" s="94">
        <f t="shared" si="8"/>
        <v>16464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50</v>
      </c>
      <c r="B52" s="134">
        <v>1</v>
      </c>
      <c r="C52" s="134" t="s">
        <v>1115</v>
      </c>
      <c r="D52" s="135">
        <v>2700</v>
      </c>
      <c r="E52" s="133" t="s">
        <v>1135</v>
      </c>
      <c r="F52" s="82" t="s">
        <v>1154</v>
      </c>
      <c r="G52" s="82" t="s">
        <v>69</v>
      </c>
      <c r="H52" s="84">
        <v>32</v>
      </c>
      <c r="I52" s="84">
        <v>3</v>
      </c>
      <c r="J52" s="84">
        <v>1</v>
      </c>
      <c r="K52" s="136">
        <f t="shared" si="3"/>
        <v>3</v>
      </c>
      <c r="L52" s="133" t="s">
        <v>3511</v>
      </c>
      <c r="M52" s="162"/>
      <c r="N52" s="162"/>
      <c r="O52" s="163"/>
      <c r="P52" s="164"/>
      <c r="Q52" s="165"/>
      <c r="R52" s="137">
        <f t="shared" si="4"/>
        <v>3</v>
      </c>
      <c r="S52" s="170"/>
      <c r="T52" s="176" t="str">
        <f t="shared" si="5"/>
        <v/>
      </c>
      <c r="U52" s="94">
        <v>2</v>
      </c>
      <c r="V52" s="84">
        <v>245</v>
      </c>
      <c r="W52" s="85">
        <v>10</v>
      </c>
      <c r="X52" s="94">
        <f t="shared" si="6"/>
        <v>470</v>
      </c>
      <c r="Y52" s="85" t="str">
        <f t="shared" si="7"/>
        <v/>
      </c>
      <c r="Z52" s="94">
        <f t="shared" si="8"/>
        <v>13160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51</v>
      </c>
      <c r="B53" s="134">
        <v>1</v>
      </c>
      <c r="C53" s="134" t="s">
        <v>1116</v>
      </c>
      <c r="D53" s="135">
        <v>3300</v>
      </c>
      <c r="E53" s="133" t="s">
        <v>1049</v>
      </c>
      <c r="F53" s="82" t="s">
        <v>711</v>
      </c>
      <c r="G53" s="82" t="s">
        <v>1162</v>
      </c>
      <c r="H53" s="84">
        <v>34</v>
      </c>
      <c r="I53" s="84">
        <v>8</v>
      </c>
      <c r="J53" s="84">
        <v>1</v>
      </c>
      <c r="K53" s="136">
        <f t="shared" si="3"/>
        <v>8</v>
      </c>
      <c r="L53" s="133" t="s">
        <v>3511</v>
      </c>
      <c r="M53" s="162"/>
      <c r="N53" s="162"/>
      <c r="O53" s="163"/>
      <c r="P53" s="164"/>
      <c r="Q53" s="165"/>
      <c r="R53" s="137">
        <f t="shared" si="4"/>
        <v>8</v>
      </c>
      <c r="S53" s="170"/>
      <c r="T53" s="176" t="str">
        <f t="shared" si="5"/>
        <v/>
      </c>
      <c r="U53" s="94">
        <v>8</v>
      </c>
      <c r="V53" s="84">
        <v>245</v>
      </c>
      <c r="W53" s="85">
        <v>10</v>
      </c>
      <c r="X53" s="94">
        <f t="shared" si="6"/>
        <v>5331</v>
      </c>
      <c r="Y53" s="85" t="str">
        <f t="shared" si="7"/>
        <v/>
      </c>
      <c r="Z53" s="94">
        <f t="shared" si="8"/>
        <v>149268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52</v>
      </c>
      <c r="B54" s="134">
        <v>1</v>
      </c>
      <c r="C54" s="134" t="s">
        <v>1116</v>
      </c>
      <c r="D54" s="135">
        <v>3300</v>
      </c>
      <c r="E54" s="133" t="s">
        <v>1145</v>
      </c>
      <c r="F54" s="82" t="s">
        <v>711</v>
      </c>
      <c r="G54" s="82" t="s">
        <v>1163</v>
      </c>
      <c r="H54" s="84">
        <v>34</v>
      </c>
      <c r="I54" s="84">
        <v>2</v>
      </c>
      <c r="J54" s="84">
        <v>1</v>
      </c>
      <c r="K54" s="136">
        <f t="shared" si="3"/>
        <v>2</v>
      </c>
      <c r="L54" s="133" t="s">
        <v>3511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8</v>
      </c>
      <c r="V54" s="84">
        <v>245</v>
      </c>
      <c r="W54" s="85">
        <v>10</v>
      </c>
      <c r="X54" s="94">
        <f t="shared" si="6"/>
        <v>1332</v>
      </c>
      <c r="Y54" s="85" t="str">
        <f t="shared" si="7"/>
        <v/>
      </c>
      <c r="Z54" s="94">
        <f t="shared" si="8"/>
        <v>37296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53</v>
      </c>
      <c r="B55" s="134">
        <v>1</v>
      </c>
      <c r="C55" s="134" t="s">
        <v>1117</v>
      </c>
      <c r="D55" s="135">
        <v>3300</v>
      </c>
      <c r="E55" s="133" t="s">
        <v>1049</v>
      </c>
      <c r="F55" s="82" t="s">
        <v>711</v>
      </c>
      <c r="G55" s="82" t="s">
        <v>1162</v>
      </c>
      <c r="H55" s="84">
        <v>34</v>
      </c>
      <c r="I55" s="84">
        <v>8</v>
      </c>
      <c r="J55" s="84">
        <v>1</v>
      </c>
      <c r="K55" s="136">
        <f t="shared" si="3"/>
        <v>8</v>
      </c>
      <c r="L55" s="133" t="s">
        <v>3511</v>
      </c>
      <c r="M55" s="162"/>
      <c r="N55" s="162"/>
      <c r="O55" s="163"/>
      <c r="P55" s="164"/>
      <c r="Q55" s="165"/>
      <c r="R55" s="137">
        <f t="shared" si="4"/>
        <v>8</v>
      </c>
      <c r="S55" s="170"/>
      <c r="T55" s="176" t="str">
        <f t="shared" si="5"/>
        <v/>
      </c>
      <c r="U55" s="94">
        <v>8</v>
      </c>
      <c r="V55" s="84">
        <v>245</v>
      </c>
      <c r="W55" s="85">
        <v>10</v>
      </c>
      <c r="X55" s="94">
        <f t="shared" si="6"/>
        <v>5331</v>
      </c>
      <c r="Y55" s="85" t="str">
        <f t="shared" si="7"/>
        <v/>
      </c>
      <c r="Z55" s="94">
        <f t="shared" si="8"/>
        <v>149268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54</v>
      </c>
      <c r="B56" s="134">
        <v>1</v>
      </c>
      <c r="C56" s="134" t="s">
        <v>1117</v>
      </c>
      <c r="D56" s="135">
        <v>3300</v>
      </c>
      <c r="E56" s="133" t="s">
        <v>1145</v>
      </c>
      <c r="F56" s="82" t="s">
        <v>711</v>
      </c>
      <c r="G56" s="82" t="s">
        <v>1163</v>
      </c>
      <c r="H56" s="84">
        <v>34</v>
      </c>
      <c r="I56" s="84">
        <v>2</v>
      </c>
      <c r="J56" s="84">
        <v>1</v>
      </c>
      <c r="K56" s="136">
        <f t="shared" si="3"/>
        <v>2</v>
      </c>
      <c r="L56" s="133" t="s">
        <v>3511</v>
      </c>
      <c r="M56" s="162"/>
      <c r="N56" s="162"/>
      <c r="O56" s="163"/>
      <c r="P56" s="164"/>
      <c r="Q56" s="165"/>
      <c r="R56" s="137">
        <f t="shared" si="4"/>
        <v>2</v>
      </c>
      <c r="S56" s="170"/>
      <c r="T56" s="176" t="str">
        <f t="shared" si="5"/>
        <v/>
      </c>
      <c r="U56" s="94">
        <v>8</v>
      </c>
      <c r="V56" s="84">
        <v>245</v>
      </c>
      <c r="W56" s="85">
        <v>10</v>
      </c>
      <c r="X56" s="94">
        <f t="shared" si="6"/>
        <v>1332</v>
      </c>
      <c r="Y56" s="85" t="str">
        <f t="shared" si="7"/>
        <v/>
      </c>
      <c r="Z56" s="94">
        <f t="shared" si="8"/>
        <v>37296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55</v>
      </c>
      <c r="B57" s="134">
        <v>1</v>
      </c>
      <c r="C57" s="134" t="s">
        <v>1118</v>
      </c>
      <c r="D57" s="135">
        <v>3300</v>
      </c>
      <c r="E57" s="133" t="s">
        <v>1146</v>
      </c>
      <c r="F57" s="82" t="s">
        <v>1164</v>
      </c>
      <c r="G57" s="82" t="s">
        <v>1165</v>
      </c>
      <c r="H57" s="84">
        <v>24</v>
      </c>
      <c r="I57" s="84">
        <v>8</v>
      </c>
      <c r="J57" s="84">
        <v>1</v>
      </c>
      <c r="K57" s="136">
        <f t="shared" si="3"/>
        <v>8</v>
      </c>
      <c r="L57" s="133" t="s">
        <v>3511</v>
      </c>
      <c r="M57" s="162"/>
      <c r="N57" s="162"/>
      <c r="O57" s="163"/>
      <c r="P57" s="164"/>
      <c r="Q57" s="165"/>
      <c r="R57" s="137">
        <f t="shared" si="4"/>
        <v>8</v>
      </c>
      <c r="S57" s="170"/>
      <c r="T57" s="176" t="str">
        <f t="shared" si="5"/>
        <v/>
      </c>
      <c r="U57" s="94">
        <v>8</v>
      </c>
      <c r="V57" s="84">
        <v>245</v>
      </c>
      <c r="W57" s="85">
        <v>10</v>
      </c>
      <c r="X57" s="94">
        <f t="shared" si="6"/>
        <v>3763</v>
      </c>
      <c r="Y57" s="85" t="str">
        <f t="shared" si="7"/>
        <v/>
      </c>
      <c r="Z57" s="94">
        <f t="shared" si="8"/>
        <v>105364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56</v>
      </c>
      <c r="B58" s="134">
        <v>1</v>
      </c>
      <c r="C58" s="134" t="s">
        <v>1118</v>
      </c>
      <c r="D58" s="135">
        <v>3300</v>
      </c>
      <c r="E58" s="133" t="s">
        <v>1147</v>
      </c>
      <c r="F58" s="82" t="s">
        <v>1152</v>
      </c>
      <c r="G58" s="82" t="s">
        <v>1153</v>
      </c>
      <c r="H58" s="84">
        <v>54</v>
      </c>
      <c r="I58" s="84">
        <v>16</v>
      </c>
      <c r="J58" s="84">
        <v>1</v>
      </c>
      <c r="K58" s="136">
        <f t="shared" si="3"/>
        <v>16</v>
      </c>
      <c r="L58" s="133" t="s">
        <v>3511</v>
      </c>
      <c r="M58" s="162"/>
      <c r="N58" s="162"/>
      <c r="O58" s="163"/>
      <c r="P58" s="164"/>
      <c r="Q58" s="165"/>
      <c r="R58" s="137">
        <f t="shared" si="4"/>
        <v>16</v>
      </c>
      <c r="S58" s="170"/>
      <c r="T58" s="176" t="str">
        <f t="shared" si="5"/>
        <v/>
      </c>
      <c r="U58" s="94">
        <v>8</v>
      </c>
      <c r="V58" s="84">
        <v>245</v>
      </c>
      <c r="W58" s="85">
        <v>10</v>
      </c>
      <c r="X58" s="94">
        <f t="shared" si="6"/>
        <v>16934</v>
      </c>
      <c r="Y58" s="85" t="str">
        <f t="shared" si="7"/>
        <v/>
      </c>
      <c r="Z58" s="94">
        <f t="shared" si="8"/>
        <v>474152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57</v>
      </c>
      <c r="B59" s="134">
        <v>1</v>
      </c>
      <c r="C59" s="134" t="s">
        <v>1118</v>
      </c>
      <c r="D59" s="135">
        <v>3300</v>
      </c>
      <c r="E59" s="133" t="s">
        <v>1135</v>
      </c>
      <c r="F59" s="82" t="s">
        <v>1154</v>
      </c>
      <c r="G59" s="82" t="s">
        <v>69</v>
      </c>
      <c r="H59" s="84">
        <v>32</v>
      </c>
      <c r="I59" s="84">
        <v>2</v>
      </c>
      <c r="J59" s="84">
        <v>1</v>
      </c>
      <c r="K59" s="136">
        <f t="shared" si="3"/>
        <v>2</v>
      </c>
      <c r="L59" s="133" t="s">
        <v>3511</v>
      </c>
      <c r="M59" s="162"/>
      <c r="N59" s="162"/>
      <c r="O59" s="163"/>
      <c r="P59" s="164"/>
      <c r="Q59" s="165"/>
      <c r="R59" s="137">
        <f t="shared" si="4"/>
        <v>2</v>
      </c>
      <c r="S59" s="170"/>
      <c r="T59" s="176" t="str">
        <f t="shared" si="5"/>
        <v/>
      </c>
      <c r="U59" s="94">
        <v>8</v>
      </c>
      <c r="V59" s="84">
        <v>245</v>
      </c>
      <c r="W59" s="85">
        <v>10</v>
      </c>
      <c r="X59" s="94">
        <f t="shared" si="6"/>
        <v>1254</v>
      </c>
      <c r="Y59" s="85" t="str">
        <f t="shared" si="7"/>
        <v/>
      </c>
      <c r="Z59" s="94">
        <f t="shared" si="8"/>
        <v>35112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58</v>
      </c>
      <c r="B60" s="134">
        <v>1</v>
      </c>
      <c r="C60" s="134" t="s">
        <v>1118</v>
      </c>
      <c r="D60" s="135">
        <v>3300</v>
      </c>
      <c r="E60" s="133" t="s">
        <v>1134</v>
      </c>
      <c r="F60" s="82" t="s">
        <v>481</v>
      </c>
      <c r="G60" s="82" t="s">
        <v>482</v>
      </c>
      <c r="H60" s="84">
        <v>10</v>
      </c>
      <c r="I60" s="84">
        <v>2</v>
      </c>
      <c r="J60" s="84">
        <v>1</v>
      </c>
      <c r="K60" s="136">
        <f t="shared" si="3"/>
        <v>2</v>
      </c>
      <c r="L60" s="133" t="s">
        <v>3511</v>
      </c>
      <c r="M60" s="162"/>
      <c r="N60" s="162"/>
      <c r="O60" s="163"/>
      <c r="P60" s="164"/>
      <c r="Q60" s="165"/>
      <c r="R60" s="137">
        <f t="shared" si="4"/>
        <v>2</v>
      </c>
      <c r="S60" s="170"/>
      <c r="T60" s="176" t="str">
        <f t="shared" si="5"/>
        <v/>
      </c>
      <c r="U60" s="94">
        <v>24</v>
      </c>
      <c r="V60" s="84">
        <v>365</v>
      </c>
      <c r="W60" s="85">
        <v>10</v>
      </c>
      <c r="X60" s="94">
        <f t="shared" si="6"/>
        <v>1752</v>
      </c>
      <c r="Y60" s="85" t="str">
        <f t="shared" si="7"/>
        <v/>
      </c>
      <c r="Z60" s="94">
        <f t="shared" si="8"/>
        <v>49056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59</v>
      </c>
      <c r="B61" s="134">
        <v>1</v>
      </c>
      <c r="C61" s="134" t="s">
        <v>973</v>
      </c>
      <c r="D61" s="135">
        <v>2700</v>
      </c>
      <c r="E61" s="133" t="s">
        <v>1139</v>
      </c>
      <c r="F61" s="82" t="s">
        <v>1157</v>
      </c>
      <c r="G61" s="82" t="s">
        <v>350</v>
      </c>
      <c r="H61" s="84">
        <v>23</v>
      </c>
      <c r="I61" s="84">
        <v>1</v>
      </c>
      <c r="J61" s="84">
        <v>4</v>
      </c>
      <c r="K61" s="136">
        <f t="shared" si="3"/>
        <v>4</v>
      </c>
      <c r="L61" s="133" t="s">
        <v>3511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8</v>
      </c>
      <c r="V61" s="84">
        <v>245</v>
      </c>
      <c r="W61" s="85">
        <v>10</v>
      </c>
      <c r="X61" s="94">
        <f t="shared" si="6"/>
        <v>1803</v>
      </c>
      <c r="Y61" s="85" t="str">
        <f t="shared" si="7"/>
        <v/>
      </c>
      <c r="Z61" s="94">
        <f t="shared" si="8"/>
        <v>50484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60</v>
      </c>
      <c r="B62" s="134">
        <v>1</v>
      </c>
      <c r="C62" s="134" t="s">
        <v>973</v>
      </c>
      <c r="D62" s="135">
        <v>2700</v>
      </c>
      <c r="E62" s="133" t="s">
        <v>1140</v>
      </c>
      <c r="F62" s="82" t="s">
        <v>372</v>
      </c>
      <c r="G62" s="82" t="s">
        <v>1158</v>
      </c>
      <c r="H62" s="84">
        <v>13</v>
      </c>
      <c r="I62" s="84">
        <v>1</v>
      </c>
      <c r="J62" s="84">
        <v>1</v>
      </c>
      <c r="K62" s="136">
        <f t="shared" si="3"/>
        <v>1</v>
      </c>
      <c r="L62" s="133" t="s">
        <v>3511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8</v>
      </c>
      <c r="V62" s="84">
        <v>245</v>
      </c>
      <c r="W62" s="85">
        <v>10</v>
      </c>
      <c r="X62" s="94">
        <f t="shared" si="6"/>
        <v>254</v>
      </c>
      <c r="Y62" s="85" t="str">
        <f t="shared" si="7"/>
        <v/>
      </c>
      <c r="Z62" s="94">
        <f t="shared" si="8"/>
        <v>7112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61</v>
      </c>
      <c r="B63" s="134">
        <v>1</v>
      </c>
      <c r="C63" s="134" t="s">
        <v>1113</v>
      </c>
      <c r="D63" s="135">
        <v>2700</v>
      </c>
      <c r="E63" s="133" t="s">
        <v>1135</v>
      </c>
      <c r="F63" s="82" t="s">
        <v>1154</v>
      </c>
      <c r="G63" s="82" t="s">
        <v>69</v>
      </c>
      <c r="H63" s="84">
        <v>32</v>
      </c>
      <c r="I63" s="84">
        <v>2</v>
      </c>
      <c r="J63" s="84">
        <v>1</v>
      </c>
      <c r="K63" s="136">
        <f t="shared" si="3"/>
        <v>2</v>
      </c>
      <c r="L63" s="133" t="s">
        <v>3511</v>
      </c>
      <c r="M63" s="162"/>
      <c r="N63" s="162"/>
      <c r="O63" s="163"/>
      <c r="P63" s="164"/>
      <c r="Q63" s="165"/>
      <c r="R63" s="137">
        <f t="shared" si="4"/>
        <v>2</v>
      </c>
      <c r="S63" s="170"/>
      <c r="T63" s="176" t="str">
        <f t="shared" si="5"/>
        <v/>
      </c>
      <c r="U63" s="94">
        <v>2</v>
      </c>
      <c r="V63" s="84">
        <v>245</v>
      </c>
      <c r="W63" s="85">
        <v>10</v>
      </c>
      <c r="X63" s="94">
        <f t="shared" si="6"/>
        <v>313</v>
      </c>
      <c r="Y63" s="85" t="str">
        <f t="shared" si="7"/>
        <v/>
      </c>
      <c r="Z63" s="94">
        <f t="shared" si="8"/>
        <v>8764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62</v>
      </c>
      <c r="B64" s="134">
        <v>1</v>
      </c>
      <c r="C64" s="134" t="s">
        <v>957</v>
      </c>
      <c r="D64" s="135">
        <v>2700</v>
      </c>
      <c r="E64" s="133" t="s">
        <v>701</v>
      </c>
      <c r="F64" s="82" t="s">
        <v>711</v>
      </c>
      <c r="G64" s="82" t="s">
        <v>1008</v>
      </c>
      <c r="H64" s="84">
        <v>34</v>
      </c>
      <c r="I64" s="84">
        <v>2</v>
      </c>
      <c r="J64" s="84">
        <v>1</v>
      </c>
      <c r="K64" s="136">
        <f t="shared" si="3"/>
        <v>2</v>
      </c>
      <c r="L64" s="133" t="s">
        <v>3511</v>
      </c>
      <c r="M64" s="162"/>
      <c r="N64" s="162"/>
      <c r="O64" s="163"/>
      <c r="P64" s="164"/>
      <c r="Q64" s="165"/>
      <c r="R64" s="137">
        <f t="shared" si="4"/>
        <v>2</v>
      </c>
      <c r="S64" s="170"/>
      <c r="T64" s="176" t="str">
        <f t="shared" si="5"/>
        <v/>
      </c>
      <c r="U64" s="94">
        <v>8</v>
      </c>
      <c r="V64" s="84">
        <v>245</v>
      </c>
      <c r="W64" s="85">
        <v>10</v>
      </c>
      <c r="X64" s="94">
        <f t="shared" si="6"/>
        <v>1332</v>
      </c>
      <c r="Y64" s="85" t="str">
        <f t="shared" si="7"/>
        <v/>
      </c>
      <c r="Z64" s="94">
        <f t="shared" si="8"/>
        <v>37296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63</v>
      </c>
      <c r="B65" s="134">
        <v>1</v>
      </c>
      <c r="C65" s="134" t="s">
        <v>896</v>
      </c>
      <c r="D65" s="135">
        <v>2700</v>
      </c>
      <c r="E65" s="133" t="s">
        <v>1148</v>
      </c>
      <c r="F65" s="82" t="s">
        <v>1166</v>
      </c>
      <c r="G65" s="82" t="s">
        <v>350</v>
      </c>
      <c r="H65" s="84">
        <v>32</v>
      </c>
      <c r="I65" s="84">
        <v>1</v>
      </c>
      <c r="J65" s="84">
        <v>3</v>
      </c>
      <c r="K65" s="136">
        <f t="shared" si="3"/>
        <v>3</v>
      </c>
      <c r="L65" s="133" t="s">
        <v>3511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8</v>
      </c>
      <c r="V65" s="84">
        <v>245</v>
      </c>
      <c r="W65" s="85">
        <v>10</v>
      </c>
      <c r="X65" s="94">
        <f t="shared" si="6"/>
        <v>1881</v>
      </c>
      <c r="Y65" s="85" t="str">
        <f t="shared" si="7"/>
        <v/>
      </c>
      <c r="Z65" s="94">
        <f t="shared" si="8"/>
        <v>52668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64</v>
      </c>
      <c r="B66" s="134">
        <v>1</v>
      </c>
      <c r="C66" s="134" t="s">
        <v>878</v>
      </c>
      <c r="D66" s="135">
        <v>2700</v>
      </c>
      <c r="E66" s="133" t="s">
        <v>1133</v>
      </c>
      <c r="F66" s="82" t="s">
        <v>1152</v>
      </c>
      <c r="G66" s="82" t="s">
        <v>1153</v>
      </c>
      <c r="H66" s="84">
        <v>54</v>
      </c>
      <c r="I66" s="84">
        <v>4</v>
      </c>
      <c r="J66" s="84">
        <v>1</v>
      </c>
      <c r="K66" s="136">
        <f t="shared" si="3"/>
        <v>4</v>
      </c>
      <c r="L66" s="133" t="s">
        <v>3511</v>
      </c>
      <c r="M66" s="162"/>
      <c r="N66" s="162"/>
      <c r="O66" s="163"/>
      <c r="P66" s="164"/>
      <c r="Q66" s="165"/>
      <c r="R66" s="137">
        <f t="shared" si="4"/>
        <v>4</v>
      </c>
      <c r="S66" s="170"/>
      <c r="T66" s="176" t="str">
        <f t="shared" si="5"/>
        <v/>
      </c>
      <c r="U66" s="94">
        <v>8</v>
      </c>
      <c r="V66" s="84">
        <v>245</v>
      </c>
      <c r="W66" s="85">
        <v>10</v>
      </c>
      <c r="X66" s="94">
        <f t="shared" si="6"/>
        <v>4233</v>
      </c>
      <c r="Y66" s="85" t="str">
        <f t="shared" si="7"/>
        <v/>
      </c>
      <c r="Z66" s="94">
        <f t="shared" si="8"/>
        <v>118524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65</v>
      </c>
      <c r="B67" s="134">
        <v>1</v>
      </c>
      <c r="C67" s="134" t="s">
        <v>878</v>
      </c>
      <c r="D67" s="135">
        <v>2700</v>
      </c>
      <c r="E67" s="133" t="s">
        <v>1135</v>
      </c>
      <c r="F67" s="82" t="s">
        <v>1154</v>
      </c>
      <c r="G67" s="82" t="s">
        <v>69</v>
      </c>
      <c r="H67" s="84">
        <v>32</v>
      </c>
      <c r="I67" s="84">
        <v>3</v>
      </c>
      <c r="J67" s="84">
        <v>1</v>
      </c>
      <c r="K67" s="136">
        <f t="shared" si="3"/>
        <v>3</v>
      </c>
      <c r="L67" s="133" t="s">
        <v>3511</v>
      </c>
      <c r="M67" s="162"/>
      <c r="N67" s="162"/>
      <c r="O67" s="163"/>
      <c r="P67" s="164"/>
      <c r="Q67" s="165"/>
      <c r="R67" s="137">
        <f t="shared" si="4"/>
        <v>3</v>
      </c>
      <c r="S67" s="170"/>
      <c r="T67" s="176" t="str">
        <f t="shared" si="5"/>
        <v/>
      </c>
      <c r="U67" s="94">
        <v>8</v>
      </c>
      <c r="V67" s="84">
        <v>245</v>
      </c>
      <c r="W67" s="85">
        <v>10</v>
      </c>
      <c r="X67" s="94">
        <f t="shared" si="6"/>
        <v>1881</v>
      </c>
      <c r="Y67" s="85" t="str">
        <f t="shared" si="7"/>
        <v/>
      </c>
      <c r="Z67" s="94">
        <f t="shared" si="8"/>
        <v>52668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66</v>
      </c>
      <c r="B68" s="134">
        <v>1</v>
      </c>
      <c r="C68" s="134" t="s">
        <v>878</v>
      </c>
      <c r="D68" s="135">
        <v>2700</v>
      </c>
      <c r="E68" s="133" t="s">
        <v>1134</v>
      </c>
      <c r="F68" s="82" t="s">
        <v>481</v>
      </c>
      <c r="G68" s="82" t="s">
        <v>482</v>
      </c>
      <c r="H68" s="84">
        <v>10</v>
      </c>
      <c r="I68" s="84">
        <v>2</v>
      </c>
      <c r="J68" s="84">
        <v>1</v>
      </c>
      <c r="K68" s="136">
        <f t="shared" ref="K68:K86" si="13">+I68*J68</f>
        <v>2</v>
      </c>
      <c r="L68" s="133" t="s">
        <v>3511</v>
      </c>
      <c r="M68" s="162"/>
      <c r="N68" s="162"/>
      <c r="O68" s="163"/>
      <c r="P68" s="164"/>
      <c r="Q68" s="165"/>
      <c r="R68" s="137">
        <f t="shared" ref="R68:R86" si="14">+I68</f>
        <v>2</v>
      </c>
      <c r="S68" s="170"/>
      <c r="T68" s="176" t="str">
        <f t="shared" si="5"/>
        <v/>
      </c>
      <c r="U68" s="94">
        <v>24</v>
      </c>
      <c r="V68" s="84">
        <v>365</v>
      </c>
      <c r="W68" s="85">
        <v>10</v>
      </c>
      <c r="X68" s="94">
        <f t="shared" ref="X68:X86" si="15">IFERROR(IF(H68="","",ROUNDDOWN(H68/1000*K68*U68*V68*W68,0)),"-")</f>
        <v>1752</v>
      </c>
      <c r="Y68" s="85" t="str">
        <f t="shared" ref="Y68:Y86" si="16">IFERROR(IF(Q68="","",ROUNDDOWN(Q68/1000*R68*U68*V68*W68,0)),"-")</f>
        <v/>
      </c>
      <c r="Z68" s="94">
        <f t="shared" ref="Z68:Z86" si="17">IFERROR(IF(H68="","",ROUNDDOWN(X68*$V$2,0)),"-")</f>
        <v>49056</v>
      </c>
      <c r="AA68" s="85" t="str">
        <f t="shared" ref="AA68:AA86" si="18">IFERROR(IF(Q68="","",ROUNDDOWN(Y68*$V$2,0)),"-")</f>
        <v/>
      </c>
      <c r="AB68" s="94" t="str">
        <f t="shared" ref="AB68:AB86" si="19">IFERROR(IF(Q68="","",ROUNDDOWN(X68-Y68,0)),"-")</f>
        <v/>
      </c>
      <c r="AC68" s="95" t="str">
        <f t="shared" ref="AC68:AC86" si="20">IFERROR(IF(Q68="","",ROUNDDOWN(Z68-AA68,0)),"-")</f>
        <v/>
      </c>
      <c r="AD68" s="178" t="str">
        <f t="shared" ref="AD68:AD86" si="21">IFERROR(IF(Q68="","",ROUNDDOWN(AB68*$AD$2,2)),"-")</f>
        <v/>
      </c>
    </row>
    <row r="69" spans="1:30" s="110" customFormat="1" ht="24.95" customHeight="1" x14ac:dyDescent="0.15">
      <c r="A69" s="133">
        <v>67</v>
      </c>
      <c r="B69" s="134">
        <v>1</v>
      </c>
      <c r="C69" s="134" t="s">
        <v>1119</v>
      </c>
      <c r="D69" s="135">
        <v>2700</v>
      </c>
      <c r="E69" s="133" t="s">
        <v>701</v>
      </c>
      <c r="F69" s="82" t="s">
        <v>711</v>
      </c>
      <c r="G69" s="82" t="s">
        <v>1008</v>
      </c>
      <c r="H69" s="84">
        <v>34</v>
      </c>
      <c r="I69" s="84">
        <v>1</v>
      </c>
      <c r="J69" s="84">
        <v>1</v>
      </c>
      <c r="K69" s="136">
        <f t="shared" si="13"/>
        <v>1</v>
      </c>
      <c r="L69" s="133" t="s">
        <v>3511</v>
      </c>
      <c r="M69" s="162"/>
      <c r="N69" s="162"/>
      <c r="O69" s="163"/>
      <c r="P69" s="164"/>
      <c r="Q69" s="165"/>
      <c r="R69" s="137">
        <f t="shared" si="14"/>
        <v>1</v>
      </c>
      <c r="S69" s="170"/>
      <c r="T69" s="176" t="str">
        <f t="shared" si="5"/>
        <v/>
      </c>
      <c r="U69" s="94">
        <v>8</v>
      </c>
      <c r="V69" s="84">
        <v>245</v>
      </c>
      <c r="W69" s="85">
        <v>10</v>
      </c>
      <c r="X69" s="94">
        <f t="shared" si="15"/>
        <v>666</v>
      </c>
      <c r="Y69" s="85" t="str">
        <f t="shared" si="16"/>
        <v/>
      </c>
      <c r="Z69" s="94">
        <f t="shared" si="17"/>
        <v>18648</v>
      </c>
      <c r="AA69" s="85" t="str">
        <f t="shared" si="18"/>
        <v/>
      </c>
      <c r="AB69" s="94" t="str">
        <f t="shared" si="19"/>
        <v/>
      </c>
      <c r="AC69" s="95" t="str">
        <f t="shared" si="20"/>
        <v/>
      </c>
      <c r="AD69" s="178" t="str">
        <f t="shared" si="21"/>
        <v/>
      </c>
    </row>
    <row r="70" spans="1:30" s="110" customFormat="1" ht="24.95" customHeight="1" x14ac:dyDescent="0.15">
      <c r="A70" s="133">
        <v>68</v>
      </c>
      <c r="B70" s="134">
        <v>1</v>
      </c>
      <c r="C70" s="134" t="s">
        <v>1120</v>
      </c>
      <c r="D70" s="135">
        <v>2700</v>
      </c>
      <c r="E70" s="133" t="s">
        <v>1136</v>
      </c>
      <c r="F70" s="82" t="s">
        <v>1054</v>
      </c>
      <c r="G70" s="82" t="s">
        <v>69</v>
      </c>
      <c r="H70" s="84">
        <v>24</v>
      </c>
      <c r="I70" s="84">
        <v>8</v>
      </c>
      <c r="J70" s="84">
        <v>1</v>
      </c>
      <c r="K70" s="136">
        <f t="shared" si="13"/>
        <v>8</v>
      </c>
      <c r="L70" s="133" t="s">
        <v>3511</v>
      </c>
      <c r="M70" s="162"/>
      <c r="N70" s="162"/>
      <c r="O70" s="163"/>
      <c r="P70" s="164"/>
      <c r="Q70" s="165"/>
      <c r="R70" s="137">
        <f t="shared" si="14"/>
        <v>8</v>
      </c>
      <c r="S70" s="170"/>
      <c r="T70" s="176" t="str">
        <f t="shared" si="5"/>
        <v/>
      </c>
      <c r="U70" s="94">
        <v>8</v>
      </c>
      <c r="V70" s="84">
        <v>245</v>
      </c>
      <c r="W70" s="85">
        <v>10</v>
      </c>
      <c r="X70" s="94">
        <f t="shared" si="15"/>
        <v>3763</v>
      </c>
      <c r="Y70" s="85" t="str">
        <f t="shared" si="16"/>
        <v/>
      </c>
      <c r="Z70" s="94">
        <f t="shared" si="17"/>
        <v>105364</v>
      </c>
      <c r="AA70" s="85" t="str">
        <f t="shared" si="18"/>
        <v/>
      </c>
      <c r="AB70" s="94" t="str">
        <f t="shared" si="19"/>
        <v/>
      </c>
      <c r="AC70" s="95" t="str">
        <f t="shared" si="20"/>
        <v/>
      </c>
      <c r="AD70" s="178" t="str">
        <f t="shared" si="21"/>
        <v/>
      </c>
    </row>
    <row r="71" spans="1:30" s="110" customFormat="1" ht="24.95" customHeight="1" x14ac:dyDescent="0.15">
      <c r="A71" s="133">
        <v>69</v>
      </c>
      <c r="B71" s="134">
        <v>1</v>
      </c>
      <c r="C71" s="134" t="s">
        <v>1120</v>
      </c>
      <c r="D71" s="135">
        <v>2700</v>
      </c>
      <c r="E71" s="133" t="s">
        <v>1147</v>
      </c>
      <c r="F71" s="82" t="s">
        <v>1152</v>
      </c>
      <c r="G71" s="82" t="s">
        <v>1153</v>
      </c>
      <c r="H71" s="84">
        <v>54</v>
      </c>
      <c r="I71" s="84">
        <v>16</v>
      </c>
      <c r="J71" s="84">
        <v>1</v>
      </c>
      <c r="K71" s="136">
        <f t="shared" si="13"/>
        <v>16</v>
      </c>
      <c r="L71" s="133" t="s">
        <v>3511</v>
      </c>
      <c r="M71" s="162"/>
      <c r="N71" s="162"/>
      <c r="O71" s="163"/>
      <c r="P71" s="164"/>
      <c r="Q71" s="165"/>
      <c r="R71" s="137">
        <f t="shared" si="14"/>
        <v>16</v>
      </c>
      <c r="S71" s="170"/>
      <c r="T71" s="176" t="str">
        <f t="shared" ref="T71:T86" si="22">IFERROR(IF(S71="","",R71*S71),"-")</f>
        <v/>
      </c>
      <c r="U71" s="94">
        <v>8</v>
      </c>
      <c r="V71" s="84">
        <v>245</v>
      </c>
      <c r="W71" s="85">
        <v>10</v>
      </c>
      <c r="X71" s="94">
        <f t="shared" si="15"/>
        <v>16934</v>
      </c>
      <c r="Y71" s="85" t="str">
        <f t="shared" si="16"/>
        <v/>
      </c>
      <c r="Z71" s="94">
        <f t="shared" si="17"/>
        <v>474152</v>
      </c>
      <c r="AA71" s="85" t="str">
        <f t="shared" si="18"/>
        <v/>
      </c>
      <c r="AB71" s="94" t="str">
        <f t="shared" si="19"/>
        <v/>
      </c>
      <c r="AC71" s="95" t="str">
        <f t="shared" si="20"/>
        <v/>
      </c>
      <c r="AD71" s="178" t="str">
        <f t="shared" si="21"/>
        <v/>
      </c>
    </row>
    <row r="72" spans="1:30" s="110" customFormat="1" ht="24.95" customHeight="1" x14ac:dyDescent="0.15">
      <c r="A72" s="133">
        <v>70</v>
      </c>
      <c r="B72" s="134">
        <v>1</v>
      </c>
      <c r="C72" s="143" t="s">
        <v>1120</v>
      </c>
      <c r="D72" s="150">
        <v>2700</v>
      </c>
      <c r="E72" s="142" t="s">
        <v>1135</v>
      </c>
      <c r="F72" s="144" t="s">
        <v>1154</v>
      </c>
      <c r="G72" s="144" t="s">
        <v>69</v>
      </c>
      <c r="H72" s="145">
        <v>32</v>
      </c>
      <c r="I72" s="145">
        <v>2</v>
      </c>
      <c r="J72" s="145">
        <v>1</v>
      </c>
      <c r="K72" s="136">
        <f t="shared" si="13"/>
        <v>2</v>
      </c>
      <c r="L72" s="142" t="s">
        <v>3511</v>
      </c>
      <c r="M72" s="162"/>
      <c r="N72" s="162"/>
      <c r="O72" s="163"/>
      <c r="P72" s="164"/>
      <c r="Q72" s="165"/>
      <c r="R72" s="137">
        <f t="shared" si="14"/>
        <v>2</v>
      </c>
      <c r="S72" s="170"/>
      <c r="T72" s="176" t="str">
        <f t="shared" si="22"/>
        <v/>
      </c>
      <c r="U72" s="94">
        <v>8</v>
      </c>
      <c r="V72" s="84">
        <v>245</v>
      </c>
      <c r="W72" s="85">
        <v>10</v>
      </c>
      <c r="X72" s="94">
        <f t="shared" si="15"/>
        <v>1254</v>
      </c>
      <c r="Y72" s="85" t="str">
        <f t="shared" si="16"/>
        <v/>
      </c>
      <c r="Z72" s="94">
        <f t="shared" si="17"/>
        <v>35112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71</v>
      </c>
      <c r="B73" s="134">
        <v>1</v>
      </c>
      <c r="C73" s="143" t="s">
        <v>1120</v>
      </c>
      <c r="D73" s="150">
        <v>2700</v>
      </c>
      <c r="E73" s="142" t="s">
        <v>1134</v>
      </c>
      <c r="F73" s="144" t="s">
        <v>481</v>
      </c>
      <c r="G73" s="144" t="s">
        <v>482</v>
      </c>
      <c r="H73" s="145">
        <v>10</v>
      </c>
      <c r="I73" s="145">
        <v>2</v>
      </c>
      <c r="J73" s="145">
        <v>1</v>
      </c>
      <c r="K73" s="136">
        <f t="shared" si="13"/>
        <v>2</v>
      </c>
      <c r="L73" s="142" t="s">
        <v>3511</v>
      </c>
      <c r="M73" s="162"/>
      <c r="N73" s="162"/>
      <c r="O73" s="163"/>
      <c r="P73" s="164"/>
      <c r="Q73" s="165"/>
      <c r="R73" s="137">
        <f t="shared" si="14"/>
        <v>2</v>
      </c>
      <c r="S73" s="170"/>
      <c r="T73" s="176" t="str">
        <f t="shared" si="22"/>
        <v/>
      </c>
      <c r="U73" s="94">
        <v>24</v>
      </c>
      <c r="V73" s="84">
        <v>365</v>
      </c>
      <c r="W73" s="85">
        <v>10</v>
      </c>
      <c r="X73" s="94">
        <f t="shared" si="15"/>
        <v>1752</v>
      </c>
      <c r="Y73" s="85" t="str">
        <f t="shared" si="16"/>
        <v/>
      </c>
      <c r="Z73" s="94">
        <f t="shared" si="17"/>
        <v>49056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72</v>
      </c>
      <c r="B74" s="134">
        <v>1</v>
      </c>
      <c r="C74" s="143" t="s">
        <v>1121</v>
      </c>
      <c r="D74" s="150">
        <v>2700</v>
      </c>
      <c r="E74" s="142" t="s">
        <v>699</v>
      </c>
      <c r="F74" s="144" t="s">
        <v>363</v>
      </c>
      <c r="G74" s="144" t="s">
        <v>639</v>
      </c>
      <c r="H74" s="145">
        <v>34</v>
      </c>
      <c r="I74" s="145">
        <v>2</v>
      </c>
      <c r="J74" s="145">
        <v>2</v>
      </c>
      <c r="K74" s="136">
        <f t="shared" si="13"/>
        <v>4</v>
      </c>
      <c r="L74" s="142" t="s">
        <v>3511</v>
      </c>
      <c r="M74" s="162"/>
      <c r="N74" s="162"/>
      <c r="O74" s="163"/>
      <c r="P74" s="164"/>
      <c r="Q74" s="165"/>
      <c r="R74" s="137">
        <f t="shared" si="14"/>
        <v>2</v>
      </c>
      <c r="S74" s="170"/>
      <c r="T74" s="176" t="str">
        <f t="shared" si="22"/>
        <v/>
      </c>
      <c r="U74" s="94">
        <v>8</v>
      </c>
      <c r="V74" s="84">
        <v>245</v>
      </c>
      <c r="W74" s="85">
        <v>10</v>
      </c>
      <c r="X74" s="94">
        <f t="shared" si="15"/>
        <v>2665</v>
      </c>
      <c r="Y74" s="85" t="str">
        <f t="shared" si="16"/>
        <v/>
      </c>
      <c r="Z74" s="94">
        <f t="shared" si="17"/>
        <v>74620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73</v>
      </c>
      <c r="B75" s="134">
        <v>1</v>
      </c>
      <c r="C75" s="143" t="s">
        <v>1122</v>
      </c>
      <c r="D75" s="150">
        <v>2700</v>
      </c>
      <c r="E75" s="142" t="s">
        <v>1143</v>
      </c>
      <c r="F75" s="144" t="s">
        <v>713</v>
      </c>
      <c r="G75" s="144" t="s">
        <v>75</v>
      </c>
      <c r="H75" s="145">
        <v>13</v>
      </c>
      <c r="I75" s="145">
        <v>11</v>
      </c>
      <c r="J75" s="145">
        <v>1</v>
      </c>
      <c r="K75" s="136">
        <f t="shared" si="13"/>
        <v>11</v>
      </c>
      <c r="L75" s="142" t="s">
        <v>3511</v>
      </c>
      <c r="M75" s="162"/>
      <c r="N75" s="162"/>
      <c r="O75" s="163"/>
      <c r="P75" s="164"/>
      <c r="Q75" s="165"/>
      <c r="R75" s="137">
        <f t="shared" si="14"/>
        <v>11</v>
      </c>
      <c r="S75" s="170"/>
      <c r="T75" s="176" t="str">
        <f t="shared" si="22"/>
        <v/>
      </c>
      <c r="U75" s="94">
        <v>8</v>
      </c>
      <c r="V75" s="84">
        <v>245</v>
      </c>
      <c r="W75" s="85">
        <v>10</v>
      </c>
      <c r="X75" s="94">
        <f t="shared" si="15"/>
        <v>2802</v>
      </c>
      <c r="Y75" s="85" t="str">
        <f t="shared" si="16"/>
        <v/>
      </c>
      <c r="Z75" s="94">
        <f t="shared" si="17"/>
        <v>78456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74</v>
      </c>
      <c r="B76" s="134">
        <v>1</v>
      </c>
      <c r="C76" s="143" t="s">
        <v>1123</v>
      </c>
      <c r="D76" s="150">
        <v>2700</v>
      </c>
      <c r="E76" s="142" t="s">
        <v>1038</v>
      </c>
      <c r="F76" s="144" t="s">
        <v>711</v>
      </c>
      <c r="G76" s="144" t="s">
        <v>712</v>
      </c>
      <c r="H76" s="145">
        <v>34</v>
      </c>
      <c r="I76" s="145">
        <v>1</v>
      </c>
      <c r="J76" s="145">
        <v>1</v>
      </c>
      <c r="K76" s="136">
        <f t="shared" si="13"/>
        <v>1</v>
      </c>
      <c r="L76" s="142" t="s">
        <v>3511</v>
      </c>
      <c r="M76" s="162"/>
      <c r="N76" s="162"/>
      <c r="O76" s="163"/>
      <c r="P76" s="164"/>
      <c r="Q76" s="165"/>
      <c r="R76" s="137">
        <f t="shared" si="14"/>
        <v>1</v>
      </c>
      <c r="S76" s="170"/>
      <c r="T76" s="176" t="str">
        <f t="shared" si="22"/>
        <v/>
      </c>
      <c r="U76" s="94">
        <v>2</v>
      </c>
      <c r="V76" s="84">
        <v>245</v>
      </c>
      <c r="W76" s="85">
        <v>10</v>
      </c>
      <c r="X76" s="94">
        <f t="shared" si="15"/>
        <v>166</v>
      </c>
      <c r="Y76" s="85" t="str">
        <f t="shared" si="16"/>
        <v/>
      </c>
      <c r="Z76" s="94">
        <f t="shared" si="17"/>
        <v>4648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75</v>
      </c>
      <c r="B77" s="134">
        <v>1</v>
      </c>
      <c r="C77" s="143" t="s">
        <v>1124</v>
      </c>
      <c r="D77" s="150">
        <v>2700</v>
      </c>
      <c r="E77" s="142" t="s">
        <v>1133</v>
      </c>
      <c r="F77" s="144" t="s">
        <v>1152</v>
      </c>
      <c r="G77" s="144" t="s">
        <v>1153</v>
      </c>
      <c r="H77" s="145">
        <v>54</v>
      </c>
      <c r="I77" s="145">
        <v>3</v>
      </c>
      <c r="J77" s="145">
        <v>1</v>
      </c>
      <c r="K77" s="136">
        <f t="shared" si="13"/>
        <v>3</v>
      </c>
      <c r="L77" s="142" t="s">
        <v>3511</v>
      </c>
      <c r="M77" s="162"/>
      <c r="N77" s="162"/>
      <c r="O77" s="163"/>
      <c r="P77" s="164"/>
      <c r="Q77" s="165"/>
      <c r="R77" s="137">
        <f t="shared" si="14"/>
        <v>3</v>
      </c>
      <c r="S77" s="170"/>
      <c r="T77" s="176" t="str">
        <f t="shared" si="22"/>
        <v/>
      </c>
      <c r="U77" s="94">
        <v>2</v>
      </c>
      <c r="V77" s="84">
        <v>245</v>
      </c>
      <c r="W77" s="85">
        <v>10</v>
      </c>
      <c r="X77" s="94">
        <f t="shared" si="15"/>
        <v>793</v>
      </c>
      <c r="Y77" s="85" t="str">
        <f t="shared" si="16"/>
        <v/>
      </c>
      <c r="Z77" s="94">
        <f t="shared" si="17"/>
        <v>22204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76</v>
      </c>
      <c r="B78" s="134">
        <v>1</v>
      </c>
      <c r="C78" s="143" t="s">
        <v>1124</v>
      </c>
      <c r="D78" s="150">
        <v>2700</v>
      </c>
      <c r="E78" s="142" t="s">
        <v>1134</v>
      </c>
      <c r="F78" s="144" t="s">
        <v>481</v>
      </c>
      <c r="G78" s="144" t="s">
        <v>482</v>
      </c>
      <c r="H78" s="145">
        <v>10</v>
      </c>
      <c r="I78" s="145">
        <v>1</v>
      </c>
      <c r="J78" s="145">
        <v>1</v>
      </c>
      <c r="K78" s="136">
        <f t="shared" si="13"/>
        <v>1</v>
      </c>
      <c r="L78" s="142" t="s">
        <v>3511</v>
      </c>
      <c r="M78" s="162"/>
      <c r="N78" s="162"/>
      <c r="O78" s="163"/>
      <c r="P78" s="164"/>
      <c r="Q78" s="165"/>
      <c r="R78" s="137">
        <f t="shared" si="14"/>
        <v>1</v>
      </c>
      <c r="S78" s="170"/>
      <c r="T78" s="176" t="str">
        <f t="shared" si="22"/>
        <v/>
      </c>
      <c r="U78" s="94">
        <v>24</v>
      </c>
      <c r="V78" s="84">
        <v>365</v>
      </c>
      <c r="W78" s="85">
        <v>10</v>
      </c>
      <c r="X78" s="94">
        <f t="shared" si="15"/>
        <v>876</v>
      </c>
      <c r="Y78" s="85" t="str">
        <f t="shared" si="16"/>
        <v/>
      </c>
      <c r="Z78" s="94">
        <f t="shared" si="17"/>
        <v>24528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77</v>
      </c>
      <c r="B79" s="134">
        <v>1</v>
      </c>
      <c r="C79" s="143" t="s">
        <v>1125</v>
      </c>
      <c r="D79" s="150">
        <v>2700</v>
      </c>
      <c r="E79" s="142" t="s">
        <v>1135</v>
      </c>
      <c r="F79" s="144" t="s">
        <v>1154</v>
      </c>
      <c r="G79" s="144" t="s">
        <v>69</v>
      </c>
      <c r="H79" s="145">
        <v>32</v>
      </c>
      <c r="I79" s="145">
        <v>2</v>
      </c>
      <c r="J79" s="145">
        <v>1</v>
      </c>
      <c r="K79" s="136">
        <f t="shared" si="13"/>
        <v>2</v>
      </c>
      <c r="L79" s="142" t="s">
        <v>3511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22"/>
        <v/>
      </c>
      <c r="U79" s="94">
        <v>2</v>
      </c>
      <c r="V79" s="84">
        <v>245</v>
      </c>
      <c r="W79" s="85">
        <v>10</v>
      </c>
      <c r="X79" s="94">
        <f t="shared" si="15"/>
        <v>313</v>
      </c>
      <c r="Y79" s="85" t="str">
        <f t="shared" si="16"/>
        <v/>
      </c>
      <c r="Z79" s="94">
        <f t="shared" si="17"/>
        <v>8764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78</v>
      </c>
      <c r="B80" s="134">
        <v>1</v>
      </c>
      <c r="C80" s="143" t="s">
        <v>1125</v>
      </c>
      <c r="D80" s="150">
        <v>2700</v>
      </c>
      <c r="E80" s="142" t="s">
        <v>1136</v>
      </c>
      <c r="F80" s="144" t="s">
        <v>1054</v>
      </c>
      <c r="G80" s="144" t="s">
        <v>69</v>
      </c>
      <c r="H80" s="145">
        <v>24</v>
      </c>
      <c r="I80" s="145">
        <v>3</v>
      </c>
      <c r="J80" s="145">
        <v>1</v>
      </c>
      <c r="K80" s="136">
        <f t="shared" si="13"/>
        <v>3</v>
      </c>
      <c r="L80" s="142" t="s">
        <v>3511</v>
      </c>
      <c r="M80" s="162"/>
      <c r="N80" s="162"/>
      <c r="O80" s="163"/>
      <c r="P80" s="164"/>
      <c r="Q80" s="165"/>
      <c r="R80" s="137">
        <f t="shared" si="14"/>
        <v>3</v>
      </c>
      <c r="S80" s="170"/>
      <c r="T80" s="176" t="str">
        <f t="shared" si="22"/>
        <v/>
      </c>
      <c r="U80" s="94">
        <v>2</v>
      </c>
      <c r="V80" s="84">
        <v>245</v>
      </c>
      <c r="W80" s="85">
        <v>10</v>
      </c>
      <c r="X80" s="94">
        <f t="shared" si="15"/>
        <v>352</v>
      </c>
      <c r="Y80" s="85" t="str">
        <f t="shared" si="16"/>
        <v/>
      </c>
      <c r="Z80" s="94">
        <f t="shared" si="17"/>
        <v>9856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79</v>
      </c>
      <c r="B81" s="134">
        <v>1</v>
      </c>
      <c r="C81" s="143" t="s">
        <v>1126</v>
      </c>
      <c r="D81" s="150">
        <v>2700</v>
      </c>
      <c r="E81" s="142" t="s">
        <v>1135</v>
      </c>
      <c r="F81" s="144" t="s">
        <v>1154</v>
      </c>
      <c r="G81" s="144" t="s">
        <v>69</v>
      </c>
      <c r="H81" s="145">
        <v>32</v>
      </c>
      <c r="I81" s="145">
        <v>2</v>
      </c>
      <c r="J81" s="145">
        <v>1</v>
      </c>
      <c r="K81" s="136">
        <f t="shared" si="13"/>
        <v>2</v>
      </c>
      <c r="L81" s="142" t="s">
        <v>3511</v>
      </c>
      <c r="M81" s="162"/>
      <c r="N81" s="162"/>
      <c r="O81" s="163"/>
      <c r="P81" s="164"/>
      <c r="Q81" s="165"/>
      <c r="R81" s="137">
        <f t="shared" si="14"/>
        <v>2</v>
      </c>
      <c r="S81" s="170"/>
      <c r="T81" s="176" t="str">
        <f t="shared" si="22"/>
        <v/>
      </c>
      <c r="U81" s="94">
        <v>8</v>
      </c>
      <c r="V81" s="84">
        <v>245</v>
      </c>
      <c r="W81" s="85">
        <v>10</v>
      </c>
      <c r="X81" s="94">
        <f t="shared" si="15"/>
        <v>1254</v>
      </c>
      <c r="Y81" s="85" t="str">
        <f t="shared" si="16"/>
        <v/>
      </c>
      <c r="Z81" s="94">
        <f t="shared" si="17"/>
        <v>35112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80</v>
      </c>
      <c r="B82" s="134">
        <v>1</v>
      </c>
      <c r="C82" s="143" t="s">
        <v>1127</v>
      </c>
      <c r="D82" s="150">
        <v>2700</v>
      </c>
      <c r="E82" s="142" t="s">
        <v>1049</v>
      </c>
      <c r="F82" s="144" t="s">
        <v>711</v>
      </c>
      <c r="G82" s="144" t="s">
        <v>1162</v>
      </c>
      <c r="H82" s="145">
        <v>34</v>
      </c>
      <c r="I82" s="145">
        <v>12</v>
      </c>
      <c r="J82" s="145">
        <v>1</v>
      </c>
      <c r="K82" s="136">
        <f t="shared" si="13"/>
        <v>12</v>
      </c>
      <c r="L82" s="142" t="s">
        <v>3511</v>
      </c>
      <c r="M82" s="162"/>
      <c r="N82" s="162"/>
      <c r="O82" s="163"/>
      <c r="P82" s="164"/>
      <c r="Q82" s="165"/>
      <c r="R82" s="137">
        <f t="shared" si="14"/>
        <v>12</v>
      </c>
      <c r="S82" s="170"/>
      <c r="T82" s="176" t="str">
        <f t="shared" si="22"/>
        <v/>
      </c>
      <c r="U82" s="94">
        <v>8</v>
      </c>
      <c r="V82" s="84">
        <v>245</v>
      </c>
      <c r="W82" s="85">
        <v>10</v>
      </c>
      <c r="X82" s="94">
        <f t="shared" si="15"/>
        <v>7996</v>
      </c>
      <c r="Y82" s="85" t="str">
        <f t="shared" si="16"/>
        <v/>
      </c>
      <c r="Z82" s="94">
        <f t="shared" si="17"/>
        <v>223888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81</v>
      </c>
      <c r="B83" s="134">
        <v>1</v>
      </c>
      <c r="C83" s="143" t="s">
        <v>1128</v>
      </c>
      <c r="D83" s="150">
        <v>2700</v>
      </c>
      <c r="E83" s="142" t="s">
        <v>1131</v>
      </c>
      <c r="F83" s="144" t="s">
        <v>1054</v>
      </c>
      <c r="G83" s="144" t="s">
        <v>1150</v>
      </c>
      <c r="H83" s="145">
        <v>24</v>
      </c>
      <c r="I83" s="145">
        <v>6</v>
      </c>
      <c r="J83" s="145">
        <v>1</v>
      </c>
      <c r="K83" s="136">
        <f t="shared" si="13"/>
        <v>6</v>
      </c>
      <c r="L83" s="142" t="s">
        <v>3511</v>
      </c>
      <c r="M83" s="162"/>
      <c r="N83" s="162"/>
      <c r="O83" s="163"/>
      <c r="P83" s="164"/>
      <c r="Q83" s="165"/>
      <c r="R83" s="137">
        <f t="shared" si="14"/>
        <v>6</v>
      </c>
      <c r="S83" s="170"/>
      <c r="T83" s="176" t="str">
        <f t="shared" si="22"/>
        <v/>
      </c>
      <c r="U83" s="94">
        <v>8</v>
      </c>
      <c r="V83" s="84">
        <v>245</v>
      </c>
      <c r="W83" s="85">
        <v>10</v>
      </c>
      <c r="X83" s="94">
        <f t="shared" si="15"/>
        <v>2822</v>
      </c>
      <c r="Y83" s="85" t="str">
        <f t="shared" si="16"/>
        <v/>
      </c>
      <c r="Z83" s="94">
        <f t="shared" si="17"/>
        <v>79016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82</v>
      </c>
      <c r="B84" s="134">
        <v>1</v>
      </c>
      <c r="C84" s="143" t="s">
        <v>1128</v>
      </c>
      <c r="D84" s="150">
        <v>2700</v>
      </c>
      <c r="E84" s="142" t="s">
        <v>1149</v>
      </c>
      <c r="F84" s="144" t="s">
        <v>1167</v>
      </c>
      <c r="G84" s="144" t="s">
        <v>180</v>
      </c>
      <c r="H84" s="145">
        <v>21</v>
      </c>
      <c r="I84" s="145">
        <v>10</v>
      </c>
      <c r="J84" s="145">
        <v>1</v>
      </c>
      <c r="K84" s="136">
        <f t="shared" si="13"/>
        <v>10</v>
      </c>
      <c r="L84" s="142" t="s">
        <v>3511</v>
      </c>
      <c r="M84" s="162"/>
      <c r="N84" s="162"/>
      <c r="O84" s="163"/>
      <c r="P84" s="164"/>
      <c r="Q84" s="165"/>
      <c r="R84" s="137">
        <f t="shared" si="14"/>
        <v>10</v>
      </c>
      <c r="S84" s="170"/>
      <c r="T84" s="176" t="str">
        <f t="shared" si="22"/>
        <v/>
      </c>
      <c r="U84" s="94">
        <v>8</v>
      </c>
      <c r="V84" s="84">
        <v>245</v>
      </c>
      <c r="W84" s="85">
        <v>10</v>
      </c>
      <c r="X84" s="94">
        <f t="shared" si="15"/>
        <v>4116</v>
      </c>
      <c r="Y84" s="85" t="str">
        <f t="shared" si="16"/>
        <v/>
      </c>
      <c r="Z84" s="94">
        <f t="shared" si="17"/>
        <v>115248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83</v>
      </c>
      <c r="B85" s="134">
        <v>1</v>
      </c>
      <c r="C85" s="143" t="s">
        <v>1129</v>
      </c>
      <c r="D85" s="150">
        <v>2700</v>
      </c>
      <c r="E85" s="142" t="s">
        <v>1049</v>
      </c>
      <c r="F85" s="144" t="s">
        <v>711</v>
      </c>
      <c r="G85" s="144" t="s">
        <v>1162</v>
      </c>
      <c r="H85" s="145">
        <v>34</v>
      </c>
      <c r="I85" s="145">
        <v>12</v>
      </c>
      <c r="J85" s="145">
        <v>1</v>
      </c>
      <c r="K85" s="136">
        <f t="shared" si="13"/>
        <v>12</v>
      </c>
      <c r="L85" s="142" t="s">
        <v>3511</v>
      </c>
      <c r="M85" s="162"/>
      <c r="N85" s="162"/>
      <c r="O85" s="163"/>
      <c r="P85" s="164"/>
      <c r="Q85" s="165"/>
      <c r="R85" s="137">
        <f t="shared" si="14"/>
        <v>12</v>
      </c>
      <c r="S85" s="170"/>
      <c r="T85" s="176" t="str">
        <f t="shared" si="22"/>
        <v/>
      </c>
      <c r="U85" s="94">
        <v>8</v>
      </c>
      <c r="V85" s="84">
        <v>245</v>
      </c>
      <c r="W85" s="85">
        <v>10</v>
      </c>
      <c r="X85" s="94">
        <f t="shared" si="15"/>
        <v>7996</v>
      </c>
      <c r="Y85" s="85" t="str">
        <f t="shared" si="16"/>
        <v/>
      </c>
      <c r="Z85" s="94">
        <f t="shared" si="17"/>
        <v>223888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84</v>
      </c>
      <c r="B86" s="134">
        <v>1</v>
      </c>
      <c r="C86" s="143" t="s">
        <v>1130</v>
      </c>
      <c r="D86" s="150">
        <v>2700</v>
      </c>
      <c r="E86" s="142" t="s">
        <v>1135</v>
      </c>
      <c r="F86" s="144" t="s">
        <v>1154</v>
      </c>
      <c r="G86" s="144" t="s">
        <v>69</v>
      </c>
      <c r="H86" s="145">
        <v>32</v>
      </c>
      <c r="I86" s="145">
        <v>4</v>
      </c>
      <c r="J86" s="145">
        <v>1</v>
      </c>
      <c r="K86" s="136">
        <f t="shared" si="13"/>
        <v>4</v>
      </c>
      <c r="L86" s="142" t="s">
        <v>3511</v>
      </c>
      <c r="M86" s="162"/>
      <c r="N86" s="162"/>
      <c r="O86" s="163"/>
      <c r="P86" s="164"/>
      <c r="Q86" s="165"/>
      <c r="R86" s="137">
        <f t="shared" si="14"/>
        <v>4</v>
      </c>
      <c r="S86" s="170"/>
      <c r="T86" s="176" t="str">
        <f t="shared" si="22"/>
        <v/>
      </c>
      <c r="U86" s="94">
        <v>2</v>
      </c>
      <c r="V86" s="84">
        <v>245</v>
      </c>
      <c r="W86" s="85">
        <v>10</v>
      </c>
      <c r="X86" s="94">
        <f t="shared" si="15"/>
        <v>627</v>
      </c>
      <c r="Y86" s="85" t="str">
        <f t="shared" si="16"/>
        <v/>
      </c>
      <c r="Z86" s="94">
        <f t="shared" si="17"/>
        <v>17556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/>
      <c r="B87" s="143"/>
      <c r="C87" s="143"/>
      <c r="D87" s="150"/>
      <c r="E87" s="142"/>
      <c r="F87" s="144"/>
      <c r="G87" s="144"/>
      <c r="H87" s="145"/>
      <c r="I87" s="145"/>
      <c r="J87" s="145"/>
      <c r="K87" s="151"/>
      <c r="L87" s="142"/>
      <c r="M87" s="146"/>
      <c r="N87" s="146"/>
      <c r="O87" s="143"/>
      <c r="P87" s="147"/>
      <c r="Q87" s="148"/>
      <c r="R87" s="152"/>
      <c r="S87" s="149"/>
      <c r="T87" s="149"/>
      <c r="U87" s="94"/>
      <c r="V87" s="84"/>
      <c r="W87" s="85"/>
      <c r="X87" s="153"/>
      <c r="Y87" s="154"/>
      <c r="Z87" s="153"/>
      <c r="AA87" s="154"/>
      <c r="AB87" s="153"/>
      <c r="AC87" s="155"/>
      <c r="AD87" s="154"/>
    </row>
    <row r="88" spans="1:30" s="110" customFormat="1" ht="24.95" customHeight="1" thickBot="1" x14ac:dyDescent="0.2">
      <c r="A88" s="97"/>
      <c r="B88" s="98"/>
      <c r="C88" s="98"/>
      <c r="D88" s="99"/>
      <c r="E88" s="97"/>
      <c r="F88" s="100"/>
      <c r="G88" s="100"/>
      <c r="H88" s="102"/>
      <c r="I88" s="102"/>
      <c r="J88" s="102"/>
      <c r="K88" s="157"/>
      <c r="L88" s="97"/>
      <c r="M88" s="104"/>
      <c r="N88" s="104"/>
      <c r="O88" s="98"/>
      <c r="P88" s="105"/>
      <c r="Q88" s="106"/>
      <c r="R88" s="158"/>
      <c r="S88" s="108"/>
      <c r="T88" s="108"/>
      <c r="U88" s="94"/>
      <c r="V88" s="84"/>
      <c r="W88" s="85"/>
      <c r="X88" s="109"/>
      <c r="Y88" s="103"/>
      <c r="Z88" s="109"/>
      <c r="AA88" s="103"/>
      <c r="AB88" s="109"/>
      <c r="AC88" s="159"/>
      <c r="AD88" s="103"/>
    </row>
    <row r="89" spans="1:30" ht="24.95" customHeight="1" thickBot="1" x14ac:dyDescent="0.2">
      <c r="M89" s="46"/>
      <c r="N89" s="46"/>
      <c r="O89" s="46"/>
      <c r="P89" s="46"/>
      <c r="Q89" s="46"/>
      <c r="R89" s="111"/>
      <c r="S89" s="253" t="s">
        <v>40</v>
      </c>
      <c r="T89" s="181" t="str">
        <f>IF(SUBTOTAL(9,T5:T88)=0,"",SUBTOTAL(9,T5:T88))</f>
        <v/>
      </c>
      <c r="U89" s="190"/>
      <c r="V89" s="191"/>
      <c r="W89" s="192"/>
      <c r="X89" s="182">
        <f t="shared" ref="X89:AD89" si="23">IF(SUBTOTAL(9,X5:X88)=0,"",SUBTOTAL(9,X5:X88))</f>
        <v>226710</v>
      </c>
      <c r="Y89" s="184" t="str">
        <f t="shared" si="23"/>
        <v/>
      </c>
      <c r="Z89" s="182">
        <f t="shared" si="23"/>
        <v>6347880</v>
      </c>
      <c r="AA89" s="184" t="str">
        <f t="shared" si="23"/>
        <v/>
      </c>
      <c r="AB89" s="182" t="str">
        <f t="shared" si="23"/>
        <v/>
      </c>
      <c r="AC89" s="183" t="str">
        <f t="shared" si="23"/>
        <v/>
      </c>
      <c r="AD89" s="186" t="str">
        <f t="shared" si="23"/>
        <v/>
      </c>
    </row>
    <row r="90" spans="1:30" ht="24.95" customHeight="1" thickBot="1" x14ac:dyDescent="0.2">
      <c r="S90" s="262" t="s">
        <v>3544</v>
      </c>
      <c r="T90" s="264"/>
    </row>
    <row r="91" spans="1:30" ht="24.95" customHeight="1" thickTop="1" thickBot="1" x14ac:dyDescent="0.2">
      <c r="S91" s="265" t="s">
        <v>3545</v>
      </c>
      <c r="T91" s="268" t="str">
        <f>IF(T89="","",T89+T90)</f>
        <v/>
      </c>
    </row>
    <row r="92" spans="1:30" ht="24.95" customHeight="1" thickTop="1" x14ac:dyDescent="0.15"/>
  </sheetData>
  <sheetProtection algorithmName="SHA-512" hashValue="50wzCRpaT9/znWDUYz8LrI+FTVwiWN2ETJplM5GrMWinFAtAnck3V6z2mLQHwsBPLmh1/K29npo0RquAB74qmA==" saltValue="egsuFyaG8Zldbf2moWyHvQ==" spinCount="100000" sheet="1" objects="1" scenarios="1" autoFilter="0"/>
  <autoFilter ref="A4:AD8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6">
    <cfRule type="containsBlanks" dxfId="371" priority="6" stopIfTrue="1">
      <formula>LEN(TRIM(M5))=0</formula>
    </cfRule>
  </conditionalFormatting>
  <conditionalFormatting sqref="S5">
    <cfRule type="containsBlanks" dxfId="370" priority="3">
      <formula>LEN(TRIM(S5))=0</formula>
    </cfRule>
  </conditionalFormatting>
  <conditionalFormatting sqref="S6:S86">
    <cfRule type="containsBlanks" dxfId="369" priority="2">
      <formula>LEN(TRIM(S6))=0</formula>
    </cfRule>
  </conditionalFormatting>
  <conditionalFormatting sqref="T90">
    <cfRule type="containsBlanks" dxfId="368" priority="1">
      <formula>LEN(TRIM(T90))=0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80C8-A1BC-4FA4-BA5B-115389A79BB2}">
  <sheetPr>
    <pageSetUpPr fitToPage="1"/>
  </sheetPr>
  <dimension ref="A1:AD78"/>
  <sheetViews>
    <sheetView showGridLines="0" zoomScale="85" zoomScaleNormal="8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25</v>
      </c>
      <c r="D1" s="41" t="s">
        <v>1</v>
      </c>
      <c r="E1" s="42" t="s">
        <v>1169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1168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1170</v>
      </c>
      <c r="D6" s="135">
        <v>2700</v>
      </c>
      <c r="E6" s="133" t="s">
        <v>380</v>
      </c>
      <c r="F6" s="82" t="s">
        <v>36</v>
      </c>
      <c r="G6" s="82" t="s">
        <v>142</v>
      </c>
      <c r="H6" s="84">
        <v>42</v>
      </c>
      <c r="I6" s="84">
        <v>6</v>
      </c>
      <c r="J6" s="84">
        <v>2</v>
      </c>
      <c r="K6" s="136">
        <f>+I6*J6</f>
        <v>12</v>
      </c>
      <c r="L6" s="133" t="s">
        <v>3511</v>
      </c>
      <c r="M6" s="162"/>
      <c r="N6" s="162"/>
      <c r="O6" s="163"/>
      <c r="P6" s="164"/>
      <c r="Q6" s="165"/>
      <c r="R6" s="137">
        <f>+I6</f>
        <v>6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9878</v>
      </c>
      <c r="Y6" s="85" t="str">
        <f>IFERROR(IF(Q6="","",ROUNDDOWN(Q6/1000*R6*U6*V6*W6,0)),"-")</f>
        <v/>
      </c>
      <c r="Z6" s="94">
        <f>IFERROR(IF(H6="","",ROUNDDOWN(X6*$V$2,0)),"-")</f>
        <v>276584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1171</v>
      </c>
      <c r="D7" s="135">
        <v>2700</v>
      </c>
      <c r="E7" s="133" t="s">
        <v>624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ref="K7:K70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26" si="4">+I7</f>
        <v>1</v>
      </c>
      <c r="S7" s="170"/>
      <c r="T7" s="176" t="str">
        <f t="shared" ref="T7:T70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26" si="6">IFERROR(IF(H7="","",ROUNDDOWN(H7/1000*K7*U7*V7*W7,0)),"-")</f>
        <v>294</v>
      </c>
      <c r="Y7" s="85" t="str">
        <f t="shared" ref="Y7:Y26" si="7">IFERROR(IF(Q7="","",ROUNDDOWN(Q7/1000*R7*U7*V7*W7,0)),"-")</f>
        <v/>
      </c>
      <c r="Z7" s="94">
        <f t="shared" ref="Z7:Z26" si="8">IFERROR(IF(H7="","",ROUNDDOWN(X7*$V$2,0)),"-")</f>
        <v>8232</v>
      </c>
      <c r="AA7" s="85" t="str">
        <f t="shared" ref="AA7:AA26" si="9">IFERROR(IF(Q7="","",ROUNDDOWN(Y7*$V$2,0)),"-")</f>
        <v/>
      </c>
      <c r="AB7" s="94" t="str">
        <f t="shared" ref="AB7:AB26" si="10">IFERROR(IF(Q7="","",ROUNDDOWN(X7-Y7,0)),"-")</f>
        <v/>
      </c>
      <c r="AC7" s="95" t="str">
        <f t="shared" ref="AC7:AC26" si="11">IFERROR(IF(Q7="","",ROUNDDOWN(Z7-AA7,0)),"-")</f>
        <v/>
      </c>
      <c r="AD7" s="178" t="str">
        <f t="shared" ref="AD7:AD26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1172</v>
      </c>
      <c r="D8" s="135">
        <v>2700</v>
      </c>
      <c r="E8" s="133" t="s">
        <v>1179</v>
      </c>
      <c r="F8" s="82" t="s">
        <v>173</v>
      </c>
      <c r="G8" s="82" t="s">
        <v>426</v>
      </c>
      <c r="H8" s="84">
        <v>22</v>
      </c>
      <c r="I8" s="84">
        <v>1</v>
      </c>
      <c r="J8" s="84">
        <v>2</v>
      </c>
      <c r="K8" s="136">
        <f>+I8*J8</f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862</v>
      </c>
      <c r="Y8" s="85" t="str">
        <f t="shared" si="7"/>
        <v/>
      </c>
      <c r="Z8" s="94">
        <f t="shared" si="8"/>
        <v>24136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853</v>
      </c>
      <c r="D9" s="135">
        <v>2700</v>
      </c>
      <c r="E9" s="133" t="s">
        <v>1179</v>
      </c>
      <c r="F9" s="82" t="s">
        <v>173</v>
      </c>
      <c r="G9" s="82" t="s">
        <v>426</v>
      </c>
      <c r="H9" s="84">
        <v>22</v>
      </c>
      <c r="I9" s="84">
        <v>1</v>
      </c>
      <c r="J9" s="84">
        <v>2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245</v>
      </c>
      <c r="W9" s="85">
        <v>10</v>
      </c>
      <c r="X9" s="94">
        <f t="shared" si="6"/>
        <v>215</v>
      </c>
      <c r="Y9" s="85" t="str">
        <f t="shared" si="7"/>
        <v/>
      </c>
      <c r="Z9" s="94">
        <f t="shared" si="8"/>
        <v>6020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1173</v>
      </c>
      <c r="D10" s="135">
        <v>2700</v>
      </c>
      <c r="E10" s="133" t="s">
        <v>1179</v>
      </c>
      <c r="F10" s="82" t="s">
        <v>173</v>
      </c>
      <c r="G10" s="82" t="s">
        <v>426</v>
      </c>
      <c r="H10" s="84">
        <v>22</v>
      </c>
      <c r="I10" s="84">
        <v>1</v>
      </c>
      <c r="J10" s="84">
        <v>2</v>
      </c>
      <c r="K10" s="136">
        <f t="shared" si="3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8</v>
      </c>
      <c r="V10" s="84">
        <v>245</v>
      </c>
      <c r="W10" s="85">
        <v>10</v>
      </c>
      <c r="X10" s="94">
        <f t="shared" si="6"/>
        <v>862</v>
      </c>
      <c r="Y10" s="85" t="str">
        <f t="shared" si="7"/>
        <v/>
      </c>
      <c r="Z10" s="94">
        <f t="shared" si="8"/>
        <v>24136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172</v>
      </c>
      <c r="D11" s="135">
        <v>2700</v>
      </c>
      <c r="E11" s="133" t="s">
        <v>1180</v>
      </c>
      <c r="F11" s="82" t="s">
        <v>24</v>
      </c>
      <c r="G11" s="82" t="s">
        <v>74</v>
      </c>
      <c r="H11" s="84">
        <v>42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411</v>
      </c>
      <c r="Y11" s="85" t="str">
        <f t="shared" si="7"/>
        <v/>
      </c>
      <c r="Z11" s="94">
        <f t="shared" si="8"/>
        <v>11508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1174</v>
      </c>
      <c r="D12" s="135">
        <v>2700</v>
      </c>
      <c r="E12" s="133" t="s">
        <v>1181</v>
      </c>
      <c r="F12" s="82" t="s">
        <v>36</v>
      </c>
      <c r="G12" s="82" t="s">
        <v>74</v>
      </c>
      <c r="H12" s="179">
        <v>42</v>
      </c>
      <c r="I12" s="84">
        <v>2</v>
      </c>
      <c r="J12" s="84">
        <v>2</v>
      </c>
      <c r="K12" s="136">
        <f t="shared" si="3"/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3292</v>
      </c>
      <c r="Y12" s="85" t="str">
        <f t="shared" si="7"/>
        <v/>
      </c>
      <c r="Z12" s="94">
        <f t="shared" si="8"/>
        <v>92176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1175</v>
      </c>
      <c r="D13" s="135">
        <v>2700</v>
      </c>
      <c r="E13" s="133" t="s">
        <v>365</v>
      </c>
      <c r="F13" s="82" t="s">
        <v>24</v>
      </c>
      <c r="G13" s="82" t="s">
        <v>49</v>
      </c>
      <c r="H13" s="84">
        <v>42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823</v>
      </c>
      <c r="Y13" s="85" t="str">
        <f t="shared" si="7"/>
        <v/>
      </c>
      <c r="Z13" s="94">
        <f t="shared" si="8"/>
        <v>23044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835</v>
      </c>
      <c r="D14" s="135">
        <v>2700</v>
      </c>
      <c r="E14" s="133" t="s">
        <v>1182</v>
      </c>
      <c r="F14" s="82" t="s">
        <v>36</v>
      </c>
      <c r="G14" s="82" t="s">
        <v>74</v>
      </c>
      <c r="H14" s="84">
        <v>42</v>
      </c>
      <c r="I14" s="84">
        <v>2</v>
      </c>
      <c r="J14" s="84">
        <v>2</v>
      </c>
      <c r="K14" s="136">
        <f t="shared" si="3"/>
        <v>4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3292</v>
      </c>
      <c r="Y14" s="85" t="str">
        <f t="shared" si="7"/>
        <v/>
      </c>
      <c r="Z14" s="94">
        <f t="shared" si="8"/>
        <v>92176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835</v>
      </c>
      <c r="D15" s="135">
        <v>2700</v>
      </c>
      <c r="E15" s="133" t="s">
        <v>1181</v>
      </c>
      <c r="F15" s="82" t="s">
        <v>36</v>
      </c>
      <c r="G15" s="82" t="s">
        <v>74</v>
      </c>
      <c r="H15" s="84">
        <v>42</v>
      </c>
      <c r="I15" s="84">
        <v>2</v>
      </c>
      <c r="J15" s="84">
        <v>2</v>
      </c>
      <c r="K15" s="136">
        <f t="shared" si="3"/>
        <v>4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8</v>
      </c>
      <c r="V15" s="84">
        <v>245</v>
      </c>
      <c r="W15" s="85">
        <v>10</v>
      </c>
      <c r="X15" s="94">
        <f t="shared" si="6"/>
        <v>3292</v>
      </c>
      <c r="Y15" s="85" t="str">
        <f t="shared" si="7"/>
        <v/>
      </c>
      <c r="Z15" s="94">
        <f t="shared" si="8"/>
        <v>92176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835</v>
      </c>
      <c r="D16" s="135">
        <v>2700</v>
      </c>
      <c r="E16" s="133" t="s">
        <v>1183</v>
      </c>
      <c r="F16" s="82" t="s">
        <v>24</v>
      </c>
      <c r="G16" s="82" t="s">
        <v>74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823</v>
      </c>
      <c r="Y16" s="85" t="str">
        <f t="shared" si="7"/>
        <v/>
      </c>
      <c r="Z16" s="94">
        <f t="shared" si="8"/>
        <v>23044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1176</v>
      </c>
      <c r="D17" s="135">
        <v>2700</v>
      </c>
      <c r="E17" s="133" t="s">
        <v>1184</v>
      </c>
      <c r="F17" s="82" t="s">
        <v>113</v>
      </c>
      <c r="G17" s="82" t="s">
        <v>114</v>
      </c>
      <c r="H17" s="84">
        <v>22</v>
      </c>
      <c r="I17" s="84">
        <v>1</v>
      </c>
      <c r="J17" s="84">
        <v>1</v>
      </c>
      <c r="K17" s="136">
        <f t="shared" si="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431</v>
      </c>
      <c r="Y17" s="85" t="str">
        <f t="shared" si="7"/>
        <v/>
      </c>
      <c r="Z17" s="94">
        <f t="shared" si="8"/>
        <v>12068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549</v>
      </c>
      <c r="D18" s="135">
        <v>2700</v>
      </c>
      <c r="E18" s="133" t="s">
        <v>1180</v>
      </c>
      <c r="F18" s="82" t="s">
        <v>24</v>
      </c>
      <c r="G18" s="82" t="s">
        <v>74</v>
      </c>
      <c r="H18" s="84">
        <v>42</v>
      </c>
      <c r="I18" s="84">
        <v>3</v>
      </c>
      <c r="J18" s="84">
        <v>1</v>
      </c>
      <c r="K18" s="136">
        <f t="shared" si="3"/>
        <v>3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3</v>
      </c>
      <c r="S18" s="170"/>
      <c r="T18" s="176" t="str">
        <f t="shared" si="5"/>
        <v/>
      </c>
      <c r="U18" s="94">
        <v>2</v>
      </c>
      <c r="V18" s="84">
        <v>245</v>
      </c>
      <c r="W18" s="85">
        <v>10</v>
      </c>
      <c r="X18" s="94">
        <f t="shared" si="6"/>
        <v>617</v>
      </c>
      <c r="Y18" s="85" t="str">
        <f t="shared" si="7"/>
        <v/>
      </c>
      <c r="Z18" s="94">
        <f t="shared" si="8"/>
        <v>17276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835</v>
      </c>
      <c r="D19" s="135">
        <v>2700</v>
      </c>
      <c r="E19" s="133" t="s">
        <v>1182</v>
      </c>
      <c r="F19" s="82" t="s">
        <v>36</v>
      </c>
      <c r="G19" s="82" t="s">
        <v>74</v>
      </c>
      <c r="H19" s="84">
        <v>42</v>
      </c>
      <c r="I19" s="84">
        <v>2</v>
      </c>
      <c r="J19" s="84">
        <v>2</v>
      </c>
      <c r="K19" s="136">
        <f t="shared" si="3"/>
        <v>4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3292</v>
      </c>
      <c r="Y19" s="85" t="str">
        <f t="shared" si="7"/>
        <v/>
      </c>
      <c r="Z19" s="94">
        <f t="shared" si="8"/>
        <v>92176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835</v>
      </c>
      <c r="D20" s="135">
        <v>2700</v>
      </c>
      <c r="E20" s="133" t="s">
        <v>1181</v>
      </c>
      <c r="F20" s="82" t="s">
        <v>36</v>
      </c>
      <c r="G20" s="82" t="s">
        <v>74</v>
      </c>
      <c r="H20" s="84">
        <v>42</v>
      </c>
      <c r="I20" s="84">
        <v>2</v>
      </c>
      <c r="J20" s="84">
        <v>1</v>
      </c>
      <c r="K20" s="136">
        <f t="shared" si="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1646</v>
      </c>
      <c r="Y20" s="85" t="str">
        <f t="shared" si="7"/>
        <v/>
      </c>
      <c r="Z20" s="94">
        <f t="shared" si="8"/>
        <v>46088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835</v>
      </c>
      <c r="D21" s="135">
        <v>2700</v>
      </c>
      <c r="E21" s="133" t="s">
        <v>1183</v>
      </c>
      <c r="F21" s="82" t="s">
        <v>24</v>
      </c>
      <c r="G21" s="82" t="s">
        <v>74</v>
      </c>
      <c r="H21" s="84">
        <v>42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823</v>
      </c>
      <c r="Y21" s="85" t="str">
        <f t="shared" si="7"/>
        <v/>
      </c>
      <c r="Z21" s="94">
        <f t="shared" si="8"/>
        <v>23044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835</v>
      </c>
      <c r="D22" s="135">
        <v>2700</v>
      </c>
      <c r="E22" s="133" t="s">
        <v>1182</v>
      </c>
      <c r="F22" s="82" t="s">
        <v>36</v>
      </c>
      <c r="G22" s="82" t="s">
        <v>74</v>
      </c>
      <c r="H22" s="84">
        <v>42</v>
      </c>
      <c r="I22" s="84">
        <v>2</v>
      </c>
      <c r="J22" s="84">
        <v>2</v>
      </c>
      <c r="K22" s="136">
        <f t="shared" si="3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3292</v>
      </c>
      <c r="Y22" s="85" t="str">
        <f t="shared" si="7"/>
        <v/>
      </c>
      <c r="Z22" s="94">
        <f t="shared" si="8"/>
        <v>92176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835</v>
      </c>
      <c r="D23" s="135">
        <v>2700</v>
      </c>
      <c r="E23" s="133" t="s">
        <v>1181</v>
      </c>
      <c r="F23" s="82" t="s">
        <v>36</v>
      </c>
      <c r="G23" s="82" t="s">
        <v>74</v>
      </c>
      <c r="H23" s="84">
        <v>42</v>
      </c>
      <c r="I23" s="84">
        <v>2</v>
      </c>
      <c r="J23" s="84">
        <v>2</v>
      </c>
      <c r="K23" s="136">
        <f t="shared" si="3"/>
        <v>4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3292</v>
      </c>
      <c r="Y23" s="85" t="str">
        <f t="shared" si="7"/>
        <v/>
      </c>
      <c r="Z23" s="94">
        <f t="shared" si="8"/>
        <v>92176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835</v>
      </c>
      <c r="D24" s="135">
        <v>2700</v>
      </c>
      <c r="E24" s="133" t="s">
        <v>1183</v>
      </c>
      <c r="F24" s="82" t="s">
        <v>24</v>
      </c>
      <c r="G24" s="82" t="s">
        <v>74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8</v>
      </c>
      <c r="V24" s="84">
        <v>245</v>
      </c>
      <c r="W24" s="85">
        <v>10</v>
      </c>
      <c r="X24" s="94">
        <f t="shared" si="6"/>
        <v>823</v>
      </c>
      <c r="Y24" s="85" t="str">
        <f t="shared" si="7"/>
        <v/>
      </c>
      <c r="Z24" s="94">
        <f t="shared" si="8"/>
        <v>23044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1177</v>
      </c>
      <c r="D25" s="135">
        <v>2700</v>
      </c>
      <c r="E25" s="133" t="s">
        <v>1185</v>
      </c>
      <c r="F25" s="82" t="s">
        <v>179</v>
      </c>
      <c r="G25" s="82" t="s">
        <v>1186</v>
      </c>
      <c r="H25" s="84">
        <v>60</v>
      </c>
      <c r="I25" s="84">
        <v>3</v>
      </c>
      <c r="J25" s="84">
        <v>1</v>
      </c>
      <c r="K25" s="136">
        <f t="shared" si="3"/>
        <v>3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3</v>
      </c>
      <c r="S25" s="170"/>
      <c r="T25" s="176" t="str">
        <f t="shared" si="5"/>
        <v/>
      </c>
      <c r="U25" s="94">
        <v>8</v>
      </c>
      <c r="V25" s="84">
        <v>245</v>
      </c>
      <c r="W25" s="85">
        <v>10</v>
      </c>
      <c r="X25" s="94">
        <f t="shared" si="6"/>
        <v>3528</v>
      </c>
      <c r="Y25" s="85" t="str">
        <f t="shared" si="7"/>
        <v/>
      </c>
      <c r="Z25" s="94">
        <f t="shared" si="8"/>
        <v>98784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1178</v>
      </c>
      <c r="D26" s="135">
        <v>2700</v>
      </c>
      <c r="E26" s="133" t="s">
        <v>1181</v>
      </c>
      <c r="F26" s="82" t="s">
        <v>36</v>
      </c>
      <c r="G26" s="82" t="s">
        <v>74</v>
      </c>
      <c r="H26" s="84">
        <v>42</v>
      </c>
      <c r="I26" s="84">
        <v>1</v>
      </c>
      <c r="J26" s="84">
        <v>2</v>
      </c>
      <c r="K26" s="136">
        <f t="shared" si="3"/>
        <v>2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1646</v>
      </c>
      <c r="Y26" s="85" t="str">
        <f t="shared" si="7"/>
        <v/>
      </c>
      <c r="Z26" s="94">
        <f t="shared" si="8"/>
        <v>46088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/>
      <c r="C27" s="202" t="s">
        <v>1187</v>
      </c>
      <c r="D27" s="135"/>
      <c r="E27" s="133"/>
      <c r="F27" s="82"/>
      <c r="G27" s="82"/>
      <c r="H27" s="84"/>
      <c r="I27" s="84"/>
      <c r="J27" s="84"/>
      <c r="K27" s="136"/>
      <c r="L27" s="133"/>
      <c r="M27" s="162"/>
      <c r="N27" s="162"/>
      <c r="O27" s="163"/>
      <c r="P27" s="164"/>
      <c r="Q27" s="165"/>
      <c r="R27" s="137"/>
      <c r="S27" s="170"/>
      <c r="T27" s="176" t="str">
        <f t="shared" si="5"/>
        <v/>
      </c>
      <c r="U27" s="94"/>
      <c r="V27" s="84"/>
      <c r="W27" s="85"/>
      <c r="X27" s="94" t="str">
        <f t="shared" ref="X27:X72" si="13">IFERROR(IF(H27="","",ROUNDDOWN(H27/1000*K27*U27*V27*W27,0)),"-")</f>
        <v/>
      </c>
      <c r="Y27" s="85" t="str">
        <f t="shared" ref="Y27:Y72" si="14">IFERROR(IF(Q27="","",ROUNDDOWN(Q27/1000*R27*U27*V27*W27,0)),"-")</f>
        <v/>
      </c>
      <c r="Z27" s="94" t="str">
        <f t="shared" ref="Z27:Z72" si="15">IFERROR(IF(H27="","",ROUNDDOWN(X27*$V$2,0)),"-")</f>
        <v/>
      </c>
      <c r="AA27" s="85" t="str">
        <f t="shared" ref="AA27:AA72" si="16">IFERROR(IF(Q27="","",ROUNDDOWN(Y27*$V$2,0)),"-")</f>
        <v/>
      </c>
      <c r="AB27" s="94" t="str">
        <f t="shared" ref="AB27:AB72" si="17">IFERROR(IF(Q27="","",ROUNDDOWN(X27-Y27,0)),"-")</f>
        <v/>
      </c>
      <c r="AC27" s="95" t="str">
        <f t="shared" ref="AC27:AC72" si="18">IFERROR(IF(Q27="","",ROUNDDOWN(Z27-AA27,0)),"-")</f>
        <v/>
      </c>
      <c r="AD27" s="178" t="str">
        <f t="shared" ref="AD27:AD72" si="19">IFERROR(IF(Q27="","",ROUNDDOWN(AB27*$AD$2,2)),"-")</f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214</v>
      </c>
      <c r="D28" s="135">
        <v>2700</v>
      </c>
      <c r="E28" s="133" t="s">
        <v>380</v>
      </c>
      <c r="F28" s="82" t="s">
        <v>36</v>
      </c>
      <c r="G28" s="82" t="s">
        <v>142</v>
      </c>
      <c r="H28" s="84">
        <v>42</v>
      </c>
      <c r="I28" s="84">
        <v>7</v>
      </c>
      <c r="J28" s="84">
        <v>2</v>
      </c>
      <c r="K28" s="136">
        <f t="shared" si="3"/>
        <v>14</v>
      </c>
      <c r="L28" s="133" t="s">
        <v>3511</v>
      </c>
      <c r="M28" s="162"/>
      <c r="N28" s="162"/>
      <c r="O28" s="163"/>
      <c r="P28" s="164"/>
      <c r="Q28" s="165"/>
      <c r="R28" s="137">
        <f t="shared" ref="R28:R72" si="20">+I28</f>
        <v>7</v>
      </c>
      <c r="S28" s="170"/>
      <c r="T28" s="176" t="str">
        <f t="shared" si="5"/>
        <v/>
      </c>
      <c r="U28" s="94">
        <v>8</v>
      </c>
      <c r="V28" s="84">
        <v>245</v>
      </c>
      <c r="W28" s="85">
        <v>10</v>
      </c>
      <c r="X28" s="94">
        <f t="shared" si="13"/>
        <v>11524</v>
      </c>
      <c r="Y28" s="85" t="str">
        <f t="shared" si="14"/>
        <v/>
      </c>
      <c r="Z28" s="94">
        <f t="shared" si="15"/>
        <v>322672</v>
      </c>
      <c r="AA28" s="85" t="str">
        <f t="shared" si="16"/>
        <v/>
      </c>
      <c r="AB28" s="94" t="str">
        <f t="shared" si="17"/>
        <v/>
      </c>
      <c r="AC28" s="95" t="str">
        <f t="shared" si="18"/>
        <v/>
      </c>
      <c r="AD28" s="178" t="str">
        <f t="shared" si="19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214</v>
      </c>
      <c r="D29" s="135">
        <v>2700</v>
      </c>
      <c r="E29" s="133" t="s">
        <v>1200</v>
      </c>
      <c r="F29" s="82" t="s">
        <v>36</v>
      </c>
      <c r="G29" s="82" t="s">
        <v>142</v>
      </c>
      <c r="H29" s="84">
        <v>42</v>
      </c>
      <c r="I29" s="84">
        <v>1</v>
      </c>
      <c r="J29" s="84">
        <v>2</v>
      </c>
      <c r="K29" s="136">
        <f t="shared" si="3"/>
        <v>2</v>
      </c>
      <c r="L29" s="133" t="s">
        <v>3511</v>
      </c>
      <c r="M29" s="162"/>
      <c r="N29" s="162"/>
      <c r="O29" s="163"/>
      <c r="P29" s="164"/>
      <c r="Q29" s="165"/>
      <c r="R29" s="137">
        <f t="shared" si="20"/>
        <v>1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13"/>
        <v>1646</v>
      </c>
      <c r="Y29" s="85" t="str">
        <f t="shared" si="14"/>
        <v/>
      </c>
      <c r="Z29" s="94">
        <f t="shared" si="15"/>
        <v>46088</v>
      </c>
      <c r="AA29" s="85" t="str">
        <f t="shared" si="16"/>
        <v/>
      </c>
      <c r="AB29" s="94" t="str">
        <f t="shared" si="17"/>
        <v/>
      </c>
      <c r="AC29" s="95" t="str">
        <f t="shared" si="18"/>
        <v/>
      </c>
      <c r="AD29" s="178" t="str">
        <f t="shared" si="19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1188</v>
      </c>
      <c r="D30" s="135">
        <v>2700</v>
      </c>
      <c r="E30" s="133" t="s">
        <v>1185</v>
      </c>
      <c r="F30" s="82" t="s">
        <v>179</v>
      </c>
      <c r="G30" s="82" t="s">
        <v>75</v>
      </c>
      <c r="H30" s="84">
        <v>60</v>
      </c>
      <c r="I30" s="84">
        <v>1</v>
      </c>
      <c r="J30" s="84">
        <v>1</v>
      </c>
      <c r="K30" s="136">
        <f t="shared" si="3"/>
        <v>1</v>
      </c>
      <c r="L30" s="133" t="s">
        <v>3511</v>
      </c>
      <c r="M30" s="162"/>
      <c r="N30" s="162"/>
      <c r="O30" s="163"/>
      <c r="P30" s="164"/>
      <c r="Q30" s="165"/>
      <c r="R30" s="137">
        <f t="shared" si="20"/>
        <v>1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13"/>
        <v>1176</v>
      </c>
      <c r="Y30" s="85" t="str">
        <f t="shared" si="14"/>
        <v/>
      </c>
      <c r="Z30" s="94">
        <f t="shared" si="15"/>
        <v>32928</v>
      </c>
      <c r="AA30" s="85" t="str">
        <f t="shared" si="16"/>
        <v/>
      </c>
      <c r="AB30" s="94" t="str">
        <f t="shared" si="17"/>
        <v/>
      </c>
      <c r="AC30" s="95" t="str">
        <f t="shared" si="18"/>
        <v/>
      </c>
      <c r="AD30" s="178" t="str">
        <f t="shared" si="19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1189</v>
      </c>
      <c r="D31" s="135">
        <v>2700</v>
      </c>
      <c r="E31" s="133" t="s">
        <v>1201</v>
      </c>
      <c r="F31" s="82" t="s">
        <v>414</v>
      </c>
      <c r="G31" s="82" t="s">
        <v>69</v>
      </c>
      <c r="H31" s="84">
        <v>18</v>
      </c>
      <c r="I31" s="84">
        <v>3</v>
      </c>
      <c r="J31" s="84">
        <v>1</v>
      </c>
      <c r="K31" s="136">
        <f t="shared" si="3"/>
        <v>3</v>
      </c>
      <c r="L31" s="133" t="s">
        <v>3511</v>
      </c>
      <c r="M31" s="162"/>
      <c r="N31" s="162"/>
      <c r="O31" s="163"/>
      <c r="P31" s="164"/>
      <c r="Q31" s="165"/>
      <c r="R31" s="137">
        <f t="shared" si="20"/>
        <v>3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13"/>
        <v>1058</v>
      </c>
      <c r="Y31" s="85" t="str">
        <f t="shared" si="14"/>
        <v/>
      </c>
      <c r="Z31" s="94">
        <f t="shared" si="15"/>
        <v>29624</v>
      </c>
      <c r="AA31" s="85" t="str">
        <f t="shared" si="16"/>
        <v/>
      </c>
      <c r="AB31" s="94" t="str">
        <f t="shared" si="17"/>
        <v/>
      </c>
      <c r="AC31" s="95" t="str">
        <f t="shared" si="18"/>
        <v/>
      </c>
      <c r="AD31" s="178" t="str">
        <f t="shared" si="19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607</v>
      </c>
      <c r="D32" s="135">
        <v>2700</v>
      </c>
      <c r="E32" s="133" t="s">
        <v>1202</v>
      </c>
      <c r="F32" s="82" t="s">
        <v>356</v>
      </c>
      <c r="G32" s="82" t="s">
        <v>69</v>
      </c>
      <c r="H32" s="84">
        <v>27</v>
      </c>
      <c r="I32" s="84">
        <v>11</v>
      </c>
      <c r="J32" s="84">
        <v>1</v>
      </c>
      <c r="K32" s="136">
        <f t="shared" si="3"/>
        <v>11</v>
      </c>
      <c r="L32" s="133" t="s">
        <v>3511</v>
      </c>
      <c r="M32" s="162"/>
      <c r="N32" s="162"/>
      <c r="O32" s="163"/>
      <c r="P32" s="164"/>
      <c r="Q32" s="165"/>
      <c r="R32" s="137">
        <f t="shared" si="20"/>
        <v>11</v>
      </c>
      <c r="S32" s="170"/>
      <c r="T32" s="176" t="str">
        <f t="shared" si="5"/>
        <v/>
      </c>
      <c r="U32" s="94">
        <v>8</v>
      </c>
      <c r="V32" s="84">
        <v>245</v>
      </c>
      <c r="W32" s="85">
        <v>10</v>
      </c>
      <c r="X32" s="94">
        <f t="shared" si="13"/>
        <v>5821</v>
      </c>
      <c r="Y32" s="85" t="str">
        <f t="shared" si="14"/>
        <v/>
      </c>
      <c r="Z32" s="94">
        <f t="shared" si="15"/>
        <v>162988</v>
      </c>
      <c r="AA32" s="85" t="str">
        <f t="shared" si="16"/>
        <v/>
      </c>
      <c r="AB32" s="94" t="str">
        <f t="shared" si="17"/>
        <v/>
      </c>
      <c r="AC32" s="95" t="str">
        <f t="shared" si="18"/>
        <v/>
      </c>
      <c r="AD32" s="178" t="str">
        <f t="shared" si="19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607</v>
      </c>
      <c r="D33" s="135">
        <v>2700</v>
      </c>
      <c r="E33" s="133" t="s">
        <v>1203</v>
      </c>
      <c r="F33" s="82" t="s">
        <v>511</v>
      </c>
      <c r="G33" s="82" t="s">
        <v>45</v>
      </c>
      <c r="H33" s="84" t="s">
        <v>46</v>
      </c>
      <c r="I33" s="84">
        <v>1</v>
      </c>
      <c r="J33" s="84">
        <v>1</v>
      </c>
      <c r="K33" s="136">
        <f t="shared" si="3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20"/>
        <v>1</v>
      </c>
      <c r="S33" s="170"/>
      <c r="T33" s="176" t="str">
        <f t="shared" si="5"/>
        <v/>
      </c>
      <c r="U33" s="94" t="s">
        <v>213</v>
      </c>
      <c r="V33" s="84" t="s">
        <v>213</v>
      </c>
      <c r="W33" s="85" t="s">
        <v>213</v>
      </c>
      <c r="X33" s="94" t="str">
        <f t="shared" si="13"/>
        <v>-</v>
      </c>
      <c r="Y33" s="85" t="str">
        <f t="shared" si="14"/>
        <v/>
      </c>
      <c r="Z33" s="94" t="str">
        <f t="shared" si="15"/>
        <v>-</v>
      </c>
      <c r="AA33" s="85" t="str">
        <f t="shared" si="16"/>
        <v/>
      </c>
      <c r="AB33" s="94" t="str">
        <f t="shared" si="17"/>
        <v/>
      </c>
      <c r="AC33" s="95" t="str">
        <f t="shared" si="18"/>
        <v/>
      </c>
      <c r="AD33" s="178" t="str">
        <f t="shared" si="19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607</v>
      </c>
      <c r="D34" s="135">
        <v>2700</v>
      </c>
      <c r="E34" s="133" t="s">
        <v>1204</v>
      </c>
      <c r="F34" s="82" t="s">
        <v>478</v>
      </c>
      <c r="G34" s="82" t="s">
        <v>479</v>
      </c>
      <c r="H34" s="84">
        <v>22</v>
      </c>
      <c r="I34" s="84">
        <v>1</v>
      </c>
      <c r="J34" s="84">
        <v>1</v>
      </c>
      <c r="K34" s="136">
        <f t="shared" si="3"/>
        <v>1</v>
      </c>
      <c r="L34" s="133" t="s">
        <v>3511</v>
      </c>
      <c r="M34" s="162"/>
      <c r="N34" s="162"/>
      <c r="O34" s="163"/>
      <c r="P34" s="164"/>
      <c r="Q34" s="165"/>
      <c r="R34" s="137">
        <f t="shared" si="20"/>
        <v>1</v>
      </c>
      <c r="S34" s="170"/>
      <c r="T34" s="176" t="str">
        <f t="shared" si="5"/>
        <v/>
      </c>
      <c r="U34" s="94">
        <v>24</v>
      </c>
      <c r="V34" s="84">
        <v>365</v>
      </c>
      <c r="W34" s="85">
        <v>10</v>
      </c>
      <c r="X34" s="94">
        <f t="shared" si="13"/>
        <v>1927</v>
      </c>
      <c r="Y34" s="85" t="str">
        <f t="shared" si="14"/>
        <v/>
      </c>
      <c r="Z34" s="94">
        <f t="shared" si="15"/>
        <v>53956</v>
      </c>
      <c r="AA34" s="85" t="str">
        <f t="shared" si="16"/>
        <v/>
      </c>
      <c r="AB34" s="94" t="str">
        <f t="shared" si="17"/>
        <v/>
      </c>
      <c r="AC34" s="95" t="str">
        <f t="shared" si="18"/>
        <v/>
      </c>
      <c r="AD34" s="178" t="str">
        <f t="shared" si="19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559</v>
      </c>
      <c r="D35" s="135">
        <v>2700</v>
      </c>
      <c r="E35" s="133" t="s">
        <v>365</v>
      </c>
      <c r="F35" s="82" t="s">
        <v>24</v>
      </c>
      <c r="G35" s="82" t="s">
        <v>49</v>
      </c>
      <c r="H35" s="84">
        <v>42</v>
      </c>
      <c r="I35" s="84">
        <v>1</v>
      </c>
      <c r="J35" s="84">
        <v>1</v>
      </c>
      <c r="K35" s="136">
        <f t="shared" si="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20"/>
        <v>1</v>
      </c>
      <c r="S35" s="170"/>
      <c r="T35" s="176" t="str">
        <f t="shared" si="5"/>
        <v/>
      </c>
      <c r="U35" s="94">
        <v>8</v>
      </c>
      <c r="V35" s="84">
        <v>245</v>
      </c>
      <c r="W35" s="85">
        <v>10</v>
      </c>
      <c r="X35" s="94">
        <f t="shared" si="13"/>
        <v>823</v>
      </c>
      <c r="Y35" s="85" t="str">
        <f t="shared" si="14"/>
        <v/>
      </c>
      <c r="Z35" s="94">
        <f t="shared" si="15"/>
        <v>23044</v>
      </c>
      <c r="AA35" s="85" t="str">
        <f t="shared" si="16"/>
        <v/>
      </c>
      <c r="AB35" s="94" t="str">
        <f t="shared" si="17"/>
        <v/>
      </c>
      <c r="AC35" s="95" t="str">
        <f t="shared" si="18"/>
        <v/>
      </c>
      <c r="AD35" s="178" t="str">
        <f t="shared" si="19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583</v>
      </c>
      <c r="D36" s="135">
        <v>2700</v>
      </c>
      <c r="E36" s="133" t="s">
        <v>1205</v>
      </c>
      <c r="F36" s="82" t="s">
        <v>206</v>
      </c>
      <c r="G36" s="82" t="s">
        <v>1219</v>
      </c>
      <c r="H36" s="84">
        <v>22</v>
      </c>
      <c r="I36" s="84">
        <v>1</v>
      </c>
      <c r="J36" s="84">
        <v>4</v>
      </c>
      <c r="K36" s="136">
        <f t="shared" si="3"/>
        <v>4</v>
      </c>
      <c r="L36" s="133" t="s">
        <v>3511</v>
      </c>
      <c r="M36" s="162"/>
      <c r="N36" s="162"/>
      <c r="O36" s="163"/>
      <c r="P36" s="164"/>
      <c r="Q36" s="165"/>
      <c r="R36" s="137">
        <f t="shared" si="20"/>
        <v>1</v>
      </c>
      <c r="S36" s="170"/>
      <c r="T36" s="176" t="str">
        <f t="shared" si="5"/>
        <v/>
      </c>
      <c r="U36" s="94">
        <v>8</v>
      </c>
      <c r="V36" s="84">
        <v>245</v>
      </c>
      <c r="W36" s="85">
        <v>10</v>
      </c>
      <c r="X36" s="94">
        <f t="shared" si="13"/>
        <v>1724</v>
      </c>
      <c r="Y36" s="85" t="str">
        <f t="shared" si="14"/>
        <v/>
      </c>
      <c r="Z36" s="94">
        <f t="shared" si="15"/>
        <v>48272</v>
      </c>
      <c r="AA36" s="85" t="str">
        <f t="shared" si="16"/>
        <v/>
      </c>
      <c r="AB36" s="94" t="str">
        <f t="shared" si="17"/>
        <v/>
      </c>
      <c r="AC36" s="95" t="str">
        <f t="shared" si="18"/>
        <v/>
      </c>
      <c r="AD36" s="178" t="str">
        <f t="shared" si="19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1190</v>
      </c>
      <c r="D37" s="135">
        <v>2700</v>
      </c>
      <c r="E37" s="133" t="s">
        <v>380</v>
      </c>
      <c r="F37" s="82" t="s">
        <v>36</v>
      </c>
      <c r="G37" s="82" t="s">
        <v>142</v>
      </c>
      <c r="H37" s="84">
        <v>42</v>
      </c>
      <c r="I37" s="84">
        <v>4</v>
      </c>
      <c r="J37" s="84">
        <v>2</v>
      </c>
      <c r="K37" s="136">
        <f t="shared" si="3"/>
        <v>8</v>
      </c>
      <c r="L37" s="133" t="s">
        <v>3511</v>
      </c>
      <c r="M37" s="162"/>
      <c r="N37" s="162"/>
      <c r="O37" s="163"/>
      <c r="P37" s="164"/>
      <c r="Q37" s="165"/>
      <c r="R37" s="137">
        <f t="shared" si="20"/>
        <v>4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13"/>
        <v>6585</v>
      </c>
      <c r="Y37" s="85" t="str">
        <f t="shared" si="14"/>
        <v/>
      </c>
      <c r="Z37" s="94">
        <f t="shared" si="15"/>
        <v>184380</v>
      </c>
      <c r="AA37" s="85" t="str">
        <f t="shared" si="16"/>
        <v/>
      </c>
      <c r="AB37" s="94" t="str">
        <f t="shared" si="17"/>
        <v/>
      </c>
      <c r="AC37" s="95" t="str">
        <f t="shared" si="18"/>
        <v/>
      </c>
      <c r="AD37" s="178" t="str">
        <f t="shared" si="19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1191</v>
      </c>
      <c r="D38" s="135">
        <v>2700</v>
      </c>
      <c r="E38" s="133" t="s">
        <v>1206</v>
      </c>
      <c r="F38" s="82" t="s">
        <v>1220</v>
      </c>
      <c r="G38" s="82" t="s">
        <v>1221</v>
      </c>
      <c r="H38" s="84">
        <v>22</v>
      </c>
      <c r="I38" s="84">
        <v>2</v>
      </c>
      <c r="J38" s="84">
        <v>6</v>
      </c>
      <c r="K38" s="136">
        <f t="shared" si="3"/>
        <v>12</v>
      </c>
      <c r="L38" s="133" t="s">
        <v>3511</v>
      </c>
      <c r="M38" s="162"/>
      <c r="N38" s="162"/>
      <c r="O38" s="163"/>
      <c r="P38" s="164"/>
      <c r="Q38" s="165"/>
      <c r="R38" s="137">
        <f t="shared" si="20"/>
        <v>2</v>
      </c>
      <c r="S38" s="170"/>
      <c r="T38" s="176" t="str">
        <f t="shared" si="5"/>
        <v/>
      </c>
      <c r="U38" s="94">
        <v>8</v>
      </c>
      <c r="V38" s="84">
        <v>245</v>
      </c>
      <c r="W38" s="85">
        <v>10</v>
      </c>
      <c r="X38" s="94">
        <f t="shared" si="13"/>
        <v>5174</v>
      </c>
      <c r="Y38" s="85" t="str">
        <f t="shared" si="14"/>
        <v/>
      </c>
      <c r="Z38" s="94">
        <f t="shared" si="15"/>
        <v>144872</v>
      </c>
      <c r="AA38" s="85" t="str">
        <f t="shared" si="16"/>
        <v/>
      </c>
      <c r="AB38" s="94" t="str">
        <f t="shared" si="17"/>
        <v/>
      </c>
      <c r="AC38" s="95" t="str">
        <f t="shared" si="18"/>
        <v/>
      </c>
      <c r="AD38" s="178" t="str">
        <f t="shared" si="19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200</v>
      </c>
      <c r="D39" s="135">
        <v>2700</v>
      </c>
      <c r="E39" s="133" t="s">
        <v>380</v>
      </c>
      <c r="F39" s="82" t="s">
        <v>36</v>
      </c>
      <c r="G39" s="82" t="s">
        <v>142</v>
      </c>
      <c r="H39" s="84">
        <v>42</v>
      </c>
      <c r="I39" s="84">
        <v>4</v>
      </c>
      <c r="J39" s="84">
        <v>2</v>
      </c>
      <c r="K39" s="136">
        <f t="shared" si="3"/>
        <v>8</v>
      </c>
      <c r="L39" s="133" t="s">
        <v>3511</v>
      </c>
      <c r="M39" s="162"/>
      <c r="N39" s="162"/>
      <c r="O39" s="163"/>
      <c r="P39" s="164"/>
      <c r="Q39" s="165"/>
      <c r="R39" s="137">
        <f t="shared" si="20"/>
        <v>4</v>
      </c>
      <c r="S39" s="170"/>
      <c r="T39" s="176" t="str">
        <f t="shared" si="5"/>
        <v/>
      </c>
      <c r="U39" s="94">
        <v>8</v>
      </c>
      <c r="V39" s="84">
        <v>245</v>
      </c>
      <c r="W39" s="85">
        <v>10</v>
      </c>
      <c r="X39" s="94">
        <f t="shared" si="13"/>
        <v>6585</v>
      </c>
      <c r="Y39" s="85" t="str">
        <f t="shared" si="14"/>
        <v/>
      </c>
      <c r="Z39" s="94">
        <f t="shared" si="15"/>
        <v>184380</v>
      </c>
      <c r="AA39" s="85" t="str">
        <f t="shared" si="16"/>
        <v/>
      </c>
      <c r="AB39" s="94" t="str">
        <f t="shared" si="17"/>
        <v/>
      </c>
      <c r="AC39" s="95" t="str">
        <f t="shared" si="18"/>
        <v/>
      </c>
      <c r="AD39" s="178" t="str">
        <f t="shared" si="19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200</v>
      </c>
      <c r="D40" s="135">
        <v>2700</v>
      </c>
      <c r="E40" s="133" t="s">
        <v>1200</v>
      </c>
      <c r="F40" s="82" t="s">
        <v>36</v>
      </c>
      <c r="G40" s="82" t="s">
        <v>142</v>
      </c>
      <c r="H40" s="84">
        <v>42</v>
      </c>
      <c r="I40" s="84">
        <v>2</v>
      </c>
      <c r="J40" s="84">
        <v>2</v>
      </c>
      <c r="K40" s="136">
        <f t="shared" si="3"/>
        <v>4</v>
      </c>
      <c r="L40" s="133" t="s">
        <v>3511</v>
      </c>
      <c r="M40" s="162"/>
      <c r="N40" s="162"/>
      <c r="O40" s="163"/>
      <c r="P40" s="164"/>
      <c r="Q40" s="165"/>
      <c r="R40" s="137">
        <f t="shared" si="20"/>
        <v>2</v>
      </c>
      <c r="S40" s="170"/>
      <c r="T40" s="176" t="str">
        <f t="shared" si="5"/>
        <v/>
      </c>
      <c r="U40" s="94">
        <v>8</v>
      </c>
      <c r="V40" s="84">
        <v>245</v>
      </c>
      <c r="W40" s="85">
        <v>10</v>
      </c>
      <c r="X40" s="94">
        <f t="shared" si="13"/>
        <v>3292</v>
      </c>
      <c r="Y40" s="85" t="str">
        <f t="shared" si="14"/>
        <v/>
      </c>
      <c r="Z40" s="94">
        <f t="shared" si="15"/>
        <v>92176</v>
      </c>
      <c r="AA40" s="85" t="str">
        <f t="shared" si="16"/>
        <v/>
      </c>
      <c r="AB40" s="94" t="str">
        <f t="shared" si="17"/>
        <v/>
      </c>
      <c r="AC40" s="95" t="str">
        <f t="shared" si="18"/>
        <v/>
      </c>
      <c r="AD40" s="178" t="str">
        <f t="shared" si="19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200</v>
      </c>
      <c r="D41" s="135">
        <v>2700</v>
      </c>
      <c r="E41" s="133" t="s">
        <v>1207</v>
      </c>
      <c r="F41" s="82" t="s">
        <v>36</v>
      </c>
      <c r="G41" s="82" t="s">
        <v>74</v>
      </c>
      <c r="H41" s="84">
        <v>42</v>
      </c>
      <c r="I41" s="84">
        <v>1</v>
      </c>
      <c r="J41" s="84">
        <v>2</v>
      </c>
      <c r="K41" s="136">
        <f t="shared" si="3"/>
        <v>2</v>
      </c>
      <c r="L41" s="133" t="s">
        <v>3511</v>
      </c>
      <c r="M41" s="162"/>
      <c r="N41" s="162"/>
      <c r="O41" s="163"/>
      <c r="P41" s="164"/>
      <c r="Q41" s="165"/>
      <c r="R41" s="137">
        <f t="shared" si="20"/>
        <v>1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13"/>
        <v>1646</v>
      </c>
      <c r="Y41" s="85" t="str">
        <f t="shared" si="14"/>
        <v/>
      </c>
      <c r="Z41" s="94">
        <f t="shared" si="15"/>
        <v>46088</v>
      </c>
      <c r="AA41" s="85" t="str">
        <f t="shared" si="16"/>
        <v/>
      </c>
      <c r="AB41" s="94" t="str">
        <f t="shared" si="17"/>
        <v/>
      </c>
      <c r="AC41" s="95" t="str">
        <f t="shared" si="18"/>
        <v/>
      </c>
      <c r="AD41" s="178" t="str">
        <f t="shared" si="19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200</v>
      </c>
      <c r="D42" s="135">
        <v>2700</v>
      </c>
      <c r="E42" s="133" t="s">
        <v>1208</v>
      </c>
      <c r="F42" s="82" t="s">
        <v>36</v>
      </c>
      <c r="G42" s="82" t="s">
        <v>74</v>
      </c>
      <c r="H42" s="84">
        <v>42</v>
      </c>
      <c r="I42" s="84">
        <v>2</v>
      </c>
      <c r="J42" s="84">
        <v>2</v>
      </c>
      <c r="K42" s="136">
        <f t="shared" si="3"/>
        <v>4</v>
      </c>
      <c r="L42" s="133" t="s">
        <v>3511</v>
      </c>
      <c r="M42" s="162"/>
      <c r="N42" s="162"/>
      <c r="O42" s="163"/>
      <c r="P42" s="164"/>
      <c r="Q42" s="165"/>
      <c r="R42" s="137">
        <f t="shared" si="20"/>
        <v>2</v>
      </c>
      <c r="S42" s="170"/>
      <c r="T42" s="176" t="str">
        <f t="shared" si="5"/>
        <v/>
      </c>
      <c r="U42" s="94">
        <v>8</v>
      </c>
      <c r="V42" s="84">
        <v>245</v>
      </c>
      <c r="W42" s="85">
        <v>10</v>
      </c>
      <c r="X42" s="94">
        <f t="shared" si="13"/>
        <v>3292</v>
      </c>
      <c r="Y42" s="85" t="str">
        <f t="shared" si="14"/>
        <v/>
      </c>
      <c r="Z42" s="94">
        <f t="shared" si="15"/>
        <v>92176</v>
      </c>
      <c r="AA42" s="85" t="str">
        <f t="shared" si="16"/>
        <v/>
      </c>
      <c r="AB42" s="94" t="str">
        <f t="shared" si="17"/>
        <v/>
      </c>
      <c r="AC42" s="95" t="str">
        <f t="shared" si="18"/>
        <v/>
      </c>
      <c r="AD42" s="178" t="str">
        <f t="shared" si="19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200</v>
      </c>
      <c r="D43" s="135">
        <v>2700</v>
      </c>
      <c r="E43" s="133" t="s">
        <v>1204</v>
      </c>
      <c r="F43" s="82" t="s">
        <v>478</v>
      </c>
      <c r="G43" s="82" t="s">
        <v>479</v>
      </c>
      <c r="H43" s="84">
        <v>22</v>
      </c>
      <c r="I43" s="84">
        <v>1</v>
      </c>
      <c r="J43" s="84">
        <v>1</v>
      </c>
      <c r="K43" s="136">
        <f t="shared" si="3"/>
        <v>1</v>
      </c>
      <c r="L43" s="133" t="s">
        <v>3511</v>
      </c>
      <c r="M43" s="162"/>
      <c r="N43" s="162"/>
      <c r="O43" s="163"/>
      <c r="P43" s="164"/>
      <c r="Q43" s="165"/>
      <c r="R43" s="137">
        <f t="shared" si="20"/>
        <v>1</v>
      </c>
      <c r="S43" s="170"/>
      <c r="T43" s="176" t="str">
        <f t="shared" si="5"/>
        <v/>
      </c>
      <c r="U43" s="94">
        <v>24</v>
      </c>
      <c r="V43" s="84">
        <v>365</v>
      </c>
      <c r="W43" s="85">
        <v>10</v>
      </c>
      <c r="X43" s="94">
        <f t="shared" si="13"/>
        <v>1927</v>
      </c>
      <c r="Y43" s="85" t="str">
        <f t="shared" si="14"/>
        <v/>
      </c>
      <c r="Z43" s="94">
        <f t="shared" si="15"/>
        <v>53956</v>
      </c>
      <c r="AA43" s="85" t="str">
        <f t="shared" si="16"/>
        <v/>
      </c>
      <c r="AB43" s="94" t="str">
        <f t="shared" si="17"/>
        <v/>
      </c>
      <c r="AC43" s="95" t="str">
        <f t="shared" si="18"/>
        <v/>
      </c>
      <c r="AD43" s="178" t="str">
        <f t="shared" si="19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771</v>
      </c>
      <c r="D44" s="135">
        <v>2700</v>
      </c>
      <c r="E44" s="133" t="s">
        <v>1209</v>
      </c>
      <c r="F44" s="82" t="s">
        <v>36</v>
      </c>
      <c r="G44" s="82" t="s">
        <v>79</v>
      </c>
      <c r="H44" s="84">
        <v>42</v>
      </c>
      <c r="I44" s="84">
        <v>9</v>
      </c>
      <c r="J44" s="84">
        <v>2</v>
      </c>
      <c r="K44" s="136">
        <f t="shared" si="3"/>
        <v>18</v>
      </c>
      <c r="L44" s="133" t="s">
        <v>3511</v>
      </c>
      <c r="M44" s="162"/>
      <c r="N44" s="162"/>
      <c r="O44" s="163"/>
      <c r="P44" s="164"/>
      <c r="Q44" s="165"/>
      <c r="R44" s="137">
        <f t="shared" si="20"/>
        <v>9</v>
      </c>
      <c r="S44" s="170"/>
      <c r="T44" s="176" t="str">
        <f t="shared" si="5"/>
        <v/>
      </c>
      <c r="U44" s="94">
        <v>8</v>
      </c>
      <c r="V44" s="84">
        <v>245</v>
      </c>
      <c r="W44" s="85">
        <v>10</v>
      </c>
      <c r="X44" s="94">
        <f t="shared" si="13"/>
        <v>14817</v>
      </c>
      <c r="Y44" s="85" t="str">
        <f t="shared" si="14"/>
        <v/>
      </c>
      <c r="Z44" s="94">
        <f t="shared" si="15"/>
        <v>414876</v>
      </c>
      <c r="AA44" s="85" t="str">
        <f t="shared" si="16"/>
        <v/>
      </c>
      <c r="AB44" s="94" t="str">
        <f t="shared" si="17"/>
        <v/>
      </c>
      <c r="AC44" s="95" t="str">
        <f t="shared" si="18"/>
        <v/>
      </c>
      <c r="AD44" s="178" t="str">
        <f t="shared" si="19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771</v>
      </c>
      <c r="D45" s="135">
        <v>2700</v>
      </c>
      <c r="E45" s="133" t="s">
        <v>1210</v>
      </c>
      <c r="F45" s="82" t="s">
        <v>36</v>
      </c>
      <c r="G45" s="82" t="s">
        <v>79</v>
      </c>
      <c r="H45" s="84">
        <v>42</v>
      </c>
      <c r="I45" s="84">
        <v>3</v>
      </c>
      <c r="J45" s="84">
        <v>2</v>
      </c>
      <c r="K45" s="136">
        <f t="shared" si="3"/>
        <v>6</v>
      </c>
      <c r="L45" s="133" t="s">
        <v>3511</v>
      </c>
      <c r="M45" s="162"/>
      <c r="N45" s="162"/>
      <c r="O45" s="163"/>
      <c r="P45" s="164"/>
      <c r="Q45" s="165"/>
      <c r="R45" s="137">
        <f t="shared" si="20"/>
        <v>3</v>
      </c>
      <c r="S45" s="170"/>
      <c r="T45" s="176" t="str">
        <f t="shared" si="5"/>
        <v/>
      </c>
      <c r="U45" s="94">
        <v>8</v>
      </c>
      <c r="V45" s="84">
        <v>245</v>
      </c>
      <c r="W45" s="85">
        <v>10</v>
      </c>
      <c r="X45" s="94">
        <f t="shared" si="13"/>
        <v>4939</v>
      </c>
      <c r="Y45" s="85" t="str">
        <f t="shared" si="14"/>
        <v/>
      </c>
      <c r="Z45" s="94">
        <f t="shared" si="15"/>
        <v>138292</v>
      </c>
      <c r="AA45" s="85" t="str">
        <f t="shared" si="16"/>
        <v/>
      </c>
      <c r="AB45" s="94" t="str">
        <f t="shared" si="17"/>
        <v/>
      </c>
      <c r="AC45" s="95" t="str">
        <f t="shared" si="18"/>
        <v/>
      </c>
      <c r="AD45" s="178" t="str">
        <f t="shared" si="19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195</v>
      </c>
      <c r="D46" s="135">
        <v>2700</v>
      </c>
      <c r="E46" s="133" t="s">
        <v>1211</v>
      </c>
      <c r="F46" s="82" t="s">
        <v>542</v>
      </c>
      <c r="G46" s="82" t="s">
        <v>1222</v>
      </c>
      <c r="H46" s="84">
        <v>22</v>
      </c>
      <c r="I46" s="84">
        <v>4</v>
      </c>
      <c r="J46" s="84">
        <v>5</v>
      </c>
      <c r="K46" s="136">
        <f t="shared" si="3"/>
        <v>20</v>
      </c>
      <c r="L46" s="133" t="s">
        <v>3511</v>
      </c>
      <c r="M46" s="162"/>
      <c r="N46" s="162"/>
      <c r="O46" s="163"/>
      <c r="P46" s="164"/>
      <c r="Q46" s="165"/>
      <c r="R46" s="137">
        <f t="shared" si="20"/>
        <v>4</v>
      </c>
      <c r="S46" s="170"/>
      <c r="T46" s="176" t="str">
        <f t="shared" si="5"/>
        <v/>
      </c>
      <c r="U46" s="94">
        <v>8</v>
      </c>
      <c r="V46" s="84">
        <v>245</v>
      </c>
      <c r="W46" s="85">
        <v>10</v>
      </c>
      <c r="X46" s="94">
        <f t="shared" si="13"/>
        <v>8624</v>
      </c>
      <c r="Y46" s="85" t="str">
        <f t="shared" si="14"/>
        <v/>
      </c>
      <c r="Z46" s="94">
        <f t="shared" si="15"/>
        <v>241472</v>
      </c>
      <c r="AA46" s="85" t="str">
        <f t="shared" si="16"/>
        <v/>
      </c>
      <c r="AB46" s="94" t="str">
        <f t="shared" si="17"/>
        <v/>
      </c>
      <c r="AC46" s="95" t="str">
        <f t="shared" si="18"/>
        <v/>
      </c>
      <c r="AD46" s="178" t="str">
        <f t="shared" si="19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195</v>
      </c>
      <c r="D47" s="135">
        <v>2700</v>
      </c>
      <c r="E47" s="133" t="s">
        <v>1203</v>
      </c>
      <c r="F47" s="82" t="s">
        <v>511</v>
      </c>
      <c r="G47" s="82" t="s">
        <v>45</v>
      </c>
      <c r="H47" s="84" t="s">
        <v>46</v>
      </c>
      <c r="I47" s="84">
        <v>1</v>
      </c>
      <c r="J47" s="84">
        <v>1</v>
      </c>
      <c r="K47" s="136">
        <f t="shared" si="3"/>
        <v>1</v>
      </c>
      <c r="L47" s="133" t="s">
        <v>3511</v>
      </c>
      <c r="M47" s="162"/>
      <c r="N47" s="162"/>
      <c r="O47" s="163"/>
      <c r="P47" s="164"/>
      <c r="Q47" s="165"/>
      <c r="R47" s="137">
        <f t="shared" si="20"/>
        <v>1</v>
      </c>
      <c r="S47" s="170"/>
      <c r="T47" s="176" t="str">
        <f t="shared" si="5"/>
        <v/>
      </c>
      <c r="U47" s="94" t="s">
        <v>213</v>
      </c>
      <c r="V47" s="84" t="s">
        <v>213</v>
      </c>
      <c r="W47" s="85" t="s">
        <v>213</v>
      </c>
      <c r="X47" s="94" t="str">
        <f t="shared" si="13"/>
        <v>-</v>
      </c>
      <c r="Y47" s="85" t="str">
        <f t="shared" si="14"/>
        <v/>
      </c>
      <c r="Z47" s="94" t="str">
        <f t="shared" si="15"/>
        <v>-</v>
      </c>
      <c r="AA47" s="85" t="str">
        <f t="shared" si="16"/>
        <v/>
      </c>
      <c r="AB47" s="94" t="str">
        <f t="shared" si="17"/>
        <v/>
      </c>
      <c r="AC47" s="95" t="str">
        <f t="shared" si="18"/>
        <v/>
      </c>
      <c r="AD47" s="178" t="str">
        <f t="shared" si="19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215</v>
      </c>
      <c r="D48" s="135">
        <v>2700</v>
      </c>
      <c r="E48" s="133" t="s">
        <v>365</v>
      </c>
      <c r="F48" s="82" t="s">
        <v>24</v>
      </c>
      <c r="G48" s="82" t="s">
        <v>49</v>
      </c>
      <c r="H48" s="84">
        <v>42</v>
      </c>
      <c r="I48" s="84">
        <v>2</v>
      </c>
      <c r="J48" s="84">
        <v>1</v>
      </c>
      <c r="K48" s="136">
        <f t="shared" si="3"/>
        <v>2</v>
      </c>
      <c r="L48" s="133" t="s">
        <v>3511</v>
      </c>
      <c r="M48" s="162"/>
      <c r="N48" s="162"/>
      <c r="O48" s="163"/>
      <c r="P48" s="164"/>
      <c r="Q48" s="165"/>
      <c r="R48" s="137">
        <f t="shared" si="20"/>
        <v>2</v>
      </c>
      <c r="S48" s="170"/>
      <c r="T48" s="176" t="str">
        <f t="shared" si="5"/>
        <v/>
      </c>
      <c r="U48" s="94">
        <v>2</v>
      </c>
      <c r="V48" s="84">
        <v>245</v>
      </c>
      <c r="W48" s="85">
        <v>10</v>
      </c>
      <c r="X48" s="94">
        <f t="shared" si="13"/>
        <v>411</v>
      </c>
      <c r="Y48" s="85" t="str">
        <f t="shared" si="14"/>
        <v/>
      </c>
      <c r="Z48" s="94">
        <f t="shared" si="15"/>
        <v>11508</v>
      </c>
      <c r="AA48" s="85" t="str">
        <f t="shared" si="16"/>
        <v/>
      </c>
      <c r="AB48" s="94" t="str">
        <f t="shared" si="17"/>
        <v/>
      </c>
      <c r="AC48" s="95" t="str">
        <f t="shared" si="18"/>
        <v/>
      </c>
      <c r="AD48" s="178" t="str">
        <f t="shared" si="19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215</v>
      </c>
      <c r="D49" s="135">
        <v>2700</v>
      </c>
      <c r="E49" s="133" t="s">
        <v>1212</v>
      </c>
      <c r="F49" s="82" t="s">
        <v>179</v>
      </c>
      <c r="G49" s="82" t="s">
        <v>75</v>
      </c>
      <c r="H49" s="84">
        <v>60</v>
      </c>
      <c r="I49" s="84">
        <v>2</v>
      </c>
      <c r="J49" s="84">
        <v>1</v>
      </c>
      <c r="K49" s="136">
        <f t="shared" si="3"/>
        <v>2</v>
      </c>
      <c r="L49" s="133" t="s">
        <v>3511</v>
      </c>
      <c r="M49" s="162"/>
      <c r="N49" s="162"/>
      <c r="O49" s="163"/>
      <c r="P49" s="164"/>
      <c r="Q49" s="165"/>
      <c r="R49" s="137">
        <f t="shared" si="20"/>
        <v>2</v>
      </c>
      <c r="S49" s="170"/>
      <c r="T49" s="176" t="str">
        <f t="shared" si="5"/>
        <v/>
      </c>
      <c r="U49" s="94">
        <v>2</v>
      </c>
      <c r="V49" s="84">
        <v>245</v>
      </c>
      <c r="W49" s="85">
        <v>10</v>
      </c>
      <c r="X49" s="94">
        <f t="shared" si="13"/>
        <v>588</v>
      </c>
      <c r="Y49" s="85" t="str">
        <f t="shared" si="14"/>
        <v/>
      </c>
      <c r="Z49" s="94">
        <f t="shared" si="15"/>
        <v>16464</v>
      </c>
      <c r="AA49" s="85" t="str">
        <f t="shared" si="16"/>
        <v/>
      </c>
      <c r="AB49" s="94" t="str">
        <f t="shared" si="17"/>
        <v/>
      </c>
      <c r="AC49" s="95" t="str">
        <f t="shared" si="18"/>
        <v/>
      </c>
      <c r="AD49" s="178" t="str">
        <f t="shared" si="19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221</v>
      </c>
      <c r="D50" s="135">
        <v>2700</v>
      </c>
      <c r="E50" s="133" t="s">
        <v>365</v>
      </c>
      <c r="F50" s="82" t="s">
        <v>24</v>
      </c>
      <c r="G50" s="82" t="s">
        <v>49</v>
      </c>
      <c r="H50" s="84">
        <v>42</v>
      </c>
      <c r="I50" s="84">
        <v>2</v>
      </c>
      <c r="J50" s="84">
        <v>1</v>
      </c>
      <c r="K50" s="136">
        <f t="shared" si="3"/>
        <v>2</v>
      </c>
      <c r="L50" s="133" t="s">
        <v>3511</v>
      </c>
      <c r="M50" s="162"/>
      <c r="N50" s="162"/>
      <c r="O50" s="163"/>
      <c r="P50" s="164"/>
      <c r="Q50" s="165"/>
      <c r="R50" s="137">
        <f t="shared" si="20"/>
        <v>2</v>
      </c>
      <c r="S50" s="170"/>
      <c r="T50" s="176" t="str">
        <f t="shared" si="5"/>
        <v/>
      </c>
      <c r="U50" s="94">
        <v>2</v>
      </c>
      <c r="V50" s="84">
        <v>245</v>
      </c>
      <c r="W50" s="85">
        <v>10</v>
      </c>
      <c r="X50" s="94">
        <f t="shared" si="13"/>
        <v>411</v>
      </c>
      <c r="Y50" s="85" t="str">
        <f t="shared" si="14"/>
        <v/>
      </c>
      <c r="Z50" s="94">
        <f t="shared" si="15"/>
        <v>11508</v>
      </c>
      <c r="AA50" s="85" t="str">
        <f t="shared" si="16"/>
        <v/>
      </c>
      <c r="AB50" s="94" t="str">
        <f t="shared" si="17"/>
        <v/>
      </c>
      <c r="AC50" s="95" t="str">
        <f t="shared" si="18"/>
        <v/>
      </c>
      <c r="AD50" s="178" t="str">
        <f t="shared" si="19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221</v>
      </c>
      <c r="D51" s="135">
        <v>2700</v>
      </c>
      <c r="E51" s="133" t="s">
        <v>1212</v>
      </c>
      <c r="F51" s="82" t="s">
        <v>179</v>
      </c>
      <c r="G51" s="82" t="s">
        <v>75</v>
      </c>
      <c r="H51" s="84">
        <v>60</v>
      </c>
      <c r="I51" s="84">
        <v>2</v>
      </c>
      <c r="J51" s="84">
        <v>1</v>
      </c>
      <c r="K51" s="136">
        <f t="shared" si="3"/>
        <v>2</v>
      </c>
      <c r="L51" s="133" t="s">
        <v>3511</v>
      </c>
      <c r="M51" s="162"/>
      <c r="N51" s="162"/>
      <c r="O51" s="163"/>
      <c r="P51" s="164"/>
      <c r="Q51" s="165"/>
      <c r="R51" s="137">
        <f t="shared" si="20"/>
        <v>2</v>
      </c>
      <c r="S51" s="170"/>
      <c r="T51" s="176" t="str">
        <f t="shared" si="5"/>
        <v/>
      </c>
      <c r="U51" s="94">
        <v>2</v>
      </c>
      <c r="V51" s="84">
        <v>245</v>
      </c>
      <c r="W51" s="85">
        <v>10</v>
      </c>
      <c r="X51" s="94">
        <f t="shared" si="13"/>
        <v>588</v>
      </c>
      <c r="Y51" s="85" t="str">
        <f t="shared" si="14"/>
        <v/>
      </c>
      <c r="Z51" s="94">
        <f t="shared" si="15"/>
        <v>16464</v>
      </c>
      <c r="AA51" s="85" t="str">
        <f t="shared" si="16"/>
        <v/>
      </c>
      <c r="AB51" s="94" t="str">
        <f t="shared" si="17"/>
        <v/>
      </c>
      <c r="AC51" s="95" t="str">
        <f t="shared" si="18"/>
        <v/>
      </c>
      <c r="AD51" s="178" t="str">
        <f t="shared" si="19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1192</v>
      </c>
      <c r="D52" s="135">
        <v>2700</v>
      </c>
      <c r="E52" s="133" t="s">
        <v>1185</v>
      </c>
      <c r="F52" s="82" t="s">
        <v>179</v>
      </c>
      <c r="G52" s="82" t="s">
        <v>75</v>
      </c>
      <c r="H52" s="84">
        <v>60</v>
      </c>
      <c r="I52" s="84">
        <v>2</v>
      </c>
      <c r="J52" s="84">
        <v>1</v>
      </c>
      <c r="K52" s="136">
        <f t="shared" si="3"/>
        <v>2</v>
      </c>
      <c r="L52" s="133" t="s">
        <v>3511</v>
      </c>
      <c r="M52" s="162"/>
      <c r="N52" s="162"/>
      <c r="O52" s="163"/>
      <c r="P52" s="164"/>
      <c r="Q52" s="165"/>
      <c r="R52" s="137">
        <f t="shared" si="20"/>
        <v>2</v>
      </c>
      <c r="S52" s="170"/>
      <c r="T52" s="176" t="str">
        <f t="shared" si="5"/>
        <v/>
      </c>
      <c r="U52" s="94">
        <v>2</v>
      </c>
      <c r="V52" s="84">
        <v>245</v>
      </c>
      <c r="W52" s="85">
        <v>10</v>
      </c>
      <c r="X52" s="94">
        <f t="shared" si="13"/>
        <v>588</v>
      </c>
      <c r="Y52" s="85" t="str">
        <f t="shared" si="14"/>
        <v/>
      </c>
      <c r="Z52" s="94">
        <f t="shared" si="15"/>
        <v>16464</v>
      </c>
      <c r="AA52" s="85" t="str">
        <f t="shared" si="16"/>
        <v/>
      </c>
      <c r="AB52" s="94" t="str">
        <f t="shared" si="17"/>
        <v/>
      </c>
      <c r="AC52" s="95" t="str">
        <f t="shared" si="18"/>
        <v/>
      </c>
      <c r="AD52" s="178" t="str">
        <f t="shared" si="19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1192</v>
      </c>
      <c r="D53" s="135">
        <v>2700</v>
      </c>
      <c r="E53" s="133" t="s">
        <v>1213</v>
      </c>
      <c r="F53" s="82" t="s">
        <v>1223</v>
      </c>
      <c r="G53" s="82" t="s">
        <v>75</v>
      </c>
      <c r="H53" s="84">
        <v>15</v>
      </c>
      <c r="I53" s="84">
        <v>1</v>
      </c>
      <c r="J53" s="84">
        <v>1</v>
      </c>
      <c r="K53" s="136">
        <f t="shared" si="3"/>
        <v>1</v>
      </c>
      <c r="L53" s="133" t="s">
        <v>3511</v>
      </c>
      <c r="M53" s="162"/>
      <c r="N53" s="162"/>
      <c r="O53" s="163"/>
      <c r="P53" s="164"/>
      <c r="Q53" s="165"/>
      <c r="R53" s="137">
        <f t="shared" si="20"/>
        <v>1</v>
      </c>
      <c r="S53" s="170"/>
      <c r="T53" s="176" t="str">
        <f t="shared" si="5"/>
        <v/>
      </c>
      <c r="U53" s="94">
        <v>2</v>
      </c>
      <c r="V53" s="84">
        <v>245</v>
      </c>
      <c r="W53" s="85">
        <v>10</v>
      </c>
      <c r="X53" s="94">
        <f t="shared" si="13"/>
        <v>73</v>
      </c>
      <c r="Y53" s="85" t="str">
        <f t="shared" si="14"/>
        <v/>
      </c>
      <c r="Z53" s="94">
        <f t="shared" si="15"/>
        <v>2044</v>
      </c>
      <c r="AA53" s="85" t="str">
        <f t="shared" si="16"/>
        <v/>
      </c>
      <c r="AB53" s="94" t="str">
        <f t="shared" si="17"/>
        <v/>
      </c>
      <c r="AC53" s="95" t="str">
        <f t="shared" si="18"/>
        <v/>
      </c>
      <c r="AD53" s="178" t="str">
        <f t="shared" si="19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1193</v>
      </c>
      <c r="D54" s="135">
        <v>2700</v>
      </c>
      <c r="E54" s="133" t="s">
        <v>1212</v>
      </c>
      <c r="F54" s="82" t="s">
        <v>179</v>
      </c>
      <c r="G54" s="82" t="s">
        <v>75</v>
      </c>
      <c r="H54" s="84">
        <v>60</v>
      </c>
      <c r="I54" s="84">
        <v>2</v>
      </c>
      <c r="J54" s="84">
        <v>1</v>
      </c>
      <c r="K54" s="136">
        <f t="shared" si="3"/>
        <v>2</v>
      </c>
      <c r="L54" s="133" t="s">
        <v>3511</v>
      </c>
      <c r="M54" s="162"/>
      <c r="N54" s="162"/>
      <c r="O54" s="163"/>
      <c r="P54" s="164"/>
      <c r="Q54" s="165"/>
      <c r="R54" s="137">
        <f t="shared" si="20"/>
        <v>2</v>
      </c>
      <c r="S54" s="170"/>
      <c r="T54" s="176" t="str">
        <f t="shared" si="5"/>
        <v/>
      </c>
      <c r="U54" s="94">
        <v>2</v>
      </c>
      <c r="V54" s="84">
        <v>245</v>
      </c>
      <c r="W54" s="85">
        <v>10</v>
      </c>
      <c r="X54" s="94">
        <f t="shared" si="13"/>
        <v>588</v>
      </c>
      <c r="Y54" s="85" t="str">
        <f t="shared" si="14"/>
        <v/>
      </c>
      <c r="Z54" s="94">
        <f t="shared" si="15"/>
        <v>16464</v>
      </c>
      <c r="AA54" s="85" t="str">
        <f t="shared" si="16"/>
        <v/>
      </c>
      <c r="AB54" s="94" t="str">
        <f t="shared" si="17"/>
        <v/>
      </c>
      <c r="AC54" s="95" t="str">
        <f t="shared" si="18"/>
        <v/>
      </c>
      <c r="AD54" s="178" t="str">
        <f t="shared" si="19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1194</v>
      </c>
      <c r="D55" s="135">
        <v>2700</v>
      </c>
      <c r="E55" s="133" t="s">
        <v>1185</v>
      </c>
      <c r="F55" s="82" t="s">
        <v>179</v>
      </c>
      <c r="G55" s="82" t="s">
        <v>75</v>
      </c>
      <c r="H55" s="84">
        <v>60</v>
      </c>
      <c r="I55" s="84">
        <v>2</v>
      </c>
      <c r="J55" s="84">
        <v>1</v>
      </c>
      <c r="K55" s="136">
        <f t="shared" si="3"/>
        <v>2</v>
      </c>
      <c r="L55" s="133" t="s">
        <v>3511</v>
      </c>
      <c r="M55" s="162"/>
      <c r="N55" s="162"/>
      <c r="O55" s="163"/>
      <c r="P55" s="164"/>
      <c r="Q55" s="165"/>
      <c r="R55" s="137">
        <f t="shared" si="20"/>
        <v>2</v>
      </c>
      <c r="S55" s="170"/>
      <c r="T55" s="176" t="str">
        <f t="shared" si="5"/>
        <v/>
      </c>
      <c r="U55" s="94">
        <v>2</v>
      </c>
      <c r="V55" s="84">
        <v>245</v>
      </c>
      <c r="W55" s="85">
        <v>10</v>
      </c>
      <c r="X55" s="94">
        <f t="shared" si="13"/>
        <v>588</v>
      </c>
      <c r="Y55" s="85" t="str">
        <f t="shared" si="14"/>
        <v/>
      </c>
      <c r="Z55" s="94">
        <f t="shared" si="15"/>
        <v>16464</v>
      </c>
      <c r="AA55" s="85" t="str">
        <f t="shared" si="16"/>
        <v/>
      </c>
      <c r="AB55" s="94" t="str">
        <f t="shared" si="17"/>
        <v/>
      </c>
      <c r="AC55" s="95" t="str">
        <f t="shared" si="18"/>
        <v/>
      </c>
      <c r="AD55" s="178" t="str">
        <f t="shared" si="19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1194</v>
      </c>
      <c r="D56" s="135">
        <v>2700</v>
      </c>
      <c r="E56" s="133" t="s">
        <v>1213</v>
      </c>
      <c r="F56" s="82" t="s">
        <v>1223</v>
      </c>
      <c r="G56" s="82" t="s">
        <v>75</v>
      </c>
      <c r="H56" s="84">
        <v>15</v>
      </c>
      <c r="I56" s="84">
        <v>1</v>
      </c>
      <c r="J56" s="84">
        <v>1</v>
      </c>
      <c r="K56" s="136">
        <f t="shared" si="3"/>
        <v>1</v>
      </c>
      <c r="L56" s="133" t="s">
        <v>3511</v>
      </c>
      <c r="M56" s="162"/>
      <c r="N56" s="162"/>
      <c r="O56" s="163"/>
      <c r="P56" s="164"/>
      <c r="Q56" s="165"/>
      <c r="R56" s="137">
        <f t="shared" si="20"/>
        <v>1</v>
      </c>
      <c r="S56" s="170"/>
      <c r="T56" s="176" t="str">
        <f t="shared" si="5"/>
        <v/>
      </c>
      <c r="U56" s="94">
        <v>2</v>
      </c>
      <c r="V56" s="84">
        <v>245</v>
      </c>
      <c r="W56" s="85">
        <v>10</v>
      </c>
      <c r="X56" s="94">
        <f t="shared" si="13"/>
        <v>73</v>
      </c>
      <c r="Y56" s="85" t="str">
        <f t="shared" si="14"/>
        <v/>
      </c>
      <c r="Z56" s="94">
        <f t="shared" si="15"/>
        <v>2044</v>
      </c>
      <c r="AA56" s="85" t="str">
        <f t="shared" si="16"/>
        <v/>
      </c>
      <c r="AB56" s="94" t="str">
        <f t="shared" si="17"/>
        <v/>
      </c>
      <c r="AC56" s="95" t="str">
        <f t="shared" si="18"/>
        <v/>
      </c>
      <c r="AD56" s="178" t="str">
        <f t="shared" si="19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1195</v>
      </c>
      <c r="D57" s="135">
        <v>2700</v>
      </c>
      <c r="E57" s="133" t="s">
        <v>1212</v>
      </c>
      <c r="F57" s="82" t="s">
        <v>179</v>
      </c>
      <c r="G57" s="82" t="s">
        <v>75</v>
      </c>
      <c r="H57" s="84">
        <v>60</v>
      </c>
      <c r="I57" s="84">
        <v>2</v>
      </c>
      <c r="J57" s="84">
        <v>1</v>
      </c>
      <c r="K57" s="136">
        <f t="shared" si="3"/>
        <v>2</v>
      </c>
      <c r="L57" s="133" t="s">
        <v>3511</v>
      </c>
      <c r="M57" s="162"/>
      <c r="N57" s="162"/>
      <c r="O57" s="163"/>
      <c r="P57" s="164"/>
      <c r="Q57" s="165"/>
      <c r="R57" s="137">
        <f t="shared" si="20"/>
        <v>2</v>
      </c>
      <c r="S57" s="170"/>
      <c r="T57" s="176" t="str">
        <f t="shared" si="5"/>
        <v/>
      </c>
      <c r="U57" s="94">
        <v>2</v>
      </c>
      <c r="V57" s="84">
        <v>245</v>
      </c>
      <c r="W57" s="85">
        <v>10</v>
      </c>
      <c r="X57" s="94">
        <f t="shared" si="13"/>
        <v>588</v>
      </c>
      <c r="Y57" s="85" t="str">
        <f t="shared" si="14"/>
        <v/>
      </c>
      <c r="Z57" s="94">
        <f t="shared" si="15"/>
        <v>16464</v>
      </c>
      <c r="AA57" s="85" t="str">
        <f t="shared" si="16"/>
        <v/>
      </c>
      <c r="AB57" s="94" t="str">
        <f t="shared" si="17"/>
        <v/>
      </c>
      <c r="AC57" s="95" t="str">
        <f t="shared" si="18"/>
        <v/>
      </c>
      <c r="AD57" s="178" t="str">
        <f t="shared" si="19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1196</v>
      </c>
      <c r="D58" s="135">
        <v>2700</v>
      </c>
      <c r="E58" s="133" t="s">
        <v>365</v>
      </c>
      <c r="F58" s="82" t="s">
        <v>24</v>
      </c>
      <c r="G58" s="82" t="s">
        <v>49</v>
      </c>
      <c r="H58" s="84">
        <v>42</v>
      </c>
      <c r="I58" s="84">
        <v>1</v>
      </c>
      <c r="J58" s="84">
        <v>1</v>
      </c>
      <c r="K58" s="136">
        <f t="shared" si="3"/>
        <v>1</v>
      </c>
      <c r="L58" s="133" t="s">
        <v>3511</v>
      </c>
      <c r="M58" s="162"/>
      <c r="N58" s="162"/>
      <c r="O58" s="163"/>
      <c r="P58" s="164"/>
      <c r="Q58" s="165"/>
      <c r="R58" s="137">
        <f t="shared" si="20"/>
        <v>1</v>
      </c>
      <c r="S58" s="170"/>
      <c r="T58" s="176" t="str">
        <f t="shared" si="5"/>
        <v/>
      </c>
      <c r="U58" s="94">
        <v>2</v>
      </c>
      <c r="V58" s="84">
        <v>245</v>
      </c>
      <c r="W58" s="85">
        <v>10</v>
      </c>
      <c r="X58" s="94">
        <f t="shared" si="13"/>
        <v>205</v>
      </c>
      <c r="Y58" s="85" t="str">
        <f t="shared" si="14"/>
        <v/>
      </c>
      <c r="Z58" s="94">
        <f t="shared" si="15"/>
        <v>5740</v>
      </c>
      <c r="AA58" s="85" t="str">
        <f t="shared" si="16"/>
        <v/>
      </c>
      <c r="AB58" s="94" t="str">
        <f t="shared" si="17"/>
        <v/>
      </c>
      <c r="AC58" s="95" t="str">
        <f t="shared" si="18"/>
        <v/>
      </c>
      <c r="AD58" s="178" t="str">
        <f t="shared" si="19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1197</v>
      </c>
      <c r="D59" s="135">
        <v>2700</v>
      </c>
      <c r="E59" s="133" t="s">
        <v>1179</v>
      </c>
      <c r="F59" s="82" t="s">
        <v>173</v>
      </c>
      <c r="G59" s="82" t="s">
        <v>426</v>
      </c>
      <c r="H59" s="84">
        <v>22</v>
      </c>
      <c r="I59" s="84">
        <v>2</v>
      </c>
      <c r="J59" s="84">
        <v>2</v>
      </c>
      <c r="K59" s="136">
        <f t="shared" si="3"/>
        <v>4</v>
      </c>
      <c r="L59" s="133" t="s">
        <v>3511</v>
      </c>
      <c r="M59" s="162"/>
      <c r="N59" s="162"/>
      <c r="O59" s="163"/>
      <c r="P59" s="164"/>
      <c r="Q59" s="165"/>
      <c r="R59" s="137">
        <f t="shared" si="20"/>
        <v>2</v>
      </c>
      <c r="S59" s="170"/>
      <c r="T59" s="176" t="str">
        <f t="shared" si="5"/>
        <v/>
      </c>
      <c r="U59" s="94">
        <v>2</v>
      </c>
      <c r="V59" s="84">
        <v>245</v>
      </c>
      <c r="W59" s="85">
        <v>10</v>
      </c>
      <c r="X59" s="94">
        <f t="shared" si="13"/>
        <v>431</v>
      </c>
      <c r="Y59" s="85" t="str">
        <f t="shared" si="14"/>
        <v/>
      </c>
      <c r="Z59" s="94">
        <f t="shared" si="15"/>
        <v>12068</v>
      </c>
      <c r="AA59" s="85" t="str">
        <f t="shared" si="16"/>
        <v/>
      </c>
      <c r="AB59" s="94" t="str">
        <f t="shared" si="17"/>
        <v/>
      </c>
      <c r="AC59" s="95" t="str">
        <f t="shared" si="18"/>
        <v/>
      </c>
      <c r="AD59" s="178" t="str">
        <f t="shared" si="19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1198</v>
      </c>
      <c r="D60" s="135">
        <v>2700</v>
      </c>
      <c r="E60" s="133" t="s">
        <v>1214</v>
      </c>
      <c r="F60" s="82" t="s">
        <v>24</v>
      </c>
      <c r="G60" s="82" t="s">
        <v>74</v>
      </c>
      <c r="H60" s="84">
        <v>42</v>
      </c>
      <c r="I60" s="84">
        <v>4</v>
      </c>
      <c r="J60" s="84">
        <v>1</v>
      </c>
      <c r="K60" s="136">
        <f t="shared" si="3"/>
        <v>4</v>
      </c>
      <c r="L60" s="133" t="s">
        <v>3511</v>
      </c>
      <c r="M60" s="162"/>
      <c r="N60" s="162"/>
      <c r="O60" s="163"/>
      <c r="P60" s="164"/>
      <c r="Q60" s="165"/>
      <c r="R60" s="137">
        <f t="shared" si="20"/>
        <v>4</v>
      </c>
      <c r="S60" s="170"/>
      <c r="T60" s="176" t="str">
        <f t="shared" si="5"/>
        <v/>
      </c>
      <c r="U60" s="94">
        <v>8</v>
      </c>
      <c r="V60" s="84">
        <v>245</v>
      </c>
      <c r="W60" s="85">
        <v>10</v>
      </c>
      <c r="X60" s="94">
        <f t="shared" si="13"/>
        <v>3292</v>
      </c>
      <c r="Y60" s="85" t="str">
        <f t="shared" si="14"/>
        <v/>
      </c>
      <c r="Z60" s="94">
        <f t="shared" si="15"/>
        <v>92176</v>
      </c>
      <c r="AA60" s="85" t="str">
        <f t="shared" si="16"/>
        <v/>
      </c>
      <c r="AB60" s="94" t="str">
        <f t="shared" si="17"/>
        <v/>
      </c>
      <c r="AC60" s="95" t="str">
        <f t="shared" si="18"/>
        <v/>
      </c>
      <c r="AD60" s="178" t="str">
        <f t="shared" si="19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1198</v>
      </c>
      <c r="D61" s="135">
        <v>2700</v>
      </c>
      <c r="E61" s="133" t="s">
        <v>1203</v>
      </c>
      <c r="F61" s="82" t="s">
        <v>511</v>
      </c>
      <c r="G61" s="82" t="s">
        <v>45</v>
      </c>
      <c r="H61" s="84" t="s">
        <v>46</v>
      </c>
      <c r="I61" s="84">
        <v>1</v>
      </c>
      <c r="J61" s="84">
        <v>1</v>
      </c>
      <c r="K61" s="136">
        <f t="shared" si="3"/>
        <v>1</v>
      </c>
      <c r="L61" s="133" t="s">
        <v>3511</v>
      </c>
      <c r="M61" s="162"/>
      <c r="N61" s="162"/>
      <c r="O61" s="163"/>
      <c r="P61" s="164"/>
      <c r="Q61" s="165"/>
      <c r="R61" s="137">
        <f t="shared" si="20"/>
        <v>1</v>
      </c>
      <c r="S61" s="170"/>
      <c r="T61" s="176" t="str">
        <f t="shared" si="5"/>
        <v/>
      </c>
      <c r="U61" s="94" t="s">
        <v>213</v>
      </c>
      <c r="V61" s="84" t="s">
        <v>213</v>
      </c>
      <c r="W61" s="85" t="s">
        <v>213</v>
      </c>
      <c r="X61" s="94" t="str">
        <f t="shared" si="13"/>
        <v>-</v>
      </c>
      <c r="Y61" s="85" t="str">
        <f t="shared" si="14"/>
        <v/>
      </c>
      <c r="Z61" s="94" t="str">
        <f t="shared" si="15"/>
        <v>-</v>
      </c>
      <c r="AA61" s="85" t="str">
        <f t="shared" si="16"/>
        <v/>
      </c>
      <c r="AB61" s="94" t="str">
        <f t="shared" si="17"/>
        <v/>
      </c>
      <c r="AC61" s="95" t="str">
        <f t="shared" si="18"/>
        <v/>
      </c>
      <c r="AD61" s="178" t="str">
        <f t="shared" si="19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172</v>
      </c>
      <c r="D62" s="135">
        <v>2700</v>
      </c>
      <c r="E62" s="133" t="s">
        <v>380</v>
      </c>
      <c r="F62" s="82" t="s">
        <v>36</v>
      </c>
      <c r="G62" s="82" t="s">
        <v>142</v>
      </c>
      <c r="H62" s="84">
        <v>42</v>
      </c>
      <c r="I62" s="84">
        <v>1</v>
      </c>
      <c r="J62" s="84">
        <v>2</v>
      </c>
      <c r="K62" s="136">
        <f t="shared" si="3"/>
        <v>2</v>
      </c>
      <c r="L62" s="133" t="s">
        <v>3511</v>
      </c>
      <c r="M62" s="162"/>
      <c r="N62" s="162"/>
      <c r="O62" s="163"/>
      <c r="P62" s="164"/>
      <c r="Q62" s="165"/>
      <c r="R62" s="137">
        <f t="shared" si="20"/>
        <v>1</v>
      </c>
      <c r="S62" s="170"/>
      <c r="T62" s="176" t="str">
        <f t="shared" si="5"/>
        <v/>
      </c>
      <c r="U62" s="94">
        <v>2</v>
      </c>
      <c r="V62" s="84">
        <v>245</v>
      </c>
      <c r="W62" s="85">
        <v>10</v>
      </c>
      <c r="X62" s="94">
        <f t="shared" si="13"/>
        <v>411</v>
      </c>
      <c r="Y62" s="85" t="str">
        <f t="shared" si="14"/>
        <v/>
      </c>
      <c r="Z62" s="94">
        <f t="shared" si="15"/>
        <v>11508</v>
      </c>
      <c r="AA62" s="85" t="str">
        <f t="shared" si="16"/>
        <v/>
      </c>
      <c r="AB62" s="94" t="str">
        <f t="shared" si="17"/>
        <v/>
      </c>
      <c r="AC62" s="95" t="str">
        <f t="shared" si="18"/>
        <v/>
      </c>
      <c r="AD62" s="178" t="str">
        <f t="shared" si="19"/>
        <v/>
      </c>
    </row>
    <row r="63" spans="1:30" s="110" customFormat="1" ht="24.95" customHeight="1" x14ac:dyDescent="0.15">
      <c r="A63" s="133">
        <v>59</v>
      </c>
      <c r="B63" s="134">
        <v>1</v>
      </c>
      <c r="C63" s="134" t="s">
        <v>583</v>
      </c>
      <c r="D63" s="135">
        <v>2700</v>
      </c>
      <c r="E63" s="133" t="s">
        <v>1215</v>
      </c>
      <c r="F63" s="82" t="s">
        <v>542</v>
      </c>
      <c r="G63" s="82" t="s">
        <v>1222</v>
      </c>
      <c r="H63" s="84">
        <v>22</v>
      </c>
      <c r="I63" s="84">
        <v>8</v>
      </c>
      <c r="J63" s="84">
        <v>5</v>
      </c>
      <c r="K63" s="136">
        <f t="shared" si="3"/>
        <v>40</v>
      </c>
      <c r="L63" s="133" t="s">
        <v>3511</v>
      </c>
      <c r="M63" s="162"/>
      <c r="N63" s="162"/>
      <c r="O63" s="163"/>
      <c r="P63" s="164"/>
      <c r="Q63" s="165"/>
      <c r="R63" s="137">
        <f t="shared" si="20"/>
        <v>8</v>
      </c>
      <c r="S63" s="170"/>
      <c r="T63" s="176" t="str">
        <f t="shared" si="5"/>
        <v/>
      </c>
      <c r="U63" s="94">
        <v>8</v>
      </c>
      <c r="V63" s="84">
        <v>245</v>
      </c>
      <c r="W63" s="85">
        <v>10</v>
      </c>
      <c r="X63" s="94">
        <f t="shared" si="13"/>
        <v>17248</v>
      </c>
      <c r="Y63" s="85" t="str">
        <f t="shared" si="14"/>
        <v/>
      </c>
      <c r="Z63" s="94">
        <f t="shared" si="15"/>
        <v>482944</v>
      </c>
      <c r="AA63" s="85" t="str">
        <f t="shared" si="16"/>
        <v/>
      </c>
      <c r="AB63" s="94" t="str">
        <f t="shared" si="17"/>
        <v/>
      </c>
      <c r="AC63" s="95" t="str">
        <f t="shared" si="18"/>
        <v/>
      </c>
      <c r="AD63" s="178" t="str">
        <f t="shared" si="19"/>
        <v/>
      </c>
    </row>
    <row r="64" spans="1:30" s="110" customFormat="1" ht="24.95" customHeight="1" x14ac:dyDescent="0.15">
      <c r="A64" s="133">
        <v>60</v>
      </c>
      <c r="B64" s="134">
        <v>1</v>
      </c>
      <c r="C64" s="134" t="s">
        <v>583</v>
      </c>
      <c r="D64" s="135">
        <v>2700</v>
      </c>
      <c r="E64" s="133" t="s">
        <v>1203</v>
      </c>
      <c r="F64" s="82" t="s">
        <v>511</v>
      </c>
      <c r="G64" s="82" t="s">
        <v>45</v>
      </c>
      <c r="H64" s="84" t="s">
        <v>46</v>
      </c>
      <c r="I64" s="84">
        <v>2</v>
      </c>
      <c r="J64" s="84">
        <v>1</v>
      </c>
      <c r="K64" s="136">
        <f t="shared" si="3"/>
        <v>2</v>
      </c>
      <c r="L64" s="133" t="s">
        <v>3511</v>
      </c>
      <c r="M64" s="162"/>
      <c r="N64" s="162"/>
      <c r="O64" s="163"/>
      <c r="P64" s="164"/>
      <c r="Q64" s="165"/>
      <c r="R64" s="137">
        <f t="shared" si="20"/>
        <v>2</v>
      </c>
      <c r="S64" s="170"/>
      <c r="T64" s="176" t="str">
        <f t="shared" si="5"/>
        <v/>
      </c>
      <c r="U64" s="94" t="s">
        <v>213</v>
      </c>
      <c r="V64" s="84" t="s">
        <v>213</v>
      </c>
      <c r="W64" s="85" t="s">
        <v>213</v>
      </c>
      <c r="X64" s="94" t="str">
        <f t="shared" si="13"/>
        <v>-</v>
      </c>
      <c r="Y64" s="85" t="str">
        <f t="shared" si="14"/>
        <v/>
      </c>
      <c r="Z64" s="94" t="str">
        <f t="shared" si="15"/>
        <v>-</v>
      </c>
      <c r="AA64" s="85" t="str">
        <f t="shared" si="16"/>
        <v/>
      </c>
      <c r="AB64" s="94" t="str">
        <f t="shared" si="17"/>
        <v/>
      </c>
      <c r="AC64" s="95" t="str">
        <f t="shared" si="18"/>
        <v/>
      </c>
      <c r="AD64" s="178" t="str">
        <f t="shared" si="19"/>
        <v/>
      </c>
    </row>
    <row r="65" spans="1:30" s="110" customFormat="1" ht="24.95" customHeight="1" x14ac:dyDescent="0.15">
      <c r="A65" s="133">
        <v>61</v>
      </c>
      <c r="B65" s="134">
        <v>1</v>
      </c>
      <c r="C65" s="134" t="s">
        <v>1199</v>
      </c>
      <c r="D65" s="135">
        <v>2700</v>
      </c>
      <c r="E65" s="133" t="s">
        <v>1216</v>
      </c>
      <c r="F65" s="82" t="s">
        <v>24</v>
      </c>
      <c r="G65" s="82" t="s">
        <v>74</v>
      </c>
      <c r="H65" s="84">
        <v>42</v>
      </c>
      <c r="I65" s="84">
        <v>1</v>
      </c>
      <c r="J65" s="84">
        <v>1</v>
      </c>
      <c r="K65" s="136">
        <f t="shared" si="3"/>
        <v>1</v>
      </c>
      <c r="L65" s="133" t="s">
        <v>3511</v>
      </c>
      <c r="M65" s="162"/>
      <c r="N65" s="162"/>
      <c r="O65" s="163"/>
      <c r="P65" s="164"/>
      <c r="Q65" s="165"/>
      <c r="R65" s="137">
        <f t="shared" si="20"/>
        <v>1</v>
      </c>
      <c r="S65" s="170"/>
      <c r="T65" s="176" t="str">
        <f t="shared" si="5"/>
        <v/>
      </c>
      <c r="U65" s="94">
        <v>8</v>
      </c>
      <c r="V65" s="84">
        <v>245</v>
      </c>
      <c r="W65" s="85">
        <v>10</v>
      </c>
      <c r="X65" s="94">
        <f t="shared" si="13"/>
        <v>823</v>
      </c>
      <c r="Y65" s="85" t="str">
        <f t="shared" si="14"/>
        <v/>
      </c>
      <c r="Z65" s="94">
        <f t="shared" si="15"/>
        <v>23044</v>
      </c>
      <c r="AA65" s="85" t="str">
        <f t="shared" si="16"/>
        <v/>
      </c>
      <c r="AB65" s="94" t="str">
        <f t="shared" si="17"/>
        <v/>
      </c>
      <c r="AC65" s="95" t="str">
        <f t="shared" si="18"/>
        <v/>
      </c>
      <c r="AD65" s="178" t="str">
        <f t="shared" si="19"/>
        <v/>
      </c>
    </row>
    <row r="66" spans="1:30" s="110" customFormat="1" ht="24.95" customHeight="1" x14ac:dyDescent="0.15">
      <c r="A66" s="133">
        <v>62</v>
      </c>
      <c r="B66" s="134">
        <v>1</v>
      </c>
      <c r="C66" s="134" t="s">
        <v>1199</v>
      </c>
      <c r="D66" s="135">
        <v>2700</v>
      </c>
      <c r="E66" s="133" t="s">
        <v>1203</v>
      </c>
      <c r="F66" s="82" t="s">
        <v>511</v>
      </c>
      <c r="G66" s="82" t="s">
        <v>45</v>
      </c>
      <c r="H66" s="84" t="s">
        <v>46</v>
      </c>
      <c r="I66" s="84">
        <v>1</v>
      </c>
      <c r="J66" s="84">
        <v>1</v>
      </c>
      <c r="K66" s="136">
        <f t="shared" si="3"/>
        <v>1</v>
      </c>
      <c r="L66" s="133" t="s">
        <v>3511</v>
      </c>
      <c r="M66" s="162"/>
      <c r="N66" s="162"/>
      <c r="O66" s="163"/>
      <c r="P66" s="164"/>
      <c r="Q66" s="165"/>
      <c r="R66" s="137">
        <f t="shared" si="20"/>
        <v>1</v>
      </c>
      <c r="S66" s="170"/>
      <c r="T66" s="176" t="str">
        <f t="shared" si="5"/>
        <v/>
      </c>
      <c r="U66" s="94" t="s">
        <v>213</v>
      </c>
      <c r="V66" s="84" t="s">
        <v>213</v>
      </c>
      <c r="W66" s="85" t="s">
        <v>213</v>
      </c>
      <c r="X66" s="94" t="str">
        <f t="shared" si="13"/>
        <v>-</v>
      </c>
      <c r="Y66" s="85" t="str">
        <f t="shared" si="14"/>
        <v/>
      </c>
      <c r="Z66" s="94" t="str">
        <f t="shared" si="15"/>
        <v>-</v>
      </c>
      <c r="AA66" s="85" t="str">
        <f t="shared" si="16"/>
        <v/>
      </c>
      <c r="AB66" s="94" t="str">
        <f t="shared" si="17"/>
        <v/>
      </c>
      <c r="AC66" s="95" t="str">
        <f t="shared" si="18"/>
        <v/>
      </c>
      <c r="AD66" s="178" t="str">
        <f t="shared" si="19"/>
        <v/>
      </c>
    </row>
    <row r="67" spans="1:30" s="110" customFormat="1" ht="24.95" customHeight="1" x14ac:dyDescent="0.15">
      <c r="A67" s="133">
        <v>63</v>
      </c>
      <c r="B67" s="134">
        <v>1</v>
      </c>
      <c r="C67" s="134" t="s">
        <v>239</v>
      </c>
      <c r="D67" s="135">
        <v>2700</v>
      </c>
      <c r="E67" s="133" t="s">
        <v>1216</v>
      </c>
      <c r="F67" s="82" t="s">
        <v>24</v>
      </c>
      <c r="G67" s="82" t="s">
        <v>74</v>
      </c>
      <c r="H67" s="84">
        <v>42</v>
      </c>
      <c r="I67" s="84">
        <v>6</v>
      </c>
      <c r="J67" s="84">
        <v>1</v>
      </c>
      <c r="K67" s="136">
        <f t="shared" si="3"/>
        <v>6</v>
      </c>
      <c r="L67" s="133" t="s">
        <v>3511</v>
      </c>
      <c r="M67" s="162"/>
      <c r="N67" s="162"/>
      <c r="O67" s="163"/>
      <c r="P67" s="164"/>
      <c r="Q67" s="165"/>
      <c r="R67" s="137">
        <f t="shared" si="20"/>
        <v>6</v>
      </c>
      <c r="S67" s="170"/>
      <c r="T67" s="176" t="str">
        <f t="shared" si="5"/>
        <v/>
      </c>
      <c r="U67" s="94">
        <v>8</v>
      </c>
      <c r="V67" s="84">
        <v>245</v>
      </c>
      <c r="W67" s="85">
        <v>10</v>
      </c>
      <c r="X67" s="94">
        <f t="shared" si="13"/>
        <v>4939</v>
      </c>
      <c r="Y67" s="85" t="str">
        <f t="shared" si="14"/>
        <v/>
      </c>
      <c r="Z67" s="94">
        <f t="shared" si="15"/>
        <v>138292</v>
      </c>
      <c r="AA67" s="85" t="str">
        <f t="shared" si="16"/>
        <v/>
      </c>
      <c r="AB67" s="94" t="str">
        <f t="shared" si="17"/>
        <v/>
      </c>
      <c r="AC67" s="95" t="str">
        <f t="shared" si="18"/>
        <v/>
      </c>
      <c r="AD67" s="178" t="str">
        <f t="shared" si="19"/>
        <v/>
      </c>
    </row>
    <row r="68" spans="1:30" s="110" customFormat="1" ht="24.95" customHeight="1" x14ac:dyDescent="0.15">
      <c r="A68" s="133">
        <v>64</v>
      </c>
      <c r="B68" s="134">
        <v>1</v>
      </c>
      <c r="C68" s="134" t="s">
        <v>239</v>
      </c>
      <c r="D68" s="135">
        <v>2700</v>
      </c>
      <c r="E68" s="133" t="s">
        <v>1086</v>
      </c>
      <c r="F68" s="82" t="s">
        <v>173</v>
      </c>
      <c r="G68" s="82" t="s">
        <v>226</v>
      </c>
      <c r="H68" s="84">
        <v>22</v>
      </c>
      <c r="I68" s="84">
        <v>3</v>
      </c>
      <c r="J68" s="84">
        <v>2</v>
      </c>
      <c r="K68" s="136">
        <f t="shared" si="3"/>
        <v>6</v>
      </c>
      <c r="L68" s="133" t="s">
        <v>3511</v>
      </c>
      <c r="M68" s="162"/>
      <c r="N68" s="162"/>
      <c r="O68" s="163"/>
      <c r="P68" s="164"/>
      <c r="Q68" s="165"/>
      <c r="R68" s="137">
        <f t="shared" si="20"/>
        <v>3</v>
      </c>
      <c r="S68" s="170"/>
      <c r="T68" s="176" t="str">
        <f t="shared" si="5"/>
        <v/>
      </c>
      <c r="U68" s="94">
        <v>8</v>
      </c>
      <c r="V68" s="84">
        <v>245</v>
      </c>
      <c r="W68" s="85">
        <v>10</v>
      </c>
      <c r="X68" s="94">
        <f t="shared" si="13"/>
        <v>2587</v>
      </c>
      <c r="Y68" s="85" t="str">
        <f t="shared" si="14"/>
        <v/>
      </c>
      <c r="Z68" s="94">
        <f t="shared" si="15"/>
        <v>72436</v>
      </c>
      <c r="AA68" s="85" t="str">
        <f t="shared" si="16"/>
        <v/>
      </c>
      <c r="AB68" s="94" t="str">
        <f t="shared" si="17"/>
        <v/>
      </c>
      <c r="AC68" s="95" t="str">
        <f t="shared" si="18"/>
        <v/>
      </c>
      <c r="AD68" s="178" t="str">
        <f t="shared" si="19"/>
        <v/>
      </c>
    </row>
    <row r="69" spans="1:30" s="110" customFormat="1" ht="24.95" customHeight="1" x14ac:dyDescent="0.15">
      <c r="A69" s="133">
        <v>65</v>
      </c>
      <c r="B69" s="134">
        <v>1</v>
      </c>
      <c r="C69" s="134" t="s">
        <v>239</v>
      </c>
      <c r="D69" s="135">
        <v>2700</v>
      </c>
      <c r="E69" s="133" t="s">
        <v>1203</v>
      </c>
      <c r="F69" s="82" t="s">
        <v>511</v>
      </c>
      <c r="G69" s="82" t="s">
        <v>45</v>
      </c>
      <c r="H69" s="84" t="s">
        <v>46</v>
      </c>
      <c r="I69" s="84">
        <v>5</v>
      </c>
      <c r="J69" s="84">
        <v>1</v>
      </c>
      <c r="K69" s="136">
        <f t="shared" si="3"/>
        <v>5</v>
      </c>
      <c r="L69" s="133" t="s">
        <v>3511</v>
      </c>
      <c r="M69" s="162"/>
      <c r="N69" s="162"/>
      <c r="O69" s="163"/>
      <c r="P69" s="164"/>
      <c r="Q69" s="165"/>
      <c r="R69" s="137">
        <f t="shared" si="20"/>
        <v>5</v>
      </c>
      <c r="S69" s="170"/>
      <c r="T69" s="176" t="str">
        <f t="shared" si="5"/>
        <v/>
      </c>
      <c r="U69" s="94" t="s">
        <v>213</v>
      </c>
      <c r="V69" s="84" t="s">
        <v>213</v>
      </c>
      <c r="W69" s="85" t="s">
        <v>213</v>
      </c>
      <c r="X69" s="94" t="str">
        <f t="shared" si="13"/>
        <v>-</v>
      </c>
      <c r="Y69" s="85" t="str">
        <f t="shared" si="14"/>
        <v/>
      </c>
      <c r="Z69" s="94" t="str">
        <f t="shared" si="15"/>
        <v>-</v>
      </c>
      <c r="AA69" s="85" t="str">
        <f t="shared" si="16"/>
        <v/>
      </c>
      <c r="AB69" s="94" t="str">
        <f t="shared" si="17"/>
        <v/>
      </c>
      <c r="AC69" s="95" t="str">
        <f t="shared" si="18"/>
        <v/>
      </c>
      <c r="AD69" s="178" t="str">
        <f t="shared" si="19"/>
        <v/>
      </c>
    </row>
    <row r="70" spans="1:30" s="110" customFormat="1" ht="24.95" customHeight="1" x14ac:dyDescent="0.15">
      <c r="A70" s="133">
        <v>66</v>
      </c>
      <c r="B70" s="134">
        <v>1</v>
      </c>
      <c r="C70" s="134" t="s">
        <v>239</v>
      </c>
      <c r="D70" s="135">
        <v>2700</v>
      </c>
      <c r="E70" s="133" t="s">
        <v>1217</v>
      </c>
      <c r="F70" s="82" t="s">
        <v>481</v>
      </c>
      <c r="G70" s="82" t="s">
        <v>1224</v>
      </c>
      <c r="H70" s="84">
        <v>10</v>
      </c>
      <c r="I70" s="84">
        <v>2</v>
      </c>
      <c r="J70" s="84">
        <v>1</v>
      </c>
      <c r="K70" s="136">
        <f t="shared" si="3"/>
        <v>2</v>
      </c>
      <c r="L70" s="133" t="s">
        <v>3511</v>
      </c>
      <c r="M70" s="162"/>
      <c r="N70" s="162"/>
      <c r="O70" s="163"/>
      <c r="P70" s="164"/>
      <c r="Q70" s="165"/>
      <c r="R70" s="137">
        <f t="shared" si="20"/>
        <v>2</v>
      </c>
      <c r="S70" s="170"/>
      <c r="T70" s="176" t="str">
        <f t="shared" si="5"/>
        <v/>
      </c>
      <c r="U70" s="94">
        <v>24</v>
      </c>
      <c r="V70" s="84">
        <v>365</v>
      </c>
      <c r="W70" s="85">
        <v>10</v>
      </c>
      <c r="X70" s="94">
        <f t="shared" si="13"/>
        <v>1752</v>
      </c>
      <c r="Y70" s="85" t="str">
        <f t="shared" si="14"/>
        <v/>
      </c>
      <c r="Z70" s="94">
        <f t="shared" si="15"/>
        <v>49056</v>
      </c>
      <c r="AA70" s="85" t="str">
        <f t="shared" si="16"/>
        <v/>
      </c>
      <c r="AB70" s="94" t="str">
        <f t="shared" si="17"/>
        <v/>
      </c>
      <c r="AC70" s="95" t="str">
        <f t="shared" si="18"/>
        <v/>
      </c>
      <c r="AD70" s="178" t="str">
        <f t="shared" si="19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239</v>
      </c>
      <c r="D71" s="135">
        <v>2700</v>
      </c>
      <c r="E71" s="133" t="s">
        <v>1218</v>
      </c>
      <c r="F71" s="82" t="s">
        <v>478</v>
      </c>
      <c r="G71" s="82" t="s">
        <v>928</v>
      </c>
      <c r="H71" s="84">
        <v>22</v>
      </c>
      <c r="I71" s="84">
        <v>1</v>
      </c>
      <c r="J71" s="84">
        <v>1</v>
      </c>
      <c r="K71" s="136">
        <f t="shared" ref="K71:K72" si="21">+I71*J71</f>
        <v>1</v>
      </c>
      <c r="L71" s="133" t="s">
        <v>3511</v>
      </c>
      <c r="M71" s="162"/>
      <c r="N71" s="162"/>
      <c r="O71" s="163"/>
      <c r="P71" s="164"/>
      <c r="Q71" s="165"/>
      <c r="R71" s="137">
        <f t="shared" si="20"/>
        <v>1</v>
      </c>
      <c r="S71" s="170"/>
      <c r="T71" s="176" t="str">
        <f t="shared" ref="T71:T72" si="22">IFERROR(IF(S71="","",R71*S71),"-")</f>
        <v/>
      </c>
      <c r="U71" s="94">
        <v>24</v>
      </c>
      <c r="V71" s="84">
        <v>365</v>
      </c>
      <c r="W71" s="85">
        <v>10</v>
      </c>
      <c r="X71" s="94">
        <f t="shared" si="13"/>
        <v>1927</v>
      </c>
      <c r="Y71" s="85" t="str">
        <f t="shared" si="14"/>
        <v/>
      </c>
      <c r="Z71" s="94">
        <f t="shared" si="15"/>
        <v>53956</v>
      </c>
      <c r="AA71" s="85" t="str">
        <f t="shared" si="16"/>
        <v/>
      </c>
      <c r="AB71" s="94" t="str">
        <f t="shared" si="17"/>
        <v/>
      </c>
      <c r="AC71" s="95" t="str">
        <f t="shared" si="18"/>
        <v/>
      </c>
      <c r="AD71" s="178" t="str">
        <f t="shared" si="19"/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239</v>
      </c>
      <c r="D72" s="135">
        <v>2700</v>
      </c>
      <c r="E72" s="133" t="s">
        <v>1204</v>
      </c>
      <c r="F72" s="82" t="s">
        <v>478</v>
      </c>
      <c r="G72" s="82" t="s">
        <v>479</v>
      </c>
      <c r="H72" s="84">
        <v>22</v>
      </c>
      <c r="I72" s="84">
        <v>3</v>
      </c>
      <c r="J72" s="84">
        <v>1</v>
      </c>
      <c r="K72" s="136">
        <f t="shared" si="21"/>
        <v>3</v>
      </c>
      <c r="L72" s="133" t="s">
        <v>3511</v>
      </c>
      <c r="M72" s="162"/>
      <c r="N72" s="162"/>
      <c r="O72" s="163"/>
      <c r="P72" s="164"/>
      <c r="Q72" s="165"/>
      <c r="R72" s="137">
        <f t="shared" si="20"/>
        <v>3</v>
      </c>
      <c r="S72" s="170"/>
      <c r="T72" s="176" t="str">
        <f t="shared" si="22"/>
        <v/>
      </c>
      <c r="U72" s="94">
        <v>24</v>
      </c>
      <c r="V72" s="84">
        <v>365</v>
      </c>
      <c r="W72" s="85">
        <v>10</v>
      </c>
      <c r="X72" s="94">
        <f t="shared" si="13"/>
        <v>5781</v>
      </c>
      <c r="Y72" s="85" t="str">
        <f t="shared" si="14"/>
        <v/>
      </c>
      <c r="Z72" s="94">
        <f t="shared" si="15"/>
        <v>161868</v>
      </c>
      <c r="AA72" s="85" t="str">
        <f t="shared" si="16"/>
        <v/>
      </c>
      <c r="AB72" s="94" t="str">
        <f t="shared" si="17"/>
        <v/>
      </c>
      <c r="AC72" s="95" t="str">
        <f t="shared" si="18"/>
        <v/>
      </c>
      <c r="AD72" s="178" t="str">
        <f t="shared" si="19"/>
        <v/>
      </c>
    </row>
    <row r="73" spans="1:30" s="110" customFormat="1" ht="24.95" customHeight="1" x14ac:dyDescent="0.15">
      <c r="A73" s="133"/>
      <c r="B73" s="134"/>
      <c r="C73" s="134"/>
      <c r="D73" s="135"/>
      <c r="E73" s="133"/>
      <c r="F73" s="82"/>
      <c r="G73" s="82"/>
      <c r="H73" s="84"/>
      <c r="I73" s="84"/>
      <c r="J73" s="84"/>
      <c r="K73" s="136"/>
      <c r="L73" s="133"/>
      <c r="M73" s="173"/>
      <c r="N73" s="173"/>
      <c r="O73" s="134"/>
      <c r="P73" s="174"/>
      <c r="Q73" s="175"/>
      <c r="R73" s="137"/>
      <c r="S73" s="176"/>
      <c r="T73" s="176"/>
      <c r="U73" s="94"/>
      <c r="V73" s="84"/>
      <c r="W73" s="85"/>
      <c r="X73" s="94"/>
      <c r="Y73" s="85"/>
      <c r="Z73" s="94"/>
      <c r="AA73" s="85"/>
      <c r="AB73" s="94"/>
      <c r="AC73" s="95"/>
      <c r="AD73" s="85"/>
    </row>
    <row r="74" spans="1:30" s="110" customFormat="1" ht="24.95" customHeight="1" thickBot="1" x14ac:dyDescent="0.2">
      <c r="A74" s="97"/>
      <c r="B74" s="98"/>
      <c r="C74" s="98"/>
      <c r="D74" s="99"/>
      <c r="E74" s="97"/>
      <c r="F74" s="100"/>
      <c r="G74" s="100"/>
      <c r="H74" s="102"/>
      <c r="I74" s="102"/>
      <c r="J74" s="102"/>
      <c r="K74" s="157"/>
      <c r="L74" s="97"/>
      <c r="M74" s="104"/>
      <c r="N74" s="104"/>
      <c r="O74" s="98"/>
      <c r="P74" s="105"/>
      <c r="Q74" s="106"/>
      <c r="R74" s="158"/>
      <c r="S74" s="108"/>
      <c r="T74" s="108"/>
      <c r="U74" s="94"/>
      <c r="V74" s="84"/>
      <c r="W74" s="85"/>
      <c r="X74" s="109"/>
      <c r="Y74" s="103"/>
      <c r="Z74" s="109"/>
      <c r="AA74" s="103"/>
      <c r="AB74" s="109"/>
      <c r="AC74" s="159"/>
      <c r="AD74" s="103"/>
    </row>
    <row r="75" spans="1:30" ht="24.95" customHeight="1" thickBot="1" x14ac:dyDescent="0.2">
      <c r="M75" s="46"/>
      <c r="N75" s="46"/>
      <c r="O75" s="46"/>
      <c r="P75" s="46"/>
      <c r="Q75" s="46"/>
      <c r="R75" s="111"/>
      <c r="S75" s="253" t="s">
        <v>40</v>
      </c>
      <c r="T75" s="181" t="str">
        <f>IF(SUBTOTAL(9,T5:T74)=0,"",SUBTOTAL(9,T5:T74))</f>
        <v/>
      </c>
      <c r="U75" s="190"/>
      <c r="V75" s="191"/>
      <c r="W75" s="192"/>
      <c r="X75" s="182">
        <f t="shared" ref="X75:AD75" si="23">IF(SUBTOTAL(9,X5:X74)=0,"",SUBTOTAL(9,X5:X74))</f>
        <v>169906</v>
      </c>
      <c r="Y75" s="184" t="str">
        <f t="shared" si="23"/>
        <v/>
      </c>
      <c r="Z75" s="182">
        <f t="shared" si="23"/>
        <v>4757368</v>
      </c>
      <c r="AA75" s="184" t="str">
        <f t="shared" si="23"/>
        <v/>
      </c>
      <c r="AB75" s="231" t="str">
        <f t="shared" si="23"/>
        <v/>
      </c>
      <c r="AC75" s="183" t="str">
        <f t="shared" si="23"/>
        <v/>
      </c>
      <c r="AD75" s="186" t="str">
        <f t="shared" si="23"/>
        <v/>
      </c>
    </row>
    <row r="76" spans="1:30" ht="24.95" customHeight="1" thickBot="1" x14ac:dyDescent="0.2">
      <c r="S76" s="262" t="s">
        <v>3544</v>
      </c>
      <c r="T76" s="264"/>
    </row>
    <row r="77" spans="1:30" ht="24.95" customHeight="1" thickTop="1" thickBot="1" x14ac:dyDescent="0.2">
      <c r="S77" s="265" t="s">
        <v>3545</v>
      </c>
      <c r="T77" s="268" t="str">
        <f>IF(T75="","",T75+T76)</f>
        <v/>
      </c>
    </row>
    <row r="78" spans="1:30" ht="24.95" customHeight="1" thickTop="1" x14ac:dyDescent="0.15"/>
  </sheetData>
  <sheetProtection algorithmName="SHA-512" hashValue="ZM+SeDBLe8xZ1NTrXEtamk/I/sq4FIFCYZzhU/yKYjdrnBLEqKekv3FecaWFd3WXvr046ragYm+ETmJeWyx0YA==" saltValue="Miz9eif4i+tpkHHpXAn3wg==" spinCount="100000" sheet="1" objects="1" scenarios="1" autoFilter="0"/>
  <autoFilter ref="A4:AD75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26 M28:Q72">
    <cfRule type="containsBlanks" dxfId="367" priority="9" stopIfTrue="1">
      <formula>LEN(TRIM(M6))=0</formula>
    </cfRule>
  </conditionalFormatting>
  <conditionalFormatting sqref="S6:S26 S28:S72">
    <cfRule type="containsBlanks" dxfId="366" priority="2">
      <formula>LEN(TRIM(S6))=0</formula>
    </cfRule>
  </conditionalFormatting>
  <conditionalFormatting sqref="T76">
    <cfRule type="containsBlanks" dxfId="365" priority="1">
      <formula>LEN(TRIM(T76))=0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32599-B7BC-491B-890D-53246675FEB4}">
  <sheetPr>
    <pageSetUpPr fitToPage="1"/>
  </sheetPr>
  <dimension ref="A1:AD51"/>
  <sheetViews>
    <sheetView showGridLines="0" zoomScale="85" zoomScaleNormal="85" zoomScaleSheetLayoutView="100" workbookViewId="0">
      <pane xSplit="11" ySplit="4" topLeftCell="N32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26</v>
      </c>
      <c r="D1" s="41" t="s">
        <v>1</v>
      </c>
      <c r="E1" s="42" t="s">
        <v>1225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239</v>
      </c>
      <c r="D5" s="66">
        <v>2600</v>
      </c>
      <c r="E5" s="64" t="s">
        <v>508</v>
      </c>
      <c r="F5" s="67" t="s">
        <v>208</v>
      </c>
      <c r="G5" s="67" t="s">
        <v>75</v>
      </c>
      <c r="H5" s="74">
        <v>22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431</v>
      </c>
      <c r="Y5" s="75" t="str">
        <f>IFERROR(IF(Q5="","",ROUNDDOWN(Q5/1000*R5*U5*V5*W5,0)),"-")</f>
        <v/>
      </c>
      <c r="Z5" s="73">
        <f>IFERROR(IF(H5="","",ROUNDDOWN(X5*$V$2,0)),"-")</f>
        <v>12068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239</v>
      </c>
      <c r="D6" s="135">
        <v>2600</v>
      </c>
      <c r="E6" s="133" t="s">
        <v>839</v>
      </c>
      <c r="F6" s="82" t="s">
        <v>113</v>
      </c>
      <c r="G6" s="82" t="s">
        <v>1240</v>
      </c>
      <c r="H6" s="84">
        <v>22</v>
      </c>
      <c r="I6" s="84">
        <v>3</v>
      </c>
      <c r="J6" s="84">
        <v>1</v>
      </c>
      <c r="K6" s="136">
        <f>+I6*J6</f>
        <v>3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1293</v>
      </c>
      <c r="Y6" s="85" t="str">
        <f>IFERROR(IF(Q6="","",ROUNDDOWN(Q6/1000*R6*U6*V6*W6,0)),"-")</f>
        <v/>
      </c>
      <c r="Z6" s="94">
        <f>IFERROR(IF(H6="","",ROUNDDOWN(X6*$V$2,0)),"-")</f>
        <v>36204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172</v>
      </c>
      <c r="D7" s="135">
        <v>2600</v>
      </c>
      <c r="E7" s="133" t="s">
        <v>518</v>
      </c>
      <c r="F7" s="82" t="s">
        <v>208</v>
      </c>
      <c r="G7" s="82" t="s">
        <v>75</v>
      </c>
      <c r="H7" s="84">
        <v>22</v>
      </c>
      <c r="I7" s="84">
        <v>1</v>
      </c>
      <c r="J7" s="84">
        <v>1</v>
      </c>
      <c r="K7" s="136">
        <f t="shared" ref="K7:K45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45" si="4">+I7</f>
        <v>1</v>
      </c>
      <c r="S7" s="170"/>
      <c r="T7" s="176" t="str">
        <f t="shared" ref="T7:T45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45" si="6">IFERROR(IF(H7="","",ROUNDDOWN(H7/1000*K7*U7*V7*W7,0)),"-")</f>
        <v>107</v>
      </c>
      <c r="Y7" s="85" t="str">
        <f t="shared" ref="Y7:Y45" si="7">IFERROR(IF(Q7="","",ROUNDDOWN(Q7/1000*R7*U7*V7*W7,0)),"-")</f>
        <v/>
      </c>
      <c r="Z7" s="94">
        <f t="shared" ref="Z7:Z45" si="8">IFERROR(IF(H7="","",ROUNDDOWN(X7*$V$2,0)),"-")</f>
        <v>2996</v>
      </c>
      <c r="AA7" s="85" t="str">
        <f t="shared" ref="AA7:AA45" si="9">IFERROR(IF(Q7="","",ROUNDDOWN(Y7*$V$2,0)),"-")</f>
        <v/>
      </c>
      <c r="AB7" s="94" t="str">
        <f t="shared" ref="AB7:AB45" si="10">IFERROR(IF(Q7="","",ROUNDDOWN(X7-Y7,0)),"-")</f>
        <v/>
      </c>
      <c r="AC7" s="95" t="str">
        <f t="shared" ref="AC7:AC45" si="11">IFERROR(IF(Q7="","",ROUNDDOWN(Z7-AA7,0)),"-")</f>
        <v/>
      </c>
      <c r="AD7" s="178" t="str">
        <f t="shared" ref="AD7:AD45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1226</v>
      </c>
      <c r="D8" s="135">
        <v>2600</v>
      </c>
      <c r="E8" s="133" t="s">
        <v>1235</v>
      </c>
      <c r="F8" s="82" t="s">
        <v>36</v>
      </c>
      <c r="G8" s="82" t="s">
        <v>79</v>
      </c>
      <c r="H8" s="84">
        <v>42</v>
      </c>
      <c r="I8" s="84">
        <v>2</v>
      </c>
      <c r="J8" s="84">
        <v>2</v>
      </c>
      <c r="K8" s="136">
        <f>+I8*J8</f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3292</v>
      </c>
      <c r="Y8" s="85" t="str">
        <f t="shared" si="7"/>
        <v/>
      </c>
      <c r="Z8" s="94">
        <f t="shared" si="8"/>
        <v>92176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1227</v>
      </c>
      <c r="D9" s="135">
        <v>2400</v>
      </c>
      <c r="E9" s="133" t="s">
        <v>1236</v>
      </c>
      <c r="F9" s="82" t="s">
        <v>173</v>
      </c>
      <c r="G9" s="82" t="s">
        <v>426</v>
      </c>
      <c r="H9" s="84">
        <v>22</v>
      </c>
      <c r="I9" s="84">
        <v>1</v>
      </c>
      <c r="J9" s="84">
        <v>2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245</v>
      </c>
      <c r="W9" s="85">
        <v>10</v>
      </c>
      <c r="X9" s="94">
        <f t="shared" si="6"/>
        <v>215</v>
      </c>
      <c r="Y9" s="85" t="str">
        <f t="shared" si="7"/>
        <v/>
      </c>
      <c r="Z9" s="94">
        <f t="shared" si="8"/>
        <v>6020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>IFERROR(IF(Q9="","",ROUNDDOWN(AB9*$AD$2,2)),"-")</f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1227</v>
      </c>
      <c r="D10" s="135">
        <v>2400</v>
      </c>
      <c r="E10" s="133" t="s">
        <v>569</v>
      </c>
      <c r="F10" s="82" t="s">
        <v>586</v>
      </c>
      <c r="G10" s="82" t="s">
        <v>1238</v>
      </c>
      <c r="H10" s="84">
        <v>10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49</v>
      </c>
      <c r="Y10" s="85" t="str">
        <f t="shared" si="7"/>
        <v/>
      </c>
      <c r="Z10" s="94">
        <f t="shared" si="8"/>
        <v>1372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215</v>
      </c>
      <c r="D11" s="135">
        <v>2400</v>
      </c>
      <c r="E11" s="133" t="s">
        <v>1089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205</v>
      </c>
      <c r="Y11" s="85" t="str">
        <f t="shared" si="7"/>
        <v/>
      </c>
      <c r="Z11" s="94">
        <f t="shared" si="8"/>
        <v>5740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215</v>
      </c>
      <c r="D12" s="135">
        <v>2400</v>
      </c>
      <c r="E12" s="133" t="s">
        <v>506</v>
      </c>
      <c r="F12" s="82" t="s">
        <v>208</v>
      </c>
      <c r="G12" s="82" t="s">
        <v>75</v>
      </c>
      <c r="H12" s="179">
        <v>22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245</v>
      </c>
      <c r="W12" s="85">
        <v>10</v>
      </c>
      <c r="X12" s="94">
        <f t="shared" si="6"/>
        <v>107</v>
      </c>
      <c r="Y12" s="85" t="str">
        <f t="shared" si="7"/>
        <v/>
      </c>
      <c r="Z12" s="94">
        <f t="shared" si="8"/>
        <v>2996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215</v>
      </c>
      <c r="D13" s="135">
        <v>2400</v>
      </c>
      <c r="E13" s="133" t="s">
        <v>1235</v>
      </c>
      <c r="F13" s="82" t="s">
        <v>36</v>
      </c>
      <c r="G13" s="82" t="s">
        <v>79</v>
      </c>
      <c r="H13" s="84">
        <v>42</v>
      </c>
      <c r="I13" s="84">
        <v>2</v>
      </c>
      <c r="J13" s="84">
        <v>2</v>
      </c>
      <c r="K13" s="136">
        <f t="shared" si="3"/>
        <v>4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2</v>
      </c>
      <c r="V13" s="84">
        <v>245</v>
      </c>
      <c r="W13" s="85">
        <v>10</v>
      </c>
      <c r="X13" s="94">
        <f t="shared" si="6"/>
        <v>823</v>
      </c>
      <c r="Y13" s="85" t="str">
        <f t="shared" si="7"/>
        <v/>
      </c>
      <c r="Z13" s="94">
        <f t="shared" si="8"/>
        <v>23044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221</v>
      </c>
      <c r="D14" s="135">
        <v>2400</v>
      </c>
      <c r="E14" s="133" t="s">
        <v>1236</v>
      </c>
      <c r="F14" s="82" t="s">
        <v>173</v>
      </c>
      <c r="G14" s="82" t="s">
        <v>426</v>
      </c>
      <c r="H14" s="84">
        <v>22</v>
      </c>
      <c r="I14" s="84">
        <v>2</v>
      </c>
      <c r="J14" s="84">
        <v>2</v>
      </c>
      <c r="K14" s="136">
        <f t="shared" si="3"/>
        <v>4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2</v>
      </c>
      <c r="V14" s="84">
        <v>245</v>
      </c>
      <c r="W14" s="85">
        <v>10</v>
      </c>
      <c r="X14" s="94">
        <f t="shared" si="6"/>
        <v>431</v>
      </c>
      <c r="Y14" s="85" t="str">
        <f t="shared" si="7"/>
        <v/>
      </c>
      <c r="Z14" s="94">
        <f t="shared" si="8"/>
        <v>12068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221</v>
      </c>
      <c r="D15" s="135">
        <v>2400</v>
      </c>
      <c r="E15" s="133" t="s">
        <v>506</v>
      </c>
      <c r="F15" s="82" t="s">
        <v>208</v>
      </c>
      <c r="G15" s="82" t="s">
        <v>75</v>
      </c>
      <c r="H15" s="84">
        <v>22</v>
      </c>
      <c r="I15" s="84">
        <v>2</v>
      </c>
      <c r="J15" s="84">
        <v>1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2</v>
      </c>
      <c r="V15" s="84">
        <v>245</v>
      </c>
      <c r="W15" s="85">
        <v>10</v>
      </c>
      <c r="X15" s="94">
        <f t="shared" si="6"/>
        <v>215</v>
      </c>
      <c r="Y15" s="85" t="str">
        <f t="shared" si="7"/>
        <v/>
      </c>
      <c r="Z15" s="94">
        <f t="shared" si="8"/>
        <v>6020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172</v>
      </c>
      <c r="D16" s="135">
        <v>2600</v>
      </c>
      <c r="E16" s="133" t="s">
        <v>570</v>
      </c>
      <c r="F16" s="82" t="s">
        <v>24</v>
      </c>
      <c r="G16" s="82" t="s">
        <v>49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245</v>
      </c>
      <c r="W16" s="85">
        <v>10</v>
      </c>
      <c r="X16" s="94">
        <f t="shared" si="6"/>
        <v>205</v>
      </c>
      <c r="Y16" s="85" t="str">
        <f t="shared" si="7"/>
        <v/>
      </c>
      <c r="Z16" s="94">
        <f t="shared" si="8"/>
        <v>5740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1228</v>
      </c>
      <c r="D17" s="135">
        <v>2600</v>
      </c>
      <c r="E17" s="133" t="s">
        <v>518</v>
      </c>
      <c r="F17" s="82" t="s">
        <v>208</v>
      </c>
      <c r="G17" s="82" t="s">
        <v>75</v>
      </c>
      <c r="H17" s="84">
        <v>22</v>
      </c>
      <c r="I17" s="84">
        <v>1</v>
      </c>
      <c r="J17" s="84">
        <v>1</v>
      </c>
      <c r="K17" s="136">
        <f t="shared" si="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431</v>
      </c>
      <c r="Y17" s="85" t="str">
        <f t="shared" si="7"/>
        <v/>
      </c>
      <c r="Z17" s="94">
        <f t="shared" si="8"/>
        <v>12068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771</v>
      </c>
      <c r="D18" s="135">
        <v>3000</v>
      </c>
      <c r="E18" s="133" t="s">
        <v>1235</v>
      </c>
      <c r="F18" s="82" t="s">
        <v>36</v>
      </c>
      <c r="G18" s="82" t="s">
        <v>79</v>
      </c>
      <c r="H18" s="84">
        <v>42</v>
      </c>
      <c r="I18" s="84">
        <v>14</v>
      </c>
      <c r="J18" s="84">
        <v>2</v>
      </c>
      <c r="K18" s="136">
        <f t="shared" si="3"/>
        <v>28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14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23049</v>
      </c>
      <c r="Y18" s="85" t="str">
        <f t="shared" si="7"/>
        <v/>
      </c>
      <c r="Z18" s="94">
        <f t="shared" si="8"/>
        <v>645372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220</v>
      </c>
      <c r="D19" s="135">
        <v>2600</v>
      </c>
      <c r="E19" s="133" t="s">
        <v>1089</v>
      </c>
      <c r="F19" s="82" t="s">
        <v>24</v>
      </c>
      <c r="G19" s="82" t="s">
        <v>49</v>
      </c>
      <c r="H19" s="84">
        <v>42</v>
      </c>
      <c r="I19" s="84">
        <v>4</v>
      </c>
      <c r="J19" s="84">
        <v>1</v>
      </c>
      <c r="K19" s="136">
        <f t="shared" si="3"/>
        <v>4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4</v>
      </c>
      <c r="S19" s="170"/>
      <c r="T19" s="176" t="str">
        <f t="shared" si="5"/>
        <v/>
      </c>
      <c r="U19" s="94">
        <v>2</v>
      </c>
      <c r="V19" s="84">
        <v>245</v>
      </c>
      <c r="W19" s="85">
        <v>10</v>
      </c>
      <c r="X19" s="94">
        <f t="shared" si="6"/>
        <v>823</v>
      </c>
      <c r="Y19" s="85" t="str">
        <f t="shared" si="7"/>
        <v/>
      </c>
      <c r="Z19" s="94">
        <f t="shared" si="8"/>
        <v>23044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220</v>
      </c>
      <c r="D20" s="135">
        <v>2600</v>
      </c>
      <c r="E20" s="133" t="s">
        <v>508</v>
      </c>
      <c r="F20" s="82" t="s">
        <v>208</v>
      </c>
      <c r="G20" s="82" t="s">
        <v>75</v>
      </c>
      <c r="H20" s="84">
        <v>22</v>
      </c>
      <c r="I20" s="84">
        <v>2</v>
      </c>
      <c r="J20" s="84">
        <v>1</v>
      </c>
      <c r="K20" s="136">
        <f t="shared" si="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2</v>
      </c>
      <c r="V20" s="84">
        <v>245</v>
      </c>
      <c r="W20" s="85">
        <v>10</v>
      </c>
      <c r="X20" s="94">
        <f t="shared" si="6"/>
        <v>215</v>
      </c>
      <c r="Y20" s="85" t="str">
        <f t="shared" si="7"/>
        <v/>
      </c>
      <c r="Z20" s="94">
        <f t="shared" si="8"/>
        <v>6020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18</v>
      </c>
      <c r="B21" s="134">
        <v>1</v>
      </c>
      <c r="C21" s="134" t="s">
        <v>1229</v>
      </c>
      <c r="D21" s="135">
        <v>3000</v>
      </c>
      <c r="E21" s="133" t="s">
        <v>1237</v>
      </c>
      <c r="F21" s="82" t="s">
        <v>711</v>
      </c>
      <c r="G21" s="82" t="s">
        <v>1008</v>
      </c>
      <c r="H21" s="84">
        <v>34</v>
      </c>
      <c r="I21" s="84">
        <v>1</v>
      </c>
      <c r="J21" s="84">
        <v>1</v>
      </c>
      <c r="K21" s="136">
        <f t="shared" si="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666</v>
      </c>
      <c r="Y21" s="85" t="str">
        <f t="shared" si="7"/>
        <v/>
      </c>
      <c r="Z21" s="94">
        <f t="shared" si="8"/>
        <v>18648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19</v>
      </c>
      <c r="B22" s="134">
        <v>1</v>
      </c>
      <c r="C22" s="134" t="s">
        <v>1230</v>
      </c>
      <c r="D22" s="135">
        <v>3000</v>
      </c>
      <c r="E22" s="133" t="s">
        <v>572</v>
      </c>
      <c r="F22" s="82" t="s">
        <v>179</v>
      </c>
      <c r="G22" s="82" t="s">
        <v>203</v>
      </c>
      <c r="H22" s="84">
        <v>60</v>
      </c>
      <c r="I22" s="84">
        <v>2</v>
      </c>
      <c r="J22" s="84">
        <v>1</v>
      </c>
      <c r="K22" s="136">
        <f t="shared" si="3"/>
        <v>2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2352</v>
      </c>
      <c r="Y22" s="85" t="str">
        <f t="shared" si="7"/>
        <v/>
      </c>
      <c r="Z22" s="94">
        <f t="shared" si="8"/>
        <v>65856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20</v>
      </c>
      <c r="B23" s="134">
        <v>1</v>
      </c>
      <c r="C23" s="134" t="s">
        <v>67</v>
      </c>
      <c r="D23" s="135">
        <v>2600</v>
      </c>
      <c r="E23" s="133" t="s">
        <v>763</v>
      </c>
      <c r="F23" s="82" t="s">
        <v>68</v>
      </c>
      <c r="G23" s="82" t="s">
        <v>45</v>
      </c>
      <c r="H23" s="84" t="s">
        <v>46</v>
      </c>
      <c r="I23" s="84">
        <v>2</v>
      </c>
      <c r="J23" s="84">
        <v>1</v>
      </c>
      <c r="K23" s="136">
        <f t="shared" si="3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 t="s">
        <v>213</v>
      </c>
      <c r="V23" s="84" t="s">
        <v>213</v>
      </c>
      <c r="W23" s="85" t="s">
        <v>213</v>
      </c>
      <c r="X23" s="94" t="str">
        <f t="shared" si="6"/>
        <v>-</v>
      </c>
      <c r="Y23" s="85" t="str">
        <f t="shared" si="7"/>
        <v/>
      </c>
      <c r="Z23" s="94" t="str">
        <f t="shared" si="8"/>
        <v>-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21</v>
      </c>
      <c r="B24" s="134">
        <v>1</v>
      </c>
      <c r="C24" s="134" t="s">
        <v>67</v>
      </c>
      <c r="D24" s="135">
        <v>2600</v>
      </c>
      <c r="E24" s="133" t="s">
        <v>756</v>
      </c>
      <c r="F24" s="82" t="s">
        <v>414</v>
      </c>
      <c r="G24" s="82" t="s">
        <v>69</v>
      </c>
      <c r="H24" s="84">
        <v>18</v>
      </c>
      <c r="I24" s="84">
        <v>7</v>
      </c>
      <c r="J24" s="84">
        <v>1</v>
      </c>
      <c r="K24" s="136">
        <f t="shared" si="3"/>
        <v>7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7</v>
      </c>
      <c r="S24" s="170"/>
      <c r="T24" s="176" t="str">
        <f t="shared" si="5"/>
        <v/>
      </c>
      <c r="U24" s="94">
        <v>8</v>
      </c>
      <c r="V24" s="84">
        <v>245</v>
      </c>
      <c r="W24" s="85">
        <v>10</v>
      </c>
      <c r="X24" s="94">
        <f t="shared" si="6"/>
        <v>2469</v>
      </c>
      <c r="Y24" s="85" t="str">
        <f t="shared" si="7"/>
        <v/>
      </c>
      <c r="Z24" s="94">
        <f t="shared" si="8"/>
        <v>69132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22</v>
      </c>
      <c r="B25" s="134">
        <v>1</v>
      </c>
      <c r="C25" s="134" t="s">
        <v>67</v>
      </c>
      <c r="D25" s="135">
        <v>2600</v>
      </c>
      <c r="E25" s="133" t="s">
        <v>502</v>
      </c>
      <c r="F25" s="82" t="s">
        <v>478</v>
      </c>
      <c r="G25" s="82" t="s">
        <v>479</v>
      </c>
      <c r="H25" s="84">
        <v>22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24</v>
      </c>
      <c r="V25" s="84">
        <v>365</v>
      </c>
      <c r="W25" s="85">
        <v>10</v>
      </c>
      <c r="X25" s="94">
        <f t="shared" si="6"/>
        <v>1927</v>
      </c>
      <c r="Y25" s="85" t="str">
        <f t="shared" si="7"/>
        <v/>
      </c>
      <c r="Z25" s="94">
        <f t="shared" si="8"/>
        <v>53956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23</v>
      </c>
      <c r="B26" s="134">
        <v>1</v>
      </c>
      <c r="C26" s="134" t="s">
        <v>214</v>
      </c>
      <c r="D26" s="135">
        <v>2600</v>
      </c>
      <c r="E26" s="133" t="s">
        <v>1235</v>
      </c>
      <c r="F26" s="82" t="s">
        <v>36</v>
      </c>
      <c r="G26" s="82" t="s">
        <v>79</v>
      </c>
      <c r="H26" s="84">
        <v>42</v>
      </c>
      <c r="I26" s="84">
        <v>4</v>
      </c>
      <c r="J26" s="84">
        <v>2</v>
      </c>
      <c r="K26" s="136">
        <f t="shared" si="3"/>
        <v>8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4</v>
      </c>
      <c r="S26" s="170"/>
      <c r="T26" s="176" t="str">
        <f t="shared" si="5"/>
        <v/>
      </c>
      <c r="U26" s="94">
        <v>8</v>
      </c>
      <c r="V26" s="84">
        <v>245</v>
      </c>
      <c r="W26" s="85">
        <v>10</v>
      </c>
      <c r="X26" s="94">
        <f t="shared" si="6"/>
        <v>6585</v>
      </c>
      <c r="Y26" s="85" t="str">
        <f t="shared" si="7"/>
        <v/>
      </c>
      <c r="Z26" s="94">
        <f t="shared" si="8"/>
        <v>184380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24</v>
      </c>
      <c r="B27" s="134">
        <v>1</v>
      </c>
      <c r="C27" s="134" t="s">
        <v>214</v>
      </c>
      <c r="D27" s="135">
        <v>2600</v>
      </c>
      <c r="E27" s="133" t="s">
        <v>839</v>
      </c>
      <c r="F27" s="82" t="s">
        <v>113</v>
      </c>
      <c r="G27" s="82" t="s">
        <v>1240</v>
      </c>
      <c r="H27" s="84">
        <v>22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8</v>
      </c>
      <c r="V27" s="84">
        <v>245</v>
      </c>
      <c r="W27" s="85">
        <v>10</v>
      </c>
      <c r="X27" s="94">
        <f t="shared" si="6"/>
        <v>431</v>
      </c>
      <c r="Y27" s="85" t="str">
        <f t="shared" si="7"/>
        <v/>
      </c>
      <c r="Z27" s="94">
        <f t="shared" si="8"/>
        <v>12068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25</v>
      </c>
      <c r="B28" s="134">
        <v>2</v>
      </c>
      <c r="C28" s="134" t="s">
        <v>190</v>
      </c>
      <c r="D28" s="135">
        <v>2600</v>
      </c>
      <c r="E28" s="133" t="s">
        <v>762</v>
      </c>
      <c r="F28" s="82" t="s">
        <v>113</v>
      </c>
      <c r="G28" s="82" t="s">
        <v>436</v>
      </c>
      <c r="H28" s="84">
        <v>22</v>
      </c>
      <c r="I28" s="84">
        <v>1</v>
      </c>
      <c r="J28" s="84">
        <v>2</v>
      </c>
      <c r="K28" s="136">
        <f t="shared" si="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24</v>
      </c>
      <c r="V28" s="84">
        <v>365</v>
      </c>
      <c r="W28" s="85">
        <v>10</v>
      </c>
      <c r="X28" s="94">
        <f t="shared" si="6"/>
        <v>3854</v>
      </c>
      <c r="Y28" s="85" t="str">
        <f t="shared" si="7"/>
        <v/>
      </c>
      <c r="Z28" s="94">
        <f t="shared" si="8"/>
        <v>107912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26</v>
      </c>
      <c r="B29" s="134">
        <v>2</v>
      </c>
      <c r="C29" s="134" t="s">
        <v>1231</v>
      </c>
      <c r="D29" s="135">
        <v>2600</v>
      </c>
      <c r="E29" s="133" t="s">
        <v>508</v>
      </c>
      <c r="F29" s="82" t="s">
        <v>208</v>
      </c>
      <c r="G29" s="82" t="s">
        <v>75</v>
      </c>
      <c r="H29" s="84">
        <v>22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245</v>
      </c>
      <c r="W29" s="85">
        <v>10</v>
      </c>
      <c r="X29" s="94">
        <f t="shared" si="6"/>
        <v>107</v>
      </c>
      <c r="Y29" s="85" t="str">
        <f t="shared" si="7"/>
        <v/>
      </c>
      <c r="Z29" s="94">
        <f t="shared" si="8"/>
        <v>2996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27</v>
      </c>
      <c r="B30" s="134">
        <v>2</v>
      </c>
      <c r="C30" s="134" t="s">
        <v>1231</v>
      </c>
      <c r="D30" s="135">
        <v>2600</v>
      </c>
      <c r="E30" s="133" t="s">
        <v>1236</v>
      </c>
      <c r="F30" s="82" t="s">
        <v>173</v>
      </c>
      <c r="G30" s="82" t="s">
        <v>426</v>
      </c>
      <c r="H30" s="84">
        <v>22</v>
      </c>
      <c r="I30" s="84">
        <v>1</v>
      </c>
      <c r="J30" s="84">
        <v>2</v>
      </c>
      <c r="K30" s="136">
        <f t="shared" si="3"/>
        <v>2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2</v>
      </c>
      <c r="V30" s="84">
        <v>245</v>
      </c>
      <c r="W30" s="85">
        <v>10</v>
      </c>
      <c r="X30" s="94">
        <f t="shared" si="6"/>
        <v>215</v>
      </c>
      <c r="Y30" s="85" t="str">
        <f t="shared" si="7"/>
        <v/>
      </c>
      <c r="Z30" s="94">
        <f t="shared" si="8"/>
        <v>6020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28</v>
      </c>
      <c r="B31" s="134">
        <v>2</v>
      </c>
      <c r="C31" s="134" t="s">
        <v>172</v>
      </c>
      <c r="D31" s="135">
        <v>2600</v>
      </c>
      <c r="E31" s="133" t="s">
        <v>1236</v>
      </c>
      <c r="F31" s="82" t="s">
        <v>173</v>
      </c>
      <c r="G31" s="82" t="s">
        <v>426</v>
      </c>
      <c r="H31" s="84">
        <v>22</v>
      </c>
      <c r="I31" s="84">
        <v>1</v>
      </c>
      <c r="J31" s="84">
        <v>2</v>
      </c>
      <c r="K31" s="136">
        <f t="shared" si="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2</v>
      </c>
      <c r="V31" s="84">
        <v>245</v>
      </c>
      <c r="W31" s="85">
        <v>10</v>
      </c>
      <c r="X31" s="94">
        <f t="shared" si="6"/>
        <v>215</v>
      </c>
      <c r="Y31" s="85" t="str">
        <f t="shared" si="7"/>
        <v/>
      </c>
      <c r="Z31" s="94">
        <f t="shared" si="8"/>
        <v>6020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29</v>
      </c>
      <c r="B32" s="134">
        <v>2</v>
      </c>
      <c r="C32" s="134" t="s">
        <v>1232</v>
      </c>
      <c r="D32" s="135">
        <v>3700</v>
      </c>
      <c r="E32" s="133" t="s">
        <v>734</v>
      </c>
      <c r="F32" s="82" t="s">
        <v>36</v>
      </c>
      <c r="G32" s="82" t="s">
        <v>25</v>
      </c>
      <c r="H32" s="84">
        <v>42</v>
      </c>
      <c r="I32" s="84">
        <v>9</v>
      </c>
      <c r="J32" s="84">
        <v>2</v>
      </c>
      <c r="K32" s="136">
        <f t="shared" si="3"/>
        <v>18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9</v>
      </c>
      <c r="S32" s="170"/>
      <c r="T32" s="176" t="str">
        <f t="shared" si="5"/>
        <v/>
      </c>
      <c r="U32" s="94">
        <v>8</v>
      </c>
      <c r="V32" s="84">
        <v>245</v>
      </c>
      <c r="W32" s="85">
        <v>10</v>
      </c>
      <c r="X32" s="94">
        <f t="shared" si="6"/>
        <v>14817</v>
      </c>
      <c r="Y32" s="85" t="str">
        <f t="shared" si="7"/>
        <v/>
      </c>
      <c r="Z32" s="94">
        <f t="shared" si="8"/>
        <v>414876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30</v>
      </c>
      <c r="B33" s="134">
        <v>2</v>
      </c>
      <c r="C33" s="134" t="s">
        <v>1232</v>
      </c>
      <c r="D33" s="135">
        <v>3700</v>
      </c>
      <c r="E33" s="133" t="s">
        <v>736</v>
      </c>
      <c r="F33" s="82" t="s">
        <v>36</v>
      </c>
      <c r="G33" s="82" t="s">
        <v>74</v>
      </c>
      <c r="H33" s="84">
        <v>42</v>
      </c>
      <c r="I33" s="84">
        <v>2</v>
      </c>
      <c r="J33" s="84">
        <v>2</v>
      </c>
      <c r="K33" s="136">
        <f t="shared" si="3"/>
        <v>4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8</v>
      </c>
      <c r="V33" s="84">
        <v>245</v>
      </c>
      <c r="W33" s="85">
        <v>10</v>
      </c>
      <c r="X33" s="94">
        <f t="shared" si="6"/>
        <v>3292</v>
      </c>
      <c r="Y33" s="85" t="str">
        <f t="shared" si="7"/>
        <v/>
      </c>
      <c r="Z33" s="94">
        <f t="shared" si="8"/>
        <v>92176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31</v>
      </c>
      <c r="B34" s="134">
        <v>2</v>
      </c>
      <c r="C34" s="134" t="s">
        <v>1232</v>
      </c>
      <c r="D34" s="135">
        <v>3700</v>
      </c>
      <c r="E34" s="133" t="s">
        <v>487</v>
      </c>
      <c r="F34" s="82" t="s">
        <v>24</v>
      </c>
      <c r="G34" s="82" t="s">
        <v>25</v>
      </c>
      <c r="H34" s="84">
        <v>42</v>
      </c>
      <c r="I34" s="84">
        <v>8</v>
      </c>
      <c r="J34" s="84">
        <v>1</v>
      </c>
      <c r="K34" s="136">
        <f t="shared" si="3"/>
        <v>8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8</v>
      </c>
      <c r="S34" s="170"/>
      <c r="T34" s="176" t="str">
        <f t="shared" si="5"/>
        <v/>
      </c>
      <c r="U34" s="94">
        <v>8</v>
      </c>
      <c r="V34" s="84">
        <v>245</v>
      </c>
      <c r="W34" s="85">
        <v>10</v>
      </c>
      <c r="X34" s="94">
        <f t="shared" si="6"/>
        <v>6585</v>
      </c>
      <c r="Y34" s="85" t="str">
        <f t="shared" si="7"/>
        <v/>
      </c>
      <c r="Z34" s="94">
        <f t="shared" si="8"/>
        <v>184380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32</v>
      </c>
      <c r="B35" s="134">
        <v>2</v>
      </c>
      <c r="C35" s="134" t="s">
        <v>201</v>
      </c>
      <c r="D35" s="135">
        <v>3000</v>
      </c>
      <c r="E35" s="133" t="s">
        <v>518</v>
      </c>
      <c r="F35" s="82" t="s">
        <v>208</v>
      </c>
      <c r="G35" s="82" t="s">
        <v>75</v>
      </c>
      <c r="H35" s="84">
        <v>22</v>
      </c>
      <c r="I35" s="84">
        <v>1</v>
      </c>
      <c r="J35" s="84">
        <v>1</v>
      </c>
      <c r="K35" s="136">
        <f t="shared" si="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8</v>
      </c>
      <c r="V35" s="84">
        <v>245</v>
      </c>
      <c r="W35" s="85">
        <v>10</v>
      </c>
      <c r="X35" s="94">
        <f t="shared" si="6"/>
        <v>431</v>
      </c>
      <c r="Y35" s="85" t="str">
        <f t="shared" si="7"/>
        <v/>
      </c>
      <c r="Z35" s="94">
        <f t="shared" si="8"/>
        <v>12068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33</v>
      </c>
      <c r="B36" s="134">
        <v>2</v>
      </c>
      <c r="C36" s="134" t="s">
        <v>172</v>
      </c>
      <c r="D36" s="135">
        <v>2600</v>
      </c>
      <c r="E36" s="133" t="s">
        <v>570</v>
      </c>
      <c r="F36" s="82" t="s">
        <v>24</v>
      </c>
      <c r="G36" s="82" t="s">
        <v>49</v>
      </c>
      <c r="H36" s="84">
        <v>42</v>
      </c>
      <c r="I36" s="84">
        <v>1</v>
      </c>
      <c r="J36" s="84">
        <v>1</v>
      </c>
      <c r="K36" s="136">
        <f t="shared" si="3"/>
        <v>1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2</v>
      </c>
      <c r="V36" s="84">
        <v>245</v>
      </c>
      <c r="W36" s="85">
        <v>10</v>
      </c>
      <c r="X36" s="94">
        <f t="shared" si="6"/>
        <v>205</v>
      </c>
      <c r="Y36" s="85" t="str">
        <f t="shared" si="7"/>
        <v/>
      </c>
      <c r="Z36" s="94">
        <f t="shared" si="8"/>
        <v>5740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34</v>
      </c>
      <c r="B37" s="134">
        <v>2</v>
      </c>
      <c r="C37" s="134" t="s">
        <v>549</v>
      </c>
      <c r="D37" s="135">
        <v>2400</v>
      </c>
      <c r="E37" s="133" t="s">
        <v>1236</v>
      </c>
      <c r="F37" s="82" t="s">
        <v>173</v>
      </c>
      <c r="G37" s="82" t="s">
        <v>426</v>
      </c>
      <c r="H37" s="84">
        <v>22</v>
      </c>
      <c r="I37" s="84">
        <v>1</v>
      </c>
      <c r="J37" s="84">
        <v>2</v>
      </c>
      <c r="K37" s="136">
        <f t="shared" si="3"/>
        <v>2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1</v>
      </c>
      <c r="S37" s="170"/>
      <c r="T37" s="176" t="str">
        <f t="shared" si="5"/>
        <v/>
      </c>
      <c r="U37" s="94">
        <v>2</v>
      </c>
      <c r="V37" s="84">
        <v>245</v>
      </c>
      <c r="W37" s="85">
        <v>10</v>
      </c>
      <c r="X37" s="94">
        <f t="shared" si="6"/>
        <v>215</v>
      </c>
      <c r="Y37" s="85" t="str">
        <f t="shared" si="7"/>
        <v/>
      </c>
      <c r="Z37" s="94">
        <f t="shared" si="8"/>
        <v>6020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35</v>
      </c>
      <c r="B38" s="134">
        <v>2</v>
      </c>
      <c r="C38" s="134" t="s">
        <v>549</v>
      </c>
      <c r="D38" s="135">
        <v>2400</v>
      </c>
      <c r="E38" s="133" t="s">
        <v>506</v>
      </c>
      <c r="F38" s="82" t="s">
        <v>208</v>
      </c>
      <c r="G38" s="82" t="s">
        <v>75</v>
      </c>
      <c r="H38" s="84">
        <v>22</v>
      </c>
      <c r="I38" s="84">
        <v>1</v>
      </c>
      <c r="J38" s="84">
        <v>1</v>
      </c>
      <c r="K38" s="136">
        <f t="shared" si="3"/>
        <v>1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2</v>
      </c>
      <c r="V38" s="84">
        <v>245</v>
      </c>
      <c r="W38" s="85">
        <v>10</v>
      </c>
      <c r="X38" s="94">
        <f t="shared" si="6"/>
        <v>107</v>
      </c>
      <c r="Y38" s="85" t="str">
        <f t="shared" si="7"/>
        <v/>
      </c>
      <c r="Z38" s="94">
        <f t="shared" si="8"/>
        <v>2996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36</v>
      </c>
      <c r="B39" s="134">
        <v>2</v>
      </c>
      <c r="C39" s="134" t="s">
        <v>549</v>
      </c>
      <c r="D39" s="135">
        <v>2400</v>
      </c>
      <c r="E39" s="133" t="s">
        <v>1236</v>
      </c>
      <c r="F39" s="82" t="s">
        <v>173</v>
      </c>
      <c r="G39" s="82" t="s">
        <v>426</v>
      </c>
      <c r="H39" s="84">
        <v>22</v>
      </c>
      <c r="I39" s="84">
        <v>1</v>
      </c>
      <c r="J39" s="84">
        <v>2</v>
      </c>
      <c r="K39" s="136">
        <f t="shared" si="3"/>
        <v>2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2</v>
      </c>
      <c r="V39" s="84">
        <v>245</v>
      </c>
      <c r="W39" s="85">
        <v>10</v>
      </c>
      <c r="X39" s="94">
        <f t="shared" si="6"/>
        <v>215</v>
      </c>
      <c r="Y39" s="85" t="str">
        <f t="shared" si="7"/>
        <v/>
      </c>
      <c r="Z39" s="94">
        <f t="shared" si="8"/>
        <v>6020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37</v>
      </c>
      <c r="B40" s="134">
        <v>2</v>
      </c>
      <c r="C40" s="134" t="s">
        <v>549</v>
      </c>
      <c r="D40" s="135">
        <v>2400</v>
      </c>
      <c r="E40" s="133" t="s">
        <v>506</v>
      </c>
      <c r="F40" s="82" t="s">
        <v>208</v>
      </c>
      <c r="G40" s="82" t="s">
        <v>75</v>
      </c>
      <c r="H40" s="84">
        <v>22</v>
      </c>
      <c r="I40" s="84">
        <v>1</v>
      </c>
      <c r="J40" s="84">
        <v>1</v>
      </c>
      <c r="K40" s="136">
        <f t="shared" si="3"/>
        <v>1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2</v>
      </c>
      <c r="V40" s="84">
        <v>245</v>
      </c>
      <c r="W40" s="85">
        <v>10</v>
      </c>
      <c r="X40" s="94">
        <f t="shared" si="6"/>
        <v>107</v>
      </c>
      <c r="Y40" s="85" t="str">
        <f t="shared" si="7"/>
        <v/>
      </c>
      <c r="Z40" s="94">
        <f t="shared" si="8"/>
        <v>2996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38</v>
      </c>
      <c r="B41" s="134">
        <v>2</v>
      </c>
      <c r="C41" s="134" t="s">
        <v>201</v>
      </c>
      <c r="D41" s="135">
        <v>2600</v>
      </c>
      <c r="E41" s="133" t="s">
        <v>518</v>
      </c>
      <c r="F41" s="82" t="s">
        <v>208</v>
      </c>
      <c r="G41" s="82" t="s">
        <v>75</v>
      </c>
      <c r="H41" s="84">
        <v>22</v>
      </c>
      <c r="I41" s="84">
        <v>1</v>
      </c>
      <c r="J41" s="84">
        <v>1</v>
      </c>
      <c r="K41" s="136">
        <f t="shared" si="3"/>
        <v>1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6"/>
        <v>431</v>
      </c>
      <c r="Y41" s="85" t="str">
        <f t="shared" si="7"/>
        <v/>
      </c>
      <c r="Z41" s="94">
        <f t="shared" si="8"/>
        <v>12068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39</v>
      </c>
      <c r="B42" s="134">
        <v>2</v>
      </c>
      <c r="C42" s="134" t="s">
        <v>1233</v>
      </c>
      <c r="D42" s="135">
        <v>7000</v>
      </c>
      <c r="E42" s="133" t="s">
        <v>515</v>
      </c>
      <c r="F42" s="82" t="s">
        <v>682</v>
      </c>
      <c r="G42" s="82" t="s">
        <v>45</v>
      </c>
      <c r="H42" s="84" t="s">
        <v>46</v>
      </c>
      <c r="I42" s="84">
        <v>1</v>
      </c>
      <c r="J42" s="84">
        <v>1</v>
      </c>
      <c r="K42" s="136">
        <f t="shared" si="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 t="s">
        <v>213</v>
      </c>
      <c r="V42" s="84" t="s">
        <v>213</v>
      </c>
      <c r="W42" s="85" t="s">
        <v>213</v>
      </c>
      <c r="X42" s="94" t="str">
        <f t="shared" si="6"/>
        <v>-</v>
      </c>
      <c r="Y42" s="85" t="str">
        <f t="shared" si="7"/>
        <v/>
      </c>
      <c r="Z42" s="94" t="str">
        <f t="shared" si="8"/>
        <v>-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40</v>
      </c>
      <c r="B43" s="134">
        <v>2</v>
      </c>
      <c r="C43" s="134" t="s">
        <v>1233</v>
      </c>
      <c r="D43" s="135">
        <v>7000</v>
      </c>
      <c r="E43" s="133" t="s">
        <v>756</v>
      </c>
      <c r="F43" s="82" t="s">
        <v>414</v>
      </c>
      <c r="G43" s="82" t="s">
        <v>69</v>
      </c>
      <c r="H43" s="84">
        <v>18</v>
      </c>
      <c r="I43" s="84">
        <v>4</v>
      </c>
      <c r="J43" s="84">
        <v>1</v>
      </c>
      <c r="K43" s="136">
        <f t="shared" si="3"/>
        <v>4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4</v>
      </c>
      <c r="S43" s="170"/>
      <c r="T43" s="176" t="str">
        <f t="shared" si="5"/>
        <v/>
      </c>
      <c r="U43" s="94">
        <v>8</v>
      </c>
      <c r="V43" s="84">
        <v>245</v>
      </c>
      <c r="W43" s="85">
        <v>10</v>
      </c>
      <c r="X43" s="94">
        <f t="shared" si="6"/>
        <v>1411</v>
      </c>
      <c r="Y43" s="85" t="str">
        <f t="shared" si="7"/>
        <v/>
      </c>
      <c r="Z43" s="94">
        <f t="shared" si="8"/>
        <v>39508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41</v>
      </c>
      <c r="B44" s="134">
        <v>2</v>
      </c>
      <c r="C44" s="134" t="s">
        <v>1233</v>
      </c>
      <c r="D44" s="135">
        <v>7000</v>
      </c>
      <c r="E44" s="133" t="s">
        <v>763</v>
      </c>
      <c r="F44" s="82" t="s">
        <v>68</v>
      </c>
      <c r="G44" s="82" t="s">
        <v>45</v>
      </c>
      <c r="H44" s="84" t="s">
        <v>46</v>
      </c>
      <c r="I44" s="84">
        <v>2</v>
      </c>
      <c r="J44" s="84">
        <v>1</v>
      </c>
      <c r="K44" s="136">
        <f t="shared" si="3"/>
        <v>2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 t="s">
        <v>213</v>
      </c>
      <c r="V44" s="84" t="s">
        <v>213</v>
      </c>
      <c r="W44" s="85" t="s">
        <v>213</v>
      </c>
      <c r="X44" s="94" t="str">
        <f t="shared" si="6"/>
        <v>-</v>
      </c>
      <c r="Y44" s="85" t="str">
        <f t="shared" si="7"/>
        <v/>
      </c>
      <c r="Z44" s="94" t="str">
        <f t="shared" si="8"/>
        <v>-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42</v>
      </c>
      <c r="B45" s="134">
        <v>3</v>
      </c>
      <c r="C45" s="134" t="s">
        <v>1234</v>
      </c>
      <c r="D45" s="135">
        <v>2600</v>
      </c>
      <c r="E45" s="133" t="s">
        <v>570</v>
      </c>
      <c r="F45" s="82" t="s">
        <v>24</v>
      </c>
      <c r="G45" s="82" t="s">
        <v>49</v>
      </c>
      <c r="H45" s="84">
        <v>42</v>
      </c>
      <c r="I45" s="84">
        <v>1</v>
      </c>
      <c r="J45" s="84">
        <v>1</v>
      </c>
      <c r="K45" s="136">
        <f t="shared" si="3"/>
        <v>1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</v>
      </c>
      <c r="V45" s="84">
        <v>245</v>
      </c>
      <c r="W45" s="85">
        <v>10</v>
      </c>
      <c r="X45" s="94">
        <f t="shared" si="6"/>
        <v>205</v>
      </c>
      <c r="Y45" s="85" t="str">
        <f t="shared" si="7"/>
        <v/>
      </c>
      <c r="Z45" s="94">
        <f t="shared" si="8"/>
        <v>5740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/>
      <c r="B46" s="134"/>
      <c r="C46" s="134"/>
      <c r="D46" s="135"/>
      <c r="E46" s="133"/>
      <c r="F46" s="82"/>
      <c r="G46" s="82"/>
      <c r="H46" s="84"/>
      <c r="I46" s="84"/>
      <c r="J46" s="84"/>
      <c r="K46" s="136"/>
      <c r="L46" s="133"/>
      <c r="M46" s="173"/>
      <c r="N46" s="173"/>
      <c r="O46" s="134"/>
      <c r="P46" s="174"/>
      <c r="Q46" s="175"/>
      <c r="R46" s="137"/>
      <c r="S46" s="176"/>
      <c r="T46" s="176"/>
      <c r="U46" s="94"/>
      <c r="V46" s="84"/>
      <c r="W46" s="85"/>
      <c r="X46" s="94"/>
      <c r="Y46" s="85"/>
      <c r="Z46" s="94"/>
      <c r="AA46" s="85"/>
      <c r="AB46" s="94"/>
      <c r="AC46" s="95"/>
      <c r="AD46" s="85"/>
    </row>
    <row r="47" spans="1:30" s="110" customFormat="1" ht="24.95" customHeight="1" thickBot="1" x14ac:dyDescent="0.2">
      <c r="A47" s="97"/>
      <c r="B47" s="98"/>
      <c r="C47" s="98"/>
      <c r="D47" s="99"/>
      <c r="E47" s="97"/>
      <c r="F47" s="100"/>
      <c r="G47" s="100"/>
      <c r="H47" s="102"/>
      <c r="I47" s="102"/>
      <c r="J47" s="102"/>
      <c r="K47" s="157"/>
      <c r="L47" s="97"/>
      <c r="M47" s="104"/>
      <c r="N47" s="104"/>
      <c r="O47" s="98"/>
      <c r="P47" s="105"/>
      <c r="Q47" s="106"/>
      <c r="R47" s="158"/>
      <c r="S47" s="108"/>
      <c r="T47" s="108"/>
      <c r="U47" s="94"/>
      <c r="V47" s="84"/>
      <c r="W47" s="85"/>
      <c r="X47" s="109"/>
      <c r="Y47" s="103"/>
      <c r="Z47" s="109"/>
      <c r="AA47" s="103"/>
      <c r="AB47" s="109"/>
      <c r="AC47" s="159"/>
      <c r="AD47" s="103"/>
    </row>
    <row r="48" spans="1:30" ht="24.95" customHeight="1" thickBot="1" x14ac:dyDescent="0.2">
      <c r="M48" s="46"/>
      <c r="N48" s="46"/>
      <c r="O48" s="46"/>
      <c r="P48" s="46"/>
      <c r="Q48" s="46"/>
      <c r="R48" s="111"/>
      <c r="S48" s="251" t="s">
        <v>40</v>
      </c>
      <c r="T48" s="181" t="str">
        <f>IF(SUBTOTAL(9,T5:T47)=0,"",SUBTOTAL(9,T5:T47))</f>
        <v/>
      </c>
      <c r="U48" s="190"/>
      <c r="V48" s="191"/>
      <c r="W48" s="192"/>
      <c r="X48" s="182">
        <f t="shared" ref="X48:AD48" si="13">IF(SUBTOTAL(9,X5:X47)=0,"",SUBTOTAL(9,X5:X47))</f>
        <v>78733</v>
      </c>
      <c r="Y48" s="184" t="str">
        <f t="shared" si="13"/>
        <v/>
      </c>
      <c r="Z48" s="182">
        <f t="shared" si="13"/>
        <v>2204524</v>
      </c>
      <c r="AA48" s="184" t="str">
        <f t="shared" si="13"/>
        <v/>
      </c>
      <c r="AB48" s="182" t="str">
        <f t="shared" si="13"/>
        <v/>
      </c>
      <c r="AC48" s="183" t="str">
        <f t="shared" si="13"/>
        <v/>
      </c>
      <c r="AD48" s="186" t="str">
        <f t="shared" si="13"/>
        <v/>
      </c>
    </row>
    <row r="49" spans="19:20" ht="24.95" customHeight="1" thickBot="1" x14ac:dyDescent="0.2">
      <c r="S49" s="262" t="s">
        <v>3544</v>
      </c>
      <c r="T49" s="264"/>
    </row>
    <row r="50" spans="19:20" ht="24.95" customHeight="1" thickTop="1" thickBot="1" x14ac:dyDescent="0.2">
      <c r="S50" s="265" t="s">
        <v>3545</v>
      </c>
      <c r="T50" s="268" t="str">
        <f>IF(T48="","",T48+T49)</f>
        <v/>
      </c>
    </row>
    <row r="51" spans="19:20" ht="24.95" customHeight="1" thickTop="1" x14ac:dyDescent="0.15"/>
  </sheetData>
  <sheetProtection algorithmName="SHA-512" hashValue="GdhzdJrKqmaRYDE5wmwcl1XZeImHp4RGSs3L3btofimV2SspWe5VpgGE63xbb1RjIPXfFJTc8ZP+55vQ1rdx2A==" saltValue="3N+NZ6LAUJB1W5TKYk5bVg==" spinCount="100000" sheet="1" objects="1" scenarios="1" autoFilter="0"/>
  <autoFilter ref="A4:AD4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45">
    <cfRule type="containsBlanks" dxfId="364" priority="6" stopIfTrue="1">
      <formula>LEN(TRIM(M5))=0</formula>
    </cfRule>
  </conditionalFormatting>
  <conditionalFormatting sqref="S5">
    <cfRule type="containsBlanks" dxfId="363" priority="3">
      <formula>LEN(TRIM(S5))=0</formula>
    </cfRule>
  </conditionalFormatting>
  <conditionalFormatting sqref="S48 S6:S45">
    <cfRule type="containsBlanks" dxfId="362" priority="2">
      <formula>LEN(TRIM(S6))=0</formula>
    </cfRule>
  </conditionalFormatting>
  <conditionalFormatting sqref="T49">
    <cfRule type="containsBlanks" dxfId="361" priority="1">
      <formula>LEN(TRIM(T49))=0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819DB-511B-4296-B097-777C7C6C7910}">
  <sheetPr>
    <pageSetUpPr fitToPage="1"/>
  </sheetPr>
  <dimension ref="A1:AD37"/>
  <sheetViews>
    <sheetView showGridLines="0" zoomScale="85" zoomScaleNormal="85" zoomScaleSheetLayoutView="100" workbookViewId="0">
      <pane xSplit="11" ySplit="4" topLeftCell="N20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27</v>
      </c>
      <c r="D1" s="41" t="s">
        <v>1</v>
      </c>
      <c r="E1" s="42" t="s">
        <v>1239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1229</v>
      </c>
      <c r="D5" s="66">
        <v>2600</v>
      </c>
      <c r="E5" s="64" t="s">
        <v>736</v>
      </c>
      <c r="F5" s="67" t="s">
        <v>827</v>
      </c>
      <c r="G5" s="67" t="s">
        <v>152</v>
      </c>
      <c r="H5" s="74">
        <v>45</v>
      </c>
      <c r="I5" s="74">
        <v>10</v>
      </c>
      <c r="J5" s="74">
        <v>4</v>
      </c>
      <c r="K5" s="127">
        <f>+I5*J5</f>
        <v>40</v>
      </c>
      <c r="L5" s="64" t="s">
        <v>3512</v>
      </c>
      <c r="M5" s="162"/>
      <c r="N5" s="162"/>
      <c r="O5" s="163"/>
      <c r="P5" s="164"/>
      <c r="Q5" s="165"/>
      <c r="R5" s="137">
        <f>+I5</f>
        <v>10</v>
      </c>
      <c r="S5" s="5"/>
      <c r="T5" s="246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35280</v>
      </c>
      <c r="Y5" s="75" t="str">
        <f>IFERROR(IF(Q5="","",ROUNDDOWN(Q5/1000*R5*U5*V5*W5,0)),"-")</f>
        <v/>
      </c>
      <c r="Z5" s="73">
        <f>IFERROR(IF(H5="","",ROUNDDOWN(X5*$V$2,0)),"-")</f>
        <v>987840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1229</v>
      </c>
      <c r="D6" s="135">
        <v>2600</v>
      </c>
      <c r="E6" s="133" t="s">
        <v>569</v>
      </c>
      <c r="F6" s="82" t="s">
        <v>683</v>
      </c>
      <c r="G6" s="82" t="s">
        <v>684</v>
      </c>
      <c r="H6" s="84">
        <v>3.9</v>
      </c>
      <c r="I6" s="84">
        <v>6</v>
      </c>
      <c r="J6" s="84">
        <v>1</v>
      </c>
      <c r="K6" s="136">
        <f>+I6*J6</f>
        <v>6</v>
      </c>
      <c r="L6" s="133" t="s">
        <v>3511</v>
      </c>
      <c r="M6" s="162"/>
      <c r="N6" s="162"/>
      <c r="O6" s="163"/>
      <c r="P6" s="164"/>
      <c r="Q6" s="165"/>
      <c r="R6" s="137">
        <f>+I6</f>
        <v>6</v>
      </c>
      <c r="S6" s="170"/>
      <c r="T6" s="176" t="str">
        <f>IFERROR(IF(S6="","",R6*S6),"-")</f>
        <v/>
      </c>
      <c r="U6" s="94">
        <v>24</v>
      </c>
      <c r="V6" s="84">
        <v>365</v>
      </c>
      <c r="W6" s="85">
        <v>10</v>
      </c>
      <c r="X6" s="94">
        <f>IFERROR(IF(H6="","",ROUNDDOWN(H6/1000*K6*U6*V6*W6,0)),"-")</f>
        <v>2049</v>
      </c>
      <c r="Y6" s="85" t="str">
        <f>IFERROR(IF(Q6="","",ROUNDDOWN(Q6/1000*R6*U6*V6*W6,0)),"-")</f>
        <v/>
      </c>
      <c r="Z6" s="94">
        <f>IFERROR(IF(H6="","",ROUNDDOWN(X6*$V$2,0)),"-")</f>
        <v>57372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607</v>
      </c>
      <c r="D7" s="135">
        <v>2600</v>
      </c>
      <c r="E7" s="133" t="s">
        <v>739</v>
      </c>
      <c r="F7" s="82" t="s">
        <v>1246</v>
      </c>
      <c r="G7" s="82" t="s">
        <v>346</v>
      </c>
      <c r="H7" s="84">
        <v>32</v>
      </c>
      <c r="I7" s="84">
        <v>6</v>
      </c>
      <c r="J7" s="84">
        <v>4</v>
      </c>
      <c r="K7" s="136">
        <f t="shared" ref="K7:K31" si="3">+I7*J7</f>
        <v>24</v>
      </c>
      <c r="L7" s="133" t="s">
        <v>3511</v>
      </c>
      <c r="M7" s="162"/>
      <c r="N7" s="162"/>
      <c r="O7" s="163"/>
      <c r="P7" s="164"/>
      <c r="Q7" s="165"/>
      <c r="R7" s="137">
        <f t="shared" ref="R7:R31" si="4">+I7</f>
        <v>6</v>
      </c>
      <c r="S7" s="170"/>
      <c r="T7" s="176" t="str">
        <f t="shared" ref="T7:T31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31" si="6">IFERROR(IF(H7="","",ROUNDDOWN(H7/1000*K7*U7*V7*W7,0)),"-")</f>
        <v>15052</v>
      </c>
      <c r="Y7" s="85" t="str">
        <f t="shared" ref="Y7:Y31" si="7">IFERROR(IF(Q7="","",ROUNDDOWN(Q7/1000*R7*U7*V7*W7,0)),"-")</f>
        <v/>
      </c>
      <c r="Z7" s="94">
        <f t="shared" ref="Z7:Z31" si="8">IFERROR(IF(H7="","",ROUNDDOWN(X7*$V$2,0)),"-")</f>
        <v>421456</v>
      </c>
      <c r="AA7" s="85" t="str">
        <f t="shared" ref="AA7:AA31" si="9">IFERROR(IF(Q7="","",ROUNDDOWN(Y7*$V$2,0)),"-")</f>
        <v/>
      </c>
      <c r="AB7" s="94" t="str">
        <f t="shared" ref="AB7:AB31" si="10">IFERROR(IF(Q7="","",ROUNDDOWN(X7-Y7,0)),"-")</f>
        <v/>
      </c>
      <c r="AC7" s="95" t="str">
        <f t="shared" ref="AC7:AC31" si="11">IFERROR(IF(Q7="","",ROUNDDOWN(Z7-AA7,0)),"-")</f>
        <v/>
      </c>
      <c r="AD7" s="178" t="str">
        <f t="shared" ref="AD7:AD31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607</v>
      </c>
      <c r="D8" s="135">
        <v>2600</v>
      </c>
      <c r="E8" s="133" t="s">
        <v>569</v>
      </c>
      <c r="F8" s="82" t="s">
        <v>683</v>
      </c>
      <c r="G8" s="82" t="s">
        <v>684</v>
      </c>
      <c r="H8" s="84">
        <v>3.9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24</v>
      </c>
      <c r="V8" s="84">
        <v>365</v>
      </c>
      <c r="W8" s="85">
        <v>10</v>
      </c>
      <c r="X8" s="94">
        <f t="shared" si="6"/>
        <v>341</v>
      </c>
      <c r="Y8" s="85" t="str">
        <f t="shared" si="7"/>
        <v/>
      </c>
      <c r="Z8" s="94">
        <f t="shared" si="8"/>
        <v>9548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500</v>
      </c>
      <c r="D9" s="135">
        <v>2600</v>
      </c>
      <c r="E9" s="133" t="s">
        <v>489</v>
      </c>
      <c r="F9" s="82" t="s">
        <v>1054</v>
      </c>
      <c r="G9" s="82" t="s">
        <v>69</v>
      </c>
      <c r="H9" s="84">
        <v>24</v>
      </c>
      <c r="I9" s="84">
        <v>3</v>
      </c>
      <c r="J9" s="84">
        <v>1</v>
      </c>
      <c r="K9" s="136">
        <f t="shared" si="3"/>
        <v>3</v>
      </c>
      <c r="L9" s="133" t="s">
        <v>3511</v>
      </c>
      <c r="M9" s="162"/>
      <c r="N9" s="162"/>
      <c r="O9" s="163"/>
      <c r="P9" s="164"/>
      <c r="Q9" s="165"/>
      <c r="R9" s="137">
        <f t="shared" si="4"/>
        <v>3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1411</v>
      </c>
      <c r="Y9" s="85" t="str">
        <f t="shared" si="7"/>
        <v/>
      </c>
      <c r="Z9" s="94">
        <f t="shared" si="8"/>
        <v>39508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1241</v>
      </c>
      <c r="D10" s="135">
        <v>2600</v>
      </c>
      <c r="E10" s="133" t="s">
        <v>508</v>
      </c>
      <c r="F10" s="82" t="s">
        <v>173</v>
      </c>
      <c r="G10" s="82" t="s">
        <v>426</v>
      </c>
      <c r="H10" s="84">
        <v>22</v>
      </c>
      <c r="I10" s="84">
        <v>5</v>
      </c>
      <c r="J10" s="84">
        <v>2</v>
      </c>
      <c r="K10" s="136">
        <f t="shared" si="3"/>
        <v>10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5</v>
      </c>
      <c r="S10" s="170"/>
      <c r="T10" s="176" t="str">
        <f t="shared" si="5"/>
        <v/>
      </c>
      <c r="U10" s="94">
        <v>8</v>
      </c>
      <c r="V10" s="84">
        <v>245</v>
      </c>
      <c r="W10" s="85">
        <v>10</v>
      </c>
      <c r="X10" s="94">
        <f t="shared" si="6"/>
        <v>4312</v>
      </c>
      <c r="Y10" s="85" t="str">
        <f t="shared" si="7"/>
        <v/>
      </c>
      <c r="Z10" s="94">
        <f t="shared" si="8"/>
        <v>120736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1241</v>
      </c>
      <c r="D11" s="135">
        <v>2600</v>
      </c>
      <c r="E11" s="133" t="s">
        <v>515</v>
      </c>
      <c r="F11" s="82" t="s">
        <v>1249</v>
      </c>
      <c r="G11" s="82" t="s">
        <v>1248</v>
      </c>
      <c r="H11" s="84">
        <v>15</v>
      </c>
      <c r="I11" s="84">
        <v>3</v>
      </c>
      <c r="J11" s="84">
        <v>1</v>
      </c>
      <c r="K11" s="136">
        <f t="shared" si="3"/>
        <v>3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3</v>
      </c>
      <c r="S11" s="170"/>
      <c r="T11" s="176" t="str">
        <f t="shared" si="5"/>
        <v/>
      </c>
      <c r="U11" s="94">
        <v>8</v>
      </c>
      <c r="V11" s="84">
        <v>245</v>
      </c>
      <c r="W11" s="85">
        <v>10</v>
      </c>
      <c r="X11" s="94">
        <f t="shared" si="6"/>
        <v>882</v>
      </c>
      <c r="Y11" s="85" t="str">
        <f t="shared" si="7"/>
        <v/>
      </c>
      <c r="Z11" s="94">
        <f t="shared" si="8"/>
        <v>24696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1241</v>
      </c>
      <c r="D12" s="135">
        <v>2600</v>
      </c>
      <c r="E12" s="133" t="s">
        <v>736</v>
      </c>
      <c r="F12" s="82" t="s">
        <v>827</v>
      </c>
      <c r="G12" s="82" t="s">
        <v>152</v>
      </c>
      <c r="H12" s="179">
        <v>45</v>
      </c>
      <c r="I12" s="84">
        <v>1</v>
      </c>
      <c r="J12" s="84">
        <v>4</v>
      </c>
      <c r="K12" s="136">
        <f t="shared" si="3"/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3528</v>
      </c>
      <c r="Y12" s="85" t="str">
        <f t="shared" si="7"/>
        <v/>
      </c>
      <c r="Z12" s="94">
        <f t="shared" si="8"/>
        <v>98784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220</v>
      </c>
      <c r="D13" s="135">
        <v>2600</v>
      </c>
      <c r="E13" s="133" t="s">
        <v>508</v>
      </c>
      <c r="F13" s="82" t="s">
        <v>173</v>
      </c>
      <c r="G13" s="82" t="s">
        <v>426</v>
      </c>
      <c r="H13" s="84">
        <v>22</v>
      </c>
      <c r="I13" s="84">
        <v>1</v>
      </c>
      <c r="J13" s="84">
        <v>2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</v>
      </c>
      <c r="V13" s="84">
        <v>245</v>
      </c>
      <c r="W13" s="85">
        <v>10</v>
      </c>
      <c r="X13" s="94">
        <f t="shared" si="6"/>
        <v>215</v>
      </c>
      <c r="Y13" s="85" t="str">
        <f t="shared" si="7"/>
        <v/>
      </c>
      <c r="Z13" s="94">
        <f t="shared" si="8"/>
        <v>6020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220</v>
      </c>
      <c r="D14" s="135">
        <v>2600</v>
      </c>
      <c r="E14" s="133" t="s">
        <v>756</v>
      </c>
      <c r="F14" s="82" t="s">
        <v>113</v>
      </c>
      <c r="G14" s="82" t="s">
        <v>585</v>
      </c>
      <c r="H14" s="84">
        <v>22</v>
      </c>
      <c r="I14" s="84">
        <v>1</v>
      </c>
      <c r="J14" s="84">
        <v>1</v>
      </c>
      <c r="K14" s="136">
        <f t="shared" si="3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2</v>
      </c>
      <c r="V14" s="84">
        <v>245</v>
      </c>
      <c r="W14" s="85">
        <v>10</v>
      </c>
      <c r="X14" s="94">
        <f t="shared" si="6"/>
        <v>107</v>
      </c>
      <c r="Y14" s="85" t="str">
        <f t="shared" si="7"/>
        <v/>
      </c>
      <c r="Z14" s="94">
        <f t="shared" si="8"/>
        <v>2996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220</v>
      </c>
      <c r="D15" s="135">
        <v>2600</v>
      </c>
      <c r="E15" s="133" t="s">
        <v>839</v>
      </c>
      <c r="F15" s="82" t="s">
        <v>1250</v>
      </c>
      <c r="G15" s="82" t="s">
        <v>75</v>
      </c>
      <c r="H15" s="84">
        <v>60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245</v>
      </c>
      <c r="W15" s="85">
        <v>10</v>
      </c>
      <c r="X15" s="94">
        <f t="shared" si="6"/>
        <v>294</v>
      </c>
      <c r="Y15" s="85" t="str">
        <f t="shared" si="7"/>
        <v/>
      </c>
      <c r="Z15" s="94">
        <f t="shared" si="8"/>
        <v>8232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214</v>
      </c>
      <c r="D16" s="135">
        <v>2600</v>
      </c>
      <c r="E16" s="133" t="s">
        <v>734</v>
      </c>
      <c r="F16" s="82" t="s">
        <v>1251</v>
      </c>
      <c r="G16" s="82" t="s">
        <v>709</v>
      </c>
      <c r="H16" s="84">
        <v>34</v>
      </c>
      <c r="I16" s="84">
        <v>4</v>
      </c>
      <c r="J16" s="84">
        <v>2</v>
      </c>
      <c r="K16" s="136">
        <f t="shared" si="3"/>
        <v>8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4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5331</v>
      </c>
      <c r="Y16" s="85" t="str">
        <f t="shared" si="7"/>
        <v/>
      </c>
      <c r="Z16" s="94">
        <f t="shared" si="8"/>
        <v>149268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239</v>
      </c>
      <c r="D17" s="135">
        <v>2600</v>
      </c>
      <c r="E17" s="133" t="s">
        <v>533</v>
      </c>
      <c r="F17" s="82" t="s">
        <v>1252</v>
      </c>
      <c r="G17" s="82" t="s">
        <v>1158</v>
      </c>
      <c r="H17" s="84">
        <v>27</v>
      </c>
      <c r="I17" s="84">
        <v>3</v>
      </c>
      <c r="J17" s="84">
        <v>1</v>
      </c>
      <c r="K17" s="136">
        <f t="shared" si="3"/>
        <v>3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3</v>
      </c>
      <c r="S17" s="170"/>
      <c r="T17" s="176" t="str">
        <f t="shared" si="5"/>
        <v/>
      </c>
      <c r="U17" s="94">
        <v>8</v>
      </c>
      <c r="V17" s="84">
        <v>245</v>
      </c>
      <c r="W17" s="85">
        <v>10</v>
      </c>
      <c r="X17" s="94">
        <f t="shared" si="6"/>
        <v>1587</v>
      </c>
      <c r="Y17" s="85" t="str">
        <f t="shared" si="7"/>
        <v/>
      </c>
      <c r="Z17" s="94">
        <f t="shared" si="8"/>
        <v>44436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1242</v>
      </c>
      <c r="D18" s="135">
        <v>2600</v>
      </c>
      <c r="E18" s="133" t="s">
        <v>734</v>
      </c>
      <c r="F18" s="82" t="s">
        <v>363</v>
      </c>
      <c r="G18" s="82" t="s">
        <v>709</v>
      </c>
      <c r="H18" s="84">
        <v>34</v>
      </c>
      <c r="I18" s="84">
        <v>8</v>
      </c>
      <c r="J18" s="84">
        <v>2</v>
      </c>
      <c r="K18" s="136">
        <f t="shared" si="3"/>
        <v>16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8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10662</v>
      </c>
      <c r="Y18" s="85" t="str">
        <f t="shared" si="7"/>
        <v/>
      </c>
      <c r="Z18" s="94">
        <f t="shared" si="8"/>
        <v>298536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190</v>
      </c>
      <c r="D19" s="135">
        <v>2600</v>
      </c>
      <c r="E19" s="133" t="s">
        <v>518</v>
      </c>
      <c r="F19" s="82" t="s">
        <v>113</v>
      </c>
      <c r="G19" s="82" t="s">
        <v>114</v>
      </c>
      <c r="H19" s="84">
        <v>22</v>
      </c>
      <c r="I19" s="84">
        <v>2</v>
      </c>
      <c r="J19" s="84">
        <v>1</v>
      </c>
      <c r="K19" s="136">
        <f t="shared" si="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862</v>
      </c>
      <c r="Y19" s="85" t="str">
        <f t="shared" si="7"/>
        <v/>
      </c>
      <c r="Z19" s="94">
        <f t="shared" si="8"/>
        <v>24136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1243</v>
      </c>
      <c r="D20" s="135">
        <v>2600</v>
      </c>
      <c r="E20" s="133" t="s">
        <v>506</v>
      </c>
      <c r="F20" s="82" t="s">
        <v>1253</v>
      </c>
      <c r="G20" s="82" t="s">
        <v>75</v>
      </c>
      <c r="H20" s="84">
        <v>22</v>
      </c>
      <c r="I20" s="84">
        <v>3</v>
      </c>
      <c r="J20" s="84">
        <v>1</v>
      </c>
      <c r="K20" s="136">
        <f t="shared" si="3"/>
        <v>3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3</v>
      </c>
      <c r="S20" s="170"/>
      <c r="T20" s="176" t="str">
        <f t="shared" si="5"/>
        <v/>
      </c>
      <c r="U20" s="94">
        <v>8</v>
      </c>
      <c r="V20" s="84">
        <v>245</v>
      </c>
      <c r="W20" s="85">
        <v>10</v>
      </c>
      <c r="X20" s="94">
        <f t="shared" si="6"/>
        <v>1293</v>
      </c>
      <c r="Y20" s="85" t="str">
        <f t="shared" si="7"/>
        <v/>
      </c>
      <c r="Z20" s="94">
        <f t="shared" si="8"/>
        <v>36204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18</v>
      </c>
      <c r="B21" s="134">
        <v>2</v>
      </c>
      <c r="C21" s="134" t="s">
        <v>172</v>
      </c>
      <c r="D21" s="135">
        <v>2600</v>
      </c>
      <c r="E21" s="133" t="s">
        <v>734</v>
      </c>
      <c r="F21" s="82" t="s">
        <v>363</v>
      </c>
      <c r="G21" s="82" t="s">
        <v>709</v>
      </c>
      <c r="H21" s="84">
        <v>34</v>
      </c>
      <c r="I21" s="84">
        <v>2</v>
      </c>
      <c r="J21" s="84">
        <v>2</v>
      </c>
      <c r="K21" s="136">
        <f t="shared" si="3"/>
        <v>4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2</v>
      </c>
      <c r="V21" s="84">
        <v>245</v>
      </c>
      <c r="W21" s="85">
        <v>10</v>
      </c>
      <c r="X21" s="94">
        <f t="shared" si="6"/>
        <v>666</v>
      </c>
      <c r="Y21" s="85" t="str">
        <f t="shared" si="7"/>
        <v/>
      </c>
      <c r="Z21" s="94">
        <f t="shared" si="8"/>
        <v>18648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19</v>
      </c>
      <c r="B22" s="134">
        <v>2</v>
      </c>
      <c r="C22" s="134" t="s">
        <v>1244</v>
      </c>
      <c r="D22" s="135">
        <v>2600</v>
      </c>
      <c r="E22" s="133" t="s">
        <v>518</v>
      </c>
      <c r="F22" s="82" t="s">
        <v>1254</v>
      </c>
      <c r="G22" s="82" t="s">
        <v>114</v>
      </c>
      <c r="H22" s="84">
        <v>22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431</v>
      </c>
      <c r="Y22" s="85" t="str">
        <f t="shared" si="7"/>
        <v/>
      </c>
      <c r="Z22" s="94">
        <f t="shared" si="8"/>
        <v>12068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20</v>
      </c>
      <c r="B23" s="134">
        <v>2</v>
      </c>
      <c r="C23" s="134" t="s">
        <v>838</v>
      </c>
      <c r="D23" s="135">
        <v>3000</v>
      </c>
      <c r="E23" s="133"/>
      <c r="F23" s="82" t="s">
        <v>363</v>
      </c>
      <c r="G23" s="82" t="s">
        <v>709</v>
      </c>
      <c r="H23" s="84">
        <v>34</v>
      </c>
      <c r="I23" s="84">
        <v>12</v>
      </c>
      <c r="J23" s="84">
        <v>2</v>
      </c>
      <c r="K23" s="136">
        <f t="shared" si="3"/>
        <v>24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12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15993</v>
      </c>
      <c r="Y23" s="85" t="str">
        <f t="shared" si="7"/>
        <v/>
      </c>
      <c r="Z23" s="94">
        <f t="shared" si="8"/>
        <v>447804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21</v>
      </c>
      <c r="B24" s="134">
        <v>2</v>
      </c>
      <c r="C24" s="134" t="s">
        <v>1241</v>
      </c>
      <c r="D24" s="135">
        <v>2600</v>
      </c>
      <c r="E24" s="133" t="s">
        <v>508</v>
      </c>
      <c r="F24" s="82" t="s">
        <v>173</v>
      </c>
      <c r="G24" s="82" t="s">
        <v>426</v>
      </c>
      <c r="H24" s="84">
        <v>22</v>
      </c>
      <c r="I24" s="84">
        <v>3</v>
      </c>
      <c r="J24" s="84">
        <v>2</v>
      </c>
      <c r="K24" s="136">
        <f t="shared" si="3"/>
        <v>6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3</v>
      </c>
      <c r="S24" s="170"/>
      <c r="T24" s="176" t="str">
        <f t="shared" si="5"/>
        <v/>
      </c>
      <c r="U24" s="94">
        <v>2</v>
      </c>
      <c r="V24" s="84">
        <v>245</v>
      </c>
      <c r="W24" s="85">
        <v>10</v>
      </c>
      <c r="X24" s="94">
        <f t="shared" si="6"/>
        <v>646</v>
      </c>
      <c r="Y24" s="85" t="str">
        <f t="shared" si="7"/>
        <v/>
      </c>
      <c r="Z24" s="94">
        <f t="shared" si="8"/>
        <v>18088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22</v>
      </c>
      <c r="B25" s="134">
        <v>2</v>
      </c>
      <c r="C25" s="134" t="s">
        <v>1241</v>
      </c>
      <c r="D25" s="135">
        <v>2600</v>
      </c>
      <c r="E25" s="133" t="s">
        <v>515</v>
      </c>
      <c r="F25" s="82" t="s">
        <v>1255</v>
      </c>
      <c r="G25" s="82" t="s">
        <v>1248</v>
      </c>
      <c r="H25" s="84">
        <v>15</v>
      </c>
      <c r="I25" s="84">
        <v>2</v>
      </c>
      <c r="J25" s="84">
        <v>1</v>
      </c>
      <c r="K25" s="136">
        <f t="shared" si="3"/>
        <v>2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2</v>
      </c>
      <c r="V25" s="84">
        <v>245</v>
      </c>
      <c r="W25" s="85">
        <v>10</v>
      </c>
      <c r="X25" s="94">
        <f t="shared" si="6"/>
        <v>147</v>
      </c>
      <c r="Y25" s="85" t="str">
        <f t="shared" si="7"/>
        <v/>
      </c>
      <c r="Z25" s="94">
        <f t="shared" si="8"/>
        <v>4116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23</v>
      </c>
      <c r="B26" s="134">
        <v>2</v>
      </c>
      <c r="C26" s="134" t="s">
        <v>1241</v>
      </c>
      <c r="D26" s="135">
        <v>2600</v>
      </c>
      <c r="E26" s="133" t="s">
        <v>839</v>
      </c>
      <c r="F26" s="82" t="s">
        <v>1256</v>
      </c>
      <c r="G26" s="82" t="s">
        <v>75</v>
      </c>
      <c r="H26" s="84">
        <v>60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2</v>
      </c>
      <c r="V26" s="84">
        <v>245</v>
      </c>
      <c r="W26" s="85">
        <v>10</v>
      </c>
      <c r="X26" s="94">
        <f t="shared" si="6"/>
        <v>294</v>
      </c>
      <c r="Y26" s="85" t="str">
        <f t="shared" si="7"/>
        <v/>
      </c>
      <c r="Z26" s="94">
        <f t="shared" si="8"/>
        <v>8232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24</v>
      </c>
      <c r="B27" s="134">
        <v>2</v>
      </c>
      <c r="C27" s="134" t="s">
        <v>67</v>
      </c>
      <c r="D27" s="135">
        <v>2600</v>
      </c>
      <c r="E27" s="133" t="s">
        <v>739</v>
      </c>
      <c r="F27" s="82" t="s">
        <v>1246</v>
      </c>
      <c r="G27" s="82" t="s">
        <v>346</v>
      </c>
      <c r="H27" s="84">
        <v>32</v>
      </c>
      <c r="I27" s="84">
        <v>3</v>
      </c>
      <c r="J27" s="84">
        <v>4</v>
      </c>
      <c r="K27" s="136">
        <f t="shared" si="3"/>
        <v>12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3</v>
      </c>
      <c r="S27" s="170"/>
      <c r="T27" s="176" t="str">
        <f t="shared" si="5"/>
        <v/>
      </c>
      <c r="U27" s="94">
        <v>8</v>
      </c>
      <c r="V27" s="84">
        <v>245</v>
      </c>
      <c r="W27" s="85">
        <v>10</v>
      </c>
      <c r="X27" s="94">
        <f t="shared" si="6"/>
        <v>7526</v>
      </c>
      <c r="Y27" s="85" t="str">
        <f t="shared" si="7"/>
        <v/>
      </c>
      <c r="Z27" s="94">
        <f t="shared" si="8"/>
        <v>210728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25</v>
      </c>
      <c r="B28" s="134">
        <v>2</v>
      </c>
      <c r="C28" s="134" t="s">
        <v>67</v>
      </c>
      <c r="D28" s="135">
        <v>2600</v>
      </c>
      <c r="E28" s="133" t="s">
        <v>569</v>
      </c>
      <c r="F28" s="82" t="s">
        <v>683</v>
      </c>
      <c r="G28" s="82" t="s">
        <v>684</v>
      </c>
      <c r="H28" s="84">
        <v>3.9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24</v>
      </c>
      <c r="V28" s="84">
        <v>365</v>
      </c>
      <c r="W28" s="85">
        <v>10</v>
      </c>
      <c r="X28" s="94">
        <f t="shared" si="6"/>
        <v>341</v>
      </c>
      <c r="Y28" s="85" t="str">
        <f t="shared" si="7"/>
        <v/>
      </c>
      <c r="Z28" s="94">
        <f t="shared" si="8"/>
        <v>9548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26</v>
      </c>
      <c r="B29" s="134">
        <v>2</v>
      </c>
      <c r="C29" s="134" t="s">
        <v>67</v>
      </c>
      <c r="D29" s="135">
        <v>2600</v>
      </c>
      <c r="E29" s="133" t="s">
        <v>570</v>
      </c>
      <c r="F29" s="82" t="s">
        <v>483</v>
      </c>
      <c r="G29" s="82" t="s">
        <v>45</v>
      </c>
      <c r="H29" s="84" t="s">
        <v>46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 t="s">
        <v>213</v>
      </c>
      <c r="V29" s="84" t="s">
        <v>213</v>
      </c>
      <c r="W29" s="85" t="s">
        <v>213</v>
      </c>
      <c r="X29" s="94" t="str">
        <f t="shared" si="6"/>
        <v>-</v>
      </c>
      <c r="Y29" s="85" t="str">
        <f t="shared" si="7"/>
        <v/>
      </c>
      <c r="Z29" s="94" t="str">
        <f t="shared" si="8"/>
        <v>-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27</v>
      </c>
      <c r="B30" s="134">
        <v>2</v>
      </c>
      <c r="C30" s="134" t="s">
        <v>1245</v>
      </c>
      <c r="D30" s="135">
        <v>2600</v>
      </c>
      <c r="E30" s="133" t="s">
        <v>734</v>
      </c>
      <c r="F30" s="82" t="s">
        <v>363</v>
      </c>
      <c r="G30" s="82" t="s">
        <v>709</v>
      </c>
      <c r="H30" s="84">
        <v>34</v>
      </c>
      <c r="I30" s="84">
        <v>3</v>
      </c>
      <c r="J30" s="84">
        <v>2</v>
      </c>
      <c r="K30" s="136">
        <f t="shared" si="3"/>
        <v>6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3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3998</v>
      </c>
      <c r="Y30" s="85" t="str">
        <f t="shared" si="7"/>
        <v/>
      </c>
      <c r="Z30" s="94">
        <f t="shared" si="8"/>
        <v>111944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28</v>
      </c>
      <c r="B31" s="134">
        <v>2</v>
      </c>
      <c r="C31" s="134" t="s">
        <v>190</v>
      </c>
      <c r="D31" s="135">
        <v>2600</v>
      </c>
      <c r="E31" s="133" t="s">
        <v>572</v>
      </c>
      <c r="F31" s="82" t="s">
        <v>1254</v>
      </c>
      <c r="G31" s="82" t="s">
        <v>75</v>
      </c>
      <c r="H31" s="84">
        <v>22</v>
      </c>
      <c r="I31" s="84">
        <v>2</v>
      </c>
      <c r="J31" s="84">
        <v>1</v>
      </c>
      <c r="K31" s="136">
        <f t="shared" si="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8</v>
      </c>
      <c r="V31" s="84">
        <v>245</v>
      </c>
      <c r="W31" s="85">
        <v>10</v>
      </c>
      <c r="X31" s="94">
        <f t="shared" si="6"/>
        <v>862</v>
      </c>
      <c r="Y31" s="85" t="str">
        <f t="shared" si="7"/>
        <v/>
      </c>
      <c r="Z31" s="94">
        <f t="shared" si="8"/>
        <v>24136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/>
      <c r="B32" s="134"/>
      <c r="C32" s="134"/>
      <c r="D32" s="135"/>
      <c r="E32" s="133"/>
      <c r="F32" s="82"/>
      <c r="G32" s="82"/>
      <c r="H32" s="84"/>
      <c r="I32" s="84"/>
      <c r="J32" s="84"/>
      <c r="K32" s="136"/>
      <c r="L32" s="133"/>
      <c r="M32" s="173"/>
      <c r="N32" s="173"/>
      <c r="O32" s="134"/>
      <c r="P32" s="174"/>
      <c r="Q32" s="175"/>
      <c r="R32" s="137"/>
      <c r="S32" s="176"/>
      <c r="T32" s="176"/>
      <c r="U32" s="94"/>
      <c r="V32" s="84"/>
      <c r="W32" s="85"/>
      <c r="X32" s="94"/>
      <c r="Y32" s="85"/>
      <c r="Z32" s="94"/>
      <c r="AA32" s="85"/>
      <c r="AB32" s="94"/>
      <c r="AC32" s="95"/>
      <c r="AD32" s="85"/>
    </row>
    <row r="33" spans="1:30" s="110" customFormat="1" ht="24.95" customHeight="1" thickBot="1" x14ac:dyDescent="0.2">
      <c r="A33" s="97"/>
      <c r="B33" s="98"/>
      <c r="C33" s="98"/>
      <c r="D33" s="99"/>
      <c r="E33" s="97"/>
      <c r="F33" s="100"/>
      <c r="G33" s="100"/>
      <c r="H33" s="102"/>
      <c r="I33" s="102"/>
      <c r="J33" s="102"/>
      <c r="K33" s="157"/>
      <c r="L33" s="97"/>
      <c r="M33" s="104"/>
      <c r="N33" s="104"/>
      <c r="O33" s="98"/>
      <c r="P33" s="105"/>
      <c r="Q33" s="106"/>
      <c r="R33" s="158"/>
      <c r="S33" s="108"/>
      <c r="T33" s="108"/>
      <c r="U33" s="94"/>
      <c r="V33" s="84"/>
      <c r="W33" s="85"/>
      <c r="X33" s="109"/>
      <c r="Y33" s="103"/>
      <c r="Z33" s="109"/>
      <c r="AA33" s="103"/>
      <c r="AB33" s="109"/>
      <c r="AC33" s="159"/>
      <c r="AD33" s="103"/>
    </row>
    <row r="34" spans="1:30" ht="24.95" customHeight="1" thickBot="1" x14ac:dyDescent="0.2">
      <c r="M34" s="46"/>
      <c r="N34" s="46"/>
      <c r="O34" s="46"/>
      <c r="P34" s="46"/>
      <c r="Q34" s="46"/>
      <c r="R34" s="111"/>
      <c r="S34" s="251" t="s">
        <v>40</v>
      </c>
      <c r="T34" s="181" t="str">
        <f>IF(SUBTOTAL(9,T5:T33)=0,"",SUBTOTAL(9,T5:T33))</f>
        <v/>
      </c>
      <c r="U34" s="190"/>
      <c r="V34" s="191"/>
      <c r="W34" s="192"/>
      <c r="X34" s="182">
        <f t="shared" ref="X34:AD34" si="13">IF(SUBTOTAL(9,X5:X33)=0,"",SUBTOTAL(9,X5:X33))</f>
        <v>114110</v>
      </c>
      <c r="Y34" s="184" t="str">
        <f t="shared" si="13"/>
        <v/>
      </c>
      <c r="Z34" s="182">
        <f t="shared" si="13"/>
        <v>3195080</v>
      </c>
      <c r="AA34" s="184" t="str">
        <f t="shared" si="13"/>
        <v/>
      </c>
      <c r="AB34" s="231" t="str">
        <f t="shared" si="13"/>
        <v/>
      </c>
      <c r="AC34" s="183" t="str">
        <f t="shared" si="13"/>
        <v/>
      </c>
      <c r="AD34" s="186" t="str">
        <f t="shared" si="13"/>
        <v/>
      </c>
    </row>
    <row r="35" spans="1:30" ht="24.95" customHeight="1" thickBot="1" x14ac:dyDescent="0.2">
      <c r="S35" s="262" t="s">
        <v>3544</v>
      </c>
      <c r="T35" s="264"/>
    </row>
    <row r="36" spans="1:30" ht="24.95" customHeight="1" thickTop="1" thickBot="1" x14ac:dyDescent="0.2">
      <c r="S36" s="265" t="s">
        <v>3545</v>
      </c>
      <c r="T36" s="268" t="str">
        <f>IF(T34="","",T34+T35)</f>
        <v/>
      </c>
    </row>
    <row r="37" spans="1:30" ht="24.95" customHeight="1" thickTop="1" x14ac:dyDescent="0.15"/>
  </sheetData>
  <sheetProtection algorithmName="SHA-512" hashValue="OIVdKfOJmPrJ0VNChmn9Fp4ykOjLumvgqnmrHVZxwcxx1RKdVa83NABB/PaCl9Ai4zOpjvUqF2JA1LvmkVO/vg==" saltValue="fhHOiX05HfJBJBYU0nHK5A==" spinCount="100000" sheet="1" objects="1" scenarios="1" autoFilter="0"/>
  <autoFilter ref="A4:AD3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1">
    <cfRule type="containsBlanks" dxfId="360" priority="6" stopIfTrue="1">
      <formula>LEN(TRIM(M5))=0</formula>
    </cfRule>
  </conditionalFormatting>
  <conditionalFormatting sqref="S5">
    <cfRule type="containsBlanks" dxfId="359" priority="3">
      <formula>LEN(TRIM(S5))=0</formula>
    </cfRule>
  </conditionalFormatting>
  <conditionalFormatting sqref="S34 S6:S31">
    <cfRule type="containsBlanks" dxfId="358" priority="2">
      <formula>LEN(TRIM(S6))=0</formula>
    </cfRule>
  </conditionalFormatting>
  <conditionalFormatting sqref="T35">
    <cfRule type="containsBlanks" dxfId="357" priority="1">
      <formula>LEN(TRIM(T35))=0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F1BD3-8834-48EA-86B0-F8FF4B555627}">
  <sheetPr>
    <pageSetUpPr fitToPage="1"/>
  </sheetPr>
  <dimension ref="A1:AD11"/>
  <sheetViews>
    <sheetView showGridLines="0" zoomScale="75" zoomScaleNormal="75" zoomScaleSheetLayoutView="100" workbookViewId="0">
      <selection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6" style="248" bestFit="1" customWidth="1"/>
    <col min="17" max="17" width="7.5" style="248" bestFit="1" customWidth="1"/>
    <col min="18" max="18" width="4.5" style="46" bestFit="1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1</v>
      </c>
      <c r="D1" s="41" t="s">
        <v>1</v>
      </c>
      <c r="E1" s="42" t="s">
        <v>19</v>
      </c>
      <c r="F1" s="43"/>
      <c r="G1" s="44"/>
      <c r="H1" s="45"/>
      <c r="I1" s="47" t="s">
        <v>3521</v>
      </c>
      <c r="U1" s="269"/>
      <c r="V1" s="269"/>
      <c r="W1" s="269"/>
      <c r="X1" s="269"/>
      <c r="Y1" s="269"/>
      <c r="Z1" s="269"/>
      <c r="AA1" s="269"/>
      <c r="AB1" s="269"/>
      <c r="AC1" s="269"/>
      <c r="AD1" s="269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77" t="s">
        <v>18</v>
      </c>
      <c r="C3" s="277" t="s">
        <v>2</v>
      </c>
      <c r="D3" s="275" t="s">
        <v>933</v>
      </c>
      <c r="E3" s="51" t="s">
        <v>3</v>
      </c>
      <c r="F3" s="52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3" t="s">
        <v>3523</v>
      </c>
      <c r="U3" s="51" t="s">
        <v>14</v>
      </c>
      <c r="V3" s="52"/>
      <c r="W3" s="53"/>
      <c r="X3" s="54" t="s">
        <v>3241</v>
      </c>
      <c r="Y3" s="53"/>
      <c r="Z3" s="54" t="s">
        <v>3522</v>
      </c>
      <c r="AA3" s="53"/>
      <c r="AB3" s="54" t="s">
        <v>33</v>
      </c>
      <c r="AC3" s="55"/>
      <c r="AD3" s="53"/>
    </row>
    <row r="4" spans="1:30" ht="24.95" customHeight="1" x14ac:dyDescent="0.15">
      <c r="A4" s="272"/>
      <c r="B4" s="278"/>
      <c r="C4" s="278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59" t="s">
        <v>12</v>
      </c>
      <c r="S4" s="274"/>
      <c r="T4" s="274"/>
      <c r="U4" s="56" t="s">
        <v>15</v>
      </c>
      <c r="V4" s="125" t="s">
        <v>16</v>
      </c>
      <c r="W4" s="60" t="s">
        <v>17</v>
      </c>
      <c r="X4" s="61" t="s">
        <v>3</v>
      </c>
      <c r="Y4" s="62" t="s">
        <v>11</v>
      </c>
      <c r="Z4" s="56" t="s">
        <v>20</v>
      </c>
      <c r="AA4" s="60" t="s">
        <v>11</v>
      </c>
      <c r="AB4" s="63" t="s">
        <v>3436</v>
      </c>
      <c r="AC4" s="63" t="s">
        <v>3437</v>
      </c>
      <c r="AD4" s="63" t="s">
        <v>3438</v>
      </c>
    </row>
    <row r="5" spans="1:30" ht="24.95" customHeight="1" x14ac:dyDescent="0.15">
      <c r="A5" s="64">
        <v>1</v>
      </c>
      <c r="B5" s="65">
        <v>1</v>
      </c>
      <c r="C5" s="65" t="s">
        <v>23</v>
      </c>
      <c r="D5" s="66">
        <v>3500</v>
      </c>
      <c r="E5" s="64" t="s">
        <v>194</v>
      </c>
      <c r="F5" s="67" t="s">
        <v>24</v>
      </c>
      <c r="G5" s="68" t="s">
        <v>25</v>
      </c>
      <c r="H5" s="69">
        <v>42</v>
      </c>
      <c r="I5" s="70">
        <v>18</v>
      </c>
      <c r="J5" s="70">
        <v>1</v>
      </c>
      <c r="K5" s="71">
        <f>+I5*J5</f>
        <v>18</v>
      </c>
      <c r="L5" s="64" t="s">
        <v>3512</v>
      </c>
      <c r="M5" s="1"/>
      <c r="N5" s="1"/>
      <c r="O5" s="2"/>
      <c r="P5" s="3"/>
      <c r="Q5" s="4"/>
      <c r="R5" s="72">
        <f>I5</f>
        <v>18</v>
      </c>
      <c r="S5" s="5"/>
      <c r="T5" s="73" t="str">
        <f>IFERROR(IF(S5="","",R5*S5),"-")</f>
        <v/>
      </c>
      <c r="U5" s="73">
        <v>8</v>
      </c>
      <c r="V5" s="74">
        <v>245</v>
      </c>
      <c r="W5" s="75">
        <v>10</v>
      </c>
      <c r="X5" s="73">
        <f>IFERROR(IF(H5="","",ROUNDDOWN(H5/1000*K5*U5*V5*W5,0)),"-")</f>
        <v>14817</v>
      </c>
      <c r="Y5" s="75" t="str">
        <f>IFERROR(IF(Q5="","",ROUNDDOWN(Q5/1000*R5*U5*V5*W5,0)),"-")</f>
        <v/>
      </c>
      <c r="Z5" s="73">
        <f>IFERROR(IF(H5="","",ROUNDDOWN(X5*$V$2,0)),"-")</f>
        <v>414876</v>
      </c>
      <c r="AA5" s="75" t="str">
        <f>IFERROR(IF(Q5="","",ROUNDDOWN(Y5*$V$2,0)),"-")</f>
        <v/>
      </c>
      <c r="AB5" s="73" t="str">
        <f>IFERROR(IF(Q5="","",ROUNDDOWN(X5-Y5,0)),"-")</f>
        <v/>
      </c>
      <c r="AC5" s="76" t="str">
        <f>IFERROR(IF(Q5="","",ROUNDDOWN(Z5-AA5,0)),"-")</f>
        <v/>
      </c>
      <c r="AD5" s="77" t="str">
        <f>IFERROR(IF(Q5="","",ROUNDDOWN(AB5*$AD$2,2)),"-")</f>
        <v/>
      </c>
    </row>
    <row r="6" spans="1:30" ht="24.95" customHeight="1" x14ac:dyDescent="0.15">
      <c r="A6" s="78"/>
      <c r="B6" s="79"/>
      <c r="C6" s="79"/>
      <c r="D6" s="80"/>
      <c r="E6" s="78"/>
      <c r="F6" s="81"/>
      <c r="G6" s="82"/>
      <c r="H6" s="83"/>
      <c r="I6" s="84"/>
      <c r="J6" s="84"/>
      <c r="K6" s="85"/>
      <c r="L6" s="78"/>
      <c r="M6" s="86"/>
      <c r="N6" s="86"/>
      <c r="O6" s="79"/>
      <c r="P6" s="87"/>
      <c r="Q6" s="88"/>
      <c r="R6" s="89"/>
      <c r="S6" s="90"/>
      <c r="T6" s="90"/>
      <c r="U6" s="91"/>
      <c r="V6" s="92"/>
      <c r="W6" s="93"/>
      <c r="X6" s="94" t="str">
        <f>IFERROR(IF(H6="","",ROUNDDOWN(H6/1000*K6*U6*V6*W6,0)),"-")</f>
        <v/>
      </c>
      <c r="Y6" s="85" t="str">
        <f>IFERROR(IF(Q6="","",ROUNDDOWN(Q6/1000*R6*U6*V6*W6,0)),"-")</f>
        <v/>
      </c>
      <c r="Z6" s="94" t="str">
        <f>IFERROR(IF(H6="","",ROUNDDOWN(X6*$V$2,0)),"-")</f>
        <v/>
      </c>
      <c r="AA6" s="85" t="str">
        <f>IFERROR(IF(Q6="","",ROUNDDOWN(Y6*$V$2,0)),"-")</f>
        <v/>
      </c>
      <c r="AB6" s="94" t="str">
        <f>IFERROR(IF(Q6="","",ROUNDDOWN(X6-Y6,0)),"-")</f>
        <v/>
      </c>
      <c r="AC6" s="95" t="str">
        <f>IFERROR(IF(Q6="","",ROUNDDOWN(Z6-AA6,0)),"-")</f>
        <v/>
      </c>
      <c r="AD6" s="96" t="str">
        <f>IFERROR(IF(Q6="","",ROUNDDOWN(AB6*$AD$2,2)),"-")</f>
        <v/>
      </c>
    </row>
    <row r="7" spans="1:30" s="110" customFormat="1" ht="24.95" customHeight="1" thickBot="1" x14ac:dyDescent="0.2">
      <c r="A7" s="97"/>
      <c r="B7" s="98"/>
      <c r="C7" s="98"/>
      <c r="D7" s="99"/>
      <c r="E7" s="97"/>
      <c r="F7" s="100"/>
      <c r="G7" s="100"/>
      <c r="H7" s="101"/>
      <c r="I7" s="102"/>
      <c r="J7" s="102"/>
      <c r="K7" s="103"/>
      <c r="L7" s="97"/>
      <c r="M7" s="104"/>
      <c r="N7" s="104"/>
      <c r="O7" s="98"/>
      <c r="P7" s="105"/>
      <c r="Q7" s="106"/>
      <c r="R7" s="107"/>
      <c r="S7" s="108"/>
      <c r="T7" s="108"/>
      <c r="U7" s="109"/>
      <c r="V7" s="102"/>
      <c r="W7" s="103"/>
      <c r="X7" s="94" t="str">
        <f>IFERROR(IF(H7="","",ROUNDDOWN(H7/1000*K7*U7*V7*W7,0)),"-")</f>
        <v/>
      </c>
      <c r="Y7" s="85" t="str">
        <f>IFERROR(IF(Q7="","",ROUNDDOWN(Q7/1000*R7*U7*V7*W7,0)),"-")</f>
        <v/>
      </c>
      <c r="Z7" s="94" t="str">
        <f>IFERROR(IF(H7="","",ROUNDDOWN(X7*$V$2,0)),"-")</f>
        <v/>
      </c>
      <c r="AA7" s="85" t="str">
        <f>IFERROR(IF(Q7="","",ROUNDDOWN(Y7*$V$2,0)),"-")</f>
        <v/>
      </c>
      <c r="AB7" s="94" t="str">
        <f>IFERROR(IF(Q7="","",ROUNDDOWN(X7-Y7,0)),"-")</f>
        <v/>
      </c>
      <c r="AC7" s="95" t="str">
        <f>IFERROR(IF(Q7="","",ROUNDDOWN(Z7-AA7,0)),"-")</f>
        <v/>
      </c>
      <c r="AD7" s="96" t="str">
        <f>IFERROR(IF(Q7="","",ROUNDDOWN(AB7*$AD$2,2)),"-")</f>
        <v/>
      </c>
    </row>
    <row r="8" spans="1:30" ht="24.95" customHeight="1" thickBot="1" x14ac:dyDescent="0.2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263" t="s">
        <v>3525</v>
      </c>
      <c r="T8" s="112" t="str">
        <f>IF(SUBTOTAL(9,T5:T7)=0,"",SUBTOTAL(9,T5:T7))</f>
        <v/>
      </c>
      <c r="U8" s="113"/>
      <c r="V8" s="114"/>
      <c r="W8" s="115"/>
      <c r="X8" s="116">
        <f t="shared" ref="X8:AD8" si="0">IF(SUBTOTAL(9,X5:X7)=0,"",SUBTOTAL(9,X5:X7))</f>
        <v>14817</v>
      </c>
      <c r="Y8" s="117" t="str">
        <f t="shared" si="0"/>
        <v/>
      </c>
      <c r="Z8" s="116">
        <f t="shared" si="0"/>
        <v>414876</v>
      </c>
      <c r="AA8" s="117" t="str">
        <f t="shared" si="0"/>
        <v/>
      </c>
      <c r="AB8" s="116" t="str">
        <f t="shared" si="0"/>
        <v/>
      </c>
      <c r="AC8" s="118" t="str">
        <f t="shared" si="0"/>
        <v/>
      </c>
      <c r="AD8" s="119" t="str">
        <f t="shared" si="0"/>
        <v/>
      </c>
    </row>
    <row r="9" spans="1:30" ht="24.95" customHeight="1" thickBot="1" x14ac:dyDescent="0.2">
      <c r="S9" s="262" t="s">
        <v>3544</v>
      </c>
      <c r="T9" s="264"/>
    </row>
    <row r="10" spans="1:30" ht="24.95" customHeight="1" thickTop="1" thickBot="1" x14ac:dyDescent="0.2">
      <c r="S10" s="265" t="s">
        <v>3545</v>
      </c>
      <c r="T10" s="268" t="str">
        <f>IF(T8="","",T8+T9)</f>
        <v/>
      </c>
    </row>
    <row r="11" spans="1:30" ht="24.95" customHeight="1" thickTop="1" x14ac:dyDescent="0.15"/>
  </sheetData>
  <sheetProtection algorithmName="SHA-512" hashValue="n/zIMlDezxX0rQaqy1cv3BI234j/qdUXpU92Talo/8A2CnnauHTM153DWYXQjcXc4kTaPS93ZRCn0Z/ZKZ/TBA==" saltValue="VLmjYkMYSi9wTAiTK+Dw2Q==" spinCount="100000" sheet="1" objects="1" scenarios="1" autoFilter="0"/>
  <autoFilter ref="A4:AD4" xr:uid="{77DF1BD3-8834-48EA-86B0-F8FF4B555627}"/>
  <mergeCells count="8">
    <mergeCell ref="U1:AD1"/>
    <mergeCell ref="A1:B1"/>
    <mergeCell ref="A3:A4"/>
    <mergeCell ref="T3:T4"/>
    <mergeCell ref="D3:D4"/>
    <mergeCell ref="C3:C4"/>
    <mergeCell ref="B3:B4"/>
    <mergeCell ref="S3:S4"/>
  </mergeCells>
  <phoneticPr fontId="1"/>
  <conditionalFormatting sqref="M5:Q5">
    <cfRule type="containsBlanks" dxfId="461" priority="5" stopIfTrue="1">
      <formula>LEN(TRIM(M5))=0</formula>
    </cfRule>
  </conditionalFormatting>
  <conditionalFormatting sqref="S5">
    <cfRule type="containsBlanks" dxfId="460" priority="2">
      <formula>LEN(TRIM(S5))=0</formula>
    </cfRule>
  </conditionalFormatting>
  <conditionalFormatting sqref="T9">
    <cfRule type="containsBlanks" dxfId="459" priority="1">
      <formula>LEN(TRIM(T9))=0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00031-F9CF-44C8-9552-B3E5711B8067}">
  <sheetPr>
    <pageSetUpPr fitToPage="1"/>
  </sheetPr>
  <dimension ref="A1:AD35"/>
  <sheetViews>
    <sheetView showGridLines="0" zoomScale="85" zoomScaleNormal="85" zoomScaleSheetLayoutView="100" workbookViewId="0">
      <pane xSplit="11" ySplit="4" topLeftCell="N21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28</v>
      </c>
      <c r="D1" s="41" t="s">
        <v>1</v>
      </c>
      <c r="E1" s="42" t="s">
        <v>1257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732</v>
      </c>
      <c r="D5" s="66">
        <v>2350</v>
      </c>
      <c r="E5" s="64" t="s">
        <v>736</v>
      </c>
      <c r="F5" s="67" t="s">
        <v>576</v>
      </c>
      <c r="G5" s="67" t="s">
        <v>75</v>
      </c>
      <c r="H5" s="74">
        <v>30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310</v>
      </c>
      <c r="W5" s="75">
        <v>10</v>
      </c>
      <c r="X5" s="73">
        <f>IFERROR(IF(H5="","",ROUNDDOWN(H5/1000*K5*U5*V5*W5,0)),"-")</f>
        <v>744</v>
      </c>
      <c r="Y5" s="75" t="str">
        <f>IFERROR(IF(Q5="","",ROUNDDOWN(Q5/1000*R5*U5*V5*W5,0)),"-")</f>
        <v/>
      </c>
      <c r="Z5" s="73">
        <f>IFERROR(IF(H5="","",ROUNDDOWN(X5*$V$2,0)),"-")</f>
        <v>20832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1266</v>
      </c>
      <c r="D6" s="135">
        <v>2350</v>
      </c>
      <c r="E6" s="133" t="s">
        <v>489</v>
      </c>
      <c r="F6" s="82" t="s">
        <v>372</v>
      </c>
      <c r="G6" s="82" t="s">
        <v>69</v>
      </c>
      <c r="H6" s="84">
        <v>13</v>
      </c>
      <c r="I6" s="84">
        <v>4</v>
      </c>
      <c r="J6" s="84">
        <v>1</v>
      </c>
      <c r="K6" s="136">
        <f>+I6*J6</f>
        <v>4</v>
      </c>
      <c r="L6" s="133" t="s">
        <v>3511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8</v>
      </c>
      <c r="V6" s="84">
        <v>310</v>
      </c>
      <c r="W6" s="85">
        <v>10</v>
      </c>
      <c r="X6" s="94">
        <f>IFERROR(IF(H6="","",ROUNDDOWN(H6/1000*K6*U6*V6*W6,0)),"-")</f>
        <v>1289</v>
      </c>
      <c r="Y6" s="85" t="str">
        <f>IFERROR(IF(Q6="","",ROUNDDOWN(Q6/1000*R6*U6*V6*W6,0)),"-")</f>
        <v/>
      </c>
      <c r="Z6" s="94">
        <f>IFERROR(IF(H6="","",ROUNDDOWN(X6*$V$2,0)),"-")</f>
        <v>36092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1266</v>
      </c>
      <c r="D7" s="135">
        <v>2350</v>
      </c>
      <c r="E7" s="133" t="s">
        <v>751</v>
      </c>
      <c r="F7" s="82" t="s">
        <v>483</v>
      </c>
      <c r="G7" s="82" t="s">
        <v>45</v>
      </c>
      <c r="H7" s="84" t="s">
        <v>46</v>
      </c>
      <c r="I7" s="84">
        <v>1</v>
      </c>
      <c r="J7" s="84">
        <v>1</v>
      </c>
      <c r="K7" s="136">
        <f t="shared" ref="K7:K29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29" si="4">+I7</f>
        <v>1</v>
      </c>
      <c r="S7" s="170"/>
      <c r="T7" s="176" t="str">
        <f t="shared" ref="T7:T29" si="5">IFERROR(IF(S7="","",R7*S7),"-")</f>
        <v/>
      </c>
      <c r="U7" s="94" t="s">
        <v>213</v>
      </c>
      <c r="V7" s="84" t="s">
        <v>213</v>
      </c>
      <c r="W7" s="85" t="s">
        <v>213</v>
      </c>
      <c r="X7" s="94" t="str">
        <f t="shared" ref="X7:X29" si="6">IFERROR(IF(H7="","",ROUNDDOWN(H7/1000*K7*U7*V7*W7,0)),"-")</f>
        <v>-</v>
      </c>
      <c r="Y7" s="85" t="str">
        <f t="shared" ref="Y7:Y29" si="7">IFERROR(IF(Q7="","",ROUNDDOWN(Q7/1000*R7*U7*V7*W7,0)),"-")</f>
        <v/>
      </c>
      <c r="Z7" s="94" t="str">
        <f t="shared" ref="Z7:Z29" si="8">IFERROR(IF(H7="","",ROUNDDOWN(X7*$V$2,0)),"-")</f>
        <v>-</v>
      </c>
      <c r="AA7" s="85" t="str">
        <f t="shared" ref="AA7:AA29" si="9">IFERROR(IF(Q7="","",ROUNDDOWN(Y7*$V$2,0)),"-")</f>
        <v/>
      </c>
      <c r="AB7" s="94" t="str">
        <f t="shared" ref="AB7:AB29" si="10">IFERROR(IF(Q7="","",ROUNDDOWN(X7-Y7,0)),"-")</f>
        <v/>
      </c>
      <c r="AC7" s="95" t="str">
        <f t="shared" ref="AC7:AC29" si="11">IFERROR(IF(Q7="","",ROUNDDOWN(Z7-AA7,0)),"-")</f>
        <v/>
      </c>
      <c r="AD7" s="178" t="str">
        <f t="shared" ref="AD7:AD29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1268</v>
      </c>
      <c r="D8" s="135">
        <v>2700</v>
      </c>
      <c r="E8" s="133" t="s">
        <v>734</v>
      </c>
      <c r="F8" s="82" t="s">
        <v>24</v>
      </c>
      <c r="G8" s="82" t="s">
        <v>25</v>
      </c>
      <c r="H8" s="84">
        <v>42</v>
      </c>
      <c r="I8" s="84">
        <v>6</v>
      </c>
      <c r="J8" s="84">
        <v>1</v>
      </c>
      <c r="K8" s="136">
        <f>+I8*J8</f>
        <v>6</v>
      </c>
      <c r="L8" s="133" t="s">
        <v>3513</v>
      </c>
      <c r="M8" s="162"/>
      <c r="N8" s="162"/>
      <c r="O8" s="163"/>
      <c r="P8" s="164"/>
      <c r="Q8" s="165"/>
      <c r="R8" s="137">
        <f t="shared" si="4"/>
        <v>6</v>
      </c>
      <c r="S8" s="170"/>
      <c r="T8" s="176" t="str">
        <f t="shared" si="5"/>
        <v/>
      </c>
      <c r="U8" s="94">
        <v>8</v>
      </c>
      <c r="V8" s="84">
        <v>310</v>
      </c>
      <c r="W8" s="85">
        <v>10</v>
      </c>
      <c r="X8" s="94">
        <f t="shared" si="6"/>
        <v>6249</v>
      </c>
      <c r="Y8" s="85" t="str">
        <f t="shared" si="7"/>
        <v/>
      </c>
      <c r="Z8" s="94">
        <f t="shared" si="8"/>
        <v>174972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1268</v>
      </c>
      <c r="D9" s="135">
        <v>2700</v>
      </c>
      <c r="E9" s="133" t="s">
        <v>739</v>
      </c>
      <c r="F9" s="82" t="s">
        <v>1258</v>
      </c>
      <c r="G9" s="82" t="s">
        <v>69</v>
      </c>
      <c r="H9" s="84">
        <v>16</v>
      </c>
      <c r="I9" s="84">
        <v>8</v>
      </c>
      <c r="J9" s="84">
        <v>1</v>
      </c>
      <c r="K9" s="136">
        <f t="shared" si="3"/>
        <v>8</v>
      </c>
      <c r="L9" s="133" t="s">
        <v>3511</v>
      </c>
      <c r="M9" s="162"/>
      <c r="N9" s="162"/>
      <c r="O9" s="163"/>
      <c r="P9" s="164"/>
      <c r="Q9" s="165"/>
      <c r="R9" s="137">
        <f t="shared" si="4"/>
        <v>8</v>
      </c>
      <c r="S9" s="170"/>
      <c r="T9" s="176" t="str">
        <f t="shared" si="5"/>
        <v/>
      </c>
      <c r="U9" s="94">
        <v>8</v>
      </c>
      <c r="V9" s="84">
        <v>310</v>
      </c>
      <c r="W9" s="85">
        <v>10</v>
      </c>
      <c r="X9" s="94">
        <f t="shared" si="6"/>
        <v>3174</v>
      </c>
      <c r="Y9" s="85" t="str">
        <f t="shared" si="7"/>
        <v/>
      </c>
      <c r="Z9" s="94">
        <f t="shared" si="8"/>
        <v>88872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1268</v>
      </c>
      <c r="D10" s="135">
        <v>2700</v>
      </c>
      <c r="E10" s="133" t="s">
        <v>508</v>
      </c>
      <c r="F10" s="82" t="s">
        <v>644</v>
      </c>
      <c r="G10" s="82" t="s">
        <v>180</v>
      </c>
      <c r="H10" s="84">
        <v>27</v>
      </c>
      <c r="I10" s="84">
        <v>4</v>
      </c>
      <c r="J10" s="84">
        <v>1</v>
      </c>
      <c r="K10" s="136">
        <f t="shared" si="3"/>
        <v>4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4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2678</v>
      </c>
      <c r="Y10" s="85" t="str">
        <f t="shared" si="7"/>
        <v/>
      </c>
      <c r="Z10" s="94">
        <f t="shared" si="8"/>
        <v>74984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1268</v>
      </c>
      <c r="D11" s="135">
        <v>2700</v>
      </c>
      <c r="E11" s="133" t="s">
        <v>506</v>
      </c>
      <c r="F11" s="82" t="s">
        <v>644</v>
      </c>
      <c r="G11" s="82" t="s">
        <v>180</v>
      </c>
      <c r="H11" s="84">
        <v>27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 t="s">
        <v>213</v>
      </c>
      <c r="V11" s="84" t="s">
        <v>213</v>
      </c>
      <c r="W11" s="85" t="s">
        <v>213</v>
      </c>
      <c r="X11" s="94" t="str">
        <f t="shared" si="6"/>
        <v>-</v>
      </c>
      <c r="Y11" s="85" t="str">
        <f t="shared" si="7"/>
        <v/>
      </c>
      <c r="Z11" s="94" t="str">
        <f t="shared" si="8"/>
        <v>-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1267</v>
      </c>
      <c r="D12" s="135">
        <v>2700</v>
      </c>
      <c r="E12" s="133" t="s">
        <v>751</v>
      </c>
      <c r="F12" s="82" t="s">
        <v>483</v>
      </c>
      <c r="G12" s="82" t="s">
        <v>45</v>
      </c>
      <c r="H12" s="179" t="s">
        <v>46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 t="str">
        <f t="shared" si="6"/>
        <v>-</v>
      </c>
      <c r="Y12" s="85" t="str">
        <f t="shared" si="7"/>
        <v/>
      </c>
      <c r="Z12" s="94" t="str">
        <f t="shared" si="8"/>
        <v>-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1267</v>
      </c>
      <c r="D13" s="135">
        <v>2700</v>
      </c>
      <c r="E13" s="133" t="s">
        <v>1235</v>
      </c>
      <c r="F13" s="82" t="s">
        <v>478</v>
      </c>
      <c r="G13" s="82" t="s">
        <v>479</v>
      </c>
      <c r="H13" s="84">
        <v>22</v>
      </c>
      <c r="I13" s="84">
        <v>1</v>
      </c>
      <c r="J13" s="84">
        <v>1</v>
      </c>
      <c r="K13" s="136">
        <f t="shared" si="3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24</v>
      </c>
      <c r="V13" s="84">
        <v>365</v>
      </c>
      <c r="W13" s="85">
        <v>10</v>
      </c>
      <c r="X13" s="94">
        <f t="shared" si="6"/>
        <v>1927</v>
      </c>
      <c r="Y13" s="85" t="str">
        <f t="shared" si="7"/>
        <v/>
      </c>
      <c r="Z13" s="94">
        <f t="shared" si="8"/>
        <v>53956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1270</v>
      </c>
      <c r="D14" s="135">
        <v>2350</v>
      </c>
      <c r="E14" s="133" t="s">
        <v>736</v>
      </c>
      <c r="F14" s="82" t="s">
        <v>576</v>
      </c>
      <c r="G14" s="82" t="s">
        <v>75</v>
      </c>
      <c r="H14" s="84">
        <v>30</v>
      </c>
      <c r="I14" s="84">
        <v>1</v>
      </c>
      <c r="J14" s="84">
        <v>1</v>
      </c>
      <c r="K14" s="136">
        <f t="shared" si="3"/>
        <v>1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2</v>
      </c>
      <c r="V14" s="84">
        <v>310</v>
      </c>
      <c r="W14" s="85">
        <v>10</v>
      </c>
      <c r="X14" s="94">
        <f t="shared" si="6"/>
        <v>186</v>
      </c>
      <c r="Y14" s="85" t="str">
        <f t="shared" si="7"/>
        <v/>
      </c>
      <c r="Z14" s="94">
        <f t="shared" si="8"/>
        <v>5208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1270</v>
      </c>
      <c r="D15" s="135">
        <v>2350</v>
      </c>
      <c r="E15" s="133" t="s">
        <v>506</v>
      </c>
      <c r="F15" s="82" t="s">
        <v>644</v>
      </c>
      <c r="G15" s="82" t="s">
        <v>180</v>
      </c>
      <c r="H15" s="84">
        <v>27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310</v>
      </c>
      <c r="W15" s="85">
        <v>10</v>
      </c>
      <c r="X15" s="94">
        <f t="shared" si="6"/>
        <v>167</v>
      </c>
      <c r="Y15" s="85" t="str">
        <f t="shared" si="7"/>
        <v/>
      </c>
      <c r="Z15" s="94">
        <f t="shared" si="8"/>
        <v>4676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1270</v>
      </c>
      <c r="D16" s="135">
        <v>2350</v>
      </c>
      <c r="E16" s="133" t="s">
        <v>502</v>
      </c>
      <c r="F16" s="82" t="s">
        <v>1247</v>
      </c>
      <c r="G16" s="82" t="s">
        <v>75</v>
      </c>
      <c r="H16" s="84">
        <v>15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310</v>
      </c>
      <c r="W16" s="85">
        <v>10</v>
      </c>
      <c r="X16" s="94">
        <f t="shared" si="6"/>
        <v>93</v>
      </c>
      <c r="Y16" s="85" t="str">
        <f t="shared" si="7"/>
        <v/>
      </c>
      <c r="Z16" s="94">
        <f t="shared" si="8"/>
        <v>2604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1271</v>
      </c>
      <c r="D17" s="135">
        <v>2300</v>
      </c>
      <c r="E17" s="133" t="s">
        <v>489</v>
      </c>
      <c r="F17" s="82" t="s">
        <v>372</v>
      </c>
      <c r="G17" s="82" t="s">
        <v>69</v>
      </c>
      <c r="H17" s="84">
        <v>13</v>
      </c>
      <c r="I17" s="84">
        <v>3</v>
      </c>
      <c r="J17" s="84">
        <v>1</v>
      </c>
      <c r="K17" s="136">
        <f t="shared" si="3"/>
        <v>3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3</v>
      </c>
      <c r="S17" s="170"/>
      <c r="T17" s="176" t="str">
        <f t="shared" si="5"/>
        <v/>
      </c>
      <c r="U17" s="94">
        <v>2</v>
      </c>
      <c r="V17" s="84">
        <v>310</v>
      </c>
      <c r="W17" s="85">
        <v>10</v>
      </c>
      <c r="X17" s="94">
        <f t="shared" si="6"/>
        <v>241</v>
      </c>
      <c r="Y17" s="85" t="str">
        <f t="shared" si="7"/>
        <v/>
      </c>
      <c r="Z17" s="94">
        <f t="shared" si="8"/>
        <v>6748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1271</v>
      </c>
      <c r="D18" s="135">
        <v>2300</v>
      </c>
      <c r="E18" s="133" t="s">
        <v>506</v>
      </c>
      <c r="F18" s="82" t="s">
        <v>644</v>
      </c>
      <c r="G18" s="82" t="s">
        <v>180</v>
      </c>
      <c r="H18" s="84">
        <v>27</v>
      </c>
      <c r="I18" s="84">
        <v>1</v>
      </c>
      <c r="J18" s="84">
        <v>1</v>
      </c>
      <c r="K18" s="136">
        <f t="shared" si="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</v>
      </c>
      <c r="V18" s="84">
        <v>310</v>
      </c>
      <c r="W18" s="85">
        <v>10</v>
      </c>
      <c r="X18" s="94">
        <f t="shared" si="6"/>
        <v>167</v>
      </c>
      <c r="Y18" s="85" t="str">
        <f t="shared" si="7"/>
        <v/>
      </c>
      <c r="Z18" s="94">
        <f t="shared" si="8"/>
        <v>4676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1271</v>
      </c>
      <c r="D19" s="135">
        <v>2300</v>
      </c>
      <c r="E19" s="133" t="s">
        <v>515</v>
      </c>
      <c r="F19" s="82" t="s">
        <v>1259</v>
      </c>
      <c r="G19" s="82" t="s">
        <v>69</v>
      </c>
      <c r="H19" s="84">
        <v>9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</v>
      </c>
      <c r="V19" s="84">
        <v>310</v>
      </c>
      <c r="W19" s="85">
        <v>10</v>
      </c>
      <c r="X19" s="94">
        <f t="shared" si="6"/>
        <v>55</v>
      </c>
      <c r="Y19" s="85" t="str">
        <f t="shared" si="7"/>
        <v/>
      </c>
      <c r="Z19" s="94">
        <f t="shared" si="8"/>
        <v>1540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1272</v>
      </c>
      <c r="D20" s="135">
        <v>2300</v>
      </c>
      <c r="E20" s="133" t="s">
        <v>756</v>
      </c>
      <c r="F20" s="82" t="s">
        <v>372</v>
      </c>
      <c r="G20" s="82" t="s">
        <v>69</v>
      </c>
      <c r="H20" s="84">
        <v>13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8</v>
      </c>
      <c r="V20" s="84">
        <v>310</v>
      </c>
      <c r="W20" s="85">
        <v>10</v>
      </c>
      <c r="X20" s="94">
        <f t="shared" si="6"/>
        <v>322</v>
      </c>
      <c r="Y20" s="85" t="str">
        <f t="shared" si="7"/>
        <v/>
      </c>
      <c r="Z20" s="94">
        <f t="shared" si="8"/>
        <v>9016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18</v>
      </c>
      <c r="B21" s="134">
        <v>2</v>
      </c>
      <c r="C21" s="134" t="s">
        <v>1273</v>
      </c>
      <c r="D21" s="135">
        <v>3800</v>
      </c>
      <c r="E21" s="133" t="s">
        <v>518</v>
      </c>
      <c r="F21" s="82" t="s">
        <v>1260</v>
      </c>
      <c r="G21" s="82" t="s">
        <v>1261</v>
      </c>
      <c r="H21" s="84">
        <v>300</v>
      </c>
      <c r="I21" s="84">
        <v>2</v>
      </c>
      <c r="J21" s="84">
        <v>1</v>
      </c>
      <c r="K21" s="136">
        <f t="shared" si="3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8</v>
      </c>
      <c r="V21" s="84">
        <v>310</v>
      </c>
      <c r="W21" s="85">
        <v>10</v>
      </c>
      <c r="X21" s="94">
        <f t="shared" si="6"/>
        <v>14880</v>
      </c>
      <c r="Y21" s="85" t="str">
        <f t="shared" si="7"/>
        <v/>
      </c>
      <c r="Z21" s="94">
        <f t="shared" si="8"/>
        <v>416640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19</v>
      </c>
      <c r="B22" s="134">
        <v>2</v>
      </c>
      <c r="C22" s="134" t="s">
        <v>1273</v>
      </c>
      <c r="D22" s="135">
        <v>3800</v>
      </c>
      <c r="E22" s="133" t="s">
        <v>572</v>
      </c>
      <c r="F22" s="82" t="s">
        <v>356</v>
      </c>
      <c r="G22" s="82" t="s">
        <v>69</v>
      </c>
      <c r="H22" s="84">
        <v>27</v>
      </c>
      <c r="I22" s="84">
        <v>2</v>
      </c>
      <c r="J22" s="84">
        <v>1</v>
      </c>
      <c r="K22" s="136">
        <f t="shared" si="3"/>
        <v>2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8</v>
      </c>
      <c r="V22" s="84">
        <v>310</v>
      </c>
      <c r="W22" s="85">
        <v>10</v>
      </c>
      <c r="X22" s="94">
        <f t="shared" si="6"/>
        <v>1339</v>
      </c>
      <c r="Y22" s="85" t="str">
        <f t="shared" si="7"/>
        <v/>
      </c>
      <c r="Z22" s="94">
        <f t="shared" si="8"/>
        <v>37492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20</v>
      </c>
      <c r="B23" s="134">
        <v>2</v>
      </c>
      <c r="C23" s="134" t="s">
        <v>1273</v>
      </c>
      <c r="D23" s="135">
        <v>3800</v>
      </c>
      <c r="E23" s="133" t="s">
        <v>751</v>
      </c>
      <c r="F23" s="82" t="s">
        <v>483</v>
      </c>
      <c r="G23" s="82" t="s">
        <v>45</v>
      </c>
      <c r="H23" s="84" t="s">
        <v>46</v>
      </c>
      <c r="I23" s="84">
        <v>3</v>
      </c>
      <c r="J23" s="84">
        <v>1</v>
      </c>
      <c r="K23" s="136">
        <f t="shared" si="3"/>
        <v>3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3</v>
      </c>
      <c r="S23" s="170"/>
      <c r="T23" s="176" t="str">
        <f t="shared" si="5"/>
        <v/>
      </c>
      <c r="U23" s="94" t="s">
        <v>213</v>
      </c>
      <c r="V23" s="84" t="s">
        <v>213</v>
      </c>
      <c r="W23" s="85" t="s">
        <v>213</v>
      </c>
      <c r="X23" s="94" t="str">
        <f t="shared" si="6"/>
        <v>-</v>
      </c>
      <c r="Y23" s="85" t="str">
        <f t="shared" si="7"/>
        <v/>
      </c>
      <c r="Z23" s="94" t="str">
        <f t="shared" si="8"/>
        <v>-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21</v>
      </c>
      <c r="B24" s="134">
        <v>2</v>
      </c>
      <c r="C24" s="134" t="s">
        <v>1273</v>
      </c>
      <c r="D24" s="135">
        <v>2700</v>
      </c>
      <c r="E24" s="133" t="s">
        <v>1235</v>
      </c>
      <c r="F24" s="82" t="s">
        <v>478</v>
      </c>
      <c r="G24" s="82" t="s">
        <v>479</v>
      </c>
      <c r="H24" s="84">
        <v>22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24</v>
      </c>
      <c r="V24" s="84">
        <v>365</v>
      </c>
      <c r="W24" s="85">
        <v>10</v>
      </c>
      <c r="X24" s="94">
        <f t="shared" si="6"/>
        <v>1927</v>
      </c>
      <c r="Y24" s="85" t="str">
        <f t="shared" si="7"/>
        <v/>
      </c>
      <c r="Z24" s="94">
        <f t="shared" si="8"/>
        <v>53956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22</v>
      </c>
      <c r="B25" s="134">
        <v>2</v>
      </c>
      <c r="C25" s="134" t="s">
        <v>732</v>
      </c>
      <c r="D25" s="135">
        <v>2300</v>
      </c>
      <c r="E25" s="133" t="s">
        <v>748</v>
      </c>
      <c r="F25" s="82" t="s">
        <v>24</v>
      </c>
      <c r="G25" s="82" t="s">
        <v>49</v>
      </c>
      <c r="H25" s="84">
        <v>42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310</v>
      </c>
      <c r="W25" s="85">
        <v>10</v>
      </c>
      <c r="X25" s="94">
        <f t="shared" si="6"/>
        <v>260</v>
      </c>
      <c r="Y25" s="85" t="str">
        <f t="shared" si="7"/>
        <v/>
      </c>
      <c r="Z25" s="94">
        <f t="shared" si="8"/>
        <v>7280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23</v>
      </c>
      <c r="B26" s="134">
        <v>2</v>
      </c>
      <c r="C26" s="134" t="s">
        <v>1275</v>
      </c>
      <c r="D26" s="135">
        <v>2350</v>
      </c>
      <c r="E26" s="133" t="s">
        <v>506</v>
      </c>
      <c r="F26" s="82" t="s">
        <v>644</v>
      </c>
      <c r="G26" s="82" t="s">
        <v>180</v>
      </c>
      <c r="H26" s="84">
        <v>27</v>
      </c>
      <c r="I26" s="84">
        <v>4</v>
      </c>
      <c r="J26" s="84">
        <v>1</v>
      </c>
      <c r="K26" s="136">
        <f t="shared" si="3"/>
        <v>4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4</v>
      </c>
      <c r="S26" s="170"/>
      <c r="T26" s="176" t="str">
        <f t="shared" si="5"/>
        <v/>
      </c>
      <c r="U26" s="94">
        <v>8</v>
      </c>
      <c r="V26" s="84">
        <v>310</v>
      </c>
      <c r="W26" s="85">
        <v>10</v>
      </c>
      <c r="X26" s="94">
        <f t="shared" si="6"/>
        <v>2678</v>
      </c>
      <c r="Y26" s="85" t="str">
        <f t="shared" si="7"/>
        <v/>
      </c>
      <c r="Z26" s="94">
        <f t="shared" si="8"/>
        <v>74984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24</v>
      </c>
      <c r="B27" s="134">
        <v>2</v>
      </c>
      <c r="C27" s="134" t="s">
        <v>1274</v>
      </c>
      <c r="D27" s="135">
        <v>3000</v>
      </c>
      <c r="E27" s="133" t="s">
        <v>570</v>
      </c>
      <c r="F27" s="82" t="s">
        <v>1262</v>
      </c>
      <c r="G27" s="82" t="s">
        <v>1263</v>
      </c>
      <c r="H27" s="84">
        <v>10</v>
      </c>
      <c r="I27" s="84">
        <v>2</v>
      </c>
      <c r="J27" s="84">
        <v>1</v>
      </c>
      <c r="K27" s="136">
        <f t="shared" si="3"/>
        <v>2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8</v>
      </c>
      <c r="V27" s="84">
        <v>310</v>
      </c>
      <c r="W27" s="85">
        <v>10</v>
      </c>
      <c r="X27" s="94">
        <f t="shared" si="6"/>
        <v>496</v>
      </c>
      <c r="Y27" s="85" t="str">
        <f t="shared" si="7"/>
        <v/>
      </c>
      <c r="Z27" s="94">
        <f t="shared" si="8"/>
        <v>13888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25</v>
      </c>
      <c r="B28" s="134">
        <v>2</v>
      </c>
      <c r="C28" s="134" t="s">
        <v>1274</v>
      </c>
      <c r="D28" s="135">
        <v>3000</v>
      </c>
      <c r="E28" s="133" t="s">
        <v>569</v>
      </c>
      <c r="F28" s="82" t="s">
        <v>1264</v>
      </c>
      <c r="G28" s="82" t="s">
        <v>1263</v>
      </c>
      <c r="H28" s="84">
        <v>13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8</v>
      </c>
      <c r="V28" s="84">
        <v>310</v>
      </c>
      <c r="W28" s="85">
        <v>10</v>
      </c>
      <c r="X28" s="94">
        <f t="shared" si="6"/>
        <v>322</v>
      </c>
      <c r="Y28" s="85" t="str">
        <f t="shared" si="7"/>
        <v/>
      </c>
      <c r="Z28" s="94">
        <f t="shared" si="8"/>
        <v>9016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26</v>
      </c>
      <c r="B29" s="134">
        <v>2</v>
      </c>
      <c r="C29" s="134" t="s">
        <v>1269</v>
      </c>
      <c r="D29" s="135">
        <v>3000</v>
      </c>
      <c r="E29" s="133" t="s">
        <v>533</v>
      </c>
      <c r="F29" s="82" t="s">
        <v>1265</v>
      </c>
      <c r="G29" s="82" t="s">
        <v>1263</v>
      </c>
      <c r="H29" s="84">
        <v>9</v>
      </c>
      <c r="I29" s="84">
        <v>5</v>
      </c>
      <c r="J29" s="84">
        <v>1</v>
      </c>
      <c r="K29" s="136">
        <f t="shared" si="3"/>
        <v>5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5</v>
      </c>
      <c r="S29" s="170"/>
      <c r="T29" s="176" t="str">
        <f t="shared" si="5"/>
        <v/>
      </c>
      <c r="U29" s="94">
        <v>8</v>
      </c>
      <c r="V29" s="84">
        <v>310</v>
      </c>
      <c r="W29" s="85">
        <v>10</v>
      </c>
      <c r="X29" s="94">
        <f t="shared" si="6"/>
        <v>1116</v>
      </c>
      <c r="Y29" s="85" t="str">
        <f t="shared" si="7"/>
        <v/>
      </c>
      <c r="Z29" s="94">
        <f t="shared" si="8"/>
        <v>31248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/>
      <c r="B30" s="134"/>
      <c r="C30" s="134"/>
      <c r="D30" s="135"/>
      <c r="E30" s="133"/>
      <c r="F30" s="82"/>
      <c r="G30" s="82"/>
      <c r="H30" s="84"/>
      <c r="I30" s="84"/>
      <c r="J30" s="84"/>
      <c r="K30" s="136"/>
      <c r="L30" s="133"/>
      <c r="M30" s="173"/>
      <c r="N30" s="173"/>
      <c r="O30" s="134"/>
      <c r="P30" s="174"/>
      <c r="Q30" s="175"/>
      <c r="R30" s="137"/>
      <c r="S30" s="176"/>
      <c r="T30" s="176"/>
      <c r="U30" s="94"/>
      <c r="V30" s="84"/>
      <c r="W30" s="85"/>
      <c r="X30" s="94"/>
      <c r="Y30" s="85"/>
      <c r="Z30" s="94"/>
      <c r="AA30" s="85"/>
      <c r="AB30" s="94"/>
      <c r="AC30" s="95"/>
      <c r="AD30" s="85"/>
    </row>
    <row r="31" spans="1:30" s="110" customFormat="1" ht="24.95" customHeight="1" thickBot="1" x14ac:dyDescent="0.2">
      <c r="A31" s="97"/>
      <c r="B31" s="98"/>
      <c r="C31" s="98"/>
      <c r="D31" s="99"/>
      <c r="E31" s="97"/>
      <c r="F31" s="100"/>
      <c r="G31" s="100"/>
      <c r="H31" s="102"/>
      <c r="I31" s="102"/>
      <c r="J31" s="102"/>
      <c r="K31" s="157"/>
      <c r="L31" s="97"/>
      <c r="M31" s="104"/>
      <c r="N31" s="104"/>
      <c r="O31" s="98"/>
      <c r="P31" s="105"/>
      <c r="Q31" s="106"/>
      <c r="R31" s="158"/>
      <c r="S31" s="108"/>
      <c r="T31" s="108"/>
      <c r="U31" s="94"/>
      <c r="V31" s="84"/>
      <c r="W31" s="85"/>
      <c r="X31" s="109"/>
      <c r="Y31" s="103"/>
      <c r="Z31" s="109"/>
      <c r="AA31" s="103"/>
      <c r="AB31" s="109"/>
      <c r="AC31" s="159"/>
      <c r="AD31" s="103"/>
    </row>
    <row r="32" spans="1:30" ht="24.95" customHeight="1" thickBot="1" x14ac:dyDescent="0.2">
      <c r="M32" s="46"/>
      <c r="N32" s="46"/>
      <c r="O32" s="46"/>
      <c r="P32" s="46"/>
      <c r="Q32" s="46"/>
      <c r="R32" s="111"/>
      <c r="S32" s="251" t="s">
        <v>40</v>
      </c>
      <c r="T32" s="193" t="str">
        <f>IF(SUBTOTAL(9,T5:T31)=0,"",SUBTOTAL(9,T5:T31))</f>
        <v/>
      </c>
      <c r="U32" s="194"/>
      <c r="V32" s="195"/>
      <c r="W32" s="196"/>
      <c r="X32" s="197">
        <f t="shared" ref="X32:AD32" si="13">IF(SUBTOTAL(9,X5:X31)=0,"",SUBTOTAL(9,X5:X31))</f>
        <v>40310</v>
      </c>
      <c r="Y32" s="198" t="str">
        <f t="shared" si="13"/>
        <v/>
      </c>
      <c r="Z32" s="197">
        <f t="shared" si="13"/>
        <v>1128680</v>
      </c>
      <c r="AA32" s="198" t="str">
        <f t="shared" si="13"/>
        <v/>
      </c>
      <c r="AB32" s="197" t="str">
        <f t="shared" si="13"/>
        <v/>
      </c>
      <c r="AC32" s="199" t="str">
        <f t="shared" si="13"/>
        <v/>
      </c>
      <c r="AD32" s="200" t="str">
        <f t="shared" si="13"/>
        <v/>
      </c>
    </row>
    <row r="33" spans="19:20" ht="24.95" customHeight="1" thickBot="1" x14ac:dyDescent="0.2">
      <c r="S33" s="262" t="s">
        <v>3544</v>
      </c>
      <c r="T33" s="264"/>
    </row>
    <row r="34" spans="19:20" ht="24.95" customHeight="1" thickTop="1" thickBot="1" x14ac:dyDescent="0.2">
      <c r="S34" s="265" t="s">
        <v>3545</v>
      </c>
      <c r="T34" s="268" t="str">
        <f>IF(T32="","",T32+T33)</f>
        <v/>
      </c>
    </row>
    <row r="35" spans="19:20" ht="24.95" customHeight="1" thickTop="1" x14ac:dyDescent="0.15"/>
  </sheetData>
  <sheetProtection algorithmName="SHA-512" hashValue="Uz2jH/4YCPhLNNlg2RAeLrGnAEOga7SQ4Ipy5OdBxNjD68UG3ffOx0aQHMNzcDfs2xpznNfy0LMfNcnnS+1viQ==" saltValue="qwtQ4/6507kkDEo4SdMOCg==" spinCount="100000" sheet="1" objects="1" scenarios="1" autoFilter="0"/>
  <autoFilter ref="A4:AD32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9">
    <cfRule type="containsBlanks" dxfId="356" priority="7" stopIfTrue="1">
      <formula>LEN(TRIM(M5))=0</formula>
    </cfRule>
  </conditionalFormatting>
  <conditionalFormatting sqref="S5">
    <cfRule type="containsBlanks" dxfId="355" priority="4">
      <formula>LEN(TRIM(S5))=0</formula>
    </cfRule>
  </conditionalFormatting>
  <conditionalFormatting sqref="S6:S29">
    <cfRule type="containsBlanks" dxfId="354" priority="3">
      <formula>LEN(TRIM(S6))=0</formula>
    </cfRule>
  </conditionalFormatting>
  <conditionalFormatting sqref="S32">
    <cfRule type="containsBlanks" dxfId="353" priority="2">
      <formula>LEN(TRIM(S32))=0</formula>
    </cfRule>
  </conditionalFormatting>
  <conditionalFormatting sqref="T33">
    <cfRule type="containsBlanks" dxfId="352" priority="1">
      <formula>LEN(TRIM(T33))=0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29833-3DE4-430F-860E-8E3CD3049253}">
  <sheetPr>
    <pageSetUpPr fitToPage="1"/>
  </sheetPr>
  <dimension ref="A1:AD93"/>
  <sheetViews>
    <sheetView showGridLines="0" zoomScale="85" zoomScaleNormal="85" zoomScaleSheetLayoutView="100" workbookViewId="0">
      <pane xSplit="11" ySplit="4" topLeftCell="N72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29</v>
      </c>
      <c r="D1" s="41" t="s">
        <v>1</v>
      </c>
      <c r="E1" s="42" t="s">
        <v>1276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1277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8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973</v>
      </c>
      <c r="D6" s="135">
        <v>2700</v>
      </c>
      <c r="E6" s="133" t="s">
        <v>839</v>
      </c>
      <c r="F6" s="82" t="s">
        <v>542</v>
      </c>
      <c r="G6" s="82" t="s">
        <v>207</v>
      </c>
      <c r="H6" s="84">
        <v>22</v>
      </c>
      <c r="I6" s="84">
        <v>1</v>
      </c>
      <c r="J6" s="84">
        <v>5</v>
      </c>
      <c r="K6" s="136">
        <f>+I6*J6</f>
        <v>5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8</v>
      </c>
      <c r="V6" s="84">
        <v>310</v>
      </c>
      <c r="W6" s="85">
        <v>10</v>
      </c>
      <c r="X6" s="94">
        <f>IFERROR(IF(H6="","",ROUNDDOWN(H6/1000*K6*U6*V6*W6,0)),"-")</f>
        <v>2728</v>
      </c>
      <c r="Y6" s="85" t="str">
        <f>IFERROR(IF(Q6="","",ROUNDDOWN(Q6/1000*R6*U6*V6*W6,0)),"-")</f>
        <v/>
      </c>
      <c r="Z6" s="94">
        <f>IFERROR(IF(H6="","",ROUNDDOWN(X6*$V$2,0)),"-")</f>
        <v>76384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1278</v>
      </c>
      <c r="D7" s="135">
        <v>2700</v>
      </c>
      <c r="E7" s="133" t="s">
        <v>489</v>
      </c>
      <c r="F7" s="82" t="s">
        <v>414</v>
      </c>
      <c r="G7" s="82" t="s">
        <v>69</v>
      </c>
      <c r="H7" s="84">
        <v>18</v>
      </c>
      <c r="I7" s="84">
        <v>2</v>
      </c>
      <c r="J7" s="84">
        <v>1</v>
      </c>
      <c r="K7" s="136">
        <f t="shared" ref="K7:K70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8</v>
      </c>
      <c r="V7" s="84">
        <v>310</v>
      </c>
      <c r="W7" s="85">
        <v>10</v>
      </c>
      <c r="X7" s="94">
        <f t="shared" ref="X7:X70" si="6">IFERROR(IF(H7="","",ROUNDDOWN(H7/1000*K7*U7*V7*W7,0)),"-")</f>
        <v>892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24976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si="2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958</v>
      </c>
      <c r="D8" s="135">
        <v>2700</v>
      </c>
      <c r="E8" s="133" t="s">
        <v>739</v>
      </c>
      <c r="F8" s="82" t="s">
        <v>711</v>
      </c>
      <c r="G8" s="82" t="s">
        <v>712</v>
      </c>
      <c r="H8" s="84">
        <v>34</v>
      </c>
      <c r="I8" s="84">
        <v>1</v>
      </c>
      <c r="J8" s="84">
        <v>1</v>
      </c>
      <c r="K8" s="136">
        <f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8</v>
      </c>
      <c r="V8" s="84">
        <v>310</v>
      </c>
      <c r="W8" s="85">
        <v>10</v>
      </c>
      <c r="X8" s="94">
        <f t="shared" si="6"/>
        <v>843</v>
      </c>
      <c r="Y8" s="85" t="str">
        <f t="shared" si="7"/>
        <v/>
      </c>
      <c r="Z8" s="94">
        <f t="shared" si="8"/>
        <v>23604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1279</v>
      </c>
      <c r="D9" s="135">
        <v>2700</v>
      </c>
      <c r="E9" s="133" t="s">
        <v>739</v>
      </c>
      <c r="F9" s="82" t="s">
        <v>711</v>
      </c>
      <c r="G9" s="82" t="s">
        <v>712</v>
      </c>
      <c r="H9" s="84">
        <v>34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8</v>
      </c>
      <c r="V9" s="84">
        <v>310</v>
      </c>
      <c r="W9" s="85">
        <v>10</v>
      </c>
      <c r="X9" s="94">
        <f t="shared" si="6"/>
        <v>843</v>
      </c>
      <c r="Y9" s="85" t="str">
        <f t="shared" si="7"/>
        <v/>
      </c>
      <c r="Z9" s="94">
        <f t="shared" si="8"/>
        <v>23604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1280</v>
      </c>
      <c r="D10" s="135">
        <v>2700</v>
      </c>
      <c r="E10" s="133" t="s">
        <v>736</v>
      </c>
      <c r="F10" s="82" t="s">
        <v>363</v>
      </c>
      <c r="G10" s="82" t="s">
        <v>709</v>
      </c>
      <c r="H10" s="84">
        <v>34</v>
      </c>
      <c r="I10" s="84">
        <v>5</v>
      </c>
      <c r="J10" s="84">
        <v>2</v>
      </c>
      <c r="K10" s="136">
        <f t="shared" si="3"/>
        <v>10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5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8432</v>
      </c>
      <c r="Y10" s="85" t="str">
        <f t="shared" si="7"/>
        <v/>
      </c>
      <c r="Z10" s="94">
        <f t="shared" si="8"/>
        <v>236096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1281</v>
      </c>
      <c r="D11" s="135">
        <v>2700</v>
      </c>
      <c r="E11" s="133" t="s">
        <v>736</v>
      </c>
      <c r="F11" s="82" t="s">
        <v>363</v>
      </c>
      <c r="G11" s="82" t="s">
        <v>709</v>
      </c>
      <c r="H11" s="84">
        <v>34</v>
      </c>
      <c r="I11" s="84">
        <v>1</v>
      </c>
      <c r="J11" s="84">
        <v>2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8</v>
      </c>
      <c r="V11" s="84">
        <v>310</v>
      </c>
      <c r="W11" s="85">
        <v>10</v>
      </c>
      <c r="X11" s="94">
        <f t="shared" si="6"/>
        <v>1686</v>
      </c>
      <c r="Y11" s="85" t="str">
        <f t="shared" si="7"/>
        <v/>
      </c>
      <c r="Z11" s="94">
        <f t="shared" si="8"/>
        <v>47208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1282</v>
      </c>
      <c r="D12" s="135">
        <v>2700</v>
      </c>
      <c r="E12" s="133" t="s">
        <v>736</v>
      </c>
      <c r="F12" s="82" t="s">
        <v>363</v>
      </c>
      <c r="G12" s="82" t="s">
        <v>709</v>
      </c>
      <c r="H12" s="179">
        <v>34</v>
      </c>
      <c r="I12" s="84">
        <v>1</v>
      </c>
      <c r="J12" s="84">
        <v>2</v>
      </c>
      <c r="K12" s="136">
        <f t="shared" si="3"/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1686</v>
      </c>
      <c r="Y12" s="85" t="str">
        <f t="shared" si="7"/>
        <v/>
      </c>
      <c r="Z12" s="94">
        <f t="shared" si="8"/>
        <v>47208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1283</v>
      </c>
      <c r="D13" s="135">
        <v>2700</v>
      </c>
      <c r="E13" s="133" t="s">
        <v>736</v>
      </c>
      <c r="F13" s="82" t="s">
        <v>363</v>
      </c>
      <c r="G13" s="82" t="s">
        <v>709</v>
      </c>
      <c r="H13" s="84">
        <v>34</v>
      </c>
      <c r="I13" s="84">
        <v>1</v>
      </c>
      <c r="J13" s="84">
        <v>2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310</v>
      </c>
      <c r="W13" s="85">
        <v>10</v>
      </c>
      <c r="X13" s="94">
        <f t="shared" si="6"/>
        <v>1686</v>
      </c>
      <c r="Y13" s="85" t="str">
        <f t="shared" si="7"/>
        <v/>
      </c>
      <c r="Z13" s="94">
        <f t="shared" si="8"/>
        <v>47208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1284</v>
      </c>
      <c r="D14" s="135">
        <v>2700</v>
      </c>
      <c r="E14" s="133" t="s">
        <v>739</v>
      </c>
      <c r="F14" s="82" t="s">
        <v>711</v>
      </c>
      <c r="G14" s="82" t="s">
        <v>712</v>
      </c>
      <c r="H14" s="84">
        <v>34</v>
      </c>
      <c r="I14" s="84">
        <v>2</v>
      </c>
      <c r="J14" s="84">
        <v>1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8</v>
      </c>
      <c r="V14" s="84">
        <v>310</v>
      </c>
      <c r="W14" s="85">
        <v>10</v>
      </c>
      <c r="X14" s="94">
        <f t="shared" si="6"/>
        <v>1686</v>
      </c>
      <c r="Y14" s="85" t="str">
        <f t="shared" si="7"/>
        <v/>
      </c>
      <c r="Z14" s="94">
        <f t="shared" si="8"/>
        <v>47208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1284</v>
      </c>
      <c r="D15" s="135">
        <v>2700</v>
      </c>
      <c r="E15" s="133" t="s">
        <v>517</v>
      </c>
      <c r="F15" s="82" t="s">
        <v>478</v>
      </c>
      <c r="G15" s="82" t="s">
        <v>480</v>
      </c>
      <c r="H15" s="84">
        <v>22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24</v>
      </c>
      <c r="V15" s="84">
        <v>365</v>
      </c>
      <c r="W15" s="85">
        <v>10</v>
      </c>
      <c r="X15" s="94">
        <f t="shared" si="6"/>
        <v>1927</v>
      </c>
      <c r="Y15" s="85" t="str">
        <f t="shared" si="7"/>
        <v/>
      </c>
      <c r="Z15" s="94">
        <f t="shared" si="8"/>
        <v>53956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521</v>
      </c>
      <c r="D16" s="135">
        <v>2700</v>
      </c>
      <c r="E16" s="133" t="s">
        <v>509</v>
      </c>
      <c r="F16" s="82" t="s">
        <v>478</v>
      </c>
      <c r="G16" s="82" t="s">
        <v>479</v>
      </c>
      <c r="H16" s="84">
        <v>22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24</v>
      </c>
      <c r="V16" s="84">
        <v>365</v>
      </c>
      <c r="W16" s="85">
        <v>10</v>
      </c>
      <c r="X16" s="94">
        <f t="shared" si="6"/>
        <v>1927</v>
      </c>
      <c r="Y16" s="85" t="str">
        <f t="shared" si="7"/>
        <v/>
      </c>
      <c r="Z16" s="94">
        <f t="shared" si="8"/>
        <v>53956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942</v>
      </c>
      <c r="D17" s="135">
        <v>2700</v>
      </c>
      <c r="E17" s="133" t="s">
        <v>736</v>
      </c>
      <c r="F17" s="82" t="s">
        <v>363</v>
      </c>
      <c r="G17" s="82" t="s">
        <v>709</v>
      </c>
      <c r="H17" s="84">
        <v>34</v>
      </c>
      <c r="I17" s="84">
        <v>2</v>
      </c>
      <c r="J17" s="84">
        <v>2</v>
      </c>
      <c r="K17" s="136">
        <f t="shared" si="3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8</v>
      </c>
      <c r="V17" s="84">
        <v>310</v>
      </c>
      <c r="W17" s="85">
        <v>10</v>
      </c>
      <c r="X17" s="94">
        <f t="shared" si="6"/>
        <v>3372</v>
      </c>
      <c r="Y17" s="85" t="str">
        <f t="shared" si="7"/>
        <v/>
      </c>
      <c r="Z17" s="94">
        <f t="shared" si="8"/>
        <v>94416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1104</v>
      </c>
      <c r="D18" s="135">
        <v>2700</v>
      </c>
      <c r="E18" s="133" t="s">
        <v>739</v>
      </c>
      <c r="F18" s="82" t="s">
        <v>711</v>
      </c>
      <c r="G18" s="82" t="s">
        <v>712</v>
      </c>
      <c r="H18" s="84">
        <v>34</v>
      </c>
      <c r="I18" s="84">
        <v>1</v>
      </c>
      <c r="J18" s="84">
        <v>1</v>
      </c>
      <c r="K18" s="136">
        <f t="shared" si="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8</v>
      </c>
      <c r="V18" s="84">
        <v>310</v>
      </c>
      <c r="W18" s="85">
        <v>10</v>
      </c>
      <c r="X18" s="94">
        <f t="shared" si="6"/>
        <v>843</v>
      </c>
      <c r="Y18" s="85" t="str">
        <f t="shared" si="7"/>
        <v/>
      </c>
      <c r="Z18" s="94">
        <f t="shared" si="8"/>
        <v>23604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1074</v>
      </c>
      <c r="D19" s="135">
        <v>2700</v>
      </c>
      <c r="E19" s="133" t="s">
        <v>736</v>
      </c>
      <c r="F19" s="82" t="s">
        <v>363</v>
      </c>
      <c r="G19" s="82" t="s">
        <v>709</v>
      </c>
      <c r="H19" s="84">
        <v>34</v>
      </c>
      <c r="I19" s="84">
        <v>1</v>
      </c>
      <c r="J19" s="84">
        <v>2</v>
      </c>
      <c r="K19" s="136">
        <f t="shared" si="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8</v>
      </c>
      <c r="V19" s="84">
        <v>310</v>
      </c>
      <c r="W19" s="85">
        <v>10</v>
      </c>
      <c r="X19" s="94">
        <f t="shared" si="6"/>
        <v>1686</v>
      </c>
      <c r="Y19" s="85" t="str">
        <f t="shared" si="7"/>
        <v/>
      </c>
      <c r="Z19" s="94">
        <f t="shared" si="8"/>
        <v>47208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1102</v>
      </c>
      <c r="D20" s="135">
        <v>2700</v>
      </c>
      <c r="E20" s="133" t="s">
        <v>736</v>
      </c>
      <c r="F20" s="82" t="s">
        <v>363</v>
      </c>
      <c r="G20" s="82" t="s">
        <v>709</v>
      </c>
      <c r="H20" s="84">
        <v>34</v>
      </c>
      <c r="I20" s="84">
        <v>2</v>
      </c>
      <c r="J20" s="84">
        <v>2</v>
      </c>
      <c r="K20" s="136">
        <f t="shared" si="3"/>
        <v>4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8</v>
      </c>
      <c r="V20" s="84">
        <v>310</v>
      </c>
      <c r="W20" s="85">
        <v>10</v>
      </c>
      <c r="X20" s="94">
        <f t="shared" si="6"/>
        <v>3372</v>
      </c>
      <c r="Y20" s="85" t="str">
        <f t="shared" si="7"/>
        <v/>
      </c>
      <c r="Z20" s="94">
        <f t="shared" si="8"/>
        <v>94416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2"/>
        <v/>
      </c>
    </row>
    <row r="21" spans="1:30" s="110" customFormat="1" ht="24.95" customHeight="1" x14ac:dyDescent="0.15">
      <c r="A21" s="133">
        <v>18</v>
      </c>
      <c r="B21" s="134">
        <v>1</v>
      </c>
      <c r="C21" s="134" t="s">
        <v>1285</v>
      </c>
      <c r="D21" s="135">
        <v>2700</v>
      </c>
      <c r="E21" s="133" t="s">
        <v>736</v>
      </c>
      <c r="F21" s="82" t="s">
        <v>363</v>
      </c>
      <c r="G21" s="82" t="s">
        <v>709</v>
      </c>
      <c r="H21" s="84">
        <v>34</v>
      </c>
      <c r="I21" s="84">
        <v>2</v>
      </c>
      <c r="J21" s="84">
        <v>2</v>
      </c>
      <c r="K21" s="136">
        <f t="shared" si="3"/>
        <v>4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8</v>
      </c>
      <c r="V21" s="84">
        <v>310</v>
      </c>
      <c r="W21" s="85">
        <v>10</v>
      </c>
      <c r="X21" s="94">
        <f t="shared" si="6"/>
        <v>3372</v>
      </c>
      <c r="Y21" s="85" t="str">
        <f t="shared" si="7"/>
        <v/>
      </c>
      <c r="Z21" s="94">
        <f t="shared" si="8"/>
        <v>94416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2"/>
        <v/>
      </c>
    </row>
    <row r="22" spans="1:30" s="110" customFormat="1" ht="24.95" customHeight="1" x14ac:dyDescent="0.15">
      <c r="A22" s="133">
        <v>19</v>
      </c>
      <c r="B22" s="134">
        <v>1</v>
      </c>
      <c r="C22" s="134" t="s">
        <v>1286</v>
      </c>
      <c r="D22" s="135">
        <v>2700</v>
      </c>
      <c r="E22" s="133" t="s">
        <v>736</v>
      </c>
      <c r="F22" s="82" t="s">
        <v>363</v>
      </c>
      <c r="G22" s="82" t="s">
        <v>709</v>
      </c>
      <c r="H22" s="84">
        <v>34</v>
      </c>
      <c r="I22" s="84">
        <v>2</v>
      </c>
      <c r="J22" s="84">
        <v>2</v>
      </c>
      <c r="K22" s="136">
        <f t="shared" si="3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8</v>
      </c>
      <c r="V22" s="84">
        <v>310</v>
      </c>
      <c r="W22" s="85">
        <v>10</v>
      </c>
      <c r="X22" s="94">
        <f t="shared" si="6"/>
        <v>3372</v>
      </c>
      <c r="Y22" s="85" t="str">
        <f t="shared" si="7"/>
        <v/>
      </c>
      <c r="Z22" s="94">
        <f t="shared" si="8"/>
        <v>94416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2"/>
        <v/>
      </c>
    </row>
    <row r="23" spans="1:30" s="110" customFormat="1" ht="24.95" customHeight="1" x14ac:dyDescent="0.15">
      <c r="A23" s="133">
        <v>20</v>
      </c>
      <c r="B23" s="134">
        <v>1</v>
      </c>
      <c r="C23" s="134" t="s">
        <v>1287</v>
      </c>
      <c r="D23" s="135">
        <v>2700</v>
      </c>
      <c r="E23" s="133" t="s">
        <v>736</v>
      </c>
      <c r="F23" s="82" t="s">
        <v>363</v>
      </c>
      <c r="G23" s="82" t="s">
        <v>709</v>
      </c>
      <c r="H23" s="84">
        <v>34</v>
      </c>
      <c r="I23" s="84">
        <v>6</v>
      </c>
      <c r="J23" s="84">
        <v>2</v>
      </c>
      <c r="K23" s="136">
        <f t="shared" si="3"/>
        <v>12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6</v>
      </c>
      <c r="S23" s="170"/>
      <c r="T23" s="176" t="str">
        <f t="shared" si="5"/>
        <v/>
      </c>
      <c r="U23" s="94">
        <v>8</v>
      </c>
      <c r="V23" s="84">
        <v>310</v>
      </c>
      <c r="W23" s="85">
        <v>10</v>
      </c>
      <c r="X23" s="94">
        <f t="shared" si="6"/>
        <v>10118</v>
      </c>
      <c r="Y23" s="85" t="str">
        <f t="shared" si="7"/>
        <v/>
      </c>
      <c r="Z23" s="94">
        <f t="shared" si="8"/>
        <v>283304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2"/>
        <v/>
      </c>
    </row>
    <row r="24" spans="1:30" s="110" customFormat="1" ht="24.95" customHeight="1" x14ac:dyDescent="0.15">
      <c r="A24" s="133">
        <v>21</v>
      </c>
      <c r="B24" s="134">
        <v>1</v>
      </c>
      <c r="C24" s="134" t="s">
        <v>1288</v>
      </c>
      <c r="D24" s="135">
        <v>2700</v>
      </c>
      <c r="E24" s="133" t="s">
        <v>736</v>
      </c>
      <c r="F24" s="82" t="s">
        <v>363</v>
      </c>
      <c r="G24" s="82" t="s">
        <v>709</v>
      </c>
      <c r="H24" s="84">
        <v>34</v>
      </c>
      <c r="I24" s="84">
        <v>6</v>
      </c>
      <c r="J24" s="84">
        <v>2</v>
      </c>
      <c r="K24" s="136">
        <f t="shared" si="3"/>
        <v>12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6</v>
      </c>
      <c r="S24" s="170"/>
      <c r="T24" s="176" t="str">
        <f t="shared" si="5"/>
        <v/>
      </c>
      <c r="U24" s="94">
        <v>8</v>
      </c>
      <c r="V24" s="84">
        <v>310</v>
      </c>
      <c r="W24" s="85">
        <v>10</v>
      </c>
      <c r="X24" s="94">
        <f t="shared" si="6"/>
        <v>10118</v>
      </c>
      <c r="Y24" s="85" t="str">
        <f t="shared" si="7"/>
        <v/>
      </c>
      <c r="Z24" s="94">
        <f t="shared" si="8"/>
        <v>283304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2"/>
        <v/>
      </c>
    </row>
    <row r="25" spans="1:30" s="110" customFormat="1" ht="24.95" customHeight="1" x14ac:dyDescent="0.15">
      <c r="A25" s="133">
        <v>22</v>
      </c>
      <c r="B25" s="134">
        <v>1</v>
      </c>
      <c r="C25" s="134" t="s">
        <v>1289</v>
      </c>
      <c r="D25" s="135">
        <v>4300</v>
      </c>
      <c r="E25" s="133" t="s">
        <v>518</v>
      </c>
      <c r="F25" s="82" t="s">
        <v>1093</v>
      </c>
      <c r="G25" s="82" t="s">
        <v>1094</v>
      </c>
      <c r="H25" s="84">
        <v>250</v>
      </c>
      <c r="I25" s="84">
        <v>2</v>
      </c>
      <c r="J25" s="84">
        <v>1</v>
      </c>
      <c r="K25" s="136">
        <f t="shared" si="3"/>
        <v>2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8</v>
      </c>
      <c r="V25" s="84">
        <v>310</v>
      </c>
      <c r="W25" s="85">
        <v>10</v>
      </c>
      <c r="X25" s="94">
        <f t="shared" si="6"/>
        <v>12400</v>
      </c>
      <c r="Y25" s="85" t="str">
        <f t="shared" si="7"/>
        <v/>
      </c>
      <c r="Z25" s="94">
        <f t="shared" si="8"/>
        <v>347200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2"/>
        <v/>
      </c>
    </row>
    <row r="26" spans="1:30" s="110" customFormat="1" ht="24.95" customHeight="1" x14ac:dyDescent="0.15">
      <c r="A26" s="133">
        <v>23</v>
      </c>
      <c r="B26" s="134"/>
      <c r="C26" s="202" t="s">
        <v>1290</v>
      </c>
      <c r="D26" s="135"/>
      <c r="E26" s="133"/>
      <c r="F26" s="82"/>
      <c r="G26" s="82"/>
      <c r="H26" s="84"/>
      <c r="I26" s="84"/>
      <c r="J26" s="84"/>
      <c r="K26" s="136"/>
      <c r="L26" s="133"/>
      <c r="M26" s="162"/>
      <c r="N26" s="162"/>
      <c r="O26" s="163"/>
      <c r="P26" s="164"/>
      <c r="Q26" s="165"/>
      <c r="R26" s="137"/>
      <c r="S26" s="170"/>
      <c r="T26" s="176" t="str">
        <f t="shared" si="5"/>
        <v/>
      </c>
      <c r="U26" s="94"/>
      <c r="V26" s="84"/>
      <c r="W26" s="85"/>
      <c r="X26" s="94" t="str">
        <f t="shared" si="6"/>
        <v/>
      </c>
      <c r="Y26" s="85" t="str">
        <f t="shared" si="7"/>
        <v/>
      </c>
      <c r="Z26" s="94" t="str">
        <f t="shared" si="8"/>
        <v/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2"/>
        <v/>
      </c>
    </row>
    <row r="27" spans="1:30" s="110" customFormat="1" ht="24.95" customHeight="1" x14ac:dyDescent="0.15">
      <c r="A27" s="133">
        <v>24</v>
      </c>
      <c r="B27" s="134">
        <v>1</v>
      </c>
      <c r="C27" s="134" t="s">
        <v>1291</v>
      </c>
      <c r="D27" s="135"/>
      <c r="E27" s="133" t="s">
        <v>741</v>
      </c>
      <c r="F27" s="82" t="s">
        <v>1334</v>
      </c>
      <c r="G27" s="82" t="s">
        <v>75</v>
      </c>
      <c r="H27" s="84">
        <v>22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8</v>
      </c>
      <c r="V27" s="84">
        <v>310</v>
      </c>
      <c r="W27" s="85">
        <v>10</v>
      </c>
      <c r="X27" s="94">
        <f t="shared" si="6"/>
        <v>545</v>
      </c>
      <c r="Y27" s="85" t="str">
        <f t="shared" si="7"/>
        <v/>
      </c>
      <c r="Z27" s="94">
        <f t="shared" si="8"/>
        <v>15260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2"/>
        <v/>
      </c>
    </row>
    <row r="28" spans="1:30" s="110" customFormat="1" ht="24.95" customHeight="1" x14ac:dyDescent="0.15">
      <c r="A28" s="133">
        <v>25</v>
      </c>
      <c r="B28" s="134">
        <v>1</v>
      </c>
      <c r="C28" s="134" t="s">
        <v>1278</v>
      </c>
      <c r="D28" s="135">
        <v>2400</v>
      </c>
      <c r="E28" s="133" t="s">
        <v>489</v>
      </c>
      <c r="F28" s="82" t="s">
        <v>414</v>
      </c>
      <c r="G28" s="82" t="s">
        <v>69</v>
      </c>
      <c r="H28" s="84">
        <v>18</v>
      </c>
      <c r="I28" s="84">
        <v>2</v>
      </c>
      <c r="J28" s="84">
        <v>1</v>
      </c>
      <c r="K28" s="136">
        <f t="shared" si="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8</v>
      </c>
      <c r="V28" s="84">
        <v>310</v>
      </c>
      <c r="W28" s="85">
        <v>10</v>
      </c>
      <c r="X28" s="94">
        <f t="shared" si="6"/>
        <v>892</v>
      </c>
      <c r="Y28" s="85" t="str">
        <f t="shared" si="7"/>
        <v/>
      </c>
      <c r="Z28" s="94">
        <f t="shared" si="8"/>
        <v>24976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2"/>
        <v/>
      </c>
    </row>
    <row r="29" spans="1:30" s="110" customFormat="1" ht="24.95" customHeight="1" x14ac:dyDescent="0.15">
      <c r="A29" s="133">
        <v>26</v>
      </c>
      <c r="B29" s="134">
        <v>1</v>
      </c>
      <c r="C29" s="134" t="s">
        <v>1292</v>
      </c>
      <c r="D29" s="135">
        <v>2400</v>
      </c>
      <c r="E29" s="133" t="s">
        <v>739</v>
      </c>
      <c r="F29" s="82" t="s">
        <v>711</v>
      </c>
      <c r="G29" s="82" t="s">
        <v>712</v>
      </c>
      <c r="H29" s="84">
        <v>34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8</v>
      </c>
      <c r="V29" s="84">
        <v>310</v>
      </c>
      <c r="W29" s="85">
        <v>10</v>
      </c>
      <c r="X29" s="94">
        <f t="shared" si="6"/>
        <v>843</v>
      </c>
      <c r="Y29" s="85" t="str">
        <f t="shared" si="7"/>
        <v/>
      </c>
      <c r="Z29" s="94">
        <f t="shared" si="8"/>
        <v>23604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2"/>
        <v/>
      </c>
    </row>
    <row r="30" spans="1:30" s="110" customFormat="1" ht="24.95" customHeight="1" x14ac:dyDescent="0.15">
      <c r="A30" s="133">
        <v>27</v>
      </c>
      <c r="B30" s="134">
        <v>1</v>
      </c>
      <c r="C30" s="134" t="s">
        <v>1293</v>
      </c>
      <c r="D30" s="135">
        <v>2400</v>
      </c>
      <c r="E30" s="133" t="s">
        <v>739</v>
      </c>
      <c r="F30" s="82" t="s">
        <v>711</v>
      </c>
      <c r="G30" s="82" t="s">
        <v>712</v>
      </c>
      <c r="H30" s="84">
        <v>34</v>
      </c>
      <c r="I30" s="84">
        <v>1</v>
      </c>
      <c r="J30" s="84">
        <v>1</v>
      </c>
      <c r="K30" s="136">
        <f t="shared" si="3"/>
        <v>1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8</v>
      </c>
      <c r="V30" s="84">
        <v>310</v>
      </c>
      <c r="W30" s="85">
        <v>10</v>
      </c>
      <c r="X30" s="94">
        <f t="shared" si="6"/>
        <v>843</v>
      </c>
      <c r="Y30" s="85" t="str">
        <f t="shared" si="7"/>
        <v/>
      </c>
      <c r="Z30" s="94">
        <f t="shared" si="8"/>
        <v>23604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2"/>
        <v/>
      </c>
    </row>
    <row r="31" spans="1:30" s="110" customFormat="1" ht="24.95" customHeight="1" x14ac:dyDescent="0.15">
      <c r="A31" s="133">
        <v>28</v>
      </c>
      <c r="B31" s="134">
        <v>1</v>
      </c>
      <c r="C31" s="134" t="s">
        <v>945</v>
      </c>
      <c r="D31" s="135">
        <v>2400</v>
      </c>
      <c r="E31" s="133" t="s">
        <v>739</v>
      </c>
      <c r="F31" s="82" t="s">
        <v>711</v>
      </c>
      <c r="G31" s="82" t="s">
        <v>712</v>
      </c>
      <c r="H31" s="84">
        <v>34</v>
      </c>
      <c r="I31" s="84">
        <v>2</v>
      </c>
      <c r="J31" s="84">
        <v>1</v>
      </c>
      <c r="K31" s="136">
        <f t="shared" si="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8</v>
      </c>
      <c r="V31" s="84">
        <v>310</v>
      </c>
      <c r="W31" s="85">
        <v>10</v>
      </c>
      <c r="X31" s="94">
        <f t="shared" si="6"/>
        <v>1686</v>
      </c>
      <c r="Y31" s="85" t="str">
        <f t="shared" si="7"/>
        <v/>
      </c>
      <c r="Z31" s="94">
        <f t="shared" si="8"/>
        <v>47208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2"/>
        <v/>
      </c>
    </row>
    <row r="32" spans="1:30" s="110" customFormat="1" ht="24.95" customHeight="1" x14ac:dyDescent="0.15">
      <c r="A32" s="133">
        <v>29</v>
      </c>
      <c r="B32" s="134">
        <v>1</v>
      </c>
      <c r="C32" s="134" t="s">
        <v>973</v>
      </c>
      <c r="D32" s="135">
        <v>2400</v>
      </c>
      <c r="E32" s="133" t="s">
        <v>839</v>
      </c>
      <c r="F32" s="82" t="s">
        <v>542</v>
      </c>
      <c r="G32" s="82" t="s">
        <v>207</v>
      </c>
      <c r="H32" s="84">
        <v>22</v>
      </c>
      <c r="I32" s="84">
        <v>1</v>
      </c>
      <c r="J32" s="84">
        <v>5</v>
      </c>
      <c r="K32" s="136">
        <f t="shared" si="3"/>
        <v>5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8</v>
      </c>
      <c r="V32" s="84">
        <v>310</v>
      </c>
      <c r="W32" s="85">
        <v>10</v>
      </c>
      <c r="X32" s="94">
        <f t="shared" si="6"/>
        <v>2728</v>
      </c>
      <c r="Y32" s="85" t="str">
        <f t="shared" si="7"/>
        <v/>
      </c>
      <c r="Z32" s="94">
        <f t="shared" si="8"/>
        <v>76384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2"/>
        <v/>
      </c>
    </row>
    <row r="33" spans="1:30" s="110" customFormat="1" ht="24.95" customHeight="1" x14ac:dyDescent="0.15">
      <c r="A33" s="133">
        <v>30</v>
      </c>
      <c r="B33" s="134">
        <v>1</v>
      </c>
      <c r="C33" s="134" t="s">
        <v>1294</v>
      </c>
      <c r="D33" s="135">
        <v>2400</v>
      </c>
      <c r="E33" s="133" t="s">
        <v>736</v>
      </c>
      <c r="F33" s="82" t="s">
        <v>363</v>
      </c>
      <c r="G33" s="82" t="s">
        <v>709</v>
      </c>
      <c r="H33" s="84">
        <v>34</v>
      </c>
      <c r="I33" s="84">
        <v>2</v>
      </c>
      <c r="J33" s="84">
        <v>2</v>
      </c>
      <c r="K33" s="136">
        <f t="shared" si="3"/>
        <v>4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8</v>
      </c>
      <c r="V33" s="84">
        <v>310</v>
      </c>
      <c r="W33" s="85">
        <v>10</v>
      </c>
      <c r="X33" s="94">
        <f t="shared" si="6"/>
        <v>3372</v>
      </c>
      <c r="Y33" s="85" t="str">
        <f t="shared" si="7"/>
        <v/>
      </c>
      <c r="Z33" s="94">
        <f t="shared" si="8"/>
        <v>94416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2"/>
        <v/>
      </c>
    </row>
    <row r="34" spans="1:30" s="110" customFormat="1" ht="24.95" customHeight="1" x14ac:dyDescent="0.15">
      <c r="A34" s="133">
        <v>31</v>
      </c>
      <c r="B34" s="134">
        <v>1</v>
      </c>
      <c r="C34" s="134" t="s">
        <v>958</v>
      </c>
      <c r="D34" s="135">
        <v>2400</v>
      </c>
      <c r="E34" s="133" t="s">
        <v>739</v>
      </c>
      <c r="F34" s="82" t="s">
        <v>711</v>
      </c>
      <c r="G34" s="82" t="s">
        <v>712</v>
      </c>
      <c r="H34" s="84">
        <v>34</v>
      </c>
      <c r="I34" s="84">
        <v>1</v>
      </c>
      <c r="J34" s="84">
        <v>1</v>
      </c>
      <c r="K34" s="136">
        <f t="shared" si="3"/>
        <v>1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8</v>
      </c>
      <c r="V34" s="84">
        <v>310</v>
      </c>
      <c r="W34" s="85">
        <v>10</v>
      </c>
      <c r="X34" s="94">
        <f t="shared" si="6"/>
        <v>843</v>
      </c>
      <c r="Y34" s="85" t="str">
        <f t="shared" si="7"/>
        <v/>
      </c>
      <c r="Z34" s="94">
        <f t="shared" si="8"/>
        <v>23604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2"/>
        <v/>
      </c>
    </row>
    <row r="35" spans="1:30" s="110" customFormat="1" ht="24.95" customHeight="1" x14ac:dyDescent="0.15">
      <c r="A35" s="133">
        <v>32</v>
      </c>
      <c r="B35" s="134">
        <v>1</v>
      </c>
      <c r="C35" s="134" t="s">
        <v>1103</v>
      </c>
      <c r="D35" s="135">
        <v>2400</v>
      </c>
      <c r="E35" s="133" t="s">
        <v>739</v>
      </c>
      <c r="F35" s="82" t="s">
        <v>711</v>
      </c>
      <c r="G35" s="82" t="s">
        <v>712</v>
      </c>
      <c r="H35" s="84">
        <v>34</v>
      </c>
      <c r="I35" s="84">
        <v>2</v>
      </c>
      <c r="J35" s="84">
        <v>1</v>
      </c>
      <c r="K35" s="136">
        <f t="shared" si="3"/>
        <v>2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8</v>
      </c>
      <c r="V35" s="84">
        <v>310</v>
      </c>
      <c r="W35" s="85">
        <v>10</v>
      </c>
      <c r="X35" s="94">
        <f t="shared" si="6"/>
        <v>1686</v>
      </c>
      <c r="Y35" s="85" t="str">
        <f t="shared" si="7"/>
        <v/>
      </c>
      <c r="Z35" s="94">
        <f t="shared" si="8"/>
        <v>47208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2"/>
        <v/>
      </c>
    </row>
    <row r="36" spans="1:30" s="110" customFormat="1" ht="24.95" customHeight="1" x14ac:dyDescent="0.15">
      <c r="A36" s="133">
        <v>33</v>
      </c>
      <c r="B36" s="134">
        <v>1</v>
      </c>
      <c r="C36" s="134" t="s">
        <v>1295</v>
      </c>
      <c r="D36" s="135">
        <v>3100</v>
      </c>
      <c r="E36" s="133" t="s">
        <v>734</v>
      </c>
      <c r="F36" s="82" t="s">
        <v>363</v>
      </c>
      <c r="G36" s="82" t="s">
        <v>1344</v>
      </c>
      <c r="H36" s="84">
        <v>45</v>
      </c>
      <c r="I36" s="84">
        <v>6</v>
      </c>
      <c r="J36" s="84">
        <v>2</v>
      </c>
      <c r="K36" s="136">
        <f t="shared" si="3"/>
        <v>12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6</v>
      </c>
      <c r="S36" s="170"/>
      <c r="T36" s="176" t="str">
        <f t="shared" si="5"/>
        <v/>
      </c>
      <c r="U36" s="94">
        <v>8</v>
      </c>
      <c r="V36" s="84">
        <v>310</v>
      </c>
      <c r="W36" s="85">
        <v>10</v>
      </c>
      <c r="X36" s="94">
        <f t="shared" si="6"/>
        <v>13392</v>
      </c>
      <c r="Y36" s="85" t="str">
        <f t="shared" si="7"/>
        <v/>
      </c>
      <c r="Z36" s="94">
        <f t="shared" si="8"/>
        <v>374976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2"/>
        <v/>
      </c>
    </row>
    <row r="37" spans="1:30" s="110" customFormat="1" ht="24.95" customHeight="1" x14ac:dyDescent="0.15">
      <c r="A37" s="133">
        <v>34</v>
      </c>
      <c r="B37" s="134">
        <v>1</v>
      </c>
      <c r="C37" s="134" t="s">
        <v>1296</v>
      </c>
      <c r="D37" s="135">
        <v>3100</v>
      </c>
      <c r="E37" s="133" t="s">
        <v>734</v>
      </c>
      <c r="F37" s="82" t="s">
        <v>363</v>
      </c>
      <c r="G37" s="82" t="s">
        <v>1344</v>
      </c>
      <c r="H37" s="84">
        <v>45</v>
      </c>
      <c r="I37" s="84">
        <v>6</v>
      </c>
      <c r="J37" s="84">
        <v>2</v>
      </c>
      <c r="K37" s="136">
        <f t="shared" si="3"/>
        <v>12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6</v>
      </c>
      <c r="S37" s="170"/>
      <c r="T37" s="176" t="str">
        <f t="shared" si="5"/>
        <v/>
      </c>
      <c r="U37" s="94">
        <v>8</v>
      </c>
      <c r="V37" s="84">
        <v>310</v>
      </c>
      <c r="W37" s="85">
        <v>10</v>
      </c>
      <c r="X37" s="94">
        <f t="shared" si="6"/>
        <v>13392</v>
      </c>
      <c r="Y37" s="85" t="str">
        <f t="shared" si="7"/>
        <v/>
      </c>
      <c r="Z37" s="94">
        <f t="shared" si="8"/>
        <v>374976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2"/>
        <v/>
      </c>
    </row>
    <row r="38" spans="1:30" s="110" customFormat="1" ht="24.95" customHeight="1" x14ac:dyDescent="0.15">
      <c r="A38" s="133">
        <v>35</v>
      </c>
      <c r="B38" s="134">
        <v>1</v>
      </c>
      <c r="C38" s="134" t="s">
        <v>1297</v>
      </c>
      <c r="D38" s="135">
        <v>3100</v>
      </c>
      <c r="E38" s="133" t="s">
        <v>734</v>
      </c>
      <c r="F38" s="82" t="s">
        <v>363</v>
      </c>
      <c r="G38" s="82" t="s">
        <v>1344</v>
      </c>
      <c r="H38" s="84">
        <v>45</v>
      </c>
      <c r="I38" s="84">
        <v>6</v>
      </c>
      <c r="J38" s="84">
        <v>2</v>
      </c>
      <c r="K38" s="136">
        <f t="shared" si="3"/>
        <v>12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6</v>
      </c>
      <c r="S38" s="170"/>
      <c r="T38" s="176" t="str">
        <f t="shared" si="5"/>
        <v/>
      </c>
      <c r="U38" s="94">
        <v>8</v>
      </c>
      <c r="V38" s="84">
        <v>310</v>
      </c>
      <c r="W38" s="85">
        <v>10</v>
      </c>
      <c r="X38" s="94">
        <f t="shared" si="6"/>
        <v>13392</v>
      </c>
      <c r="Y38" s="85" t="str">
        <f t="shared" si="7"/>
        <v/>
      </c>
      <c r="Z38" s="94">
        <f t="shared" si="8"/>
        <v>374976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2"/>
        <v/>
      </c>
    </row>
    <row r="39" spans="1:30" s="110" customFormat="1" ht="24.95" customHeight="1" x14ac:dyDescent="0.15">
      <c r="A39" s="133">
        <v>36</v>
      </c>
      <c r="B39" s="134">
        <v>1</v>
      </c>
      <c r="C39" s="134" t="s">
        <v>1298</v>
      </c>
      <c r="D39" s="135">
        <v>3100</v>
      </c>
      <c r="E39" s="133" t="s">
        <v>734</v>
      </c>
      <c r="F39" s="82" t="s">
        <v>363</v>
      </c>
      <c r="G39" s="82" t="s">
        <v>1344</v>
      </c>
      <c r="H39" s="84">
        <v>45</v>
      </c>
      <c r="I39" s="84">
        <v>2</v>
      </c>
      <c r="J39" s="84">
        <v>2</v>
      </c>
      <c r="K39" s="136">
        <f t="shared" si="3"/>
        <v>4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>
        <v>8</v>
      </c>
      <c r="V39" s="84">
        <v>310</v>
      </c>
      <c r="W39" s="85">
        <v>10</v>
      </c>
      <c r="X39" s="94">
        <f t="shared" si="6"/>
        <v>4464</v>
      </c>
      <c r="Y39" s="85" t="str">
        <f t="shared" si="7"/>
        <v/>
      </c>
      <c r="Z39" s="94">
        <f t="shared" si="8"/>
        <v>124992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2"/>
        <v/>
      </c>
    </row>
    <row r="40" spans="1:30" s="110" customFormat="1" ht="24.95" customHeight="1" x14ac:dyDescent="0.15">
      <c r="A40" s="133">
        <v>37</v>
      </c>
      <c r="B40" s="134">
        <v>1</v>
      </c>
      <c r="C40" s="134" t="s">
        <v>67</v>
      </c>
      <c r="D40" s="135">
        <v>3100</v>
      </c>
      <c r="E40" s="133" t="s">
        <v>734</v>
      </c>
      <c r="F40" s="82" t="s">
        <v>363</v>
      </c>
      <c r="G40" s="82" t="s">
        <v>1344</v>
      </c>
      <c r="H40" s="84">
        <v>45</v>
      </c>
      <c r="I40" s="84">
        <v>4</v>
      </c>
      <c r="J40" s="84">
        <v>2</v>
      </c>
      <c r="K40" s="136">
        <f t="shared" si="3"/>
        <v>8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4</v>
      </c>
      <c r="S40" s="170"/>
      <c r="T40" s="176" t="str">
        <f t="shared" si="5"/>
        <v/>
      </c>
      <c r="U40" s="94">
        <v>8</v>
      </c>
      <c r="V40" s="84">
        <v>310</v>
      </c>
      <c r="W40" s="85">
        <v>10</v>
      </c>
      <c r="X40" s="94">
        <f t="shared" si="6"/>
        <v>8928</v>
      </c>
      <c r="Y40" s="85" t="str">
        <f t="shared" si="7"/>
        <v/>
      </c>
      <c r="Z40" s="94">
        <f t="shared" si="8"/>
        <v>249984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2"/>
        <v/>
      </c>
    </row>
    <row r="41" spans="1:30" s="110" customFormat="1" ht="24.95" customHeight="1" x14ac:dyDescent="0.15">
      <c r="A41" s="133">
        <v>38</v>
      </c>
      <c r="B41" s="134">
        <v>1</v>
      </c>
      <c r="C41" s="134" t="s">
        <v>521</v>
      </c>
      <c r="D41" s="135">
        <v>2400</v>
      </c>
      <c r="E41" s="133" t="s">
        <v>509</v>
      </c>
      <c r="F41" s="82" t="s">
        <v>478</v>
      </c>
      <c r="G41" s="82" t="s">
        <v>479</v>
      </c>
      <c r="H41" s="84">
        <v>22</v>
      </c>
      <c r="I41" s="84">
        <v>1</v>
      </c>
      <c r="J41" s="84">
        <v>1</v>
      </c>
      <c r="K41" s="136">
        <f t="shared" si="3"/>
        <v>1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24</v>
      </c>
      <c r="V41" s="84">
        <v>365</v>
      </c>
      <c r="W41" s="85">
        <v>10</v>
      </c>
      <c r="X41" s="94">
        <f t="shared" si="6"/>
        <v>1927</v>
      </c>
      <c r="Y41" s="85" t="str">
        <f t="shared" si="7"/>
        <v/>
      </c>
      <c r="Z41" s="94">
        <f t="shared" si="8"/>
        <v>53956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2"/>
        <v/>
      </c>
    </row>
    <row r="42" spans="1:30" s="110" customFormat="1" ht="24.95" customHeight="1" x14ac:dyDescent="0.15">
      <c r="A42" s="133">
        <v>39</v>
      </c>
      <c r="B42" s="134">
        <v>1</v>
      </c>
      <c r="C42" s="134" t="s">
        <v>521</v>
      </c>
      <c r="D42" s="135">
        <v>2700</v>
      </c>
      <c r="E42" s="133" t="s">
        <v>515</v>
      </c>
      <c r="F42" s="82" t="s">
        <v>208</v>
      </c>
      <c r="G42" s="82" t="s">
        <v>75</v>
      </c>
      <c r="H42" s="84">
        <v>22</v>
      </c>
      <c r="I42" s="84">
        <v>1</v>
      </c>
      <c r="J42" s="84">
        <v>1</v>
      </c>
      <c r="K42" s="136">
        <f t="shared" si="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8</v>
      </c>
      <c r="V42" s="84">
        <v>310</v>
      </c>
      <c r="W42" s="85">
        <v>10</v>
      </c>
      <c r="X42" s="94">
        <f t="shared" si="6"/>
        <v>545</v>
      </c>
      <c r="Y42" s="85" t="str">
        <f t="shared" si="7"/>
        <v/>
      </c>
      <c r="Z42" s="94">
        <f t="shared" si="8"/>
        <v>15260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2"/>
        <v/>
      </c>
    </row>
    <row r="43" spans="1:30" s="110" customFormat="1" ht="24.95" customHeight="1" x14ac:dyDescent="0.15">
      <c r="A43" s="133">
        <v>40</v>
      </c>
      <c r="B43" s="134">
        <v>1</v>
      </c>
      <c r="C43" s="134" t="s">
        <v>1299</v>
      </c>
      <c r="D43" s="135">
        <v>2700</v>
      </c>
      <c r="E43" s="133" t="s">
        <v>506</v>
      </c>
      <c r="F43" s="82" t="s">
        <v>208</v>
      </c>
      <c r="G43" s="82" t="s">
        <v>75</v>
      </c>
      <c r="H43" s="84">
        <v>22</v>
      </c>
      <c r="I43" s="84">
        <v>1</v>
      </c>
      <c r="J43" s="84">
        <v>1</v>
      </c>
      <c r="K43" s="136">
        <f t="shared" si="3"/>
        <v>1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8</v>
      </c>
      <c r="V43" s="84">
        <v>310</v>
      </c>
      <c r="W43" s="85">
        <v>10</v>
      </c>
      <c r="X43" s="94">
        <f t="shared" si="6"/>
        <v>545</v>
      </c>
      <c r="Y43" s="85" t="str">
        <f t="shared" si="7"/>
        <v/>
      </c>
      <c r="Z43" s="94">
        <f t="shared" si="8"/>
        <v>15260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2"/>
        <v/>
      </c>
    </row>
    <row r="44" spans="1:30" s="110" customFormat="1" ht="24.95" customHeight="1" x14ac:dyDescent="0.15">
      <c r="A44" s="133">
        <v>41</v>
      </c>
      <c r="B44" s="134"/>
      <c r="C44" s="202" t="s">
        <v>1300</v>
      </c>
      <c r="D44" s="135"/>
      <c r="E44" s="133"/>
      <c r="F44" s="82"/>
      <c r="G44" s="82"/>
      <c r="H44" s="84"/>
      <c r="I44" s="84"/>
      <c r="J44" s="84"/>
      <c r="K44" s="136"/>
      <c r="L44" s="133"/>
      <c r="M44" s="162"/>
      <c r="N44" s="162"/>
      <c r="O44" s="163"/>
      <c r="P44" s="164"/>
      <c r="Q44" s="165"/>
      <c r="R44" s="137"/>
      <c r="S44" s="170"/>
      <c r="T44" s="176" t="str">
        <f t="shared" si="5"/>
        <v/>
      </c>
      <c r="U44" s="94"/>
      <c r="V44" s="84"/>
      <c r="W44" s="85"/>
      <c r="X44" s="94" t="str">
        <f t="shared" si="6"/>
        <v/>
      </c>
      <c r="Y44" s="85" t="str">
        <f t="shared" si="7"/>
        <v/>
      </c>
      <c r="Z44" s="94" t="str">
        <f t="shared" si="8"/>
        <v/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2"/>
        <v/>
      </c>
    </row>
    <row r="45" spans="1:30" s="110" customFormat="1" ht="24.95" customHeight="1" x14ac:dyDescent="0.15">
      <c r="A45" s="133">
        <v>42</v>
      </c>
      <c r="B45" s="134">
        <v>1</v>
      </c>
      <c r="C45" s="134" t="s">
        <v>1302</v>
      </c>
      <c r="D45" s="135">
        <v>5000</v>
      </c>
      <c r="E45" s="133" t="s">
        <v>1328</v>
      </c>
      <c r="F45" s="82" t="s">
        <v>1341</v>
      </c>
      <c r="G45" s="82" t="s">
        <v>142</v>
      </c>
      <c r="H45" s="84">
        <v>42</v>
      </c>
      <c r="I45" s="84">
        <v>6</v>
      </c>
      <c r="J45" s="84">
        <v>2</v>
      </c>
      <c r="K45" s="136">
        <f t="shared" si="3"/>
        <v>12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6</v>
      </c>
      <c r="S45" s="170"/>
      <c r="T45" s="176" t="str">
        <f t="shared" si="5"/>
        <v/>
      </c>
      <c r="U45" s="94">
        <v>8</v>
      </c>
      <c r="V45" s="84">
        <v>310</v>
      </c>
      <c r="W45" s="85">
        <v>10</v>
      </c>
      <c r="X45" s="94">
        <f t="shared" si="6"/>
        <v>12499</v>
      </c>
      <c r="Y45" s="85" t="str">
        <f t="shared" si="7"/>
        <v/>
      </c>
      <c r="Z45" s="94">
        <f t="shared" si="8"/>
        <v>349972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2"/>
        <v/>
      </c>
    </row>
    <row r="46" spans="1:30" s="110" customFormat="1" ht="24.95" customHeight="1" x14ac:dyDescent="0.15">
      <c r="A46" s="133">
        <v>43</v>
      </c>
      <c r="B46" s="134">
        <v>1</v>
      </c>
      <c r="C46" s="134" t="s">
        <v>1301</v>
      </c>
      <c r="D46" s="135">
        <v>2700</v>
      </c>
      <c r="E46" s="133" t="s">
        <v>572</v>
      </c>
      <c r="F46" s="82" t="s">
        <v>1338</v>
      </c>
      <c r="G46" s="82" t="s">
        <v>106</v>
      </c>
      <c r="H46" s="84">
        <v>60</v>
      </c>
      <c r="I46" s="84">
        <v>5</v>
      </c>
      <c r="J46" s="84">
        <v>2</v>
      </c>
      <c r="K46" s="136">
        <f t="shared" si="3"/>
        <v>10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5</v>
      </c>
      <c r="S46" s="170"/>
      <c r="T46" s="176" t="str">
        <f t="shared" si="5"/>
        <v/>
      </c>
      <c r="U46" s="94">
        <v>8</v>
      </c>
      <c r="V46" s="84">
        <v>310</v>
      </c>
      <c r="W46" s="85">
        <v>10</v>
      </c>
      <c r="X46" s="94">
        <f t="shared" si="6"/>
        <v>14880</v>
      </c>
      <c r="Y46" s="85" t="str">
        <f t="shared" si="7"/>
        <v/>
      </c>
      <c r="Z46" s="94">
        <f t="shared" si="8"/>
        <v>416640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2"/>
        <v/>
      </c>
    </row>
    <row r="47" spans="1:30" s="110" customFormat="1" ht="24.95" customHeight="1" x14ac:dyDescent="0.15">
      <c r="A47" s="133">
        <v>44</v>
      </c>
      <c r="B47" s="134">
        <v>1</v>
      </c>
      <c r="C47" s="134" t="s">
        <v>1301</v>
      </c>
      <c r="D47" s="135">
        <v>2700</v>
      </c>
      <c r="E47" s="133" t="s">
        <v>1324</v>
      </c>
      <c r="F47" s="82" t="s">
        <v>179</v>
      </c>
      <c r="G47" s="82" t="s">
        <v>75</v>
      </c>
      <c r="H47" s="84">
        <v>60</v>
      </c>
      <c r="I47" s="84">
        <v>6</v>
      </c>
      <c r="J47" s="84">
        <v>1</v>
      </c>
      <c r="K47" s="136">
        <f t="shared" si="3"/>
        <v>6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6</v>
      </c>
      <c r="S47" s="170"/>
      <c r="T47" s="176" t="str">
        <f t="shared" si="5"/>
        <v/>
      </c>
      <c r="U47" s="94">
        <v>8</v>
      </c>
      <c r="V47" s="84">
        <v>310</v>
      </c>
      <c r="W47" s="85">
        <v>10</v>
      </c>
      <c r="X47" s="94">
        <f t="shared" si="6"/>
        <v>8928</v>
      </c>
      <c r="Y47" s="85" t="str">
        <f t="shared" si="7"/>
        <v/>
      </c>
      <c r="Z47" s="94">
        <f t="shared" si="8"/>
        <v>249984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2"/>
        <v/>
      </c>
    </row>
    <row r="48" spans="1:30" s="110" customFormat="1" ht="24.95" customHeight="1" x14ac:dyDescent="0.15">
      <c r="A48" s="133">
        <v>45</v>
      </c>
      <c r="B48" s="134">
        <v>1</v>
      </c>
      <c r="C48" s="134" t="s">
        <v>1301</v>
      </c>
      <c r="D48" s="135">
        <v>2400</v>
      </c>
      <c r="E48" s="133" t="s">
        <v>569</v>
      </c>
      <c r="F48" s="82" t="s">
        <v>478</v>
      </c>
      <c r="G48" s="82" t="s">
        <v>479</v>
      </c>
      <c r="H48" s="84">
        <v>22</v>
      </c>
      <c r="I48" s="84">
        <v>1</v>
      </c>
      <c r="J48" s="84">
        <v>1</v>
      </c>
      <c r="K48" s="136">
        <f t="shared" si="3"/>
        <v>1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24</v>
      </c>
      <c r="V48" s="84">
        <v>365</v>
      </c>
      <c r="W48" s="85">
        <v>10</v>
      </c>
      <c r="X48" s="94">
        <f t="shared" si="6"/>
        <v>1927</v>
      </c>
      <c r="Y48" s="85" t="str">
        <f t="shared" si="7"/>
        <v/>
      </c>
      <c r="Z48" s="94">
        <f t="shared" si="8"/>
        <v>53956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2"/>
        <v/>
      </c>
    </row>
    <row r="49" spans="1:30" s="110" customFormat="1" ht="24.95" customHeight="1" x14ac:dyDescent="0.15">
      <c r="A49" s="133">
        <v>46</v>
      </c>
      <c r="B49" s="134">
        <v>1</v>
      </c>
      <c r="C49" s="134" t="s">
        <v>1278</v>
      </c>
      <c r="D49" s="135">
        <v>2600</v>
      </c>
      <c r="E49" s="133" t="s">
        <v>1325</v>
      </c>
      <c r="F49" s="82" t="s">
        <v>179</v>
      </c>
      <c r="G49" s="82" t="s">
        <v>203</v>
      </c>
      <c r="H49" s="84">
        <v>60</v>
      </c>
      <c r="I49" s="84">
        <v>1</v>
      </c>
      <c r="J49" s="84">
        <v>1</v>
      </c>
      <c r="K49" s="136">
        <f t="shared" si="3"/>
        <v>1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1</v>
      </c>
      <c r="S49" s="170"/>
      <c r="T49" s="176" t="str">
        <f t="shared" si="5"/>
        <v/>
      </c>
      <c r="U49" s="94">
        <v>8</v>
      </c>
      <c r="V49" s="84">
        <v>310</v>
      </c>
      <c r="W49" s="85">
        <v>10</v>
      </c>
      <c r="X49" s="94">
        <f t="shared" si="6"/>
        <v>1488</v>
      </c>
      <c r="Y49" s="85" t="str">
        <f t="shared" si="7"/>
        <v/>
      </c>
      <c r="Z49" s="94">
        <f t="shared" si="8"/>
        <v>41664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2"/>
        <v/>
      </c>
    </row>
    <row r="50" spans="1:30" s="110" customFormat="1" ht="24.95" customHeight="1" x14ac:dyDescent="0.15">
      <c r="A50" s="133">
        <v>47</v>
      </c>
      <c r="B50" s="134">
        <v>1</v>
      </c>
      <c r="C50" s="134" t="s">
        <v>1278</v>
      </c>
      <c r="D50" s="135">
        <v>2600</v>
      </c>
      <c r="E50" s="133" t="s">
        <v>1326</v>
      </c>
      <c r="F50" s="82" t="s">
        <v>113</v>
      </c>
      <c r="G50" s="82" t="s">
        <v>1336</v>
      </c>
      <c r="H50" s="84">
        <v>22</v>
      </c>
      <c r="I50" s="84">
        <v>2</v>
      </c>
      <c r="J50" s="84">
        <v>1</v>
      </c>
      <c r="K50" s="136">
        <f t="shared" si="3"/>
        <v>2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8</v>
      </c>
      <c r="V50" s="84">
        <v>310</v>
      </c>
      <c r="W50" s="85">
        <v>10</v>
      </c>
      <c r="X50" s="94">
        <f t="shared" si="6"/>
        <v>1091</v>
      </c>
      <c r="Y50" s="85" t="str">
        <f t="shared" si="7"/>
        <v/>
      </c>
      <c r="Z50" s="94">
        <f t="shared" si="8"/>
        <v>30548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2"/>
        <v/>
      </c>
    </row>
    <row r="51" spans="1:30" s="110" customFormat="1" ht="24.95" customHeight="1" x14ac:dyDescent="0.15">
      <c r="A51" s="133">
        <v>48</v>
      </c>
      <c r="B51" s="134">
        <v>1</v>
      </c>
      <c r="C51" s="134" t="s">
        <v>347</v>
      </c>
      <c r="D51" s="135">
        <v>3000</v>
      </c>
      <c r="E51" s="133" t="s">
        <v>1327</v>
      </c>
      <c r="F51" s="82" t="s">
        <v>1339</v>
      </c>
      <c r="G51" s="82" t="s">
        <v>353</v>
      </c>
      <c r="H51" s="84">
        <v>75</v>
      </c>
      <c r="I51" s="84">
        <v>4</v>
      </c>
      <c r="J51" s="84">
        <v>1</v>
      </c>
      <c r="K51" s="136">
        <f t="shared" si="3"/>
        <v>4</v>
      </c>
      <c r="L51" s="133" t="s">
        <v>3511</v>
      </c>
      <c r="M51" s="162"/>
      <c r="N51" s="162"/>
      <c r="O51" s="163"/>
      <c r="P51" s="164"/>
      <c r="Q51" s="165"/>
      <c r="R51" s="137">
        <f t="shared" si="4"/>
        <v>4</v>
      </c>
      <c r="S51" s="170"/>
      <c r="T51" s="176" t="str">
        <f t="shared" si="5"/>
        <v/>
      </c>
      <c r="U51" s="94">
        <v>8</v>
      </c>
      <c r="V51" s="84">
        <v>310</v>
      </c>
      <c r="W51" s="85">
        <v>10</v>
      </c>
      <c r="X51" s="94">
        <f t="shared" si="6"/>
        <v>7440</v>
      </c>
      <c r="Y51" s="85" t="str">
        <f t="shared" si="7"/>
        <v/>
      </c>
      <c r="Z51" s="94">
        <f t="shared" si="8"/>
        <v>208320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2"/>
        <v/>
      </c>
    </row>
    <row r="52" spans="1:30" s="110" customFormat="1" ht="24.95" customHeight="1" x14ac:dyDescent="0.15">
      <c r="A52" s="133">
        <v>49</v>
      </c>
      <c r="B52" s="134">
        <v>1</v>
      </c>
      <c r="C52" s="134" t="s">
        <v>347</v>
      </c>
      <c r="D52" s="135">
        <v>2400</v>
      </c>
      <c r="E52" s="133" t="s">
        <v>569</v>
      </c>
      <c r="F52" s="82" t="s">
        <v>478</v>
      </c>
      <c r="G52" s="82" t="s">
        <v>479</v>
      </c>
      <c r="H52" s="84">
        <v>22</v>
      </c>
      <c r="I52" s="84">
        <v>1</v>
      </c>
      <c r="J52" s="84">
        <v>1</v>
      </c>
      <c r="K52" s="136">
        <f t="shared" si="3"/>
        <v>1</v>
      </c>
      <c r="L52" s="133" t="s">
        <v>3511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24</v>
      </c>
      <c r="V52" s="84">
        <v>365</v>
      </c>
      <c r="W52" s="85">
        <v>10</v>
      </c>
      <c r="X52" s="94">
        <f t="shared" si="6"/>
        <v>1927</v>
      </c>
      <c r="Y52" s="85" t="str">
        <f t="shared" si="7"/>
        <v/>
      </c>
      <c r="Z52" s="94">
        <f t="shared" si="8"/>
        <v>53956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2"/>
        <v/>
      </c>
    </row>
    <row r="53" spans="1:30" s="110" customFormat="1" ht="24.95" customHeight="1" x14ac:dyDescent="0.15">
      <c r="A53" s="133">
        <v>50</v>
      </c>
      <c r="B53" s="134">
        <v>1</v>
      </c>
      <c r="C53" s="134" t="s">
        <v>1299</v>
      </c>
      <c r="D53" s="135"/>
      <c r="E53" s="133" t="s">
        <v>748</v>
      </c>
      <c r="F53" s="82" t="s">
        <v>1340</v>
      </c>
      <c r="G53" s="82" t="s">
        <v>1337</v>
      </c>
      <c r="H53" s="84">
        <v>13</v>
      </c>
      <c r="I53" s="84">
        <v>3</v>
      </c>
      <c r="J53" s="84">
        <v>1</v>
      </c>
      <c r="K53" s="136">
        <f t="shared" si="3"/>
        <v>3</v>
      </c>
      <c r="L53" s="133" t="s">
        <v>3511</v>
      </c>
      <c r="M53" s="162"/>
      <c r="N53" s="162"/>
      <c r="O53" s="163"/>
      <c r="P53" s="164"/>
      <c r="Q53" s="165"/>
      <c r="R53" s="137">
        <f t="shared" si="4"/>
        <v>3</v>
      </c>
      <c r="S53" s="170"/>
      <c r="T53" s="176" t="str">
        <f t="shared" si="5"/>
        <v/>
      </c>
      <c r="U53" s="94">
        <v>8</v>
      </c>
      <c r="V53" s="84">
        <v>310</v>
      </c>
      <c r="W53" s="85">
        <v>10</v>
      </c>
      <c r="X53" s="94">
        <f t="shared" si="6"/>
        <v>967</v>
      </c>
      <c r="Y53" s="85" t="str">
        <f t="shared" si="7"/>
        <v/>
      </c>
      <c r="Z53" s="94">
        <f t="shared" si="8"/>
        <v>27076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2"/>
        <v/>
      </c>
    </row>
    <row r="54" spans="1:30" s="110" customFormat="1" ht="24.95" customHeight="1" x14ac:dyDescent="0.15">
      <c r="A54" s="133">
        <v>51</v>
      </c>
      <c r="B54" s="134"/>
      <c r="C54" s="202" t="s">
        <v>1303</v>
      </c>
      <c r="D54" s="135"/>
      <c r="E54" s="133"/>
      <c r="F54" s="82"/>
      <c r="G54" s="82"/>
      <c r="H54" s="84"/>
      <c r="I54" s="84"/>
      <c r="J54" s="84"/>
      <c r="K54" s="136"/>
      <c r="L54" s="133"/>
      <c r="M54" s="162"/>
      <c r="N54" s="162"/>
      <c r="O54" s="163"/>
      <c r="P54" s="164"/>
      <c r="Q54" s="165"/>
      <c r="R54" s="137"/>
      <c r="S54" s="170"/>
      <c r="T54" s="176" t="str">
        <f t="shared" si="5"/>
        <v/>
      </c>
      <c r="U54" s="94"/>
      <c r="V54" s="84"/>
      <c r="W54" s="85"/>
      <c r="X54" s="94" t="str">
        <f t="shared" si="6"/>
        <v/>
      </c>
      <c r="Y54" s="85" t="str">
        <f t="shared" si="7"/>
        <v/>
      </c>
      <c r="Z54" s="94" t="str">
        <f t="shared" si="8"/>
        <v/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2"/>
        <v/>
      </c>
    </row>
    <row r="55" spans="1:30" s="110" customFormat="1" ht="24.95" customHeight="1" x14ac:dyDescent="0.15">
      <c r="A55" s="133">
        <v>52</v>
      </c>
      <c r="B55" s="134">
        <v>1</v>
      </c>
      <c r="C55" s="134" t="s">
        <v>973</v>
      </c>
      <c r="D55" s="135">
        <v>2700</v>
      </c>
      <c r="E55" s="133" t="s">
        <v>1330</v>
      </c>
      <c r="F55" s="82" t="s">
        <v>1342</v>
      </c>
      <c r="G55" s="82" t="s">
        <v>1343</v>
      </c>
      <c r="H55" s="84">
        <v>22</v>
      </c>
      <c r="I55" s="84">
        <v>1</v>
      </c>
      <c r="J55" s="84">
        <v>3</v>
      </c>
      <c r="K55" s="136">
        <f t="shared" si="3"/>
        <v>3</v>
      </c>
      <c r="L55" s="133" t="s">
        <v>3511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8</v>
      </c>
      <c r="V55" s="84">
        <v>310</v>
      </c>
      <c r="W55" s="85">
        <v>10</v>
      </c>
      <c r="X55" s="94">
        <f t="shared" si="6"/>
        <v>1636</v>
      </c>
      <c r="Y55" s="85" t="str">
        <f t="shared" si="7"/>
        <v/>
      </c>
      <c r="Z55" s="94">
        <f t="shared" si="8"/>
        <v>45808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2"/>
        <v/>
      </c>
    </row>
    <row r="56" spans="1:30" s="110" customFormat="1" ht="24.95" customHeight="1" x14ac:dyDescent="0.15">
      <c r="A56" s="133">
        <v>53</v>
      </c>
      <c r="B56" s="134">
        <v>1</v>
      </c>
      <c r="C56" s="134" t="s">
        <v>1304</v>
      </c>
      <c r="D56" s="135">
        <v>2700</v>
      </c>
      <c r="E56" s="133" t="s">
        <v>736</v>
      </c>
      <c r="F56" s="82" t="s">
        <v>363</v>
      </c>
      <c r="G56" s="82" t="s">
        <v>709</v>
      </c>
      <c r="H56" s="84">
        <v>34</v>
      </c>
      <c r="I56" s="84">
        <v>1</v>
      </c>
      <c r="J56" s="84">
        <v>2</v>
      </c>
      <c r="K56" s="136">
        <f t="shared" si="3"/>
        <v>2</v>
      </c>
      <c r="L56" s="133" t="s">
        <v>3511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8</v>
      </c>
      <c r="V56" s="84">
        <v>310</v>
      </c>
      <c r="W56" s="85">
        <v>10</v>
      </c>
      <c r="X56" s="94">
        <f t="shared" si="6"/>
        <v>1686</v>
      </c>
      <c r="Y56" s="85" t="str">
        <f t="shared" si="7"/>
        <v/>
      </c>
      <c r="Z56" s="94">
        <f t="shared" si="8"/>
        <v>47208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2"/>
        <v/>
      </c>
    </row>
    <row r="57" spans="1:30" s="110" customFormat="1" ht="24.95" customHeight="1" x14ac:dyDescent="0.15">
      <c r="A57" s="133">
        <v>54</v>
      </c>
      <c r="B57" s="134">
        <v>1</v>
      </c>
      <c r="C57" s="134" t="s">
        <v>1304</v>
      </c>
      <c r="D57" s="135">
        <v>2700</v>
      </c>
      <c r="E57" s="133" t="s">
        <v>1329</v>
      </c>
      <c r="F57" s="82" t="s">
        <v>576</v>
      </c>
      <c r="G57" s="82" t="s">
        <v>75</v>
      </c>
      <c r="H57" s="84">
        <v>30</v>
      </c>
      <c r="I57" s="84">
        <v>1</v>
      </c>
      <c r="J57" s="84">
        <v>1</v>
      </c>
      <c r="K57" s="136">
        <f t="shared" si="3"/>
        <v>1</v>
      </c>
      <c r="L57" s="133" t="s">
        <v>3511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8</v>
      </c>
      <c r="V57" s="84">
        <v>310</v>
      </c>
      <c r="W57" s="85">
        <v>10</v>
      </c>
      <c r="X57" s="94">
        <f t="shared" si="6"/>
        <v>744</v>
      </c>
      <c r="Y57" s="85" t="str">
        <f t="shared" si="7"/>
        <v/>
      </c>
      <c r="Z57" s="94">
        <f t="shared" si="8"/>
        <v>20832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2"/>
        <v/>
      </c>
    </row>
    <row r="58" spans="1:30" s="110" customFormat="1" ht="24.95" customHeight="1" x14ac:dyDescent="0.15">
      <c r="A58" s="133">
        <v>55</v>
      </c>
      <c r="B58" s="134">
        <v>1</v>
      </c>
      <c r="C58" s="134" t="s">
        <v>1305</v>
      </c>
      <c r="D58" s="135">
        <v>2400</v>
      </c>
      <c r="E58" s="133" t="s">
        <v>734</v>
      </c>
      <c r="F58" s="82" t="s">
        <v>363</v>
      </c>
      <c r="G58" s="82" t="s">
        <v>1335</v>
      </c>
      <c r="H58" s="84">
        <v>45</v>
      </c>
      <c r="I58" s="84">
        <v>4</v>
      </c>
      <c r="J58" s="84">
        <v>2</v>
      </c>
      <c r="K58" s="136">
        <f t="shared" si="3"/>
        <v>8</v>
      </c>
      <c r="L58" s="133" t="s">
        <v>3511</v>
      </c>
      <c r="M58" s="162"/>
      <c r="N58" s="162"/>
      <c r="O58" s="163"/>
      <c r="P58" s="164"/>
      <c r="Q58" s="165"/>
      <c r="R58" s="137">
        <f t="shared" si="4"/>
        <v>4</v>
      </c>
      <c r="S58" s="170"/>
      <c r="T58" s="176" t="str">
        <f t="shared" si="5"/>
        <v/>
      </c>
      <c r="U58" s="94">
        <v>8</v>
      </c>
      <c r="V58" s="84">
        <v>310</v>
      </c>
      <c r="W58" s="85">
        <v>10</v>
      </c>
      <c r="X58" s="94">
        <f t="shared" si="6"/>
        <v>8928</v>
      </c>
      <c r="Y58" s="85" t="str">
        <f t="shared" si="7"/>
        <v/>
      </c>
      <c r="Z58" s="94">
        <f t="shared" si="8"/>
        <v>249984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2"/>
        <v/>
      </c>
    </row>
    <row r="59" spans="1:30" s="110" customFormat="1" ht="24.95" customHeight="1" x14ac:dyDescent="0.15">
      <c r="A59" s="133">
        <v>56</v>
      </c>
      <c r="B59" s="134">
        <v>1</v>
      </c>
      <c r="C59" s="134" t="s">
        <v>1305</v>
      </c>
      <c r="D59" s="135">
        <v>2400</v>
      </c>
      <c r="E59" s="133" t="s">
        <v>1327</v>
      </c>
      <c r="F59" s="82" t="s">
        <v>1339</v>
      </c>
      <c r="G59" s="82" t="s">
        <v>353</v>
      </c>
      <c r="H59" s="84">
        <v>75</v>
      </c>
      <c r="I59" s="84">
        <v>3</v>
      </c>
      <c r="J59" s="84">
        <v>1</v>
      </c>
      <c r="K59" s="136">
        <f t="shared" si="3"/>
        <v>3</v>
      </c>
      <c r="L59" s="133" t="s">
        <v>3511</v>
      </c>
      <c r="M59" s="162"/>
      <c r="N59" s="162"/>
      <c r="O59" s="163"/>
      <c r="P59" s="164"/>
      <c r="Q59" s="165"/>
      <c r="R59" s="137">
        <f t="shared" si="4"/>
        <v>3</v>
      </c>
      <c r="S59" s="170"/>
      <c r="T59" s="176" t="str">
        <f t="shared" si="5"/>
        <v/>
      </c>
      <c r="U59" s="94">
        <v>8</v>
      </c>
      <c r="V59" s="84">
        <v>310</v>
      </c>
      <c r="W59" s="85">
        <v>10</v>
      </c>
      <c r="X59" s="94">
        <f t="shared" si="6"/>
        <v>5580</v>
      </c>
      <c r="Y59" s="85" t="str">
        <f t="shared" si="7"/>
        <v/>
      </c>
      <c r="Z59" s="94">
        <f t="shared" si="8"/>
        <v>156240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2"/>
        <v/>
      </c>
    </row>
    <row r="60" spans="1:30" s="110" customFormat="1" ht="24.95" customHeight="1" x14ac:dyDescent="0.15">
      <c r="A60" s="133">
        <v>57</v>
      </c>
      <c r="B60" s="134">
        <v>1</v>
      </c>
      <c r="C60" s="134" t="s">
        <v>1306</v>
      </c>
      <c r="D60" s="135">
        <v>2400</v>
      </c>
      <c r="E60" s="133" t="s">
        <v>736</v>
      </c>
      <c r="F60" s="82" t="s">
        <v>363</v>
      </c>
      <c r="G60" s="82" t="s">
        <v>709</v>
      </c>
      <c r="H60" s="84">
        <v>34</v>
      </c>
      <c r="I60" s="84">
        <v>16</v>
      </c>
      <c r="J60" s="84">
        <v>2</v>
      </c>
      <c r="K60" s="136">
        <f t="shared" si="3"/>
        <v>32</v>
      </c>
      <c r="L60" s="133" t="s">
        <v>3511</v>
      </c>
      <c r="M60" s="162"/>
      <c r="N60" s="162"/>
      <c r="O60" s="163"/>
      <c r="P60" s="164"/>
      <c r="Q60" s="165"/>
      <c r="R60" s="137">
        <f t="shared" si="4"/>
        <v>16</v>
      </c>
      <c r="S60" s="170"/>
      <c r="T60" s="176" t="str">
        <f t="shared" si="5"/>
        <v/>
      </c>
      <c r="U60" s="94">
        <v>8</v>
      </c>
      <c r="V60" s="84">
        <v>310</v>
      </c>
      <c r="W60" s="85">
        <v>10</v>
      </c>
      <c r="X60" s="94">
        <f t="shared" si="6"/>
        <v>26982</v>
      </c>
      <c r="Y60" s="85" t="str">
        <f t="shared" si="7"/>
        <v/>
      </c>
      <c r="Z60" s="94">
        <f t="shared" si="8"/>
        <v>755496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2"/>
        <v/>
      </c>
    </row>
    <row r="61" spans="1:30" s="110" customFormat="1" ht="24.95" customHeight="1" x14ac:dyDescent="0.15">
      <c r="A61" s="133">
        <v>58</v>
      </c>
      <c r="B61" s="134">
        <v>1</v>
      </c>
      <c r="C61" s="134" t="s">
        <v>1306</v>
      </c>
      <c r="D61" s="135">
        <v>2400</v>
      </c>
      <c r="E61" s="133" t="s">
        <v>1327</v>
      </c>
      <c r="F61" s="82" t="s">
        <v>1339</v>
      </c>
      <c r="G61" s="82" t="s">
        <v>353</v>
      </c>
      <c r="H61" s="84">
        <v>75</v>
      </c>
      <c r="I61" s="84">
        <v>7</v>
      </c>
      <c r="J61" s="84">
        <v>1</v>
      </c>
      <c r="K61" s="136">
        <f t="shared" si="3"/>
        <v>7</v>
      </c>
      <c r="L61" s="133" t="s">
        <v>3511</v>
      </c>
      <c r="M61" s="162"/>
      <c r="N61" s="162"/>
      <c r="O61" s="163"/>
      <c r="P61" s="164"/>
      <c r="Q61" s="165"/>
      <c r="R61" s="137">
        <f t="shared" si="4"/>
        <v>7</v>
      </c>
      <c r="S61" s="170"/>
      <c r="T61" s="176" t="str">
        <f t="shared" si="5"/>
        <v/>
      </c>
      <c r="U61" s="94">
        <v>8</v>
      </c>
      <c r="V61" s="84">
        <v>310</v>
      </c>
      <c r="W61" s="85">
        <v>10</v>
      </c>
      <c r="X61" s="94">
        <f t="shared" si="6"/>
        <v>13020</v>
      </c>
      <c r="Y61" s="85" t="str">
        <f t="shared" si="7"/>
        <v/>
      </c>
      <c r="Z61" s="94">
        <f t="shared" si="8"/>
        <v>364560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2"/>
        <v/>
      </c>
    </row>
    <row r="62" spans="1:30" s="110" customFormat="1" ht="24.95" customHeight="1" x14ac:dyDescent="0.15">
      <c r="A62" s="133">
        <v>59</v>
      </c>
      <c r="B62" s="134">
        <v>1</v>
      </c>
      <c r="C62" s="134" t="s">
        <v>1299</v>
      </c>
      <c r="D62" s="135">
        <v>2700</v>
      </c>
      <c r="E62" s="133" t="s">
        <v>1327</v>
      </c>
      <c r="F62" s="82" t="s">
        <v>1339</v>
      </c>
      <c r="G62" s="82" t="s">
        <v>353</v>
      </c>
      <c r="H62" s="84">
        <v>75</v>
      </c>
      <c r="I62" s="84">
        <v>5</v>
      </c>
      <c r="J62" s="84">
        <v>1</v>
      </c>
      <c r="K62" s="136">
        <f t="shared" si="3"/>
        <v>5</v>
      </c>
      <c r="L62" s="133" t="s">
        <v>3511</v>
      </c>
      <c r="M62" s="162"/>
      <c r="N62" s="162"/>
      <c r="O62" s="163"/>
      <c r="P62" s="164"/>
      <c r="Q62" s="165"/>
      <c r="R62" s="137">
        <f t="shared" si="4"/>
        <v>5</v>
      </c>
      <c r="S62" s="170"/>
      <c r="T62" s="176" t="str">
        <f t="shared" si="5"/>
        <v/>
      </c>
      <c r="U62" s="94">
        <v>8</v>
      </c>
      <c r="V62" s="84">
        <v>310</v>
      </c>
      <c r="W62" s="85">
        <v>10</v>
      </c>
      <c r="X62" s="94">
        <f t="shared" si="6"/>
        <v>9300</v>
      </c>
      <c r="Y62" s="85" t="str">
        <f t="shared" si="7"/>
        <v/>
      </c>
      <c r="Z62" s="94">
        <f t="shared" si="8"/>
        <v>260400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2"/>
        <v/>
      </c>
    </row>
    <row r="63" spans="1:30" s="110" customFormat="1" ht="24.95" customHeight="1" x14ac:dyDescent="0.15">
      <c r="A63" s="133">
        <v>60</v>
      </c>
      <c r="B63" s="134">
        <v>1</v>
      </c>
      <c r="C63" s="134" t="s">
        <v>1299</v>
      </c>
      <c r="D63" s="135">
        <v>2700</v>
      </c>
      <c r="E63" s="133" t="s">
        <v>533</v>
      </c>
      <c r="F63" s="82" t="s">
        <v>208</v>
      </c>
      <c r="G63" s="82" t="s">
        <v>75</v>
      </c>
      <c r="H63" s="84">
        <v>22</v>
      </c>
      <c r="I63" s="84">
        <v>1</v>
      </c>
      <c r="J63" s="84">
        <v>1</v>
      </c>
      <c r="K63" s="136">
        <f t="shared" si="3"/>
        <v>1</v>
      </c>
      <c r="L63" s="133" t="s">
        <v>3511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8</v>
      </c>
      <c r="V63" s="84">
        <v>310</v>
      </c>
      <c r="W63" s="85">
        <v>10</v>
      </c>
      <c r="X63" s="94">
        <f t="shared" si="6"/>
        <v>545</v>
      </c>
      <c r="Y63" s="85" t="str">
        <f t="shared" si="7"/>
        <v/>
      </c>
      <c r="Z63" s="94">
        <f t="shared" si="8"/>
        <v>15260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2"/>
        <v/>
      </c>
    </row>
    <row r="64" spans="1:30" s="110" customFormat="1" ht="24.95" customHeight="1" x14ac:dyDescent="0.15">
      <c r="A64" s="133">
        <v>61</v>
      </c>
      <c r="B64" s="134"/>
      <c r="C64" s="202" t="s">
        <v>1307</v>
      </c>
      <c r="D64" s="135"/>
      <c r="E64" s="133"/>
      <c r="F64" s="82"/>
      <c r="G64" s="82"/>
      <c r="H64" s="84"/>
      <c r="I64" s="84"/>
      <c r="J64" s="84"/>
      <c r="K64" s="136"/>
      <c r="L64" s="133"/>
      <c r="M64" s="162"/>
      <c r="N64" s="162"/>
      <c r="O64" s="163"/>
      <c r="P64" s="164"/>
      <c r="Q64" s="165"/>
      <c r="R64" s="137"/>
      <c r="S64" s="170"/>
      <c r="T64" s="176" t="str">
        <f t="shared" si="5"/>
        <v/>
      </c>
      <c r="U64" s="94"/>
      <c r="V64" s="84"/>
      <c r="W64" s="85"/>
      <c r="X64" s="94" t="str">
        <f t="shared" si="6"/>
        <v/>
      </c>
      <c r="Y64" s="85" t="str">
        <f t="shared" si="7"/>
        <v/>
      </c>
      <c r="Z64" s="94" t="str">
        <f t="shared" si="8"/>
        <v/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2"/>
        <v/>
      </c>
    </row>
    <row r="65" spans="1:30" s="110" customFormat="1" ht="24.95" customHeight="1" x14ac:dyDescent="0.15">
      <c r="A65" s="133">
        <v>62</v>
      </c>
      <c r="B65" s="134">
        <v>1</v>
      </c>
      <c r="C65" s="134" t="s">
        <v>1307</v>
      </c>
      <c r="D65" s="135">
        <v>2700</v>
      </c>
      <c r="E65" s="133" t="s">
        <v>1331</v>
      </c>
      <c r="F65" s="82" t="s">
        <v>1345</v>
      </c>
      <c r="G65" s="82" t="s">
        <v>1346</v>
      </c>
      <c r="H65" s="84">
        <v>100</v>
      </c>
      <c r="I65" s="84">
        <v>6</v>
      </c>
      <c r="J65" s="84">
        <v>1</v>
      </c>
      <c r="K65" s="136">
        <f t="shared" si="3"/>
        <v>6</v>
      </c>
      <c r="L65" s="133" t="s">
        <v>3511</v>
      </c>
      <c r="M65" s="162"/>
      <c r="N65" s="162"/>
      <c r="O65" s="163"/>
      <c r="P65" s="164"/>
      <c r="Q65" s="165"/>
      <c r="R65" s="137">
        <f t="shared" si="4"/>
        <v>6</v>
      </c>
      <c r="S65" s="170"/>
      <c r="T65" s="176" t="str">
        <f t="shared" si="5"/>
        <v/>
      </c>
      <c r="U65" s="94">
        <v>8</v>
      </c>
      <c r="V65" s="84">
        <v>310</v>
      </c>
      <c r="W65" s="85">
        <v>10</v>
      </c>
      <c r="X65" s="94">
        <f t="shared" si="6"/>
        <v>14880</v>
      </c>
      <c r="Y65" s="85" t="str">
        <f t="shared" si="7"/>
        <v/>
      </c>
      <c r="Z65" s="94">
        <f t="shared" si="8"/>
        <v>416640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2"/>
        <v/>
      </c>
    </row>
    <row r="66" spans="1:30" s="110" customFormat="1" ht="24.95" customHeight="1" x14ac:dyDescent="0.15">
      <c r="A66" s="133">
        <v>63</v>
      </c>
      <c r="B66" s="134"/>
      <c r="C66" s="202" t="s">
        <v>1308</v>
      </c>
      <c r="D66" s="135"/>
      <c r="E66" s="133"/>
      <c r="F66" s="82"/>
      <c r="G66" s="82"/>
      <c r="H66" s="84"/>
      <c r="I66" s="84"/>
      <c r="J66" s="84"/>
      <c r="K66" s="136"/>
      <c r="L66" s="133"/>
      <c r="M66" s="162"/>
      <c r="N66" s="162"/>
      <c r="O66" s="163"/>
      <c r="P66" s="164"/>
      <c r="Q66" s="165"/>
      <c r="R66" s="137"/>
      <c r="S66" s="170"/>
      <c r="T66" s="176" t="str">
        <f t="shared" si="5"/>
        <v/>
      </c>
      <c r="U66" s="94"/>
      <c r="V66" s="84"/>
      <c r="W66" s="85"/>
      <c r="X66" s="94" t="str">
        <f t="shared" si="6"/>
        <v/>
      </c>
      <c r="Y66" s="85" t="str">
        <f t="shared" si="7"/>
        <v/>
      </c>
      <c r="Z66" s="94" t="str">
        <f t="shared" si="8"/>
        <v/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2"/>
        <v/>
      </c>
    </row>
    <row r="67" spans="1:30" s="110" customFormat="1" ht="24.95" customHeight="1" x14ac:dyDescent="0.15">
      <c r="A67" s="133">
        <v>64</v>
      </c>
      <c r="B67" s="134">
        <v>1</v>
      </c>
      <c r="C67" s="134" t="s">
        <v>1311</v>
      </c>
      <c r="D67" s="135">
        <v>2700</v>
      </c>
      <c r="E67" s="133" t="s">
        <v>1332</v>
      </c>
      <c r="F67" s="82" t="s">
        <v>113</v>
      </c>
      <c r="G67" s="82" t="s">
        <v>114</v>
      </c>
      <c r="H67" s="84">
        <v>22</v>
      </c>
      <c r="I67" s="84">
        <v>2</v>
      </c>
      <c r="J67" s="84">
        <v>1</v>
      </c>
      <c r="K67" s="136">
        <f t="shared" si="3"/>
        <v>2</v>
      </c>
      <c r="L67" s="133" t="s">
        <v>3511</v>
      </c>
      <c r="M67" s="162"/>
      <c r="N67" s="162"/>
      <c r="O67" s="163"/>
      <c r="P67" s="164"/>
      <c r="Q67" s="165"/>
      <c r="R67" s="137">
        <f t="shared" si="4"/>
        <v>2</v>
      </c>
      <c r="S67" s="170"/>
      <c r="T67" s="176" t="str">
        <f t="shared" si="5"/>
        <v/>
      </c>
      <c r="U67" s="94">
        <v>8</v>
      </c>
      <c r="V67" s="84">
        <v>365</v>
      </c>
      <c r="W67" s="85">
        <v>10</v>
      </c>
      <c r="X67" s="94">
        <f t="shared" si="6"/>
        <v>1284</v>
      </c>
      <c r="Y67" s="85" t="str">
        <f t="shared" si="7"/>
        <v/>
      </c>
      <c r="Z67" s="94">
        <f t="shared" si="8"/>
        <v>35952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2"/>
        <v/>
      </c>
    </row>
    <row r="68" spans="1:30" s="110" customFormat="1" ht="24.95" customHeight="1" x14ac:dyDescent="0.15">
      <c r="A68" s="133">
        <v>65</v>
      </c>
      <c r="B68" s="134">
        <v>1</v>
      </c>
      <c r="C68" s="134" t="s">
        <v>1309</v>
      </c>
      <c r="D68" s="135">
        <v>2700</v>
      </c>
      <c r="E68" s="133" t="s">
        <v>510</v>
      </c>
      <c r="F68" s="82" t="s">
        <v>113</v>
      </c>
      <c r="G68" s="82" t="s">
        <v>114</v>
      </c>
      <c r="H68" s="84">
        <v>22</v>
      </c>
      <c r="I68" s="84">
        <v>2</v>
      </c>
      <c r="J68" s="84">
        <v>1</v>
      </c>
      <c r="K68" s="136">
        <f t="shared" si="3"/>
        <v>2</v>
      </c>
      <c r="L68" s="133" t="s">
        <v>3511</v>
      </c>
      <c r="M68" s="162"/>
      <c r="N68" s="162"/>
      <c r="O68" s="163"/>
      <c r="P68" s="164"/>
      <c r="Q68" s="165"/>
      <c r="R68" s="137">
        <f t="shared" si="4"/>
        <v>2</v>
      </c>
      <c r="S68" s="170"/>
      <c r="T68" s="176" t="str">
        <f t="shared" si="5"/>
        <v/>
      </c>
      <c r="U68" s="94">
        <v>8</v>
      </c>
      <c r="V68" s="84">
        <v>365</v>
      </c>
      <c r="W68" s="85">
        <v>10</v>
      </c>
      <c r="X68" s="94">
        <f t="shared" si="6"/>
        <v>1284</v>
      </c>
      <c r="Y68" s="85" t="str">
        <f t="shared" si="7"/>
        <v/>
      </c>
      <c r="Z68" s="94">
        <f t="shared" si="8"/>
        <v>35952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2"/>
        <v/>
      </c>
    </row>
    <row r="69" spans="1:30" s="110" customFormat="1" ht="24.95" customHeight="1" x14ac:dyDescent="0.15">
      <c r="A69" s="133">
        <v>66</v>
      </c>
      <c r="B69" s="134">
        <v>1</v>
      </c>
      <c r="C69" s="134" t="s">
        <v>1310</v>
      </c>
      <c r="D69" s="135">
        <v>2700</v>
      </c>
      <c r="E69" s="133" t="s">
        <v>510</v>
      </c>
      <c r="F69" s="82" t="s">
        <v>113</v>
      </c>
      <c r="G69" s="82" t="s">
        <v>114</v>
      </c>
      <c r="H69" s="84">
        <v>22</v>
      </c>
      <c r="I69" s="84">
        <v>1</v>
      </c>
      <c r="J69" s="84">
        <v>1</v>
      </c>
      <c r="K69" s="136">
        <f t="shared" si="3"/>
        <v>1</v>
      </c>
      <c r="L69" s="133" t="s">
        <v>3511</v>
      </c>
      <c r="M69" s="162"/>
      <c r="N69" s="162"/>
      <c r="O69" s="163"/>
      <c r="P69" s="164"/>
      <c r="Q69" s="165"/>
      <c r="R69" s="137">
        <f t="shared" si="4"/>
        <v>1</v>
      </c>
      <c r="S69" s="170"/>
      <c r="T69" s="176" t="str">
        <f t="shared" si="5"/>
        <v/>
      </c>
      <c r="U69" s="94">
        <v>8</v>
      </c>
      <c r="V69" s="84">
        <v>365</v>
      </c>
      <c r="W69" s="85">
        <v>10</v>
      </c>
      <c r="X69" s="94">
        <f t="shared" si="6"/>
        <v>642</v>
      </c>
      <c r="Y69" s="85" t="str">
        <f t="shared" si="7"/>
        <v/>
      </c>
      <c r="Z69" s="94">
        <f t="shared" si="8"/>
        <v>17976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ref="AD69:AD87" si="12">IFERROR(IF(Q69="","",ROUNDDOWN(AB69*$AD$2,2)),"-")</f>
        <v/>
      </c>
    </row>
    <row r="70" spans="1:30" s="110" customFormat="1" ht="24.95" customHeight="1" x14ac:dyDescent="0.15">
      <c r="A70" s="133">
        <v>67</v>
      </c>
      <c r="B70" s="134">
        <v>1</v>
      </c>
      <c r="C70" s="134" t="s">
        <v>1103</v>
      </c>
      <c r="D70" s="135">
        <v>2700</v>
      </c>
      <c r="E70" s="133" t="s">
        <v>820</v>
      </c>
      <c r="F70" s="82" t="s">
        <v>113</v>
      </c>
      <c r="G70" s="82" t="s">
        <v>182</v>
      </c>
      <c r="H70" s="84">
        <v>22</v>
      </c>
      <c r="I70" s="84">
        <v>1</v>
      </c>
      <c r="J70" s="84">
        <v>1</v>
      </c>
      <c r="K70" s="136">
        <f t="shared" si="3"/>
        <v>1</v>
      </c>
      <c r="L70" s="133" t="s">
        <v>3511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8</v>
      </c>
      <c r="V70" s="84">
        <v>365</v>
      </c>
      <c r="W70" s="85">
        <v>10</v>
      </c>
      <c r="X70" s="94">
        <f t="shared" si="6"/>
        <v>642</v>
      </c>
      <c r="Y70" s="85" t="str">
        <f t="shared" si="7"/>
        <v/>
      </c>
      <c r="Z70" s="94">
        <f t="shared" si="8"/>
        <v>17976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68</v>
      </c>
      <c r="B71" s="134"/>
      <c r="C71" s="202" t="s">
        <v>1312</v>
      </c>
      <c r="D71" s="135"/>
      <c r="E71" s="133"/>
      <c r="F71" s="82"/>
      <c r="G71" s="82"/>
      <c r="H71" s="84"/>
      <c r="I71" s="84"/>
      <c r="J71" s="84"/>
      <c r="K71" s="136"/>
      <c r="L71" s="133"/>
      <c r="M71" s="162"/>
      <c r="N71" s="162"/>
      <c r="O71" s="163"/>
      <c r="P71" s="164"/>
      <c r="Q71" s="165"/>
      <c r="R71" s="137"/>
      <c r="S71" s="170"/>
      <c r="T71" s="176" t="str">
        <f t="shared" ref="T71:T87" si="13">IFERROR(IF(S71="","",R71*S71),"-")</f>
        <v/>
      </c>
      <c r="U71" s="94"/>
      <c r="V71" s="84"/>
      <c r="W71" s="85"/>
      <c r="X71" s="94" t="str">
        <f t="shared" ref="X71:X87" si="14">IFERROR(IF(H71="","",ROUNDDOWN(H71/1000*K71*U71*V71*W71,0)),"-")</f>
        <v/>
      </c>
      <c r="Y71" s="85" t="str">
        <f t="shared" ref="Y71:Y87" si="15">IFERROR(IF(Q71="","",ROUNDDOWN(Q71/1000*R71*U71*V71*W71,0)),"-")</f>
        <v/>
      </c>
      <c r="Z71" s="94" t="str">
        <f t="shared" ref="Z71:Z87" si="16">IFERROR(IF(H71="","",ROUNDDOWN(X71*$V$2,0)),"-")</f>
        <v/>
      </c>
      <c r="AA71" s="85" t="str">
        <f t="shared" ref="AA71:AA87" si="17">IFERROR(IF(Q71="","",ROUNDDOWN(Y71*$V$2,0)),"-")</f>
        <v/>
      </c>
      <c r="AB71" s="94" t="str">
        <f t="shared" ref="AB71:AB87" si="18">IFERROR(IF(Q71="","",ROUNDDOWN(X71-Y71,0)),"-")</f>
        <v/>
      </c>
      <c r="AC71" s="95" t="str">
        <f t="shared" ref="AC71:AC87" si="19">IFERROR(IF(Q71="","",ROUNDDOWN(Z71-AA71,0)),"-")</f>
        <v/>
      </c>
      <c r="AD71" s="178" t="str">
        <f t="shared" si="12"/>
        <v/>
      </c>
    </row>
    <row r="72" spans="1:30" s="110" customFormat="1" ht="24.95" customHeight="1" x14ac:dyDescent="0.15">
      <c r="A72" s="133">
        <v>69</v>
      </c>
      <c r="B72" s="134">
        <v>1</v>
      </c>
      <c r="C72" s="134" t="s">
        <v>1313</v>
      </c>
      <c r="D72" s="135">
        <v>2400</v>
      </c>
      <c r="E72" s="133" t="s">
        <v>736</v>
      </c>
      <c r="F72" s="82" t="s">
        <v>363</v>
      </c>
      <c r="G72" s="82" t="s">
        <v>709</v>
      </c>
      <c r="H72" s="84">
        <v>34</v>
      </c>
      <c r="I72" s="84">
        <v>2</v>
      </c>
      <c r="J72" s="84">
        <v>2</v>
      </c>
      <c r="K72" s="136">
        <f t="shared" ref="K72:K87" si="20">+I72*J72</f>
        <v>4</v>
      </c>
      <c r="L72" s="133" t="s">
        <v>3511</v>
      </c>
      <c r="M72" s="162"/>
      <c r="N72" s="162"/>
      <c r="O72" s="163"/>
      <c r="P72" s="164"/>
      <c r="Q72" s="165"/>
      <c r="R72" s="137">
        <f t="shared" ref="R72:R87" si="21">+I72</f>
        <v>2</v>
      </c>
      <c r="S72" s="170"/>
      <c r="T72" s="176" t="str">
        <f t="shared" si="13"/>
        <v/>
      </c>
      <c r="U72" s="94">
        <v>8</v>
      </c>
      <c r="V72" s="84">
        <v>310</v>
      </c>
      <c r="W72" s="85">
        <v>10</v>
      </c>
      <c r="X72" s="94">
        <f t="shared" si="14"/>
        <v>3372</v>
      </c>
      <c r="Y72" s="85" t="str">
        <f t="shared" si="15"/>
        <v/>
      </c>
      <c r="Z72" s="94">
        <f t="shared" si="16"/>
        <v>94416</v>
      </c>
      <c r="AA72" s="85" t="str">
        <f t="shared" si="17"/>
        <v/>
      </c>
      <c r="AB72" s="94" t="str">
        <f t="shared" si="18"/>
        <v/>
      </c>
      <c r="AC72" s="95" t="str">
        <f t="shared" si="19"/>
        <v/>
      </c>
      <c r="AD72" s="178" t="str">
        <f t="shared" si="12"/>
        <v/>
      </c>
    </row>
    <row r="73" spans="1:30" s="110" customFormat="1" ht="24.95" customHeight="1" x14ac:dyDescent="0.15">
      <c r="A73" s="133">
        <v>70</v>
      </c>
      <c r="B73" s="134">
        <v>1</v>
      </c>
      <c r="C73" s="134" t="s">
        <v>1314</v>
      </c>
      <c r="D73" s="135">
        <v>2400</v>
      </c>
      <c r="E73" s="133" t="s">
        <v>736</v>
      </c>
      <c r="F73" s="82" t="s">
        <v>363</v>
      </c>
      <c r="G73" s="82" t="s">
        <v>709</v>
      </c>
      <c r="H73" s="84">
        <v>34</v>
      </c>
      <c r="I73" s="84">
        <v>2</v>
      </c>
      <c r="J73" s="84">
        <v>2</v>
      </c>
      <c r="K73" s="136">
        <f t="shared" si="20"/>
        <v>4</v>
      </c>
      <c r="L73" s="133" t="s">
        <v>3511</v>
      </c>
      <c r="M73" s="162"/>
      <c r="N73" s="162"/>
      <c r="O73" s="163"/>
      <c r="P73" s="164"/>
      <c r="Q73" s="165"/>
      <c r="R73" s="137">
        <f t="shared" si="21"/>
        <v>2</v>
      </c>
      <c r="S73" s="170"/>
      <c r="T73" s="176" t="str">
        <f t="shared" si="13"/>
        <v/>
      </c>
      <c r="U73" s="94">
        <v>8</v>
      </c>
      <c r="V73" s="84">
        <v>310</v>
      </c>
      <c r="W73" s="85">
        <v>10</v>
      </c>
      <c r="X73" s="94">
        <f t="shared" si="14"/>
        <v>3372</v>
      </c>
      <c r="Y73" s="85" t="str">
        <f t="shared" si="15"/>
        <v/>
      </c>
      <c r="Z73" s="94">
        <f t="shared" si="16"/>
        <v>94416</v>
      </c>
      <c r="AA73" s="85" t="str">
        <f t="shared" si="17"/>
        <v/>
      </c>
      <c r="AB73" s="94" t="str">
        <f t="shared" si="18"/>
        <v/>
      </c>
      <c r="AC73" s="95" t="str">
        <f t="shared" si="19"/>
        <v/>
      </c>
      <c r="AD73" s="178" t="str">
        <f t="shared" si="12"/>
        <v/>
      </c>
    </row>
    <row r="74" spans="1:30" s="110" customFormat="1" ht="24.95" customHeight="1" x14ac:dyDescent="0.15">
      <c r="A74" s="133">
        <v>71</v>
      </c>
      <c r="B74" s="134">
        <v>1</v>
      </c>
      <c r="C74" s="134" t="s">
        <v>1315</v>
      </c>
      <c r="D74" s="135">
        <v>2400</v>
      </c>
      <c r="E74" s="133" t="s">
        <v>736</v>
      </c>
      <c r="F74" s="82" t="s">
        <v>363</v>
      </c>
      <c r="G74" s="82" t="s">
        <v>709</v>
      </c>
      <c r="H74" s="84">
        <v>34</v>
      </c>
      <c r="I74" s="84">
        <v>1</v>
      </c>
      <c r="J74" s="84">
        <v>2</v>
      </c>
      <c r="K74" s="136">
        <f t="shared" si="20"/>
        <v>2</v>
      </c>
      <c r="L74" s="133" t="s">
        <v>3511</v>
      </c>
      <c r="M74" s="162"/>
      <c r="N74" s="162"/>
      <c r="O74" s="163"/>
      <c r="P74" s="164"/>
      <c r="Q74" s="165"/>
      <c r="R74" s="137">
        <f t="shared" si="21"/>
        <v>1</v>
      </c>
      <c r="S74" s="170"/>
      <c r="T74" s="176" t="str">
        <f t="shared" si="13"/>
        <v/>
      </c>
      <c r="U74" s="94">
        <v>8</v>
      </c>
      <c r="V74" s="84">
        <v>310</v>
      </c>
      <c r="W74" s="85">
        <v>10</v>
      </c>
      <c r="X74" s="94">
        <f t="shared" si="14"/>
        <v>1686</v>
      </c>
      <c r="Y74" s="85" t="str">
        <f t="shared" si="15"/>
        <v/>
      </c>
      <c r="Z74" s="94">
        <f t="shared" si="16"/>
        <v>47208</v>
      </c>
      <c r="AA74" s="85" t="str">
        <f t="shared" si="17"/>
        <v/>
      </c>
      <c r="AB74" s="94" t="str">
        <f t="shared" si="18"/>
        <v/>
      </c>
      <c r="AC74" s="95" t="str">
        <f t="shared" si="19"/>
        <v/>
      </c>
      <c r="AD74" s="178" t="str">
        <f t="shared" si="12"/>
        <v/>
      </c>
    </row>
    <row r="75" spans="1:30" s="110" customFormat="1" ht="24.95" customHeight="1" x14ac:dyDescent="0.15">
      <c r="A75" s="133">
        <v>72</v>
      </c>
      <c r="B75" s="134">
        <v>1</v>
      </c>
      <c r="C75" s="143" t="s">
        <v>67</v>
      </c>
      <c r="D75" s="150">
        <v>3650</v>
      </c>
      <c r="E75" s="142" t="s">
        <v>1333</v>
      </c>
      <c r="F75" s="144" t="s">
        <v>363</v>
      </c>
      <c r="G75" s="144" t="s">
        <v>1347</v>
      </c>
      <c r="H75" s="145">
        <v>34</v>
      </c>
      <c r="I75" s="145">
        <v>2</v>
      </c>
      <c r="J75" s="145">
        <v>2</v>
      </c>
      <c r="K75" s="136">
        <f t="shared" si="20"/>
        <v>4</v>
      </c>
      <c r="L75" s="133" t="s">
        <v>3511</v>
      </c>
      <c r="M75" s="162"/>
      <c r="N75" s="162"/>
      <c r="O75" s="163"/>
      <c r="P75" s="164"/>
      <c r="Q75" s="165"/>
      <c r="R75" s="137">
        <f t="shared" si="21"/>
        <v>2</v>
      </c>
      <c r="S75" s="170"/>
      <c r="T75" s="176" t="str">
        <f t="shared" si="13"/>
        <v/>
      </c>
      <c r="U75" s="94">
        <v>8</v>
      </c>
      <c r="V75" s="84">
        <v>310</v>
      </c>
      <c r="W75" s="85">
        <v>10</v>
      </c>
      <c r="X75" s="94">
        <f t="shared" si="14"/>
        <v>3372</v>
      </c>
      <c r="Y75" s="85" t="str">
        <f t="shared" si="15"/>
        <v/>
      </c>
      <c r="Z75" s="94">
        <f t="shared" si="16"/>
        <v>94416</v>
      </c>
      <c r="AA75" s="85" t="str">
        <f t="shared" si="17"/>
        <v/>
      </c>
      <c r="AB75" s="94" t="str">
        <f t="shared" si="18"/>
        <v/>
      </c>
      <c r="AC75" s="95" t="str">
        <f t="shared" si="19"/>
        <v/>
      </c>
      <c r="AD75" s="178" t="str">
        <f t="shared" si="12"/>
        <v/>
      </c>
    </row>
    <row r="76" spans="1:30" s="110" customFormat="1" ht="24.95" customHeight="1" x14ac:dyDescent="0.15">
      <c r="A76" s="133">
        <v>73</v>
      </c>
      <c r="B76" s="134">
        <v>1</v>
      </c>
      <c r="C76" s="143" t="s">
        <v>67</v>
      </c>
      <c r="D76" s="150">
        <v>2400</v>
      </c>
      <c r="E76" s="142" t="s">
        <v>517</v>
      </c>
      <c r="F76" s="144" t="s">
        <v>478</v>
      </c>
      <c r="G76" s="144" t="s">
        <v>480</v>
      </c>
      <c r="H76" s="145">
        <v>22</v>
      </c>
      <c r="I76" s="145">
        <v>1</v>
      </c>
      <c r="J76" s="145">
        <v>1</v>
      </c>
      <c r="K76" s="136">
        <f t="shared" si="20"/>
        <v>1</v>
      </c>
      <c r="L76" s="133" t="s">
        <v>3511</v>
      </c>
      <c r="M76" s="162"/>
      <c r="N76" s="162"/>
      <c r="O76" s="163"/>
      <c r="P76" s="164"/>
      <c r="Q76" s="165"/>
      <c r="R76" s="137">
        <f t="shared" si="21"/>
        <v>1</v>
      </c>
      <c r="S76" s="170"/>
      <c r="T76" s="176" t="str">
        <f t="shared" si="13"/>
        <v/>
      </c>
      <c r="U76" s="94">
        <v>24</v>
      </c>
      <c r="V76" s="84">
        <v>365</v>
      </c>
      <c r="W76" s="85">
        <v>10</v>
      </c>
      <c r="X76" s="94">
        <f t="shared" si="14"/>
        <v>1927</v>
      </c>
      <c r="Y76" s="85" t="str">
        <f t="shared" si="15"/>
        <v/>
      </c>
      <c r="Z76" s="94">
        <f t="shared" si="16"/>
        <v>53956</v>
      </c>
      <c r="AA76" s="85" t="str">
        <f t="shared" si="17"/>
        <v/>
      </c>
      <c r="AB76" s="94" t="str">
        <f t="shared" si="18"/>
        <v/>
      </c>
      <c r="AC76" s="95" t="str">
        <f t="shared" si="19"/>
        <v/>
      </c>
      <c r="AD76" s="178" t="str">
        <f t="shared" si="12"/>
        <v/>
      </c>
    </row>
    <row r="77" spans="1:30" s="110" customFormat="1" ht="24.95" customHeight="1" x14ac:dyDescent="0.15">
      <c r="A77" s="133">
        <v>74</v>
      </c>
      <c r="B77" s="134">
        <v>1</v>
      </c>
      <c r="C77" s="143" t="s">
        <v>1316</v>
      </c>
      <c r="D77" s="150">
        <v>2550</v>
      </c>
      <c r="E77" s="142" t="s">
        <v>736</v>
      </c>
      <c r="F77" s="144" t="s">
        <v>363</v>
      </c>
      <c r="G77" s="144" t="s">
        <v>709</v>
      </c>
      <c r="H77" s="145">
        <v>34</v>
      </c>
      <c r="I77" s="145">
        <v>1</v>
      </c>
      <c r="J77" s="145">
        <v>2</v>
      </c>
      <c r="K77" s="136">
        <f t="shared" si="20"/>
        <v>2</v>
      </c>
      <c r="L77" s="133" t="s">
        <v>3511</v>
      </c>
      <c r="M77" s="162"/>
      <c r="N77" s="162"/>
      <c r="O77" s="163"/>
      <c r="P77" s="164"/>
      <c r="Q77" s="165"/>
      <c r="R77" s="137">
        <f t="shared" si="21"/>
        <v>1</v>
      </c>
      <c r="S77" s="170"/>
      <c r="T77" s="176" t="str">
        <f t="shared" si="13"/>
        <v/>
      </c>
      <c r="U77" s="94">
        <v>8</v>
      </c>
      <c r="V77" s="84">
        <v>310</v>
      </c>
      <c r="W77" s="85">
        <v>10</v>
      </c>
      <c r="X77" s="94">
        <f t="shared" si="14"/>
        <v>1686</v>
      </c>
      <c r="Y77" s="85" t="str">
        <f t="shared" si="15"/>
        <v/>
      </c>
      <c r="Z77" s="94">
        <f t="shared" si="16"/>
        <v>47208</v>
      </c>
      <c r="AA77" s="85" t="str">
        <f t="shared" si="17"/>
        <v/>
      </c>
      <c r="AB77" s="94" t="str">
        <f t="shared" si="18"/>
        <v/>
      </c>
      <c r="AC77" s="95" t="str">
        <f t="shared" si="19"/>
        <v/>
      </c>
      <c r="AD77" s="178" t="str">
        <f t="shared" si="12"/>
        <v/>
      </c>
    </row>
    <row r="78" spans="1:30" s="110" customFormat="1" ht="24.95" customHeight="1" x14ac:dyDescent="0.15">
      <c r="A78" s="133">
        <v>75</v>
      </c>
      <c r="B78" s="134">
        <v>1</v>
      </c>
      <c r="C78" s="143" t="s">
        <v>1316</v>
      </c>
      <c r="D78" s="150">
        <v>2400</v>
      </c>
      <c r="E78" s="142" t="s">
        <v>509</v>
      </c>
      <c r="F78" s="144" t="s">
        <v>478</v>
      </c>
      <c r="G78" s="144" t="s">
        <v>479</v>
      </c>
      <c r="H78" s="145">
        <v>22</v>
      </c>
      <c r="I78" s="145">
        <v>1</v>
      </c>
      <c r="J78" s="145">
        <v>1</v>
      </c>
      <c r="K78" s="136">
        <f t="shared" si="20"/>
        <v>1</v>
      </c>
      <c r="L78" s="133" t="s">
        <v>3511</v>
      </c>
      <c r="M78" s="162"/>
      <c r="N78" s="162"/>
      <c r="O78" s="163"/>
      <c r="P78" s="164"/>
      <c r="Q78" s="165"/>
      <c r="R78" s="137">
        <f t="shared" si="21"/>
        <v>1</v>
      </c>
      <c r="S78" s="170"/>
      <c r="T78" s="176" t="str">
        <f t="shared" si="13"/>
        <v/>
      </c>
      <c r="U78" s="94">
        <v>24</v>
      </c>
      <c r="V78" s="84">
        <v>365</v>
      </c>
      <c r="W78" s="85">
        <v>10</v>
      </c>
      <c r="X78" s="94">
        <f t="shared" si="14"/>
        <v>1927</v>
      </c>
      <c r="Y78" s="85" t="str">
        <f t="shared" si="15"/>
        <v/>
      </c>
      <c r="Z78" s="94">
        <f t="shared" si="16"/>
        <v>53956</v>
      </c>
      <c r="AA78" s="85" t="str">
        <f t="shared" si="17"/>
        <v/>
      </c>
      <c r="AB78" s="94" t="str">
        <f t="shared" si="18"/>
        <v/>
      </c>
      <c r="AC78" s="95" t="str">
        <f t="shared" si="19"/>
        <v/>
      </c>
      <c r="AD78" s="178" t="str">
        <f t="shared" si="12"/>
        <v/>
      </c>
    </row>
    <row r="79" spans="1:30" s="110" customFormat="1" ht="24.95" customHeight="1" x14ac:dyDescent="0.15">
      <c r="A79" s="133">
        <v>76</v>
      </c>
      <c r="B79" s="134">
        <v>1</v>
      </c>
      <c r="C79" s="143" t="s">
        <v>1317</v>
      </c>
      <c r="D79" s="150">
        <v>2400</v>
      </c>
      <c r="E79" s="142" t="s">
        <v>508</v>
      </c>
      <c r="F79" s="144" t="s">
        <v>208</v>
      </c>
      <c r="G79" s="144" t="s">
        <v>75</v>
      </c>
      <c r="H79" s="145">
        <v>22</v>
      </c>
      <c r="I79" s="145">
        <v>1</v>
      </c>
      <c r="J79" s="145">
        <v>1</v>
      </c>
      <c r="K79" s="136">
        <f t="shared" si="20"/>
        <v>1</v>
      </c>
      <c r="L79" s="133" t="s">
        <v>3511</v>
      </c>
      <c r="M79" s="162"/>
      <c r="N79" s="162"/>
      <c r="O79" s="163"/>
      <c r="P79" s="164"/>
      <c r="Q79" s="165"/>
      <c r="R79" s="137">
        <f t="shared" si="21"/>
        <v>1</v>
      </c>
      <c r="S79" s="170"/>
      <c r="T79" s="176" t="str">
        <f t="shared" si="13"/>
        <v/>
      </c>
      <c r="U79" s="94">
        <v>8</v>
      </c>
      <c r="V79" s="84">
        <v>310</v>
      </c>
      <c r="W79" s="85">
        <v>10</v>
      </c>
      <c r="X79" s="94">
        <f t="shared" si="14"/>
        <v>545</v>
      </c>
      <c r="Y79" s="85" t="str">
        <f t="shared" si="15"/>
        <v/>
      </c>
      <c r="Z79" s="94">
        <f t="shared" si="16"/>
        <v>15260</v>
      </c>
      <c r="AA79" s="85" t="str">
        <f t="shared" si="17"/>
        <v/>
      </c>
      <c r="AB79" s="94" t="str">
        <f t="shared" si="18"/>
        <v/>
      </c>
      <c r="AC79" s="95" t="str">
        <f t="shared" si="19"/>
        <v/>
      </c>
      <c r="AD79" s="178" t="str">
        <f t="shared" si="12"/>
        <v/>
      </c>
    </row>
    <row r="80" spans="1:30" s="110" customFormat="1" ht="24.95" customHeight="1" x14ac:dyDescent="0.15">
      <c r="A80" s="133">
        <v>77</v>
      </c>
      <c r="B80" s="134">
        <v>1</v>
      </c>
      <c r="C80" s="143" t="s">
        <v>1318</v>
      </c>
      <c r="D80" s="150">
        <v>4000</v>
      </c>
      <c r="E80" s="142" t="s">
        <v>734</v>
      </c>
      <c r="F80" s="144" t="s">
        <v>363</v>
      </c>
      <c r="G80" s="144" t="s">
        <v>1344</v>
      </c>
      <c r="H80" s="145">
        <v>45</v>
      </c>
      <c r="I80" s="145">
        <v>16</v>
      </c>
      <c r="J80" s="145">
        <v>2</v>
      </c>
      <c r="K80" s="136">
        <f t="shared" si="20"/>
        <v>32</v>
      </c>
      <c r="L80" s="133" t="s">
        <v>3511</v>
      </c>
      <c r="M80" s="162"/>
      <c r="N80" s="162"/>
      <c r="O80" s="163"/>
      <c r="P80" s="164"/>
      <c r="Q80" s="165"/>
      <c r="R80" s="137">
        <f t="shared" si="21"/>
        <v>16</v>
      </c>
      <c r="S80" s="170"/>
      <c r="T80" s="176" t="str">
        <f t="shared" si="13"/>
        <v/>
      </c>
      <c r="U80" s="94">
        <v>8</v>
      </c>
      <c r="V80" s="84">
        <v>310</v>
      </c>
      <c r="W80" s="85">
        <v>10</v>
      </c>
      <c r="X80" s="94">
        <f t="shared" si="14"/>
        <v>35712</v>
      </c>
      <c r="Y80" s="85" t="str">
        <f t="shared" si="15"/>
        <v/>
      </c>
      <c r="Z80" s="94">
        <f t="shared" si="16"/>
        <v>999936</v>
      </c>
      <c r="AA80" s="85" t="str">
        <f t="shared" si="17"/>
        <v/>
      </c>
      <c r="AB80" s="94" t="str">
        <f t="shared" si="18"/>
        <v/>
      </c>
      <c r="AC80" s="95" t="str">
        <f t="shared" si="19"/>
        <v/>
      </c>
      <c r="AD80" s="178" t="str">
        <f t="shared" si="12"/>
        <v/>
      </c>
    </row>
    <row r="81" spans="1:30" s="110" customFormat="1" ht="24.95" customHeight="1" x14ac:dyDescent="0.15">
      <c r="A81" s="133">
        <v>78</v>
      </c>
      <c r="B81" s="134">
        <v>1</v>
      </c>
      <c r="C81" s="143" t="s">
        <v>1319</v>
      </c>
      <c r="D81" s="150">
        <v>4000</v>
      </c>
      <c r="E81" s="142" t="s">
        <v>734</v>
      </c>
      <c r="F81" s="144" t="s">
        <v>363</v>
      </c>
      <c r="G81" s="144" t="s">
        <v>1344</v>
      </c>
      <c r="H81" s="145">
        <v>45</v>
      </c>
      <c r="I81" s="145">
        <v>9</v>
      </c>
      <c r="J81" s="145">
        <v>2</v>
      </c>
      <c r="K81" s="136">
        <f t="shared" si="20"/>
        <v>18</v>
      </c>
      <c r="L81" s="133" t="s">
        <v>3511</v>
      </c>
      <c r="M81" s="162"/>
      <c r="N81" s="162"/>
      <c r="O81" s="163"/>
      <c r="P81" s="164"/>
      <c r="Q81" s="165"/>
      <c r="R81" s="137">
        <f t="shared" si="21"/>
        <v>9</v>
      </c>
      <c r="S81" s="170"/>
      <c r="T81" s="176" t="str">
        <f t="shared" si="13"/>
        <v/>
      </c>
      <c r="U81" s="94">
        <v>8</v>
      </c>
      <c r="V81" s="84">
        <v>310</v>
      </c>
      <c r="W81" s="85">
        <v>10</v>
      </c>
      <c r="X81" s="94">
        <f t="shared" si="14"/>
        <v>20088</v>
      </c>
      <c r="Y81" s="85" t="str">
        <f t="shared" si="15"/>
        <v/>
      </c>
      <c r="Z81" s="94">
        <f t="shared" si="16"/>
        <v>562464</v>
      </c>
      <c r="AA81" s="85" t="str">
        <f t="shared" si="17"/>
        <v/>
      </c>
      <c r="AB81" s="94" t="str">
        <f t="shared" si="18"/>
        <v/>
      </c>
      <c r="AC81" s="95" t="str">
        <f t="shared" si="19"/>
        <v/>
      </c>
      <c r="AD81" s="178" t="str">
        <f t="shared" si="12"/>
        <v/>
      </c>
    </row>
    <row r="82" spans="1:30" s="110" customFormat="1" ht="24.95" customHeight="1" x14ac:dyDescent="0.15">
      <c r="A82" s="133">
        <v>79</v>
      </c>
      <c r="B82" s="134">
        <v>1</v>
      </c>
      <c r="C82" s="143" t="s">
        <v>1320</v>
      </c>
      <c r="D82" s="150">
        <v>2150</v>
      </c>
      <c r="E82" s="142" t="s">
        <v>739</v>
      </c>
      <c r="F82" s="144" t="s">
        <v>711</v>
      </c>
      <c r="G82" s="144" t="s">
        <v>712</v>
      </c>
      <c r="H82" s="145">
        <v>34</v>
      </c>
      <c r="I82" s="145">
        <v>1</v>
      </c>
      <c r="J82" s="145">
        <v>1</v>
      </c>
      <c r="K82" s="136">
        <f t="shared" si="20"/>
        <v>1</v>
      </c>
      <c r="L82" s="133" t="s">
        <v>3511</v>
      </c>
      <c r="M82" s="162"/>
      <c r="N82" s="162"/>
      <c r="O82" s="163"/>
      <c r="P82" s="164"/>
      <c r="Q82" s="165"/>
      <c r="R82" s="137">
        <f t="shared" si="21"/>
        <v>1</v>
      </c>
      <c r="S82" s="170"/>
      <c r="T82" s="176" t="str">
        <f t="shared" si="13"/>
        <v/>
      </c>
      <c r="U82" s="94">
        <v>8</v>
      </c>
      <c r="V82" s="84">
        <v>310</v>
      </c>
      <c r="W82" s="85">
        <v>10</v>
      </c>
      <c r="X82" s="94">
        <f t="shared" si="14"/>
        <v>843</v>
      </c>
      <c r="Y82" s="85" t="str">
        <f t="shared" si="15"/>
        <v/>
      </c>
      <c r="Z82" s="94">
        <f t="shared" si="16"/>
        <v>23604</v>
      </c>
      <c r="AA82" s="85" t="str">
        <f t="shared" si="17"/>
        <v/>
      </c>
      <c r="AB82" s="94" t="str">
        <f t="shared" si="18"/>
        <v/>
      </c>
      <c r="AC82" s="95" t="str">
        <f t="shared" si="19"/>
        <v/>
      </c>
      <c r="AD82" s="178" t="str">
        <f t="shared" si="12"/>
        <v/>
      </c>
    </row>
    <row r="83" spans="1:30" s="110" customFormat="1" ht="24.95" customHeight="1" x14ac:dyDescent="0.15">
      <c r="A83" s="133">
        <v>80</v>
      </c>
      <c r="B83" s="134">
        <v>1</v>
      </c>
      <c r="C83" s="143" t="s">
        <v>1321</v>
      </c>
      <c r="D83" s="150">
        <v>2150</v>
      </c>
      <c r="E83" s="142" t="s">
        <v>508</v>
      </c>
      <c r="F83" s="144" t="s">
        <v>208</v>
      </c>
      <c r="G83" s="144" t="s">
        <v>75</v>
      </c>
      <c r="H83" s="145">
        <v>22</v>
      </c>
      <c r="I83" s="145">
        <v>1</v>
      </c>
      <c r="J83" s="145">
        <v>1</v>
      </c>
      <c r="K83" s="136">
        <f t="shared" si="20"/>
        <v>1</v>
      </c>
      <c r="L83" s="133" t="s">
        <v>3511</v>
      </c>
      <c r="M83" s="162"/>
      <c r="N83" s="162"/>
      <c r="O83" s="163"/>
      <c r="P83" s="164"/>
      <c r="Q83" s="165"/>
      <c r="R83" s="137">
        <f t="shared" si="21"/>
        <v>1</v>
      </c>
      <c r="S83" s="170"/>
      <c r="T83" s="176" t="str">
        <f t="shared" si="13"/>
        <v/>
      </c>
      <c r="U83" s="94">
        <v>8</v>
      </c>
      <c r="V83" s="84">
        <v>310</v>
      </c>
      <c r="W83" s="85">
        <v>10</v>
      </c>
      <c r="X83" s="94">
        <f t="shared" si="14"/>
        <v>545</v>
      </c>
      <c r="Y83" s="85" t="str">
        <f t="shared" si="15"/>
        <v/>
      </c>
      <c r="Z83" s="94">
        <f t="shared" si="16"/>
        <v>15260</v>
      </c>
      <c r="AA83" s="85" t="str">
        <f t="shared" si="17"/>
        <v/>
      </c>
      <c r="AB83" s="94" t="str">
        <f t="shared" si="18"/>
        <v/>
      </c>
      <c r="AC83" s="95" t="str">
        <f t="shared" si="19"/>
        <v/>
      </c>
      <c r="AD83" s="178" t="str">
        <f t="shared" si="12"/>
        <v/>
      </c>
    </row>
    <row r="84" spans="1:30" s="110" customFormat="1" ht="24.95" customHeight="1" x14ac:dyDescent="0.15">
      <c r="A84" s="133">
        <v>81</v>
      </c>
      <c r="B84" s="134">
        <v>1</v>
      </c>
      <c r="C84" s="143" t="s">
        <v>1322</v>
      </c>
      <c r="D84" s="150">
        <v>2150</v>
      </c>
      <c r="E84" s="142" t="s">
        <v>508</v>
      </c>
      <c r="F84" s="144" t="s">
        <v>208</v>
      </c>
      <c r="G84" s="144" t="s">
        <v>75</v>
      </c>
      <c r="H84" s="145">
        <v>22</v>
      </c>
      <c r="I84" s="145">
        <v>1</v>
      </c>
      <c r="J84" s="145">
        <v>1</v>
      </c>
      <c r="K84" s="136">
        <f t="shared" si="20"/>
        <v>1</v>
      </c>
      <c r="L84" s="133" t="s">
        <v>3511</v>
      </c>
      <c r="M84" s="162"/>
      <c r="N84" s="162"/>
      <c r="O84" s="163"/>
      <c r="P84" s="164"/>
      <c r="Q84" s="165"/>
      <c r="R84" s="137">
        <f t="shared" si="21"/>
        <v>1</v>
      </c>
      <c r="S84" s="170"/>
      <c r="T84" s="176" t="str">
        <f t="shared" si="13"/>
        <v/>
      </c>
      <c r="U84" s="94">
        <v>8</v>
      </c>
      <c r="V84" s="84">
        <v>310</v>
      </c>
      <c r="W84" s="85">
        <v>10</v>
      </c>
      <c r="X84" s="94">
        <f t="shared" si="14"/>
        <v>545</v>
      </c>
      <c r="Y84" s="85" t="str">
        <f t="shared" si="15"/>
        <v/>
      </c>
      <c r="Z84" s="94">
        <f t="shared" si="16"/>
        <v>15260</v>
      </c>
      <c r="AA84" s="85" t="str">
        <f t="shared" si="17"/>
        <v/>
      </c>
      <c r="AB84" s="94" t="str">
        <f t="shared" si="18"/>
        <v/>
      </c>
      <c r="AC84" s="95" t="str">
        <f t="shared" si="19"/>
        <v/>
      </c>
      <c r="AD84" s="178" t="str">
        <f t="shared" si="12"/>
        <v/>
      </c>
    </row>
    <row r="85" spans="1:30" s="110" customFormat="1" ht="24.95" customHeight="1" x14ac:dyDescent="0.15">
      <c r="A85" s="133">
        <v>82</v>
      </c>
      <c r="B85" s="134">
        <v>1</v>
      </c>
      <c r="C85" s="143" t="s">
        <v>1323</v>
      </c>
      <c r="D85" s="150">
        <v>2150</v>
      </c>
      <c r="E85" s="142" t="s">
        <v>739</v>
      </c>
      <c r="F85" s="144" t="s">
        <v>711</v>
      </c>
      <c r="G85" s="144" t="s">
        <v>712</v>
      </c>
      <c r="H85" s="145">
        <v>34</v>
      </c>
      <c r="I85" s="145">
        <v>1</v>
      </c>
      <c r="J85" s="145">
        <v>1</v>
      </c>
      <c r="K85" s="136">
        <f t="shared" si="20"/>
        <v>1</v>
      </c>
      <c r="L85" s="133" t="s">
        <v>3511</v>
      </c>
      <c r="M85" s="162"/>
      <c r="N85" s="162"/>
      <c r="O85" s="163"/>
      <c r="P85" s="164"/>
      <c r="Q85" s="165"/>
      <c r="R85" s="137">
        <f t="shared" si="21"/>
        <v>1</v>
      </c>
      <c r="S85" s="170"/>
      <c r="T85" s="176" t="str">
        <f t="shared" si="13"/>
        <v/>
      </c>
      <c r="U85" s="94">
        <v>8</v>
      </c>
      <c r="V85" s="84">
        <v>310</v>
      </c>
      <c r="W85" s="85">
        <v>10</v>
      </c>
      <c r="X85" s="94">
        <f t="shared" si="14"/>
        <v>843</v>
      </c>
      <c r="Y85" s="85" t="str">
        <f t="shared" si="15"/>
        <v/>
      </c>
      <c r="Z85" s="94">
        <f t="shared" si="16"/>
        <v>23604</v>
      </c>
      <c r="AA85" s="85" t="str">
        <f t="shared" si="17"/>
        <v/>
      </c>
      <c r="AB85" s="94" t="str">
        <f t="shared" si="18"/>
        <v/>
      </c>
      <c r="AC85" s="95" t="str">
        <f t="shared" si="19"/>
        <v/>
      </c>
      <c r="AD85" s="178" t="str">
        <f t="shared" si="12"/>
        <v/>
      </c>
    </row>
    <row r="86" spans="1:30" s="110" customFormat="1" ht="24.95" customHeight="1" x14ac:dyDescent="0.15">
      <c r="A86" s="133">
        <v>83</v>
      </c>
      <c r="B86" s="134">
        <v>1</v>
      </c>
      <c r="C86" s="143" t="s">
        <v>1299</v>
      </c>
      <c r="D86" s="150">
        <v>2400</v>
      </c>
      <c r="E86" s="142" t="s">
        <v>506</v>
      </c>
      <c r="F86" s="144" t="s">
        <v>208</v>
      </c>
      <c r="G86" s="144" t="s">
        <v>75</v>
      </c>
      <c r="H86" s="145">
        <v>22</v>
      </c>
      <c r="I86" s="145">
        <v>1</v>
      </c>
      <c r="J86" s="145">
        <v>1</v>
      </c>
      <c r="K86" s="136">
        <f t="shared" si="20"/>
        <v>1</v>
      </c>
      <c r="L86" s="133" t="s">
        <v>3511</v>
      </c>
      <c r="M86" s="162"/>
      <c r="N86" s="162"/>
      <c r="O86" s="163"/>
      <c r="P86" s="164"/>
      <c r="Q86" s="165"/>
      <c r="R86" s="137">
        <f t="shared" si="21"/>
        <v>1</v>
      </c>
      <c r="S86" s="170"/>
      <c r="T86" s="176" t="str">
        <f t="shared" si="13"/>
        <v/>
      </c>
      <c r="U86" s="94">
        <v>8</v>
      </c>
      <c r="V86" s="84">
        <v>310</v>
      </c>
      <c r="W86" s="85">
        <v>10</v>
      </c>
      <c r="X86" s="94">
        <f t="shared" si="14"/>
        <v>545</v>
      </c>
      <c r="Y86" s="85" t="str">
        <f t="shared" si="15"/>
        <v/>
      </c>
      <c r="Z86" s="94">
        <f t="shared" si="16"/>
        <v>15260</v>
      </c>
      <c r="AA86" s="85" t="str">
        <f t="shared" si="17"/>
        <v/>
      </c>
      <c r="AB86" s="94" t="str">
        <f t="shared" si="18"/>
        <v/>
      </c>
      <c r="AC86" s="95" t="str">
        <f t="shared" si="19"/>
        <v/>
      </c>
      <c r="AD86" s="178" t="str">
        <f t="shared" si="12"/>
        <v/>
      </c>
    </row>
    <row r="87" spans="1:30" s="110" customFormat="1" ht="24.95" customHeight="1" x14ac:dyDescent="0.15">
      <c r="A87" s="133">
        <v>84</v>
      </c>
      <c r="B87" s="134">
        <v>1</v>
      </c>
      <c r="C87" s="143" t="s">
        <v>1299</v>
      </c>
      <c r="D87" s="150">
        <v>2400</v>
      </c>
      <c r="E87" s="142" t="s">
        <v>515</v>
      </c>
      <c r="F87" s="144" t="s">
        <v>208</v>
      </c>
      <c r="G87" s="144" t="s">
        <v>75</v>
      </c>
      <c r="H87" s="145">
        <v>22</v>
      </c>
      <c r="I87" s="145">
        <v>3</v>
      </c>
      <c r="J87" s="145">
        <v>1</v>
      </c>
      <c r="K87" s="136">
        <f t="shared" si="20"/>
        <v>3</v>
      </c>
      <c r="L87" s="133" t="s">
        <v>3511</v>
      </c>
      <c r="M87" s="162"/>
      <c r="N87" s="162"/>
      <c r="O87" s="163"/>
      <c r="P87" s="164"/>
      <c r="Q87" s="165"/>
      <c r="R87" s="137">
        <f t="shared" si="21"/>
        <v>3</v>
      </c>
      <c r="S87" s="170"/>
      <c r="T87" s="176" t="str">
        <f t="shared" si="13"/>
        <v/>
      </c>
      <c r="U87" s="94">
        <v>8</v>
      </c>
      <c r="V87" s="84">
        <v>310</v>
      </c>
      <c r="W87" s="85">
        <v>10</v>
      </c>
      <c r="X87" s="94">
        <f t="shared" si="14"/>
        <v>1636</v>
      </c>
      <c r="Y87" s="85" t="str">
        <f t="shared" si="15"/>
        <v/>
      </c>
      <c r="Z87" s="94">
        <f t="shared" si="16"/>
        <v>45808</v>
      </c>
      <c r="AA87" s="85" t="str">
        <f t="shared" si="17"/>
        <v/>
      </c>
      <c r="AB87" s="94" t="str">
        <f t="shared" si="18"/>
        <v/>
      </c>
      <c r="AC87" s="95" t="str">
        <f t="shared" si="19"/>
        <v/>
      </c>
      <c r="AD87" s="178" t="str">
        <f t="shared" si="12"/>
        <v/>
      </c>
    </row>
    <row r="88" spans="1:30" s="110" customFormat="1" ht="24.95" customHeight="1" x14ac:dyDescent="0.15">
      <c r="A88" s="133"/>
      <c r="B88" s="134"/>
      <c r="C88" s="143"/>
      <c r="D88" s="150"/>
      <c r="E88" s="142"/>
      <c r="F88" s="144"/>
      <c r="G88" s="144"/>
      <c r="H88" s="145"/>
      <c r="I88" s="145"/>
      <c r="J88" s="145"/>
      <c r="K88" s="136"/>
      <c r="L88" s="142"/>
      <c r="M88" s="146"/>
      <c r="N88" s="146"/>
      <c r="O88" s="143"/>
      <c r="P88" s="147"/>
      <c r="Q88" s="148"/>
      <c r="R88" s="152"/>
      <c r="S88" s="176"/>
      <c r="T88" s="149"/>
      <c r="U88" s="94"/>
      <c r="V88" s="84"/>
      <c r="W88" s="85"/>
      <c r="X88" s="153"/>
      <c r="Y88" s="154"/>
      <c r="Z88" s="153"/>
      <c r="AA88" s="154"/>
      <c r="AB88" s="153"/>
      <c r="AC88" s="155"/>
      <c r="AD88" s="154"/>
    </row>
    <row r="89" spans="1:30" s="110" customFormat="1" ht="24.95" customHeight="1" thickBot="1" x14ac:dyDescent="0.2">
      <c r="A89" s="97"/>
      <c r="B89" s="98"/>
      <c r="C89" s="98"/>
      <c r="D89" s="99"/>
      <c r="E89" s="97"/>
      <c r="F89" s="100"/>
      <c r="G89" s="100"/>
      <c r="H89" s="102"/>
      <c r="I89" s="102"/>
      <c r="J89" s="102"/>
      <c r="K89" s="157"/>
      <c r="L89" s="97"/>
      <c r="M89" s="104"/>
      <c r="N89" s="104"/>
      <c r="O89" s="98"/>
      <c r="P89" s="105"/>
      <c r="Q89" s="106"/>
      <c r="R89" s="158"/>
      <c r="S89" s="108"/>
      <c r="T89" s="108"/>
      <c r="U89" s="94"/>
      <c r="V89" s="84"/>
      <c r="W89" s="85"/>
      <c r="X89" s="109"/>
      <c r="Y89" s="103"/>
      <c r="Z89" s="109"/>
      <c r="AA89" s="103"/>
      <c r="AB89" s="109"/>
      <c r="AC89" s="159"/>
      <c r="AD89" s="103"/>
    </row>
    <row r="90" spans="1:30" ht="24.95" customHeight="1" thickBot="1" x14ac:dyDescent="0.2">
      <c r="M90" s="46"/>
      <c r="N90" s="46"/>
      <c r="O90" s="46"/>
      <c r="P90" s="46"/>
      <c r="Q90" s="46"/>
      <c r="R90" s="111"/>
      <c r="S90" s="251" t="s">
        <v>40</v>
      </c>
      <c r="T90" s="112" t="str">
        <f>IF(SUBTOTAL(9,T5:T89)=0,"",SUBTOTAL(9,T5:T89))</f>
        <v/>
      </c>
      <c r="U90" s="227"/>
      <c r="V90" s="228"/>
      <c r="W90" s="229"/>
      <c r="X90" s="116">
        <f t="shared" ref="X90:AD90" si="22">IF(SUBTOTAL(9,X5:X89)=0,"",SUBTOTAL(9,X5:X89))</f>
        <v>359956</v>
      </c>
      <c r="Y90" s="117" t="str">
        <f t="shared" si="22"/>
        <v/>
      </c>
      <c r="Z90" s="116">
        <f t="shared" si="22"/>
        <v>10078768</v>
      </c>
      <c r="AA90" s="117" t="str">
        <f t="shared" si="22"/>
        <v/>
      </c>
      <c r="AB90" s="116" t="str">
        <f t="shared" si="22"/>
        <v/>
      </c>
      <c r="AC90" s="230" t="str">
        <f t="shared" si="22"/>
        <v/>
      </c>
      <c r="AD90" s="119" t="str">
        <f t="shared" si="22"/>
        <v/>
      </c>
    </row>
    <row r="91" spans="1:30" ht="24.95" customHeight="1" thickBot="1" x14ac:dyDescent="0.2">
      <c r="S91" s="262" t="s">
        <v>3544</v>
      </c>
      <c r="T91" s="264"/>
    </row>
    <row r="92" spans="1:30" ht="24.95" customHeight="1" thickTop="1" thickBot="1" x14ac:dyDescent="0.2">
      <c r="S92" s="265" t="s">
        <v>3545</v>
      </c>
      <c r="T92" s="268" t="str">
        <f>IF(T90="","",T90+T91)</f>
        <v/>
      </c>
    </row>
    <row r="93" spans="1:30" ht="24.95" customHeight="1" thickTop="1" x14ac:dyDescent="0.15"/>
  </sheetData>
  <sheetProtection algorithmName="SHA-512" hashValue="Tw6iM0j8+W0kN7EPfbY01KJqYUj8KGIjRWIk75t3YxyF98KqQ3O2tsThlaPrZyQe6cJteW7BHHMX4OOkqL1pvQ==" saltValue="zIeC5wofWVj9wiLMnayaLA==" spinCount="100000" sheet="1" objects="1" scenarios="1" autoFilter="0"/>
  <autoFilter ref="A4:AD9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5:Q65 M6:Q25 M27:Q43 M45:Q53 M55:Q63 M67:Q70 M72:Q87">
    <cfRule type="containsBlanks" dxfId="351" priority="10" stopIfTrue="1">
      <formula>LEN(TRIM(M6))=0</formula>
    </cfRule>
  </conditionalFormatting>
  <conditionalFormatting sqref="S65 S6:S25 S27:S43 S45:S53 S55:S63 S67:S70 S72:S87">
    <cfRule type="containsBlanks" dxfId="350" priority="3">
      <formula>LEN(TRIM(S6))=0</formula>
    </cfRule>
  </conditionalFormatting>
  <conditionalFormatting sqref="S90">
    <cfRule type="containsBlanks" dxfId="349" priority="2">
      <formula>LEN(TRIM(S90))=0</formula>
    </cfRule>
  </conditionalFormatting>
  <conditionalFormatting sqref="T91">
    <cfRule type="containsBlanks" dxfId="348" priority="1">
      <formula>LEN(TRIM(T91))=0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A744-8DBE-4B39-BDE6-F0A4C8490D96}">
  <sheetPr>
    <pageSetUpPr fitToPage="1"/>
  </sheetPr>
  <dimension ref="A1:AD20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30</v>
      </c>
      <c r="D1" s="41" t="s">
        <v>1</v>
      </c>
      <c r="E1" s="42" t="s">
        <v>1356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945</v>
      </c>
      <c r="D5" s="66">
        <v>2600</v>
      </c>
      <c r="E5" s="64" t="s">
        <v>734</v>
      </c>
      <c r="F5" s="67" t="s">
        <v>24</v>
      </c>
      <c r="G5" s="67" t="s">
        <v>74</v>
      </c>
      <c r="H5" s="74">
        <v>42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2</v>
      </c>
      <c r="V5" s="74">
        <v>245</v>
      </c>
      <c r="W5" s="75">
        <v>10</v>
      </c>
      <c r="X5" s="73">
        <f>IFERROR(IF(H5="","",ROUNDDOWN(H5/1000*K5*U5*V5*W5,0)),"-")</f>
        <v>411</v>
      </c>
      <c r="Y5" s="75" t="str">
        <f>IFERROR(IF(Q5="","",ROUNDDOWN(Q5/1000*R5*U5*V5*W5,0)),"-")</f>
        <v/>
      </c>
      <c r="Z5" s="73">
        <f>IFERROR(IF(H5="","",ROUNDDOWN(X5*$V$2,0)),"-")</f>
        <v>11508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942</v>
      </c>
      <c r="D6" s="135">
        <v>2600</v>
      </c>
      <c r="E6" s="133" t="s">
        <v>736</v>
      </c>
      <c r="F6" s="82" t="s">
        <v>36</v>
      </c>
      <c r="G6" s="82" t="s">
        <v>142</v>
      </c>
      <c r="H6" s="84">
        <v>42</v>
      </c>
      <c r="I6" s="84">
        <v>6</v>
      </c>
      <c r="J6" s="84">
        <v>2</v>
      </c>
      <c r="K6" s="136">
        <f>+I6*J6</f>
        <v>12</v>
      </c>
      <c r="L6" s="133" t="s">
        <v>3511</v>
      </c>
      <c r="M6" s="162"/>
      <c r="N6" s="162"/>
      <c r="O6" s="163"/>
      <c r="P6" s="164"/>
      <c r="Q6" s="165"/>
      <c r="R6" s="137">
        <f>+I6</f>
        <v>6</v>
      </c>
      <c r="S6" s="170"/>
      <c r="T6" s="176" t="str">
        <f>IFERROR(IF(S6="","",R6*S6),"-")</f>
        <v/>
      </c>
      <c r="U6" s="94">
        <v>8</v>
      </c>
      <c r="V6" s="84">
        <v>365</v>
      </c>
      <c r="W6" s="85">
        <v>10</v>
      </c>
      <c r="X6" s="94">
        <f>IFERROR(IF(H6="","",ROUNDDOWN(H6/1000*K6*U6*V6*W6,0)),"-")</f>
        <v>14716</v>
      </c>
      <c r="Y6" s="85" t="str">
        <f>IFERROR(IF(Q6="","",ROUNDDOWN(Q6/1000*R6*U6*V6*W6,0)),"-")</f>
        <v/>
      </c>
      <c r="Z6" s="94">
        <f>IFERROR(IF(H6="","",ROUNDDOWN(X6*$V$2,0)),"-")</f>
        <v>412048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1348</v>
      </c>
      <c r="D7" s="135">
        <v>2600</v>
      </c>
      <c r="E7" s="133" t="s">
        <v>739</v>
      </c>
      <c r="F7" s="82" t="s">
        <v>179</v>
      </c>
      <c r="G7" s="82" t="s">
        <v>203</v>
      </c>
      <c r="H7" s="84">
        <v>60</v>
      </c>
      <c r="I7" s="84">
        <v>2</v>
      </c>
      <c r="J7" s="84">
        <v>1</v>
      </c>
      <c r="K7" s="136">
        <f t="shared" ref="K7:K14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14" si="4">+I7</f>
        <v>2</v>
      </c>
      <c r="S7" s="170"/>
      <c r="T7" s="176" t="str">
        <f t="shared" ref="T7:T14" si="5">IFERROR(IF(S7="","",R7*S7),"-")</f>
        <v/>
      </c>
      <c r="U7" s="94">
        <v>2</v>
      </c>
      <c r="V7" s="84">
        <v>245</v>
      </c>
      <c r="W7" s="85">
        <v>10</v>
      </c>
      <c r="X7" s="94">
        <f t="shared" ref="X7:X14" si="6">IFERROR(IF(H7="","",ROUNDDOWN(H7/1000*K7*U7*V7*W7,0)),"-")</f>
        <v>588</v>
      </c>
      <c r="Y7" s="85" t="str">
        <f t="shared" ref="Y7:Y14" si="7">IFERROR(IF(Q7="","",ROUNDDOWN(Q7/1000*R7*U7*V7*W7,0)),"-")</f>
        <v/>
      </c>
      <c r="Z7" s="94">
        <f t="shared" ref="Z7:Z14" si="8">IFERROR(IF(H7="","",ROUNDDOWN(X7*$V$2,0)),"-")</f>
        <v>16464</v>
      </c>
      <c r="AA7" s="85" t="str">
        <f t="shared" ref="AA7:AA14" si="9">IFERROR(IF(Q7="","",ROUNDDOWN(Y7*$V$2,0)),"-")</f>
        <v/>
      </c>
      <c r="AB7" s="94" t="str">
        <f t="shared" ref="AB7:AB14" si="10">IFERROR(IF(Q7="","",ROUNDDOWN(X7-Y7,0)),"-")</f>
        <v/>
      </c>
      <c r="AC7" s="95" t="str">
        <f t="shared" ref="AC7:AC14" si="11">IFERROR(IF(Q7="","",ROUNDDOWN(Z7-AA7,0)),"-")</f>
        <v/>
      </c>
      <c r="AD7" s="178" t="str">
        <f t="shared" ref="AD7:AD14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1349</v>
      </c>
      <c r="D8" s="135">
        <v>2600</v>
      </c>
      <c r="E8" s="133" t="s">
        <v>736</v>
      </c>
      <c r="F8" s="82" t="s">
        <v>36</v>
      </c>
      <c r="G8" s="82" t="s">
        <v>142</v>
      </c>
      <c r="H8" s="84">
        <v>42</v>
      </c>
      <c r="I8" s="84">
        <v>1</v>
      </c>
      <c r="J8" s="84">
        <v>2</v>
      </c>
      <c r="K8" s="136">
        <f>+I8*J8</f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8</v>
      </c>
      <c r="V8" s="84">
        <v>365</v>
      </c>
      <c r="W8" s="85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1350</v>
      </c>
      <c r="D9" s="135">
        <v>2600</v>
      </c>
      <c r="E9" s="133" t="s">
        <v>209</v>
      </c>
      <c r="F9" s="82" t="s">
        <v>24</v>
      </c>
      <c r="G9" s="82" t="s">
        <v>49</v>
      </c>
      <c r="H9" s="84">
        <v>42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823</v>
      </c>
      <c r="Y9" s="85" t="str">
        <f t="shared" si="7"/>
        <v/>
      </c>
      <c r="Z9" s="94">
        <f t="shared" si="8"/>
        <v>23044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1351</v>
      </c>
      <c r="D10" s="135">
        <v>2600</v>
      </c>
      <c r="E10" s="133" t="s">
        <v>756</v>
      </c>
      <c r="F10" s="82" t="s">
        <v>208</v>
      </c>
      <c r="G10" s="82" t="s">
        <v>75</v>
      </c>
      <c r="H10" s="84">
        <v>22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245</v>
      </c>
      <c r="W10" s="85">
        <v>10</v>
      </c>
      <c r="X10" s="94">
        <f t="shared" si="6"/>
        <v>107</v>
      </c>
      <c r="Y10" s="85" t="str">
        <f t="shared" si="7"/>
        <v/>
      </c>
      <c r="Z10" s="94">
        <f t="shared" si="8"/>
        <v>2996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1355</v>
      </c>
      <c r="D11" s="135"/>
      <c r="E11" s="133" t="s">
        <v>572</v>
      </c>
      <c r="F11" s="82" t="s">
        <v>1353</v>
      </c>
      <c r="G11" s="82" t="s">
        <v>1354</v>
      </c>
      <c r="H11" s="84">
        <v>60</v>
      </c>
      <c r="I11" s="84">
        <v>4</v>
      </c>
      <c r="J11" s="84">
        <v>1</v>
      </c>
      <c r="K11" s="136">
        <f t="shared" si="3"/>
        <v>4</v>
      </c>
      <c r="L11" s="133" t="s">
        <v>3513</v>
      </c>
      <c r="M11" s="162"/>
      <c r="N11" s="162"/>
      <c r="O11" s="163"/>
      <c r="P11" s="164"/>
      <c r="Q11" s="165"/>
      <c r="R11" s="137">
        <f t="shared" si="4"/>
        <v>4</v>
      </c>
      <c r="S11" s="170"/>
      <c r="T11" s="176" t="str">
        <f t="shared" si="5"/>
        <v/>
      </c>
      <c r="U11" s="94">
        <v>8</v>
      </c>
      <c r="V11" s="84">
        <v>245</v>
      </c>
      <c r="W11" s="85">
        <v>10</v>
      </c>
      <c r="X11" s="94">
        <f t="shared" si="6"/>
        <v>4704</v>
      </c>
      <c r="Y11" s="85" t="str">
        <f t="shared" si="7"/>
        <v/>
      </c>
      <c r="Z11" s="94">
        <f t="shared" si="8"/>
        <v>131712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1355</v>
      </c>
      <c r="D12" s="135">
        <v>2700</v>
      </c>
      <c r="E12" s="133" t="s">
        <v>515</v>
      </c>
      <c r="F12" s="82" t="s">
        <v>44</v>
      </c>
      <c r="G12" s="82" t="s">
        <v>75</v>
      </c>
      <c r="H12" s="179">
        <v>40</v>
      </c>
      <c r="I12" s="84">
        <v>7</v>
      </c>
      <c r="J12" s="84">
        <v>1</v>
      </c>
      <c r="K12" s="136">
        <f t="shared" si="3"/>
        <v>7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7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5488</v>
      </c>
      <c r="Y12" s="85" t="str">
        <f t="shared" si="7"/>
        <v/>
      </c>
      <c r="Z12" s="94">
        <f t="shared" si="8"/>
        <v>153664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1355</v>
      </c>
      <c r="D13" s="135">
        <v>4500</v>
      </c>
      <c r="E13" s="133" t="s">
        <v>518</v>
      </c>
      <c r="F13" s="82" t="s">
        <v>1260</v>
      </c>
      <c r="G13" s="82" t="s">
        <v>1261</v>
      </c>
      <c r="H13" s="84">
        <v>300</v>
      </c>
      <c r="I13" s="84">
        <v>3</v>
      </c>
      <c r="J13" s="84">
        <v>1</v>
      </c>
      <c r="K13" s="136">
        <f t="shared" si="3"/>
        <v>3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3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17640</v>
      </c>
      <c r="Y13" s="85" t="str">
        <f t="shared" si="7"/>
        <v/>
      </c>
      <c r="Z13" s="94">
        <f t="shared" si="8"/>
        <v>493920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1352</v>
      </c>
      <c r="D14" s="135"/>
      <c r="E14" s="133" t="s">
        <v>572</v>
      </c>
      <c r="F14" s="82" t="s">
        <v>1353</v>
      </c>
      <c r="G14" s="82" t="s">
        <v>1354</v>
      </c>
      <c r="H14" s="84">
        <v>60</v>
      </c>
      <c r="I14" s="84">
        <v>2</v>
      </c>
      <c r="J14" s="84">
        <v>1</v>
      </c>
      <c r="K14" s="136">
        <f t="shared" si="3"/>
        <v>2</v>
      </c>
      <c r="L14" s="133" t="s">
        <v>3513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2352</v>
      </c>
      <c r="Y14" s="85" t="str">
        <f t="shared" si="7"/>
        <v/>
      </c>
      <c r="Z14" s="94">
        <f t="shared" si="8"/>
        <v>65856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/>
      <c r="B15" s="134"/>
      <c r="C15" s="134"/>
      <c r="D15" s="135"/>
      <c r="E15" s="133"/>
      <c r="F15" s="82"/>
      <c r="G15" s="82"/>
      <c r="H15" s="84"/>
      <c r="I15" s="84"/>
      <c r="J15" s="84"/>
      <c r="K15" s="136"/>
      <c r="L15" s="133"/>
      <c r="M15" s="173"/>
      <c r="N15" s="173"/>
      <c r="O15" s="134"/>
      <c r="P15" s="174"/>
      <c r="Q15" s="175"/>
      <c r="R15" s="137"/>
      <c r="S15" s="176"/>
      <c r="T15" s="176"/>
      <c r="U15" s="94"/>
      <c r="V15" s="84"/>
      <c r="W15" s="85"/>
      <c r="X15" s="94"/>
      <c r="Y15" s="85"/>
      <c r="Z15" s="94"/>
      <c r="AA15" s="85"/>
      <c r="AB15" s="94"/>
      <c r="AC15" s="95"/>
      <c r="AD15" s="85"/>
    </row>
    <row r="16" spans="1:30" s="110" customFormat="1" ht="24.95" customHeight="1" thickBot="1" x14ac:dyDescent="0.2">
      <c r="A16" s="97"/>
      <c r="B16" s="98"/>
      <c r="C16" s="98"/>
      <c r="D16" s="99"/>
      <c r="E16" s="97"/>
      <c r="F16" s="100"/>
      <c r="G16" s="100"/>
      <c r="H16" s="102"/>
      <c r="I16" s="102"/>
      <c r="J16" s="102"/>
      <c r="K16" s="157"/>
      <c r="L16" s="97"/>
      <c r="M16" s="104"/>
      <c r="N16" s="104"/>
      <c r="O16" s="98"/>
      <c r="P16" s="105"/>
      <c r="Q16" s="106"/>
      <c r="R16" s="158"/>
      <c r="S16" s="108"/>
      <c r="T16" s="108"/>
      <c r="U16" s="94"/>
      <c r="V16" s="84"/>
      <c r="W16" s="85"/>
      <c r="X16" s="109"/>
      <c r="Y16" s="103"/>
      <c r="Z16" s="109"/>
      <c r="AA16" s="103"/>
      <c r="AB16" s="109"/>
      <c r="AC16" s="159"/>
      <c r="AD16" s="103"/>
    </row>
    <row r="17" spans="13:30" ht="24.95" customHeight="1" thickBot="1" x14ac:dyDescent="0.2">
      <c r="M17" s="46"/>
      <c r="N17" s="46"/>
      <c r="O17" s="46"/>
      <c r="P17" s="46"/>
      <c r="Q17" s="46"/>
      <c r="R17" s="111"/>
      <c r="S17" s="251" t="s">
        <v>40</v>
      </c>
      <c r="T17" s="181" t="str">
        <f>IF(SUBTOTAL(9,T5:T16)=0,"",SUBTOTAL(9,T5:T16))</f>
        <v/>
      </c>
      <c r="U17" s="190"/>
      <c r="V17" s="191"/>
      <c r="W17" s="192"/>
      <c r="X17" s="182">
        <f t="shared" ref="X17:AD17" si="13">IF(SUBTOTAL(9,X5:X16)=0,"",SUBTOTAL(9,X5:X16))</f>
        <v>49281</v>
      </c>
      <c r="Y17" s="184" t="str">
        <f t="shared" si="13"/>
        <v/>
      </c>
      <c r="Z17" s="182">
        <f t="shared" si="13"/>
        <v>1379868</v>
      </c>
      <c r="AA17" s="184" t="str">
        <f t="shared" si="13"/>
        <v/>
      </c>
      <c r="AB17" s="182" t="str">
        <f t="shared" si="13"/>
        <v/>
      </c>
      <c r="AC17" s="185" t="str">
        <f t="shared" si="13"/>
        <v/>
      </c>
      <c r="AD17" s="186" t="str">
        <f t="shared" si="13"/>
        <v/>
      </c>
    </row>
    <row r="18" spans="13:30" ht="24.95" customHeight="1" thickBot="1" x14ac:dyDescent="0.2">
      <c r="S18" s="262" t="s">
        <v>3544</v>
      </c>
      <c r="T18" s="264"/>
    </row>
    <row r="19" spans="13:30" ht="24.95" customHeight="1" thickTop="1" thickBot="1" x14ac:dyDescent="0.2">
      <c r="S19" s="265" t="s">
        <v>3545</v>
      </c>
      <c r="T19" s="268" t="str">
        <f>IF(T17="","",T17+T18)</f>
        <v/>
      </c>
    </row>
    <row r="20" spans="13:30" ht="24.95" customHeight="1" thickTop="1" x14ac:dyDescent="0.15"/>
  </sheetData>
  <sheetProtection algorithmName="SHA-512" hashValue="ZKxUm7nd1mesgaZ7PyDPp4hhRjI0VS4Dvf6v2e1x+JDOs+SVz975qCts9eGgZZXDHgfCsmvIkmYaAnKidOHxgg==" saltValue="HNqhse889ibBW3tbHROw4A==" spinCount="100000" sheet="1" objects="1" scenarios="1" autoFilter="0"/>
  <autoFilter ref="A4:AD17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4">
    <cfRule type="containsBlanks" dxfId="347" priority="6" stopIfTrue="1">
      <formula>LEN(TRIM(M5))=0</formula>
    </cfRule>
  </conditionalFormatting>
  <conditionalFormatting sqref="S5">
    <cfRule type="containsBlanks" dxfId="346" priority="3">
      <formula>LEN(TRIM(S5))=0</formula>
    </cfRule>
  </conditionalFormatting>
  <conditionalFormatting sqref="S17 S6:S14">
    <cfRule type="containsBlanks" dxfId="345" priority="2">
      <formula>LEN(TRIM(S6))=0</formula>
    </cfRule>
  </conditionalFormatting>
  <conditionalFormatting sqref="T18">
    <cfRule type="containsBlanks" dxfId="344" priority="1">
      <formula>LEN(TRIM(T18))=0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8A9D7-0C66-4EA3-8E53-D7D8AB07CC85}">
  <sheetPr>
    <pageSetUpPr fitToPage="1"/>
  </sheetPr>
  <dimension ref="A1:AD26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31</v>
      </c>
      <c r="D1" s="41" t="s">
        <v>1</v>
      </c>
      <c r="E1" s="42" t="s">
        <v>1357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971</v>
      </c>
      <c r="D5" s="66">
        <v>2400</v>
      </c>
      <c r="E5" s="64" t="s">
        <v>510</v>
      </c>
      <c r="F5" s="67" t="s">
        <v>24</v>
      </c>
      <c r="G5" s="67" t="s">
        <v>49</v>
      </c>
      <c r="H5" s="74">
        <v>42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2</v>
      </c>
      <c r="V5" s="74">
        <v>310</v>
      </c>
      <c r="W5" s="75">
        <v>10</v>
      </c>
      <c r="X5" s="73">
        <f>IFERROR(IF(H5="","",ROUNDDOWN(H5/1000*K5*U5*V5*W5,0)),"-")</f>
        <v>520</v>
      </c>
      <c r="Y5" s="75" t="str">
        <f>IFERROR(IF(Q5="","",ROUNDDOWN(Q5/1000*R5*U5*V5*W5,0)),"-")</f>
        <v/>
      </c>
      <c r="Z5" s="73">
        <f>IFERROR(IF(H5="","",ROUNDDOWN(X5*$V$2,0)),"-")</f>
        <v>14560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1358</v>
      </c>
      <c r="D6" s="135">
        <v>2400</v>
      </c>
      <c r="E6" s="133" t="s">
        <v>820</v>
      </c>
      <c r="F6" s="82" t="s">
        <v>113</v>
      </c>
      <c r="G6" s="82" t="s">
        <v>182</v>
      </c>
      <c r="H6" s="84">
        <v>22</v>
      </c>
      <c r="I6" s="84">
        <v>3</v>
      </c>
      <c r="J6" s="84">
        <v>1</v>
      </c>
      <c r="K6" s="136">
        <f>+I6*J6</f>
        <v>3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8</v>
      </c>
      <c r="V6" s="84">
        <v>310</v>
      </c>
      <c r="W6" s="85">
        <v>10</v>
      </c>
      <c r="X6" s="94">
        <f>IFERROR(IF(H6="","",ROUNDDOWN(H6/1000*K6*U6*V6*W6,0)),"-")</f>
        <v>1636</v>
      </c>
      <c r="Y6" s="85" t="str">
        <f>IFERROR(IF(Q6="","",ROUNDDOWN(Q6/1000*R6*U6*V6*W6,0)),"-")</f>
        <v/>
      </c>
      <c r="Z6" s="94">
        <f>IFERROR(IF(H6="","",ROUNDDOWN(X6*$V$2,0)),"-")</f>
        <v>45808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1359</v>
      </c>
      <c r="D7" s="135">
        <v>2400</v>
      </c>
      <c r="E7" s="133" t="s">
        <v>510</v>
      </c>
      <c r="F7" s="82" t="s">
        <v>24</v>
      </c>
      <c r="G7" s="82" t="s">
        <v>49</v>
      </c>
      <c r="H7" s="84">
        <v>42</v>
      </c>
      <c r="I7" s="84">
        <v>1</v>
      </c>
      <c r="J7" s="84">
        <v>1</v>
      </c>
      <c r="K7" s="136">
        <f t="shared" ref="K7:K20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20" si="4">+I7</f>
        <v>1</v>
      </c>
      <c r="S7" s="170"/>
      <c r="T7" s="176" t="str">
        <f t="shared" ref="T7:T20" si="5">IFERROR(IF(S7="","",R7*S7),"-")</f>
        <v/>
      </c>
      <c r="U7" s="94">
        <v>2</v>
      </c>
      <c r="V7" s="84">
        <v>310</v>
      </c>
      <c r="W7" s="85">
        <v>10</v>
      </c>
      <c r="X7" s="94">
        <f t="shared" ref="X7:X20" si="6">IFERROR(IF(H7="","",ROUNDDOWN(H7/1000*K7*U7*V7*W7,0)),"-")</f>
        <v>260</v>
      </c>
      <c r="Y7" s="85" t="str">
        <f t="shared" ref="Y7:Y20" si="7">IFERROR(IF(Q7="","",ROUNDDOWN(Q7/1000*R7*U7*V7*W7,0)),"-")</f>
        <v/>
      </c>
      <c r="Z7" s="94">
        <f t="shared" ref="Z7:Z20" si="8">IFERROR(IF(H7="","",ROUNDDOWN(X7*$V$2,0)),"-")</f>
        <v>7280</v>
      </c>
      <c r="AA7" s="85" t="str">
        <f t="shared" ref="AA7:AA20" si="9">IFERROR(IF(Q7="","",ROUNDDOWN(Y7*$V$2,0)),"-")</f>
        <v/>
      </c>
      <c r="AB7" s="94" t="str">
        <f t="shared" ref="AB7:AB20" si="10">IFERROR(IF(Q7="","",ROUNDDOWN(X7-Y7,0)),"-")</f>
        <v/>
      </c>
      <c r="AC7" s="95" t="str">
        <f t="shared" ref="AC7:AC20" si="11">IFERROR(IF(Q7="","",ROUNDDOWN(Z7-AA7,0)),"-")</f>
        <v/>
      </c>
      <c r="AD7" s="178" t="str">
        <f t="shared" ref="AD7:AD2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970</v>
      </c>
      <c r="D8" s="135">
        <v>2400</v>
      </c>
      <c r="E8" s="133" t="s">
        <v>510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>+I8*J8</f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2</v>
      </c>
      <c r="V8" s="84">
        <v>310</v>
      </c>
      <c r="W8" s="85">
        <v>10</v>
      </c>
      <c r="X8" s="94">
        <f t="shared" si="6"/>
        <v>520</v>
      </c>
      <c r="Y8" s="85" t="str">
        <f t="shared" si="7"/>
        <v/>
      </c>
      <c r="Z8" s="94">
        <f t="shared" si="8"/>
        <v>14560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1360</v>
      </c>
      <c r="D9" s="135">
        <v>3300</v>
      </c>
      <c r="E9" s="133" t="s">
        <v>734</v>
      </c>
      <c r="F9" s="82" t="s">
        <v>105</v>
      </c>
      <c r="G9" s="82" t="s">
        <v>69</v>
      </c>
      <c r="H9" s="84">
        <v>100</v>
      </c>
      <c r="I9" s="84">
        <v>15</v>
      </c>
      <c r="J9" s="84">
        <v>1</v>
      </c>
      <c r="K9" s="136">
        <f t="shared" si="3"/>
        <v>15</v>
      </c>
      <c r="L9" s="133" t="s">
        <v>3511</v>
      </c>
      <c r="M9" s="162"/>
      <c r="N9" s="162"/>
      <c r="O9" s="163"/>
      <c r="P9" s="164"/>
      <c r="Q9" s="165"/>
      <c r="R9" s="137">
        <f t="shared" si="4"/>
        <v>15</v>
      </c>
      <c r="S9" s="170"/>
      <c r="T9" s="176" t="str">
        <f t="shared" si="5"/>
        <v/>
      </c>
      <c r="U9" s="94">
        <v>8</v>
      </c>
      <c r="V9" s="84">
        <v>310</v>
      </c>
      <c r="W9" s="85">
        <v>10</v>
      </c>
      <c r="X9" s="94">
        <f t="shared" si="6"/>
        <v>37200</v>
      </c>
      <c r="Y9" s="85" t="str">
        <f t="shared" si="7"/>
        <v/>
      </c>
      <c r="Z9" s="94">
        <f t="shared" si="8"/>
        <v>1041600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1360</v>
      </c>
      <c r="D10" s="135">
        <v>3300</v>
      </c>
      <c r="E10" s="133" t="s">
        <v>736</v>
      </c>
      <c r="F10" s="82" t="s">
        <v>542</v>
      </c>
      <c r="G10" s="82" t="s">
        <v>1222</v>
      </c>
      <c r="H10" s="84">
        <v>22</v>
      </c>
      <c r="I10" s="84">
        <v>2</v>
      </c>
      <c r="J10" s="84">
        <v>5</v>
      </c>
      <c r="K10" s="136">
        <f t="shared" si="3"/>
        <v>10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5456</v>
      </c>
      <c r="Y10" s="85" t="str">
        <f t="shared" si="7"/>
        <v/>
      </c>
      <c r="Z10" s="94">
        <f t="shared" si="8"/>
        <v>152768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1360</v>
      </c>
      <c r="D11" s="135">
        <v>3300</v>
      </c>
      <c r="E11" s="133" t="s">
        <v>739</v>
      </c>
      <c r="F11" s="82" t="s">
        <v>24</v>
      </c>
      <c r="G11" s="82" t="s">
        <v>49</v>
      </c>
      <c r="H11" s="84">
        <v>42</v>
      </c>
      <c r="I11" s="84">
        <v>4</v>
      </c>
      <c r="J11" s="84">
        <v>1</v>
      </c>
      <c r="K11" s="136">
        <f t="shared" si="3"/>
        <v>4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4</v>
      </c>
      <c r="S11" s="170"/>
      <c r="T11" s="176" t="str">
        <f t="shared" si="5"/>
        <v/>
      </c>
      <c r="U11" s="94">
        <v>8</v>
      </c>
      <c r="V11" s="84">
        <v>310</v>
      </c>
      <c r="W11" s="85">
        <v>10</v>
      </c>
      <c r="X11" s="94">
        <f t="shared" si="6"/>
        <v>4166</v>
      </c>
      <c r="Y11" s="85" t="str">
        <f t="shared" si="7"/>
        <v/>
      </c>
      <c r="Z11" s="94">
        <f t="shared" si="8"/>
        <v>116648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1360</v>
      </c>
      <c r="D12" s="135">
        <v>3300</v>
      </c>
      <c r="E12" s="133" t="s">
        <v>489</v>
      </c>
      <c r="F12" s="82" t="s">
        <v>36</v>
      </c>
      <c r="G12" s="82" t="s">
        <v>142</v>
      </c>
      <c r="H12" s="179">
        <v>42</v>
      </c>
      <c r="I12" s="84">
        <v>4</v>
      </c>
      <c r="J12" s="84">
        <v>2</v>
      </c>
      <c r="K12" s="136">
        <f t="shared" si="3"/>
        <v>8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8332</v>
      </c>
      <c r="Y12" s="85" t="str">
        <f t="shared" si="7"/>
        <v/>
      </c>
      <c r="Z12" s="94">
        <f t="shared" si="8"/>
        <v>233296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1360</v>
      </c>
      <c r="D13" s="135">
        <v>3300</v>
      </c>
      <c r="E13" s="133" t="s">
        <v>508</v>
      </c>
      <c r="F13" s="82" t="s">
        <v>542</v>
      </c>
      <c r="G13" s="82" t="s">
        <v>1222</v>
      </c>
      <c r="H13" s="84">
        <v>22</v>
      </c>
      <c r="I13" s="84">
        <v>1</v>
      </c>
      <c r="J13" s="84">
        <v>5</v>
      </c>
      <c r="K13" s="136">
        <f t="shared" si="3"/>
        <v>5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310</v>
      </c>
      <c r="W13" s="85">
        <v>10</v>
      </c>
      <c r="X13" s="94">
        <f t="shared" si="6"/>
        <v>2728</v>
      </c>
      <c r="Y13" s="85" t="str">
        <f t="shared" si="7"/>
        <v/>
      </c>
      <c r="Z13" s="94">
        <f t="shared" si="8"/>
        <v>76384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1360</v>
      </c>
      <c r="D14" s="135">
        <v>3300</v>
      </c>
      <c r="E14" s="133" t="s">
        <v>506</v>
      </c>
      <c r="F14" s="82" t="s">
        <v>113</v>
      </c>
      <c r="G14" s="82" t="s">
        <v>182</v>
      </c>
      <c r="H14" s="84">
        <v>22</v>
      </c>
      <c r="I14" s="84">
        <v>2</v>
      </c>
      <c r="J14" s="84">
        <v>1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8</v>
      </c>
      <c r="V14" s="84">
        <v>310</v>
      </c>
      <c r="W14" s="85">
        <v>10</v>
      </c>
      <c r="X14" s="94">
        <f t="shared" si="6"/>
        <v>1091</v>
      </c>
      <c r="Y14" s="85" t="str">
        <f t="shared" si="7"/>
        <v/>
      </c>
      <c r="Z14" s="94">
        <f t="shared" si="8"/>
        <v>30548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1360</v>
      </c>
      <c r="D15" s="135">
        <v>3300</v>
      </c>
      <c r="E15" s="133" t="s">
        <v>515</v>
      </c>
      <c r="F15" s="82" t="s">
        <v>24</v>
      </c>
      <c r="G15" s="82" t="s">
        <v>74</v>
      </c>
      <c r="H15" s="84">
        <v>42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8</v>
      </c>
      <c r="V15" s="84">
        <v>310</v>
      </c>
      <c r="W15" s="85">
        <v>10</v>
      </c>
      <c r="X15" s="94">
        <f t="shared" si="6"/>
        <v>1041</v>
      </c>
      <c r="Y15" s="85" t="str">
        <f t="shared" si="7"/>
        <v/>
      </c>
      <c r="Z15" s="94">
        <f t="shared" si="8"/>
        <v>29148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1360</v>
      </c>
      <c r="D16" s="135">
        <v>3300</v>
      </c>
      <c r="E16" s="133" t="s">
        <v>756</v>
      </c>
      <c r="F16" s="82" t="s">
        <v>105</v>
      </c>
      <c r="G16" s="82" t="s">
        <v>69</v>
      </c>
      <c r="H16" s="84">
        <v>100</v>
      </c>
      <c r="I16" s="84">
        <v>1</v>
      </c>
      <c r="J16" s="84">
        <v>1</v>
      </c>
      <c r="K16" s="136">
        <f t="shared" si="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8</v>
      </c>
      <c r="V16" s="84">
        <v>310</v>
      </c>
      <c r="W16" s="85">
        <v>10</v>
      </c>
      <c r="X16" s="94">
        <f t="shared" si="6"/>
        <v>2480</v>
      </c>
      <c r="Y16" s="85" t="str">
        <f t="shared" si="7"/>
        <v/>
      </c>
      <c r="Z16" s="94">
        <f t="shared" si="8"/>
        <v>69440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134" t="s">
        <v>1360</v>
      </c>
      <c r="D17" s="135">
        <v>3300</v>
      </c>
      <c r="E17" s="133" t="s">
        <v>518</v>
      </c>
      <c r="F17" s="82" t="s">
        <v>24</v>
      </c>
      <c r="G17" s="82" t="s">
        <v>74</v>
      </c>
      <c r="H17" s="84">
        <v>42</v>
      </c>
      <c r="I17" s="84">
        <v>1</v>
      </c>
      <c r="J17" s="84">
        <v>1</v>
      </c>
      <c r="K17" s="136">
        <f t="shared" si="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310</v>
      </c>
      <c r="W17" s="85">
        <v>10</v>
      </c>
      <c r="X17" s="94">
        <f t="shared" si="6"/>
        <v>1041</v>
      </c>
      <c r="Y17" s="85" t="str">
        <f t="shared" si="7"/>
        <v/>
      </c>
      <c r="Z17" s="94">
        <f t="shared" si="8"/>
        <v>29148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134" t="s">
        <v>1360</v>
      </c>
      <c r="D18" s="135">
        <v>3300</v>
      </c>
      <c r="E18" s="133" t="s">
        <v>572</v>
      </c>
      <c r="F18" s="82" t="s">
        <v>208</v>
      </c>
      <c r="G18" s="82" t="s">
        <v>75</v>
      </c>
      <c r="H18" s="84">
        <v>22</v>
      </c>
      <c r="I18" s="84">
        <v>3</v>
      </c>
      <c r="J18" s="84">
        <v>1</v>
      </c>
      <c r="K18" s="136">
        <f t="shared" si="3"/>
        <v>3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3</v>
      </c>
      <c r="S18" s="170"/>
      <c r="T18" s="176" t="str">
        <f t="shared" si="5"/>
        <v/>
      </c>
      <c r="U18" s="94">
        <v>8</v>
      </c>
      <c r="V18" s="84">
        <v>310</v>
      </c>
      <c r="W18" s="85">
        <v>10</v>
      </c>
      <c r="X18" s="94">
        <f t="shared" si="6"/>
        <v>1636</v>
      </c>
      <c r="Y18" s="85" t="str">
        <f t="shared" si="7"/>
        <v/>
      </c>
      <c r="Z18" s="94">
        <f t="shared" si="8"/>
        <v>45808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134" t="s">
        <v>1360</v>
      </c>
      <c r="D19" s="135">
        <v>2400</v>
      </c>
      <c r="E19" s="133" t="s">
        <v>569</v>
      </c>
      <c r="F19" s="82" t="s">
        <v>478</v>
      </c>
      <c r="G19" s="82" t="s">
        <v>479</v>
      </c>
      <c r="H19" s="84">
        <v>22</v>
      </c>
      <c r="I19" s="84">
        <v>1</v>
      </c>
      <c r="J19" s="84">
        <v>1</v>
      </c>
      <c r="K19" s="136">
        <f t="shared" si="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24</v>
      </c>
      <c r="V19" s="84">
        <v>365</v>
      </c>
      <c r="W19" s="85">
        <v>10</v>
      </c>
      <c r="X19" s="94">
        <f t="shared" si="6"/>
        <v>1927</v>
      </c>
      <c r="Y19" s="85" t="str">
        <f t="shared" si="7"/>
        <v/>
      </c>
      <c r="Z19" s="94">
        <f t="shared" si="8"/>
        <v>53956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134" t="s">
        <v>1360</v>
      </c>
      <c r="D20" s="135">
        <v>3300</v>
      </c>
      <c r="E20" s="133" t="s">
        <v>570</v>
      </c>
      <c r="F20" s="82" t="s">
        <v>179</v>
      </c>
      <c r="G20" s="82" t="s">
        <v>75</v>
      </c>
      <c r="H20" s="84">
        <v>60</v>
      </c>
      <c r="I20" s="84">
        <v>1</v>
      </c>
      <c r="J20" s="84">
        <v>1</v>
      </c>
      <c r="K20" s="136">
        <f t="shared" si="3"/>
        <v>1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8</v>
      </c>
      <c r="V20" s="84">
        <v>310</v>
      </c>
      <c r="W20" s="85">
        <v>10</v>
      </c>
      <c r="X20" s="94">
        <f t="shared" si="6"/>
        <v>1488</v>
      </c>
      <c r="Y20" s="85" t="str">
        <f t="shared" si="7"/>
        <v/>
      </c>
      <c r="Z20" s="94">
        <f t="shared" si="8"/>
        <v>41664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/>
      <c r="B21" s="134"/>
      <c r="C21" s="134"/>
      <c r="D21" s="135"/>
      <c r="E21" s="133"/>
      <c r="F21" s="82"/>
      <c r="G21" s="82"/>
      <c r="H21" s="84"/>
      <c r="I21" s="84"/>
      <c r="J21" s="84"/>
      <c r="K21" s="136"/>
      <c r="L21" s="133"/>
      <c r="M21" s="173"/>
      <c r="N21" s="173"/>
      <c r="O21" s="134"/>
      <c r="P21" s="174"/>
      <c r="Q21" s="175"/>
      <c r="R21" s="137"/>
      <c r="S21" s="176"/>
      <c r="T21" s="176"/>
      <c r="U21" s="94"/>
      <c r="V21" s="84"/>
      <c r="W21" s="85"/>
      <c r="X21" s="94"/>
      <c r="Y21" s="85"/>
      <c r="Z21" s="94"/>
      <c r="AA21" s="85"/>
      <c r="AB21" s="94"/>
      <c r="AC21" s="95"/>
      <c r="AD21" s="85"/>
    </row>
    <row r="22" spans="1:30" s="110" customFormat="1" ht="24.95" customHeight="1" thickBot="1" x14ac:dyDescent="0.2">
      <c r="A22" s="97"/>
      <c r="B22" s="98"/>
      <c r="C22" s="98"/>
      <c r="D22" s="99"/>
      <c r="E22" s="97"/>
      <c r="F22" s="100"/>
      <c r="G22" s="100"/>
      <c r="H22" s="102"/>
      <c r="I22" s="102"/>
      <c r="J22" s="102"/>
      <c r="K22" s="157"/>
      <c r="L22" s="97"/>
      <c r="M22" s="104"/>
      <c r="N22" s="104"/>
      <c r="O22" s="98"/>
      <c r="P22" s="105"/>
      <c r="Q22" s="106"/>
      <c r="R22" s="158"/>
      <c r="S22" s="108"/>
      <c r="T22" s="108"/>
      <c r="U22" s="94"/>
      <c r="V22" s="84"/>
      <c r="W22" s="85"/>
      <c r="X22" s="109"/>
      <c r="Y22" s="103"/>
      <c r="Z22" s="109"/>
      <c r="AA22" s="103"/>
      <c r="AB22" s="109"/>
      <c r="AC22" s="159"/>
      <c r="AD22" s="103"/>
    </row>
    <row r="23" spans="1:30" ht="24.95" customHeight="1" thickBot="1" x14ac:dyDescent="0.2">
      <c r="M23" s="46"/>
      <c r="N23" s="46"/>
      <c r="O23" s="46"/>
      <c r="P23" s="46"/>
      <c r="Q23" s="46"/>
      <c r="R23" s="111"/>
      <c r="S23" s="251" t="s">
        <v>40</v>
      </c>
      <c r="T23" s="193" t="str">
        <f>IF(SUBTOTAL(9,T5:T22)=0,"",SUBTOTAL(9,T5:T22))</f>
        <v/>
      </c>
      <c r="U23" s="194"/>
      <c r="V23" s="195"/>
      <c r="W23" s="196"/>
      <c r="X23" s="197">
        <f t="shared" ref="X23:AD23" si="13">IF(SUBTOTAL(9,X5:X22)=0,"",SUBTOTAL(9,X5:X22))</f>
        <v>71522</v>
      </c>
      <c r="Y23" s="198" t="str">
        <f t="shared" si="13"/>
        <v/>
      </c>
      <c r="Z23" s="197">
        <f t="shared" si="13"/>
        <v>2002616</v>
      </c>
      <c r="AA23" s="198" t="str">
        <f t="shared" si="13"/>
        <v/>
      </c>
      <c r="AB23" s="197" t="str">
        <f t="shared" si="13"/>
        <v/>
      </c>
      <c r="AC23" s="199" t="str">
        <f t="shared" si="13"/>
        <v/>
      </c>
      <c r="AD23" s="200" t="str">
        <f t="shared" si="13"/>
        <v/>
      </c>
    </row>
    <row r="24" spans="1:30" ht="24.95" customHeight="1" thickBot="1" x14ac:dyDescent="0.2">
      <c r="S24" s="262" t="s">
        <v>3544</v>
      </c>
      <c r="T24" s="264"/>
    </row>
    <row r="25" spans="1:30" ht="24.95" customHeight="1" thickTop="1" thickBot="1" x14ac:dyDescent="0.2">
      <c r="S25" s="265" t="s">
        <v>3545</v>
      </c>
      <c r="T25" s="268" t="str">
        <f>IF(T23="","",T23+T24)</f>
        <v/>
      </c>
    </row>
    <row r="26" spans="1:30" ht="24.95" customHeight="1" thickTop="1" x14ac:dyDescent="0.15"/>
  </sheetData>
  <sheetProtection algorithmName="SHA-512" hashValue="fFSo+j0ws9A5zMdMDvisYlWKfssKTzZMty1QT94zJ9N5MLGTwfqf9kRk1PRsxT1hnECHrDpLJRWmHY8qlbTUsA==" saltValue="ZTt6DRMn9t/b/nphzbeybQ==" spinCount="100000" sheet="1" objects="1" scenarios="1" autoFilter="0"/>
  <autoFilter ref="A4:AD2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0">
    <cfRule type="containsBlanks" dxfId="343" priority="6" stopIfTrue="1">
      <formula>LEN(TRIM(M5))=0</formula>
    </cfRule>
  </conditionalFormatting>
  <conditionalFormatting sqref="S5">
    <cfRule type="containsBlanks" dxfId="342" priority="3">
      <formula>LEN(TRIM(S5))=0</formula>
    </cfRule>
  </conditionalFormatting>
  <conditionalFormatting sqref="S23 S6:S20">
    <cfRule type="containsBlanks" dxfId="341" priority="2">
      <formula>LEN(TRIM(S6))=0</formula>
    </cfRule>
  </conditionalFormatting>
  <conditionalFormatting sqref="T24">
    <cfRule type="containsBlanks" dxfId="340" priority="1">
      <formula>LEN(TRIM(T24))=0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7AC4-D89C-471D-9360-E0BFBC7C1956}">
  <sheetPr>
    <pageSetUpPr fitToPage="1"/>
  </sheetPr>
  <dimension ref="A1:AD17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32</v>
      </c>
      <c r="D1" s="41" t="s">
        <v>1</v>
      </c>
      <c r="E1" s="42" t="s">
        <v>1364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1361</v>
      </c>
      <c r="D5" s="66">
        <v>2700</v>
      </c>
      <c r="E5" s="64" t="s">
        <v>734</v>
      </c>
      <c r="F5" s="67" t="s">
        <v>1340</v>
      </c>
      <c r="G5" s="67" t="s">
        <v>353</v>
      </c>
      <c r="H5" s="74">
        <v>13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949</v>
      </c>
      <c r="Y5" s="75" t="str">
        <f>IFERROR(IF(Q5="","",ROUNDDOWN(Q5/1000*R5*U5*V5*W5,0)),"-")</f>
        <v/>
      </c>
      <c r="Z5" s="73">
        <f>IFERROR(IF(H5="","",ROUNDDOWN(X5*$V$2,0)),"-")</f>
        <v>26572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1361</v>
      </c>
      <c r="D6" s="135">
        <v>2700</v>
      </c>
      <c r="E6" s="133" t="s">
        <v>736</v>
      </c>
      <c r="F6" s="82" t="s">
        <v>1340</v>
      </c>
      <c r="G6" s="82" t="s">
        <v>75</v>
      </c>
      <c r="H6" s="84">
        <v>13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474</v>
      </c>
      <c r="Y6" s="85" t="str">
        <f>IFERROR(IF(Q6="","",ROUNDDOWN(Q6/1000*R6*U6*V6*W6,0)),"-")</f>
        <v/>
      </c>
      <c r="Z6" s="94">
        <f>IFERROR(IF(H6="","",ROUNDDOWN(X6*$V$2,0)),"-")</f>
        <v>13272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1361</v>
      </c>
      <c r="D7" s="135">
        <v>2700</v>
      </c>
      <c r="E7" s="133" t="s">
        <v>739</v>
      </c>
      <c r="F7" s="82" t="s">
        <v>1340</v>
      </c>
      <c r="G7" s="82" t="s">
        <v>353</v>
      </c>
      <c r="H7" s="84">
        <v>13</v>
      </c>
      <c r="I7" s="84">
        <v>1</v>
      </c>
      <c r="J7" s="84">
        <v>1</v>
      </c>
      <c r="K7" s="136">
        <f t="shared" ref="K7:K11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11" si="4">+I7</f>
        <v>1</v>
      </c>
      <c r="S7" s="170"/>
      <c r="T7" s="176" t="str">
        <f t="shared" ref="T7:T11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11" si="6">IFERROR(IF(H7="","",ROUNDDOWN(H7/1000*K7*U7*V7*W7,0)),"-")</f>
        <v>474</v>
      </c>
      <c r="Y7" s="85" t="str">
        <f t="shared" ref="Y7:Y11" si="7">IFERROR(IF(Q7="","",ROUNDDOWN(Q7/1000*R7*U7*V7*W7,0)),"-")</f>
        <v/>
      </c>
      <c r="Z7" s="94">
        <f t="shared" ref="Z7:Z11" si="8">IFERROR(IF(H7="","",ROUNDDOWN(X7*$V$2,0)),"-")</f>
        <v>13272</v>
      </c>
      <c r="AA7" s="85" t="str">
        <f t="shared" ref="AA7:AA11" si="9">IFERROR(IF(Q7="","",ROUNDDOWN(Y7*$V$2,0)),"-")</f>
        <v/>
      </c>
      <c r="AB7" s="94" t="str">
        <f t="shared" ref="AB7:AB11" si="10">IFERROR(IF(Q7="","",ROUNDDOWN(X7-Y7,0)),"-")</f>
        <v/>
      </c>
      <c r="AC7" s="95" t="str">
        <f t="shared" ref="AC7:AC11" si="11">IFERROR(IF(Q7="","",ROUNDDOWN(Z7-AA7,0)),"-")</f>
        <v/>
      </c>
      <c r="AD7" s="178" t="str">
        <f t="shared" ref="AD7:AD11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1362</v>
      </c>
      <c r="D8" s="135">
        <v>2700</v>
      </c>
      <c r="E8" s="133" t="s">
        <v>734</v>
      </c>
      <c r="F8" s="82" t="s">
        <v>1340</v>
      </c>
      <c r="G8" s="82" t="s">
        <v>353</v>
      </c>
      <c r="H8" s="84">
        <v>13</v>
      </c>
      <c r="I8" s="84">
        <v>3</v>
      </c>
      <c r="J8" s="84">
        <v>1</v>
      </c>
      <c r="K8" s="136">
        <f>+I8*J8</f>
        <v>3</v>
      </c>
      <c r="L8" s="133" t="s">
        <v>3511</v>
      </c>
      <c r="M8" s="162"/>
      <c r="N8" s="162"/>
      <c r="O8" s="163"/>
      <c r="P8" s="164"/>
      <c r="Q8" s="165"/>
      <c r="R8" s="137">
        <f t="shared" si="4"/>
        <v>3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1423</v>
      </c>
      <c r="Y8" s="85" t="str">
        <f t="shared" si="7"/>
        <v/>
      </c>
      <c r="Z8" s="94">
        <f t="shared" si="8"/>
        <v>39844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1362</v>
      </c>
      <c r="D9" s="135">
        <v>2700</v>
      </c>
      <c r="E9" s="133" t="s">
        <v>736</v>
      </c>
      <c r="F9" s="82" t="s">
        <v>1340</v>
      </c>
      <c r="G9" s="82" t="s">
        <v>75</v>
      </c>
      <c r="H9" s="84">
        <v>13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365</v>
      </c>
      <c r="W9" s="85">
        <v>10</v>
      </c>
      <c r="X9" s="94">
        <f t="shared" si="6"/>
        <v>474</v>
      </c>
      <c r="Y9" s="85" t="str">
        <f t="shared" si="7"/>
        <v/>
      </c>
      <c r="Z9" s="94">
        <f t="shared" si="8"/>
        <v>13272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1363</v>
      </c>
      <c r="D10" s="135">
        <v>2700</v>
      </c>
      <c r="E10" s="133" t="s">
        <v>734</v>
      </c>
      <c r="F10" s="82" t="s">
        <v>1340</v>
      </c>
      <c r="G10" s="82" t="s">
        <v>353</v>
      </c>
      <c r="H10" s="84">
        <v>13</v>
      </c>
      <c r="I10" s="84">
        <v>3</v>
      </c>
      <c r="J10" s="84">
        <v>1</v>
      </c>
      <c r="K10" s="136">
        <f t="shared" si="3"/>
        <v>3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3</v>
      </c>
      <c r="S10" s="170"/>
      <c r="T10" s="176" t="str">
        <f t="shared" si="5"/>
        <v/>
      </c>
      <c r="U10" s="94">
        <v>10</v>
      </c>
      <c r="V10" s="84">
        <v>365</v>
      </c>
      <c r="W10" s="85">
        <v>10</v>
      </c>
      <c r="X10" s="94">
        <f t="shared" si="6"/>
        <v>1423</v>
      </c>
      <c r="Y10" s="85" t="str">
        <f t="shared" si="7"/>
        <v/>
      </c>
      <c r="Z10" s="94">
        <f t="shared" si="8"/>
        <v>39844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1363</v>
      </c>
      <c r="D11" s="135">
        <v>2700</v>
      </c>
      <c r="E11" s="133" t="s">
        <v>736</v>
      </c>
      <c r="F11" s="82" t="s">
        <v>1340</v>
      </c>
      <c r="G11" s="82" t="s">
        <v>75</v>
      </c>
      <c r="H11" s="84">
        <v>13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365</v>
      </c>
      <c r="W11" s="85">
        <v>10</v>
      </c>
      <c r="X11" s="94">
        <f t="shared" si="6"/>
        <v>474</v>
      </c>
      <c r="Y11" s="85" t="str">
        <f t="shared" si="7"/>
        <v/>
      </c>
      <c r="Z11" s="94">
        <f t="shared" si="8"/>
        <v>13272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/>
      <c r="B12" s="134"/>
      <c r="C12" s="134"/>
      <c r="D12" s="135"/>
      <c r="E12" s="133"/>
      <c r="F12" s="82"/>
      <c r="G12" s="82"/>
      <c r="H12" s="179"/>
      <c r="I12" s="84"/>
      <c r="J12" s="84"/>
      <c r="K12" s="136"/>
      <c r="L12" s="133"/>
      <c r="M12" s="173"/>
      <c r="N12" s="173"/>
      <c r="O12" s="134"/>
      <c r="P12" s="174"/>
      <c r="Q12" s="175"/>
      <c r="R12" s="137"/>
      <c r="S12" s="176"/>
      <c r="T12" s="176"/>
      <c r="U12" s="94"/>
      <c r="V12" s="84"/>
      <c r="W12" s="85"/>
      <c r="X12" s="94"/>
      <c r="Y12" s="85"/>
      <c r="Z12" s="94"/>
      <c r="AA12" s="85"/>
      <c r="AB12" s="94"/>
      <c r="AC12" s="95"/>
      <c r="AD12" s="85"/>
    </row>
    <row r="13" spans="1:30" s="110" customFormat="1" ht="24.95" customHeight="1" thickBot="1" x14ac:dyDescent="0.2">
      <c r="A13" s="97"/>
      <c r="B13" s="98"/>
      <c r="C13" s="98"/>
      <c r="D13" s="99"/>
      <c r="E13" s="97"/>
      <c r="F13" s="100"/>
      <c r="G13" s="100"/>
      <c r="H13" s="102"/>
      <c r="I13" s="102"/>
      <c r="J13" s="102"/>
      <c r="K13" s="157"/>
      <c r="L13" s="97"/>
      <c r="M13" s="104"/>
      <c r="N13" s="104"/>
      <c r="O13" s="98"/>
      <c r="P13" s="105"/>
      <c r="Q13" s="106"/>
      <c r="R13" s="158"/>
      <c r="S13" s="108"/>
      <c r="T13" s="108"/>
      <c r="U13" s="94"/>
      <c r="V13" s="84"/>
      <c r="W13" s="85"/>
      <c r="X13" s="109"/>
      <c r="Y13" s="103"/>
      <c r="Z13" s="109"/>
      <c r="AA13" s="103"/>
      <c r="AB13" s="109"/>
      <c r="AC13" s="159"/>
      <c r="AD13" s="103"/>
    </row>
    <row r="14" spans="1:30" ht="24.95" customHeight="1" thickBot="1" x14ac:dyDescent="0.2">
      <c r="M14" s="46"/>
      <c r="N14" s="46"/>
      <c r="O14" s="46"/>
      <c r="P14" s="46"/>
      <c r="Q14" s="46"/>
      <c r="R14" s="111"/>
      <c r="S14" s="251" t="s">
        <v>40</v>
      </c>
      <c r="T14" s="193" t="str">
        <f>IF(SUBTOTAL(9,T5:T13)=0,"",SUBTOTAL(9,T5:T13))</f>
        <v/>
      </c>
      <c r="U14" s="194"/>
      <c r="V14" s="195"/>
      <c r="W14" s="196"/>
      <c r="X14" s="197">
        <f t="shared" ref="X14:AD14" si="13">IF(SUBTOTAL(9,X5:X13)=0,"",SUBTOTAL(9,X5:X13))</f>
        <v>5691</v>
      </c>
      <c r="Y14" s="198" t="str">
        <f t="shared" si="13"/>
        <v/>
      </c>
      <c r="Z14" s="197">
        <f t="shared" si="13"/>
        <v>159348</v>
      </c>
      <c r="AA14" s="198" t="str">
        <f t="shared" si="13"/>
        <v/>
      </c>
      <c r="AB14" s="197" t="str">
        <f t="shared" si="13"/>
        <v/>
      </c>
      <c r="AC14" s="226" t="str">
        <f t="shared" si="13"/>
        <v/>
      </c>
      <c r="AD14" s="200" t="str">
        <f t="shared" si="13"/>
        <v/>
      </c>
    </row>
    <row r="15" spans="1:30" ht="24.95" customHeight="1" thickBot="1" x14ac:dyDescent="0.2">
      <c r="S15" s="262" t="s">
        <v>3544</v>
      </c>
      <c r="T15" s="264"/>
    </row>
    <row r="16" spans="1:30" ht="24.95" customHeight="1" thickTop="1" thickBot="1" x14ac:dyDescent="0.2">
      <c r="S16" s="265" t="s">
        <v>3545</v>
      </c>
      <c r="T16" s="268" t="str">
        <f>IF(T14="","",T14+T15)</f>
        <v/>
      </c>
    </row>
    <row r="17" ht="24.95" customHeight="1" thickTop="1" x14ac:dyDescent="0.15"/>
  </sheetData>
  <sheetProtection algorithmName="SHA-512" hashValue="MuwygE62wlfDXlpeq2FXyBSVSoZftcfXEdT85xUPVMklP+iujjnSOP1JgIObmaQ6v+j/zWWxR7RbjpD4rrnd9w==" saltValue="zAVvD/4dPVFNpZ9eKzTTX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1">
    <cfRule type="containsBlanks" dxfId="339" priority="6" stopIfTrue="1">
      <formula>LEN(TRIM(M5))=0</formula>
    </cfRule>
  </conditionalFormatting>
  <conditionalFormatting sqref="S5">
    <cfRule type="containsBlanks" dxfId="338" priority="3">
      <formula>LEN(TRIM(S5))=0</formula>
    </cfRule>
  </conditionalFormatting>
  <conditionalFormatting sqref="S14 S6:S11">
    <cfRule type="containsBlanks" dxfId="337" priority="2">
      <formula>LEN(TRIM(S6))=0</formula>
    </cfRule>
  </conditionalFormatting>
  <conditionalFormatting sqref="T15">
    <cfRule type="containsBlanks" dxfId="336" priority="1">
      <formula>LEN(TRIM(T15))=0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EAC4-C7B4-4AE5-AC2F-8F9179FFBD68}">
  <sheetPr>
    <pageSetUpPr fitToPage="1"/>
  </sheetPr>
  <dimension ref="A1:AD13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33</v>
      </c>
      <c r="D1" s="41" t="s">
        <v>1</v>
      </c>
      <c r="E1" s="42" t="s">
        <v>1365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1363</v>
      </c>
      <c r="D5" s="66">
        <v>2700</v>
      </c>
      <c r="E5" s="64"/>
      <c r="F5" s="67" t="s">
        <v>179</v>
      </c>
      <c r="G5" s="67" t="s">
        <v>75</v>
      </c>
      <c r="H5" s="74">
        <v>60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4380</v>
      </c>
      <c r="Y5" s="75" t="str">
        <f>IFERROR(IF(Q5="","",ROUNDDOWN(Q5/1000*R5*U5*V5*W5,0)),"-")</f>
        <v/>
      </c>
      <c r="Z5" s="73">
        <f>IFERROR(IF(H5="","",ROUNDDOWN(X5*$V$2,0)),"-")</f>
        <v>122640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1320</v>
      </c>
      <c r="D6" s="135">
        <v>2700</v>
      </c>
      <c r="E6" s="133"/>
      <c r="F6" s="82" t="s">
        <v>179</v>
      </c>
      <c r="G6" s="82" t="s">
        <v>75</v>
      </c>
      <c r="H6" s="84">
        <v>60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4380</v>
      </c>
      <c r="Y6" s="85" t="str">
        <f>IFERROR(IF(Q6="","",ROUNDDOWN(Q6/1000*R6*U6*V6*W6,0)),"-")</f>
        <v/>
      </c>
      <c r="Z6" s="94">
        <f>IFERROR(IF(H6="","",ROUNDDOWN(X6*$V$2,0)),"-")</f>
        <v>122640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1362</v>
      </c>
      <c r="D7" s="135">
        <v>2700</v>
      </c>
      <c r="E7" s="133"/>
      <c r="F7" s="82" t="s">
        <v>179</v>
      </c>
      <c r="G7" s="82" t="s">
        <v>75</v>
      </c>
      <c r="H7" s="84">
        <v>60</v>
      </c>
      <c r="I7" s="84">
        <v>2</v>
      </c>
      <c r="J7" s="84">
        <v>1</v>
      </c>
      <c r="K7" s="136">
        <f t="shared" ref="K7" si="3">+I7*J7</f>
        <v>2</v>
      </c>
      <c r="L7" s="133" t="s">
        <v>3511</v>
      </c>
      <c r="M7" s="162"/>
      <c r="N7" s="162"/>
      <c r="O7" s="163"/>
      <c r="P7" s="164"/>
      <c r="Q7" s="165"/>
      <c r="R7" s="137">
        <f>+I7</f>
        <v>2</v>
      </c>
      <c r="S7" s="170"/>
      <c r="T7" s="176" t="str">
        <f>IFERROR(IF(S7="","",R7*S7),"-")</f>
        <v/>
      </c>
      <c r="U7" s="94">
        <v>10</v>
      </c>
      <c r="V7" s="84">
        <v>365</v>
      </c>
      <c r="W7" s="85">
        <v>10</v>
      </c>
      <c r="X7" s="94">
        <f>IFERROR(IF(H7="","",ROUNDDOWN(H7/1000*K7*U7*V7*W7,0)),"-")</f>
        <v>4380</v>
      </c>
      <c r="Y7" s="85" t="str">
        <f>IFERROR(IF(Q7="","",ROUNDDOWN(Q7/1000*R7*U7*V7*W7,0)),"-")</f>
        <v/>
      </c>
      <c r="Z7" s="94">
        <f>IFERROR(IF(H7="","",ROUNDDOWN(X7*$V$2,0)),"-")</f>
        <v>122640</v>
      </c>
      <c r="AA7" s="85" t="str">
        <f>IFERROR(IF(Q7="","",ROUNDDOWN(Y7*$V$2,0)),"-")</f>
        <v/>
      </c>
      <c r="AB7" s="94" t="str">
        <f t="shared" ref="AB7" si="4">IFERROR(IF(Q7="","",ROUNDDOWN(X7-Y7,0)),"-")</f>
        <v/>
      </c>
      <c r="AC7" s="95" t="str">
        <f t="shared" ref="AC7" si="5">IFERROR(IF(Q7="","",ROUNDDOWN(Z7-AA7,0)),"-")</f>
        <v/>
      </c>
      <c r="AD7" s="178" t="str">
        <f t="shared" ref="AD7" si="6">IFERROR(IF(Q7="","",ROUNDDOWN(AB7*$AD$2,2)),"-")</f>
        <v/>
      </c>
    </row>
    <row r="8" spans="1:30" s="110" customFormat="1" ht="24.95" customHeight="1" x14ac:dyDescent="0.15">
      <c r="A8" s="133"/>
      <c r="B8" s="134"/>
      <c r="C8" s="134"/>
      <c r="D8" s="135"/>
      <c r="E8" s="133"/>
      <c r="F8" s="82"/>
      <c r="G8" s="82"/>
      <c r="H8" s="84"/>
      <c r="I8" s="84"/>
      <c r="J8" s="84"/>
      <c r="K8" s="136"/>
      <c r="L8" s="133"/>
      <c r="M8" s="173"/>
      <c r="N8" s="173"/>
      <c r="O8" s="134"/>
      <c r="P8" s="174"/>
      <c r="Q8" s="175"/>
      <c r="R8" s="137"/>
      <c r="S8" s="176"/>
      <c r="T8" s="176"/>
      <c r="U8" s="94"/>
      <c r="V8" s="84"/>
      <c r="W8" s="85"/>
      <c r="X8" s="94"/>
      <c r="Y8" s="85"/>
      <c r="Z8" s="94"/>
      <c r="AA8" s="85"/>
      <c r="AB8" s="94"/>
      <c r="AC8" s="95"/>
      <c r="AD8" s="85"/>
    </row>
    <row r="9" spans="1:30" s="110" customFormat="1" ht="24.95" customHeight="1" thickBot="1" x14ac:dyDescent="0.2">
      <c r="A9" s="97"/>
      <c r="B9" s="98"/>
      <c r="C9" s="98"/>
      <c r="D9" s="99"/>
      <c r="E9" s="97"/>
      <c r="F9" s="100"/>
      <c r="G9" s="100"/>
      <c r="H9" s="102"/>
      <c r="I9" s="102"/>
      <c r="J9" s="102"/>
      <c r="K9" s="157"/>
      <c r="L9" s="97"/>
      <c r="M9" s="104"/>
      <c r="N9" s="104"/>
      <c r="O9" s="98"/>
      <c r="P9" s="105"/>
      <c r="Q9" s="106"/>
      <c r="R9" s="158"/>
      <c r="S9" s="108"/>
      <c r="T9" s="108"/>
      <c r="U9" s="94"/>
      <c r="V9" s="84"/>
      <c r="W9" s="85"/>
      <c r="X9" s="109"/>
      <c r="Y9" s="103"/>
      <c r="Z9" s="109"/>
      <c r="AA9" s="103"/>
      <c r="AB9" s="109"/>
      <c r="AC9" s="159"/>
      <c r="AD9" s="103"/>
    </row>
    <row r="10" spans="1:30" ht="24.95" customHeight="1" thickBot="1" x14ac:dyDescent="0.2">
      <c r="M10" s="46"/>
      <c r="N10" s="46"/>
      <c r="O10" s="46"/>
      <c r="P10" s="46"/>
      <c r="Q10" s="46"/>
      <c r="R10" s="111"/>
      <c r="S10" s="251" t="s">
        <v>40</v>
      </c>
      <c r="T10" s="181" t="str">
        <f>IF(SUBTOTAL(9,T5:T9)=0,"",SUBTOTAL(9,T5:T9))</f>
        <v/>
      </c>
      <c r="U10" s="190"/>
      <c r="V10" s="191"/>
      <c r="W10" s="192"/>
      <c r="X10" s="182">
        <f t="shared" ref="X10:AD10" si="7">IF(SUBTOTAL(9,X5:X9)=0,"",SUBTOTAL(9,X5:X9))</f>
        <v>13140</v>
      </c>
      <c r="Y10" s="184" t="str">
        <f t="shared" si="7"/>
        <v/>
      </c>
      <c r="Z10" s="182">
        <f t="shared" si="7"/>
        <v>367920</v>
      </c>
      <c r="AA10" s="184" t="str">
        <f t="shared" si="7"/>
        <v/>
      </c>
      <c r="AB10" s="182" t="str">
        <f t="shared" si="7"/>
        <v/>
      </c>
      <c r="AC10" s="183" t="str">
        <f t="shared" si="7"/>
        <v/>
      </c>
      <c r="AD10" s="186" t="str">
        <f t="shared" si="7"/>
        <v/>
      </c>
    </row>
    <row r="11" spans="1:30" ht="24.95" customHeight="1" thickBot="1" x14ac:dyDescent="0.2">
      <c r="S11" s="262" t="s">
        <v>3544</v>
      </c>
      <c r="T11" s="264"/>
    </row>
    <row r="12" spans="1:30" ht="24.95" customHeight="1" thickTop="1" thickBot="1" x14ac:dyDescent="0.2">
      <c r="S12" s="265" t="s">
        <v>3545</v>
      </c>
      <c r="T12" s="268" t="str">
        <f>IF(T10="","",T10+T11)</f>
        <v/>
      </c>
    </row>
    <row r="13" spans="1:30" ht="24.95" customHeight="1" thickTop="1" x14ac:dyDescent="0.15"/>
  </sheetData>
  <sheetProtection algorithmName="SHA-512" hashValue="H8abklSPdNYHXm1rVg71NeAzPd8cPyYB5vO3rLEeuUzJSsivxplH0z5QuWTPLgKEfBB9PhAdHKwpAEv9HJaQGQ==" saltValue="p/P3m10WTjIk0NEam/cYRw==" spinCount="100000" sheet="1" objects="1" scenarios="1" autoFilter="0"/>
  <autoFilter ref="A4:AD1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7">
    <cfRule type="containsBlanks" dxfId="335" priority="6" stopIfTrue="1">
      <formula>LEN(TRIM(M5))=0</formula>
    </cfRule>
  </conditionalFormatting>
  <conditionalFormatting sqref="S5">
    <cfRule type="containsBlanks" dxfId="334" priority="3">
      <formula>LEN(TRIM(S5))=0</formula>
    </cfRule>
  </conditionalFormatting>
  <conditionalFormatting sqref="S6:S7 S10">
    <cfRule type="containsBlanks" dxfId="333" priority="2">
      <formula>LEN(TRIM(S6))=0</formula>
    </cfRule>
  </conditionalFormatting>
  <conditionalFormatting sqref="T11">
    <cfRule type="containsBlanks" dxfId="332" priority="1">
      <formula>LEN(TRIM(T11))=0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3E675-9EE9-42AF-9E2A-7F13F3CBCFF7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34</v>
      </c>
      <c r="D1" s="41" t="s">
        <v>1</v>
      </c>
      <c r="E1" s="42" t="s">
        <v>1366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1363</v>
      </c>
      <c r="D5" s="66">
        <v>2700</v>
      </c>
      <c r="E5" s="64" t="s">
        <v>735</v>
      </c>
      <c r="F5" s="67" t="s">
        <v>1367</v>
      </c>
      <c r="G5" s="67" t="s">
        <v>75</v>
      </c>
      <c r="H5" s="74">
        <v>25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912</v>
      </c>
      <c r="Y5" s="75" t="str">
        <f>IFERROR(IF(Q5="","",ROUNDDOWN(Q5/1000*R5*U5*V5*W5,0)),"-")</f>
        <v/>
      </c>
      <c r="Z5" s="73">
        <f>IFERROR(IF(H5="","",ROUNDDOWN(X5*$V$2,0)),"-")</f>
        <v>25536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1320</v>
      </c>
      <c r="D6" s="135">
        <v>2700</v>
      </c>
      <c r="E6" s="133" t="s">
        <v>735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912</v>
      </c>
      <c r="Y6" s="85" t="str">
        <f>IFERROR(IF(Q6="","",ROUNDDOWN(Q6/1000*R6*U6*V6*W6,0)),"-")</f>
        <v/>
      </c>
      <c r="Z6" s="94">
        <f>IFERROR(IF(H6="","",ROUNDDOWN(X6*$V$2,0)),"-")</f>
        <v>25536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1362</v>
      </c>
      <c r="D7" s="135">
        <v>2700</v>
      </c>
      <c r="E7" s="133" t="s">
        <v>735</v>
      </c>
      <c r="F7" s="82" t="s">
        <v>1367</v>
      </c>
      <c r="G7" s="82" t="s">
        <v>75</v>
      </c>
      <c r="H7" s="84">
        <v>25</v>
      </c>
      <c r="I7" s="84">
        <v>1</v>
      </c>
      <c r="J7" s="84">
        <v>1</v>
      </c>
      <c r="K7" s="136">
        <f t="shared" ref="K7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912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25536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722</v>
      </c>
      <c r="D8" s="135">
        <v>2700</v>
      </c>
      <c r="E8" s="133" t="s">
        <v>737</v>
      </c>
      <c r="F8" s="82" t="s">
        <v>113</v>
      </c>
      <c r="G8" s="82" t="s">
        <v>114</v>
      </c>
      <c r="H8" s="84">
        <v>22</v>
      </c>
      <c r="I8" s="84">
        <v>1</v>
      </c>
      <c r="J8" s="84">
        <v>1</v>
      </c>
      <c r="K8" s="136"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803</v>
      </c>
      <c r="Y8" s="85" t="str">
        <f t="shared" si="7"/>
        <v/>
      </c>
      <c r="Z8" s="94">
        <f t="shared" si="8"/>
        <v>22484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3539</v>
      </c>
      <c r="Y11" s="184" t="str">
        <f t="shared" si="13"/>
        <v/>
      </c>
      <c r="Z11" s="182">
        <f t="shared" si="13"/>
        <v>99092</v>
      </c>
      <c r="AA11" s="184" t="str">
        <f t="shared" si="13"/>
        <v/>
      </c>
      <c r="AB11" s="182" t="str">
        <f t="shared" si="13"/>
        <v/>
      </c>
      <c r="AC11" s="183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331" priority="6" stopIfTrue="1">
      <formula>LEN(TRIM(M5))=0</formula>
    </cfRule>
  </conditionalFormatting>
  <conditionalFormatting sqref="S5">
    <cfRule type="containsBlanks" dxfId="330" priority="3">
      <formula>LEN(TRIM(S5))=0</formula>
    </cfRule>
  </conditionalFormatting>
  <conditionalFormatting sqref="S6:S8 S11">
    <cfRule type="containsBlanks" dxfId="329" priority="2">
      <formula>LEN(TRIM(S6))=0</formula>
    </cfRule>
  </conditionalFormatting>
  <conditionalFormatting sqref="T12">
    <cfRule type="containsBlanks" dxfId="328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D3AB-DB58-4180-A4FE-58A3CE340071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35</v>
      </c>
      <c r="D1" s="41" t="s">
        <v>1</v>
      </c>
      <c r="E1" s="42" t="s">
        <v>1376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971</v>
      </c>
      <c r="D5" s="66">
        <v>2500</v>
      </c>
      <c r="E5" s="64" t="s">
        <v>1084</v>
      </c>
      <c r="F5" s="67" t="s">
        <v>36</v>
      </c>
      <c r="G5" s="67" t="s">
        <v>79</v>
      </c>
      <c r="H5" s="74">
        <v>42</v>
      </c>
      <c r="I5" s="74">
        <v>1</v>
      </c>
      <c r="J5" s="74">
        <v>2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3066</v>
      </c>
      <c r="Y5" s="75" t="str">
        <f>IFERROR(IF(Q5="","",ROUNDDOWN(Q5/1000*R5*U5*V5*W5,0)),"-")</f>
        <v/>
      </c>
      <c r="Z5" s="73">
        <f>IFERROR(IF(H5="","",ROUNDDOWN(X5*$V$2,0)),"-")</f>
        <v>85848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1368</v>
      </c>
      <c r="D6" s="135">
        <v>2500</v>
      </c>
      <c r="E6" s="133" t="s">
        <v>1372</v>
      </c>
      <c r="F6" s="82" t="s">
        <v>356</v>
      </c>
      <c r="G6" s="82" t="s">
        <v>1375</v>
      </c>
      <c r="H6" s="84">
        <v>27</v>
      </c>
      <c r="I6" s="84">
        <v>4</v>
      </c>
      <c r="J6" s="84">
        <v>1</v>
      </c>
      <c r="K6" s="136">
        <f>+I6*J6</f>
        <v>4</v>
      </c>
      <c r="L6" s="133" t="s">
        <v>3511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3942</v>
      </c>
      <c r="Y6" s="85" t="str">
        <f>IFERROR(IF(Q6="","",ROUNDDOWN(Q6/1000*R6*U6*V6*W6,0)),"-")</f>
        <v/>
      </c>
      <c r="Z6" s="94">
        <f>IFERROR(IF(H6="","",ROUNDDOWN(X6*$V$2,0)),"-")</f>
        <v>110376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1368</v>
      </c>
      <c r="D7" s="135">
        <v>2500</v>
      </c>
      <c r="E7" s="133" t="s">
        <v>1373</v>
      </c>
      <c r="F7" s="82" t="s">
        <v>44</v>
      </c>
      <c r="G7" s="82" t="s">
        <v>75</v>
      </c>
      <c r="H7" s="84">
        <v>40</v>
      </c>
      <c r="I7" s="84">
        <v>3</v>
      </c>
      <c r="J7" s="84">
        <v>1</v>
      </c>
      <c r="K7" s="136">
        <f t="shared" ref="K7:K13" si="3">+I7*J7</f>
        <v>3</v>
      </c>
      <c r="L7" s="133" t="s">
        <v>3511</v>
      </c>
      <c r="M7" s="162"/>
      <c r="N7" s="162"/>
      <c r="O7" s="163"/>
      <c r="P7" s="164"/>
      <c r="Q7" s="165"/>
      <c r="R7" s="137">
        <f t="shared" ref="R7:R13" si="4">+I7</f>
        <v>3</v>
      </c>
      <c r="S7" s="170"/>
      <c r="T7" s="176" t="str">
        <f t="shared" ref="T7:T13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13" si="6">IFERROR(IF(H7="","",ROUNDDOWN(H7/1000*K7*U7*V7*W7,0)),"-")</f>
        <v>4380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122640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1299</v>
      </c>
      <c r="D8" s="135">
        <v>2500</v>
      </c>
      <c r="E8" s="133" t="s">
        <v>1374</v>
      </c>
      <c r="F8" s="82" t="s">
        <v>504</v>
      </c>
      <c r="G8" s="82" t="s">
        <v>75</v>
      </c>
      <c r="H8" s="84">
        <v>13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949</v>
      </c>
      <c r="Y8" s="85" t="str">
        <f t="shared" si="7"/>
        <v/>
      </c>
      <c r="Z8" s="94">
        <f t="shared" si="8"/>
        <v>26572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1369</v>
      </c>
      <c r="D9" s="135">
        <v>2500</v>
      </c>
      <c r="E9" s="133" t="s">
        <v>991</v>
      </c>
      <c r="F9" s="82" t="s">
        <v>173</v>
      </c>
      <c r="G9" s="82" t="s">
        <v>226</v>
      </c>
      <c r="H9" s="84">
        <v>22</v>
      </c>
      <c r="I9" s="84">
        <v>1</v>
      </c>
      <c r="J9" s="84">
        <v>2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365</v>
      </c>
      <c r="W9" s="85">
        <v>10</v>
      </c>
      <c r="X9" s="94">
        <f t="shared" si="6"/>
        <v>1606</v>
      </c>
      <c r="Y9" s="85" t="str">
        <f t="shared" si="7"/>
        <v/>
      </c>
      <c r="Z9" s="94">
        <f t="shared" si="8"/>
        <v>44968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1370</v>
      </c>
      <c r="D10" s="135">
        <v>2500</v>
      </c>
      <c r="E10" s="133" t="s">
        <v>1374</v>
      </c>
      <c r="F10" s="82" t="s">
        <v>504</v>
      </c>
      <c r="G10" s="82" t="s">
        <v>75</v>
      </c>
      <c r="H10" s="84">
        <v>13</v>
      </c>
      <c r="I10" s="84">
        <v>2</v>
      </c>
      <c r="J10" s="84">
        <v>1</v>
      </c>
      <c r="K10" s="136">
        <f t="shared" si="3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10</v>
      </c>
      <c r="V10" s="84">
        <v>365</v>
      </c>
      <c r="W10" s="85">
        <v>10</v>
      </c>
      <c r="X10" s="94">
        <f t="shared" si="6"/>
        <v>949</v>
      </c>
      <c r="Y10" s="85" t="str">
        <f t="shared" si="7"/>
        <v/>
      </c>
      <c r="Z10" s="94">
        <f t="shared" si="8"/>
        <v>26572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970</v>
      </c>
      <c r="D11" s="135">
        <v>2500</v>
      </c>
      <c r="E11" s="133" t="s">
        <v>1084</v>
      </c>
      <c r="F11" s="82" t="s">
        <v>36</v>
      </c>
      <c r="G11" s="82" t="s">
        <v>79</v>
      </c>
      <c r="H11" s="84">
        <v>42</v>
      </c>
      <c r="I11" s="84">
        <v>1</v>
      </c>
      <c r="J11" s="84">
        <v>2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365</v>
      </c>
      <c r="W11" s="85">
        <v>10</v>
      </c>
      <c r="X11" s="94">
        <f t="shared" si="6"/>
        <v>3066</v>
      </c>
      <c r="Y11" s="85" t="str">
        <f t="shared" si="7"/>
        <v/>
      </c>
      <c r="Z11" s="94">
        <f t="shared" si="8"/>
        <v>85848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1371</v>
      </c>
      <c r="D12" s="135">
        <v>2500</v>
      </c>
      <c r="E12" s="133" t="s">
        <v>1372</v>
      </c>
      <c r="F12" s="82" t="s">
        <v>356</v>
      </c>
      <c r="G12" s="82" t="s">
        <v>1375</v>
      </c>
      <c r="H12" s="179">
        <v>27</v>
      </c>
      <c r="I12" s="84">
        <v>2</v>
      </c>
      <c r="J12" s="84">
        <v>1</v>
      </c>
      <c r="K12" s="136">
        <f t="shared" si="3"/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10</v>
      </c>
      <c r="V12" s="84">
        <v>365</v>
      </c>
      <c r="W12" s="85">
        <v>10</v>
      </c>
      <c r="X12" s="94">
        <f t="shared" si="6"/>
        <v>1971</v>
      </c>
      <c r="Y12" s="85" t="str">
        <f t="shared" si="7"/>
        <v/>
      </c>
      <c r="Z12" s="94">
        <f t="shared" si="8"/>
        <v>55188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1371</v>
      </c>
      <c r="D13" s="135">
        <v>2500</v>
      </c>
      <c r="E13" s="133" t="s">
        <v>1373</v>
      </c>
      <c r="F13" s="82" t="s">
        <v>44</v>
      </c>
      <c r="G13" s="82" t="s">
        <v>75</v>
      </c>
      <c r="H13" s="84">
        <v>40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10</v>
      </c>
      <c r="V13" s="84">
        <v>365</v>
      </c>
      <c r="W13" s="85">
        <v>10</v>
      </c>
      <c r="X13" s="94">
        <f t="shared" si="6"/>
        <v>2920</v>
      </c>
      <c r="Y13" s="85" t="str">
        <f t="shared" si="7"/>
        <v/>
      </c>
      <c r="Z13" s="94">
        <f t="shared" si="8"/>
        <v>81760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/>
      <c r="B14" s="134"/>
      <c r="C14" s="134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193" t="str">
        <f>IF(SUBTOTAL(9,T5:T15)=0,"",SUBTOTAL(9,T5:T15))</f>
        <v/>
      </c>
      <c r="U16" s="194"/>
      <c r="V16" s="195"/>
      <c r="W16" s="196"/>
      <c r="X16" s="197">
        <f t="shared" ref="X16:AD16" si="13">IF(SUBTOTAL(9,X5:X15)=0,"",SUBTOTAL(9,X5:X15))</f>
        <v>22849</v>
      </c>
      <c r="Y16" s="198" t="str">
        <f t="shared" si="13"/>
        <v/>
      </c>
      <c r="Z16" s="197">
        <f t="shared" si="13"/>
        <v>639772</v>
      </c>
      <c r="AA16" s="198" t="str">
        <f t="shared" si="13"/>
        <v/>
      </c>
      <c r="AB16" s="197" t="str">
        <f t="shared" si="13"/>
        <v/>
      </c>
      <c r="AC16" s="226" t="str">
        <f t="shared" si="13"/>
        <v/>
      </c>
      <c r="AD16" s="200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iziq7LMpKeMYPZDhzJ/nFv++qH4lQuKjOePH0Wyrtx2l18JkPL4XyhCF86Q1zCzx0vsDnLM5rPnlCKrB1Egzgw==" saltValue="oXfbaZffy7dvDF9L7FMXMQ==" spinCount="100000" sheet="1" objects="1" scenarios="1" autoFilter="0"/>
  <autoFilter ref="A4:AD1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327" priority="6" stopIfTrue="1">
      <formula>LEN(TRIM(M5))=0</formula>
    </cfRule>
  </conditionalFormatting>
  <conditionalFormatting sqref="S5">
    <cfRule type="containsBlanks" dxfId="326" priority="3">
      <formula>LEN(TRIM(S5))=0</formula>
    </cfRule>
  </conditionalFormatting>
  <conditionalFormatting sqref="S16 S6:S13">
    <cfRule type="containsBlanks" dxfId="325" priority="2">
      <formula>LEN(TRIM(S6))=0</formula>
    </cfRule>
  </conditionalFormatting>
  <conditionalFormatting sqref="T17">
    <cfRule type="containsBlanks" dxfId="324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9EADD-214C-4DD4-B729-528C532D3415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36</v>
      </c>
      <c r="D1" s="41" t="s">
        <v>1</v>
      </c>
      <c r="E1" s="42" t="s">
        <v>1379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1363</v>
      </c>
      <c r="D5" s="66">
        <v>2700</v>
      </c>
      <c r="E5" s="64" t="s">
        <v>734</v>
      </c>
      <c r="F5" s="67" t="s">
        <v>1377</v>
      </c>
      <c r="G5" s="67" t="s">
        <v>1378</v>
      </c>
      <c r="H5" s="74">
        <v>60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2190</v>
      </c>
      <c r="Y5" s="75" t="str">
        <f>IFERROR(IF(Q5="","",ROUNDDOWN(Q5/1000*R5*U5*V5*W5,0)),"-")</f>
        <v/>
      </c>
      <c r="Z5" s="73">
        <f>IFERROR(IF(H5="","",ROUNDDOWN(X5*$V$2,0)),"-")</f>
        <v>61320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1361</v>
      </c>
      <c r="D6" s="135">
        <v>2700</v>
      </c>
      <c r="E6" s="133" t="s">
        <v>734</v>
      </c>
      <c r="F6" s="82" t="s">
        <v>1377</v>
      </c>
      <c r="G6" s="82" t="s">
        <v>1378</v>
      </c>
      <c r="H6" s="84">
        <v>60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2190</v>
      </c>
      <c r="Y6" s="85" t="str">
        <f>IFERROR(IF(Q6="","",ROUNDDOWN(Q6/1000*R6*U6*V6*W6,0)),"-")</f>
        <v/>
      </c>
      <c r="Z6" s="94">
        <f>IFERROR(IF(H6="","",ROUNDDOWN(X6*$V$2,0)),"-")</f>
        <v>61320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1362</v>
      </c>
      <c r="D7" s="135">
        <v>2700</v>
      </c>
      <c r="E7" s="133" t="s">
        <v>734</v>
      </c>
      <c r="F7" s="82" t="s">
        <v>1377</v>
      </c>
      <c r="G7" s="82" t="s">
        <v>1378</v>
      </c>
      <c r="H7" s="84">
        <v>60</v>
      </c>
      <c r="I7" s="84">
        <v>1</v>
      </c>
      <c r="J7" s="84">
        <v>1</v>
      </c>
      <c r="K7" s="136">
        <f t="shared" ref="K7:K8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2190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61320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500</v>
      </c>
      <c r="D8" s="135">
        <v>2700</v>
      </c>
      <c r="E8" s="133" t="s">
        <v>736</v>
      </c>
      <c r="F8" s="82" t="s">
        <v>113</v>
      </c>
      <c r="G8" s="82" t="s">
        <v>114</v>
      </c>
      <c r="H8" s="84">
        <v>22</v>
      </c>
      <c r="I8" s="84">
        <v>1</v>
      </c>
      <c r="J8" s="84">
        <v>1</v>
      </c>
      <c r="K8" s="136">
        <f t="shared" si="3"/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803</v>
      </c>
      <c r="Y8" s="85" t="str">
        <f t="shared" si="7"/>
        <v/>
      </c>
      <c r="Z8" s="94">
        <f t="shared" si="8"/>
        <v>22484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7373</v>
      </c>
      <c r="Y11" s="184" t="str">
        <f t="shared" si="13"/>
        <v/>
      </c>
      <c r="Z11" s="182">
        <f t="shared" si="13"/>
        <v>206444</v>
      </c>
      <c r="AA11" s="184" t="str">
        <f t="shared" si="13"/>
        <v/>
      </c>
      <c r="AB11" s="182" t="str">
        <f t="shared" si="13"/>
        <v/>
      </c>
      <c r="AC11" s="183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mrwI+x/pSjYv6k8ONNI0D28N4qXOoq2I0F8Mra9/hhvl21CB83EVDtATdK2xcVc3ykKgMd6UnMgBHuVJfmvn3g==" saltValue="OlaGF/OR2juKrj9v+TFKnw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323" priority="6" stopIfTrue="1">
      <formula>LEN(TRIM(M5))=0</formula>
    </cfRule>
  </conditionalFormatting>
  <conditionalFormatting sqref="S5">
    <cfRule type="containsBlanks" dxfId="322" priority="3">
      <formula>LEN(TRIM(S5))=0</formula>
    </cfRule>
  </conditionalFormatting>
  <conditionalFormatting sqref="S6:S8 S11">
    <cfRule type="containsBlanks" dxfId="321" priority="2">
      <formula>LEN(TRIM(S6))=0</formula>
    </cfRule>
  </conditionalFormatting>
  <conditionalFormatting sqref="T12">
    <cfRule type="containsBlanks" dxfId="320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BA41-6A44-4ACC-A10D-41B29462E50B}">
  <sheetPr>
    <pageSetUpPr fitToPage="1"/>
  </sheetPr>
  <dimension ref="A1:AD13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37</v>
      </c>
      <c r="D1" s="41" t="s">
        <v>1</v>
      </c>
      <c r="E1" s="42" t="s">
        <v>1380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1363</v>
      </c>
      <c r="D5" s="66">
        <v>3300</v>
      </c>
      <c r="E5" s="64" t="s">
        <v>376</v>
      </c>
      <c r="F5" s="67" t="s">
        <v>24</v>
      </c>
      <c r="G5" s="67" t="s">
        <v>74</v>
      </c>
      <c r="H5" s="74">
        <v>42</v>
      </c>
      <c r="I5" s="74">
        <v>4</v>
      </c>
      <c r="J5" s="74">
        <v>1</v>
      </c>
      <c r="K5" s="127">
        <f>+I5*J5</f>
        <v>4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6132</v>
      </c>
      <c r="Y5" s="75" t="str">
        <f>IFERROR(IF(Q5="","",ROUNDDOWN(Q5/1000*R5*U5*V5*W5,0)),"-")</f>
        <v/>
      </c>
      <c r="Z5" s="73">
        <f>IFERROR(IF(H5="","",ROUNDDOWN(X5*$V$2,0)),"-")</f>
        <v>171696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1362</v>
      </c>
      <c r="D6" s="135">
        <v>3300</v>
      </c>
      <c r="E6" s="133" t="s">
        <v>376</v>
      </c>
      <c r="F6" s="82" t="s">
        <v>24</v>
      </c>
      <c r="G6" s="82" t="s">
        <v>74</v>
      </c>
      <c r="H6" s="84">
        <v>42</v>
      </c>
      <c r="I6" s="84">
        <v>4</v>
      </c>
      <c r="J6" s="84">
        <v>1</v>
      </c>
      <c r="K6" s="136">
        <f>+I6*J6</f>
        <v>4</v>
      </c>
      <c r="L6" s="133" t="s">
        <v>3511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6132</v>
      </c>
      <c r="Y6" s="85" t="str">
        <f>IFERROR(IF(Q6="","",ROUNDDOWN(Q6/1000*R6*U6*V6*W6,0)),"-")</f>
        <v/>
      </c>
      <c r="Z6" s="94">
        <f>IFERROR(IF(H6="","",ROUNDDOWN(X6*$V$2,0)),"-")</f>
        <v>171696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500</v>
      </c>
      <c r="D7" s="135">
        <v>2400</v>
      </c>
      <c r="E7" s="133" t="s">
        <v>1381</v>
      </c>
      <c r="F7" s="82" t="s">
        <v>1382</v>
      </c>
      <c r="G7" s="82" t="s">
        <v>75</v>
      </c>
      <c r="H7" s="84">
        <v>10</v>
      </c>
      <c r="I7" s="84">
        <v>2</v>
      </c>
      <c r="J7" s="84">
        <v>2</v>
      </c>
      <c r="K7" s="136">
        <f t="shared" ref="K7" si="3">+I7*J7</f>
        <v>4</v>
      </c>
      <c r="L7" s="133" t="s">
        <v>3511</v>
      </c>
      <c r="M7" s="162"/>
      <c r="N7" s="162"/>
      <c r="O7" s="163"/>
      <c r="P7" s="164"/>
      <c r="Q7" s="165"/>
      <c r="R7" s="137">
        <f>+I7</f>
        <v>2</v>
      </c>
      <c r="S7" s="170"/>
      <c r="T7" s="176" t="str">
        <f>IFERROR(IF(S7="","",R7*S7),"-")</f>
        <v/>
      </c>
      <c r="U7" s="94">
        <v>10</v>
      </c>
      <c r="V7" s="84">
        <v>365</v>
      </c>
      <c r="W7" s="85">
        <v>10</v>
      </c>
      <c r="X7" s="94">
        <f>IFERROR(IF(H7="","",ROUNDDOWN(H7/1000*K7*U7*V7*W7,0)),"-")</f>
        <v>1460</v>
      </c>
      <c r="Y7" s="85" t="str">
        <f>IFERROR(IF(Q7="","",ROUNDDOWN(Q7/1000*R7*U7*V7*W7,0)),"-")</f>
        <v/>
      </c>
      <c r="Z7" s="94">
        <f>IFERROR(IF(H7="","",ROUNDDOWN(X7*$V$2,0)),"-")</f>
        <v>40880</v>
      </c>
      <c r="AA7" s="85" t="str">
        <f>IFERROR(IF(Q7="","",ROUNDDOWN(Y7*$V$2,0)),"-")</f>
        <v/>
      </c>
      <c r="AB7" s="94" t="str">
        <f t="shared" ref="AB7" si="4">IFERROR(IF(Q7="","",ROUNDDOWN(X7-Y7,0)),"-")</f>
        <v/>
      </c>
      <c r="AC7" s="95" t="str">
        <f t="shared" ref="AC7" si="5">IFERROR(IF(Q7="","",ROUNDDOWN(Z7-AA7,0)),"-")</f>
        <v/>
      </c>
      <c r="AD7" s="178" t="str">
        <f t="shared" ref="AD7" si="6">IFERROR(IF(Q7="","",ROUNDDOWN(AB7*$AD$2,2)),"-")</f>
        <v/>
      </c>
    </row>
    <row r="8" spans="1:30" s="110" customFormat="1" ht="24.95" customHeight="1" x14ac:dyDescent="0.15">
      <c r="A8" s="133"/>
      <c r="B8" s="134"/>
      <c r="C8" s="134"/>
      <c r="D8" s="135"/>
      <c r="E8" s="133"/>
      <c r="F8" s="82"/>
      <c r="G8" s="82"/>
      <c r="H8" s="84"/>
      <c r="I8" s="84"/>
      <c r="J8" s="84"/>
      <c r="K8" s="136"/>
      <c r="L8" s="133"/>
      <c r="M8" s="173"/>
      <c r="N8" s="173"/>
      <c r="O8" s="134"/>
      <c r="P8" s="174"/>
      <c r="Q8" s="175"/>
      <c r="R8" s="137"/>
      <c r="S8" s="176"/>
      <c r="T8" s="176"/>
      <c r="U8" s="94"/>
      <c r="V8" s="84"/>
      <c r="W8" s="85"/>
      <c r="X8" s="94"/>
      <c r="Y8" s="85"/>
      <c r="Z8" s="94"/>
      <c r="AA8" s="85"/>
      <c r="AB8" s="94"/>
      <c r="AC8" s="95"/>
      <c r="AD8" s="85"/>
    </row>
    <row r="9" spans="1:30" s="110" customFormat="1" ht="24.95" customHeight="1" thickBot="1" x14ac:dyDescent="0.2">
      <c r="A9" s="97"/>
      <c r="B9" s="98"/>
      <c r="C9" s="98"/>
      <c r="D9" s="99"/>
      <c r="E9" s="97"/>
      <c r="F9" s="100"/>
      <c r="G9" s="100"/>
      <c r="H9" s="102"/>
      <c r="I9" s="102"/>
      <c r="J9" s="102"/>
      <c r="K9" s="157"/>
      <c r="L9" s="97"/>
      <c r="M9" s="104"/>
      <c r="N9" s="104"/>
      <c r="O9" s="98"/>
      <c r="P9" s="105"/>
      <c r="Q9" s="106"/>
      <c r="R9" s="158"/>
      <c r="S9" s="108"/>
      <c r="T9" s="108"/>
      <c r="U9" s="94"/>
      <c r="V9" s="84"/>
      <c r="W9" s="85"/>
      <c r="X9" s="109"/>
      <c r="Y9" s="103"/>
      <c r="Z9" s="109"/>
      <c r="AA9" s="103"/>
      <c r="AB9" s="109"/>
      <c r="AC9" s="159"/>
      <c r="AD9" s="103"/>
    </row>
    <row r="10" spans="1:30" ht="24.95" customHeight="1" thickBot="1" x14ac:dyDescent="0.2">
      <c r="M10" s="46"/>
      <c r="N10" s="46"/>
      <c r="O10" s="46"/>
      <c r="P10" s="46"/>
      <c r="Q10" s="46"/>
      <c r="R10" s="111"/>
      <c r="S10" s="251" t="s">
        <v>40</v>
      </c>
      <c r="T10" s="181" t="str">
        <f>IF(SUBTOTAL(9,T5:T9)=0,"",SUBTOTAL(9,T5:T9))</f>
        <v/>
      </c>
      <c r="U10" s="190"/>
      <c r="V10" s="191"/>
      <c r="W10" s="192"/>
      <c r="X10" s="182">
        <f t="shared" ref="X10:AD10" si="7">IF(SUBTOTAL(9,X5:X9)=0,"",SUBTOTAL(9,X5:X9))</f>
        <v>13724</v>
      </c>
      <c r="Y10" s="184" t="str">
        <f t="shared" si="7"/>
        <v/>
      </c>
      <c r="Z10" s="182">
        <f t="shared" si="7"/>
        <v>384272</v>
      </c>
      <c r="AA10" s="184" t="str">
        <f t="shared" si="7"/>
        <v/>
      </c>
      <c r="AB10" s="182" t="str">
        <f t="shared" si="7"/>
        <v/>
      </c>
      <c r="AC10" s="183" t="str">
        <f t="shared" si="7"/>
        <v/>
      </c>
      <c r="AD10" s="186" t="str">
        <f t="shared" si="7"/>
        <v/>
      </c>
    </row>
    <row r="11" spans="1:30" ht="24.95" customHeight="1" thickBot="1" x14ac:dyDescent="0.2">
      <c r="S11" s="262" t="s">
        <v>3544</v>
      </c>
      <c r="T11" s="264"/>
    </row>
    <row r="12" spans="1:30" ht="24.95" customHeight="1" thickTop="1" thickBot="1" x14ac:dyDescent="0.2">
      <c r="S12" s="265" t="s">
        <v>3545</v>
      </c>
      <c r="T12" s="268" t="str">
        <f>IF(T10="","",T10+T11)</f>
        <v/>
      </c>
    </row>
    <row r="13" spans="1:30" ht="24.95" customHeight="1" thickTop="1" x14ac:dyDescent="0.15"/>
  </sheetData>
  <sheetProtection algorithmName="SHA-512" hashValue="y2VBcS7iM6RSqqRoC3gvX9jKBxQ651t9/SUPXt5ItKEQlGaL6pGKCJwgkZZZ/vskmBPXPWf7phrzPl9v/da6bA==" saltValue="D/q0OnwG4FuPX0+XuxWx1A==" spinCount="100000" sheet="1" objects="1" scenarios="1" autoFilter="0"/>
  <autoFilter ref="A4:AD1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7">
    <cfRule type="containsBlanks" dxfId="319" priority="6" stopIfTrue="1">
      <formula>LEN(TRIM(M5))=0</formula>
    </cfRule>
  </conditionalFormatting>
  <conditionalFormatting sqref="S5">
    <cfRule type="containsBlanks" dxfId="318" priority="3">
      <formula>LEN(TRIM(S5))=0</formula>
    </cfRule>
  </conditionalFormatting>
  <conditionalFormatting sqref="S6:S7 S10">
    <cfRule type="containsBlanks" dxfId="317" priority="2">
      <formula>LEN(TRIM(S6))=0</formula>
    </cfRule>
  </conditionalFormatting>
  <conditionalFormatting sqref="T11">
    <cfRule type="containsBlanks" dxfId="316" priority="1">
      <formula>LEN(TRIM(T11))=0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D6B9-1F1A-4919-A73B-493C6B398EF0}">
  <sheetPr>
    <pageSetUpPr fitToPage="1"/>
  </sheetPr>
  <dimension ref="A1:AD208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2</v>
      </c>
      <c r="D1" s="41" t="s">
        <v>1</v>
      </c>
      <c r="E1" s="42" t="s">
        <v>34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35</v>
      </c>
      <c r="D5" s="66">
        <v>4600</v>
      </c>
      <c r="E5" s="64" t="s">
        <v>289</v>
      </c>
      <c r="F5" s="67" t="s">
        <v>36</v>
      </c>
      <c r="G5" s="67" t="s">
        <v>37</v>
      </c>
      <c r="H5" s="74">
        <v>42</v>
      </c>
      <c r="I5" s="74">
        <v>20</v>
      </c>
      <c r="J5" s="74">
        <v>2</v>
      </c>
      <c r="K5" s="127">
        <f>+I5*J5</f>
        <v>40</v>
      </c>
      <c r="L5" s="64" t="s">
        <v>3512</v>
      </c>
      <c r="M5" s="1"/>
      <c r="N5" s="1"/>
      <c r="O5" s="2"/>
      <c r="P5" s="3"/>
      <c r="Q5" s="4"/>
      <c r="R5" s="128">
        <f>+I5</f>
        <v>20</v>
      </c>
      <c r="S5" s="5"/>
      <c r="T5" s="246" t="str">
        <f>IFERROR(IF(S5="","",R5*S5),"-")</f>
        <v/>
      </c>
      <c r="U5" s="73">
        <v>2</v>
      </c>
      <c r="V5" s="74">
        <v>310</v>
      </c>
      <c r="W5" s="75">
        <v>10</v>
      </c>
      <c r="X5" s="129">
        <f>IFERROR(IF(H5="","",ROUNDDOWN(H5/1000*K5*U5*V5*W5,0)),"-")</f>
        <v>10416</v>
      </c>
      <c r="Y5" s="130" t="str">
        <f>IFERROR(IF(Q5="","",ROUNDDOWN(Q5/1000*R5*U5*V5*W5,0)),"-")</f>
        <v/>
      </c>
      <c r="Z5" s="131">
        <f>IFERROR(IF(H5="","",ROUNDDOWN(X5*$V$2,0)),"-")</f>
        <v>291648</v>
      </c>
      <c r="AA5" s="128" t="str">
        <f>IFERROR(IF(Q5="","",ROUNDDOWN(Y5*$V$2,0)),"-")</f>
        <v/>
      </c>
      <c r="AB5" s="131" t="str">
        <f>IFERROR(IF(Q5="","",ROUNDDOWN(X5-Y5,0)),"-")</f>
        <v/>
      </c>
      <c r="AC5" s="132" t="str">
        <f>IFERROR(IF(Q5="","",ROUNDDOWN(Z5-AA5,0)),"-")</f>
        <v/>
      </c>
      <c r="AD5" s="77" t="str">
        <f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35</v>
      </c>
      <c r="D6" s="135">
        <v>4600</v>
      </c>
      <c r="E6" s="133" t="s">
        <v>290</v>
      </c>
      <c r="F6" s="82" t="s">
        <v>36</v>
      </c>
      <c r="G6" s="82" t="s">
        <v>38</v>
      </c>
      <c r="H6" s="84">
        <v>42</v>
      </c>
      <c r="I6" s="84">
        <v>3</v>
      </c>
      <c r="J6" s="84">
        <v>2</v>
      </c>
      <c r="K6" s="136">
        <f>+I6*J6</f>
        <v>6</v>
      </c>
      <c r="L6" s="133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2</v>
      </c>
      <c r="V6" s="84">
        <v>310</v>
      </c>
      <c r="W6" s="85">
        <v>10</v>
      </c>
      <c r="X6" s="138">
        <f>IFERROR(IF(H6="","",ROUNDDOWN(H6/1000*K6*U6*V6*W6,0)),"-")</f>
        <v>1562</v>
      </c>
      <c r="Y6" s="137" t="str">
        <f>IFERROR(IF(Q6="","",ROUNDDOWN(Q6/1000*R6*U6*V6*W6,0)),"-")</f>
        <v/>
      </c>
      <c r="Z6" s="138">
        <f>IFERROR(IF(H6="","",ROUNDDOWN(X6*$V$2,0)),"-")</f>
        <v>43736</v>
      </c>
      <c r="AA6" s="137" t="str">
        <f>IFERROR(IF(Q6="","",ROUNDDOWN(Y6*$V$2,0)),"-")</f>
        <v/>
      </c>
      <c r="AB6" s="138" t="str">
        <f>IFERROR(IF(Q6="","",ROUNDDOWN(X6-Y6,0)),"-")</f>
        <v/>
      </c>
      <c r="AC6" s="139" t="str">
        <f>IFERROR(IF(Q6="","",ROUNDDOWN(Z6-AA6,0)),"-")</f>
        <v/>
      </c>
      <c r="AD6" s="96" t="str">
        <f>IFERROR(IF(Q6="","",ROUNDDOWN(AB6*$AD$2,2)),"-")</f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39</v>
      </c>
      <c r="D7" s="135">
        <v>4600</v>
      </c>
      <c r="E7" s="133" t="s">
        <v>289</v>
      </c>
      <c r="F7" s="82" t="s">
        <v>36</v>
      </c>
      <c r="G7" s="82" t="s">
        <v>37</v>
      </c>
      <c r="H7" s="84">
        <v>42</v>
      </c>
      <c r="I7" s="84">
        <v>11</v>
      </c>
      <c r="J7" s="84">
        <v>2</v>
      </c>
      <c r="K7" s="136">
        <f t="shared" ref="K7:K70" si="0">+I7*J7</f>
        <v>22</v>
      </c>
      <c r="L7" s="133" t="s">
        <v>3511</v>
      </c>
      <c r="M7" s="162"/>
      <c r="N7" s="162"/>
      <c r="O7" s="163"/>
      <c r="P7" s="164"/>
      <c r="Q7" s="165"/>
      <c r="R7" s="137">
        <f t="shared" ref="R7:R70" si="1">+I7</f>
        <v>11</v>
      </c>
      <c r="S7" s="170"/>
      <c r="T7" s="176" t="str">
        <f t="shared" ref="T7:T70" si="2">IFERROR(IF(S7="","",R7*S7),"-")</f>
        <v/>
      </c>
      <c r="U7" s="94">
        <v>2</v>
      </c>
      <c r="V7" s="84">
        <v>310</v>
      </c>
      <c r="W7" s="85">
        <v>10</v>
      </c>
      <c r="X7" s="138">
        <f t="shared" ref="X7:X70" si="3">IFERROR(IF(H7="","",ROUNDDOWN(H7/1000*K7*U7*V7*W7,0)),"-")</f>
        <v>5728</v>
      </c>
      <c r="Y7" s="137" t="str">
        <f t="shared" ref="Y7:Y70" si="4">IFERROR(IF(Q7="","",ROUNDDOWN(Q7/1000*R7*U7*V7*W7,0)),"-")</f>
        <v/>
      </c>
      <c r="Z7" s="138">
        <f t="shared" ref="Z7:Z70" si="5">IFERROR(IF(H7="","",ROUNDDOWN(X7*$V$2,0)),"-")</f>
        <v>160384</v>
      </c>
      <c r="AA7" s="137" t="str">
        <f t="shared" ref="AA7:AA70" si="6">IFERROR(IF(Q7="","",ROUNDDOWN(Y7*$V$2,0)),"-")</f>
        <v/>
      </c>
      <c r="AB7" s="138" t="str">
        <f t="shared" ref="AB7:AB70" si="7">IFERROR(IF(Q7="","",ROUNDDOWN(X7-Y7,0)),"-")</f>
        <v/>
      </c>
      <c r="AC7" s="139" t="str">
        <f t="shared" ref="AC7:AC70" si="8">IFERROR(IF(Q7="","",ROUNDDOWN(Z7-AA7,0)),"-")</f>
        <v/>
      </c>
      <c r="AD7" s="96" t="str">
        <f t="shared" ref="AD7:AD70" si="9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39</v>
      </c>
      <c r="D8" s="135">
        <v>4600</v>
      </c>
      <c r="E8" s="133" t="s">
        <v>290</v>
      </c>
      <c r="F8" s="82" t="s">
        <v>36</v>
      </c>
      <c r="G8" s="82" t="s">
        <v>38</v>
      </c>
      <c r="H8" s="84">
        <v>42</v>
      </c>
      <c r="I8" s="84">
        <v>2</v>
      </c>
      <c r="J8" s="84">
        <v>2</v>
      </c>
      <c r="K8" s="136">
        <f t="shared" si="0"/>
        <v>4</v>
      </c>
      <c r="L8" s="133" t="s">
        <v>3511</v>
      </c>
      <c r="M8" s="162"/>
      <c r="N8" s="162"/>
      <c r="O8" s="163"/>
      <c r="P8" s="164"/>
      <c r="Q8" s="165"/>
      <c r="R8" s="137">
        <f t="shared" si="1"/>
        <v>2</v>
      </c>
      <c r="S8" s="170"/>
      <c r="T8" s="176" t="str">
        <f t="shared" si="2"/>
        <v/>
      </c>
      <c r="U8" s="94">
        <v>2</v>
      </c>
      <c r="V8" s="84">
        <v>310</v>
      </c>
      <c r="W8" s="85">
        <v>10</v>
      </c>
      <c r="X8" s="138">
        <f t="shared" si="3"/>
        <v>1041</v>
      </c>
      <c r="Y8" s="137" t="str">
        <f t="shared" si="4"/>
        <v/>
      </c>
      <c r="Z8" s="138">
        <f t="shared" si="5"/>
        <v>29148</v>
      </c>
      <c r="AA8" s="137" t="str">
        <f t="shared" si="6"/>
        <v/>
      </c>
      <c r="AB8" s="138" t="str">
        <f t="shared" si="7"/>
        <v/>
      </c>
      <c r="AC8" s="139" t="str">
        <f t="shared" si="8"/>
        <v/>
      </c>
      <c r="AD8" s="96" t="str">
        <f t="shared" si="9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41</v>
      </c>
      <c r="D9" s="135">
        <v>4600</v>
      </c>
      <c r="E9" s="133" t="s">
        <v>289</v>
      </c>
      <c r="F9" s="82" t="s">
        <v>36</v>
      </c>
      <c r="G9" s="82" t="s">
        <v>37</v>
      </c>
      <c r="H9" s="84">
        <v>42</v>
      </c>
      <c r="I9" s="84">
        <v>4</v>
      </c>
      <c r="J9" s="84">
        <v>2</v>
      </c>
      <c r="K9" s="136">
        <f t="shared" si="0"/>
        <v>8</v>
      </c>
      <c r="L9" s="133" t="s">
        <v>3511</v>
      </c>
      <c r="M9" s="162"/>
      <c r="N9" s="162"/>
      <c r="O9" s="163"/>
      <c r="P9" s="164"/>
      <c r="Q9" s="165"/>
      <c r="R9" s="137">
        <f t="shared" si="1"/>
        <v>4</v>
      </c>
      <c r="S9" s="170"/>
      <c r="T9" s="176" t="str">
        <f t="shared" si="2"/>
        <v/>
      </c>
      <c r="U9" s="94">
        <v>2</v>
      </c>
      <c r="V9" s="84">
        <v>310</v>
      </c>
      <c r="W9" s="85">
        <v>10</v>
      </c>
      <c r="X9" s="138">
        <f t="shared" si="3"/>
        <v>2083</v>
      </c>
      <c r="Y9" s="137" t="str">
        <f t="shared" si="4"/>
        <v/>
      </c>
      <c r="Z9" s="138">
        <f t="shared" si="5"/>
        <v>58324</v>
      </c>
      <c r="AA9" s="137" t="str">
        <f t="shared" si="6"/>
        <v/>
      </c>
      <c r="AB9" s="138" t="str">
        <f t="shared" si="7"/>
        <v/>
      </c>
      <c r="AC9" s="139" t="str">
        <f t="shared" si="8"/>
        <v/>
      </c>
      <c r="AD9" s="96" t="str">
        <f t="shared" si="9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41</v>
      </c>
      <c r="D10" s="135">
        <v>4600</v>
      </c>
      <c r="E10" s="133" t="s">
        <v>291</v>
      </c>
      <c r="F10" s="82" t="s">
        <v>24</v>
      </c>
      <c r="G10" s="82" t="s">
        <v>42</v>
      </c>
      <c r="H10" s="84">
        <v>42</v>
      </c>
      <c r="I10" s="84">
        <v>5</v>
      </c>
      <c r="J10" s="84">
        <v>1</v>
      </c>
      <c r="K10" s="136">
        <f t="shared" si="0"/>
        <v>5</v>
      </c>
      <c r="L10" s="133" t="s">
        <v>3511</v>
      </c>
      <c r="M10" s="162"/>
      <c r="N10" s="162"/>
      <c r="O10" s="163"/>
      <c r="P10" s="164"/>
      <c r="Q10" s="165"/>
      <c r="R10" s="137">
        <f t="shared" si="1"/>
        <v>5</v>
      </c>
      <c r="S10" s="170"/>
      <c r="T10" s="176" t="str">
        <f t="shared" si="2"/>
        <v/>
      </c>
      <c r="U10" s="94">
        <v>2</v>
      </c>
      <c r="V10" s="84">
        <v>310</v>
      </c>
      <c r="W10" s="85">
        <v>10</v>
      </c>
      <c r="X10" s="138">
        <f t="shared" si="3"/>
        <v>1302</v>
      </c>
      <c r="Y10" s="137" t="str">
        <f t="shared" si="4"/>
        <v/>
      </c>
      <c r="Z10" s="138">
        <f t="shared" si="5"/>
        <v>36456</v>
      </c>
      <c r="AA10" s="137" t="str">
        <f t="shared" si="6"/>
        <v/>
      </c>
      <c r="AB10" s="138" t="str">
        <f t="shared" si="7"/>
        <v/>
      </c>
      <c r="AC10" s="139" t="str">
        <f t="shared" si="8"/>
        <v/>
      </c>
      <c r="AD10" s="96" t="str">
        <f t="shared" si="9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41</v>
      </c>
      <c r="D11" s="135">
        <v>4600</v>
      </c>
      <c r="E11" s="133" t="s">
        <v>290</v>
      </c>
      <c r="F11" s="82" t="s">
        <v>36</v>
      </c>
      <c r="G11" s="82" t="s">
        <v>38</v>
      </c>
      <c r="H11" s="84">
        <v>42</v>
      </c>
      <c r="I11" s="84">
        <v>2</v>
      </c>
      <c r="J11" s="84">
        <v>2</v>
      </c>
      <c r="K11" s="136">
        <f t="shared" si="0"/>
        <v>4</v>
      </c>
      <c r="L11" s="133" t="s">
        <v>3511</v>
      </c>
      <c r="M11" s="162"/>
      <c r="N11" s="162"/>
      <c r="O11" s="163"/>
      <c r="P11" s="164"/>
      <c r="Q11" s="165"/>
      <c r="R11" s="137">
        <f t="shared" si="1"/>
        <v>2</v>
      </c>
      <c r="S11" s="170"/>
      <c r="T11" s="176" t="str">
        <f t="shared" si="2"/>
        <v/>
      </c>
      <c r="U11" s="94">
        <v>2</v>
      </c>
      <c r="V11" s="84">
        <v>310</v>
      </c>
      <c r="W11" s="85">
        <v>10</v>
      </c>
      <c r="X11" s="138">
        <f t="shared" si="3"/>
        <v>1041</v>
      </c>
      <c r="Y11" s="137" t="str">
        <f t="shared" si="4"/>
        <v/>
      </c>
      <c r="Z11" s="138">
        <f t="shared" si="5"/>
        <v>29148</v>
      </c>
      <c r="AA11" s="137" t="str">
        <f t="shared" si="6"/>
        <v/>
      </c>
      <c r="AB11" s="138" t="str">
        <f t="shared" si="7"/>
        <v/>
      </c>
      <c r="AC11" s="139" t="str">
        <f t="shared" si="8"/>
        <v/>
      </c>
      <c r="AD11" s="96" t="str">
        <f t="shared" si="9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43</v>
      </c>
      <c r="D12" s="135">
        <v>2600</v>
      </c>
      <c r="E12" s="133" t="s">
        <v>292</v>
      </c>
      <c r="F12" s="82" t="s">
        <v>44</v>
      </c>
      <c r="G12" s="82" t="s">
        <v>45</v>
      </c>
      <c r="H12" s="140" t="s">
        <v>46</v>
      </c>
      <c r="I12" s="84">
        <v>7</v>
      </c>
      <c r="J12" s="84">
        <v>1</v>
      </c>
      <c r="K12" s="136">
        <f t="shared" si="0"/>
        <v>7</v>
      </c>
      <c r="L12" s="133" t="s">
        <v>3511</v>
      </c>
      <c r="M12" s="162"/>
      <c r="N12" s="162"/>
      <c r="O12" s="163"/>
      <c r="P12" s="164"/>
      <c r="Q12" s="165"/>
      <c r="R12" s="137">
        <f t="shared" si="1"/>
        <v>7</v>
      </c>
      <c r="S12" s="170"/>
      <c r="T12" s="176" t="str">
        <f t="shared" si="2"/>
        <v/>
      </c>
      <c r="U12" s="94" t="s">
        <v>213</v>
      </c>
      <c r="V12" s="84" t="s">
        <v>213</v>
      </c>
      <c r="W12" s="85" t="s">
        <v>213</v>
      </c>
      <c r="X12" s="138" t="str">
        <f t="shared" si="3"/>
        <v>-</v>
      </c>
      <c r="Y12" s="137" t="str">
        <f t="shared" si="4"/>
        <v/>
      </c>
      <c r="Z12" s="138" t="str">
        <f t="shared" si="5"/>
        <v>-</v>
      </c>
      <c r="AA12" s="137" t="str">
        <f t="shared" si="6"/>
        <v/>
      </c>
      <c r="AB12" s="138" t="str">
        <f t="shared" si="7"/>
        <v/>
      </c>
      <c r="AC12" s="139" t="str">
        <f t="shared" si="8"/>
        <v/>
      </c>
      <c r="AD12" s="96" t="str">
        <f t="shared" si="9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47</v>
      </c>
      <c r="D13" s="135">
        <v>2600</v>
      </c>
      <c r="E13" s="133" t="s">
        <v>293</v>
      </c>
      <c r="F13" s="82" t="s">
        <v>24</v>
      </c>
      <c r="G13" s="82" t="s">
        <v>49</v>
      </c>
      <c r="H13" s="84">
        <v>42</v>
      </c>
      <c r="I13" s="84">
        <v>4</v>
      </c>
      <c r="J13" s="84">
        <v>1</v>
      </c>
      <c r="K13" s="136">
        <f t="shared" si="0"/>
        <v>4</v>
      </c>
      <c r="L13" s="133" t="s">
        <v>3511</v>
      </c>
      <c r="M13" s="162"/>
      <c r="N13" s="162"/>
      <c r="O13" s="163"/>
      <c r="P13" s="164"/>
      <c r="Q13" s="165"/>
      <c r="R13" s="137">
        <f t="shared" si="1"/>
        <v>4</v>
      </c>
      <c r="S13" s="170"/>
      <c r="T13" s="176" t="str">
        <f t="shared" si="2"/>
        <v/>
      </c>
      <c r="U13" s="94">
        <v>2</v>
      </c>
      <c r="V13" s="84">
        <v>310</v>
      </c>
      <c r="W13" s="85">
        <v>10</v>
      </c>
      <c r="X13" s="138">
        <f t="shared" si="3"/>
        <v>1041</v>
      </c>
      <c r="Y13" s="137" t="str">
        <f t="shared" si="4"/>
        <v/>
      </c>
      <c r="Z13" s="138">
        <f t="shared" si="5"/>
        <v>29148</v>
      </c>
      <c r="AA13" s="137" t="str">
        <f t="shared" si="6"/>
        <v/>
      </c>
      <c r="AB13" s="138" t="str">
        <f t="shared" si="7"/>
        <v/>
      </c>
      <c r="AC13" s="139" t="str">
        <f t="shared" si="8"/>
        <v/>
      </c>
      <c r="AD13" s="96" t="str">
        <f t="shared" si="9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51</v>
      </c>
      <c r="D14" s="135">
        <v>2600</v>
      </c>
      <c r="E14" s="133" t="s">
        <v>294</v>
      </c>
      <c r="F14" s="82" t="s">
        <v>52</v>
      </c>
      <c r="G14" s="82" t="s">
        <v>53</v>
      </c>
      <c r="H14" s="84">
        <v>42</v>
      </c>
      <c r="I14" s="84">
        <v>6</v>
      </c>
      <c r="J14" s="84">
        <v>3</v>
      </c>
      <c r="K14" s="136">
        <f t="shared" si="0"/>
        <v>18</v>
      </c>
      <c r="L14" s="133" t="s">
        <v>3511</v>
      </c>
      <c r="M14" s="162"/>
      <c r="N14" s="162"/>
      <c r="O14" s="163"/>
      <c r="P14" s="164"/>
      <c r="Q14" s="165"/>
      <c r="R14" s="137">
        <f t="shared" si="1"/>
        <v>6</v>
      </c>
      <c r="S14" s="170"/>
      <c r="T14" s="176" t="str">
        <f t="shared" si="2"/>
        <v/>
      </c>
      <c r="U14" s="94">
        <v>10</v>
      </c>
      <c r="V14" s="84">
        <v>310</v>
      </c>
      <c r="W14" s="85">
        <v>10</v>
      </c>
      <c r="X14" s="138">
        <f t="shared" si="3"/>
        <v>23436</v>
      </c>
      <c r="Y14" s="137" t="str">
        <f t="shared" si="4"/>
        <v/>
      </c>
      <c r="Z14" s="138">
        <f t="shared" si="5"/>
        <v>656208</v>
      </c>
      <c r="AA14" s="137" t="str">
        <f t="shared" si="6"/>
        <v/>
      </c>
      <c r="AB14" s="138" t="str">
        <f t="shared" si="7"/>
        <v/>
      </c>
      <c r="AC14" s="139" t="str">
        <f t="shared" si="8"/>
        <v/>
      </c>
      <c r="AD14" s="96" t="str">
        <f t="shared" si="9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51</v>
      </c>
      <c r="D15" s="135">
        <v>2600</v>
      </c>
      <c r="E15" s="133" t="s">
        <v>295</v>
      </c>
      <c r="F15" s="82" t="s">
        <v>52</v>
      </c>
      <c r="G15" s="82" t="s">
        <v>54</v>
      </c>
      <c r="H15" s="84">
        <v>42</v>
      </c>
      <c r="I15" s="84">
        <v>2</v>
      </c>
      <c r="J15" s="84">
        <v>3</v>
      </c>
      <c r="K15" s="136">
        <f t="shared" si="0"/>
        <v>6</v>
      </c>
      <c r="L15" s="133" t="s">
        <v>3511</v>
      </c>
      <c r="M15" s="162"/>
      <c r="N15" s="162"/>
      <c r="O15" s="163"/>
      <c r="P15" s="164"/>
      <c r="Q15" s="165"/>
      <c r="R15" s="137">
        <f t="shared" si="1"/>
        <v>2</v>
      </c>
      <c r="S15" s="170"/>
      <c r="T15" s="176" t="str">
        <f t="shared" si="2"/>
        <v/>
      </c>
      <c r="U15" s="94">
        <v>10</v>
      </c>
      <c r="V15" s="84">
        <v>310</v>
      </c>
      <c r="W15" s="85">
        <v>10</v>
      </c>
      <c r="X15" s="138">
        <f t="shared" si="3"/>
        <v>7812</v>
      </c>
      <c r="Y15" s="137" t="str">
        <f t="shared" si="4"/>
        <v/>
      </c>
      <c r="Z15" s="138">
        <f t="shared" si="5"/>
        <v>218736</v>
      </c>
      <c r="AA15" s="137" t="str">
        <f t="shared" si="6"/>
        <v/>
      </c>
      <c r="AB15" s="138" t="str">
        <f t="shared" si="7"/>
        <v/>
      </c>
      <c r="AC15" s="139" t="str">
        <f t="shared" si="8"/>
        <v/>
      </c>
      <c r="AD15" s="96" t="str">
        <f t="shared" si="9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55</v>
      </c>
      <c r="D16" s="135">
        <v>2700</v>
      </c>
      <c r="E16" s="133" t="s">
        <v>296</v>
      </c>
      <c r="F16" s="82" t="s">
        <v>60</v>
      </c>
      <c r="G16" s="82" t="s">
        <v>61</v>
      </c>
      <c r="H16" s="84">
        <v>42</v>
      </c>
      <c r="I16" s="84">
        <v>4</v>
      </c>
      <c r="J16" s="84">
        <v>4</v>
      </c>
      <c r="K16" s="136">
        <f t="shared" si="0"/>
        <v>16</v>
      </c>
      <c r="L16" s="133" t="s">
        <v>3511</v>
      </c>
      <c r="M16" s="162"/>
      <c r="N16" s="162"/>
      <c r="O16" s="163"/>
      <c r="P16" s="164"/>
      <c r="Q16" s="165"/>
      <c r="R16" s="137">
        <f t="shared" si="1"/>
        <v>4</v>
      </c>
      <c r="S16" s="170"/>
      <c r="T16" s="176" t="str">
        <f t="shared" si="2"/>
        <v/>
      </c>
      <c r="U16" s="94">
        <v>10</v>
      </c>
      <c r="V16" s="84">
        <v>310</v>
      </c>
      <c r="W16" s="85">
        <v>10</v>
      </c>
      <c r="X16" s="138">
        <f t="shared" si="3"/>
        <v>20832</v>
      </c>
      <c r="Y16" s="137" t="str">
        <f t="shared" si="4"/>
        <v/>
      </c>
      <c r="Z16" s="138">
        <f t="shared" si="5"/>
        <v>583296</v>
      </c>
      <c r="AA16" s="137" t="str">
        <f t="shared" si="6"/>
        <v/>
      </c>
      <c r="AB16" s="138" t="str">
        <f t="shared" si="7"/>
        <v/>
      </c>
      <c r="AC16" s="139" t="str">
        <f t="shared" si="8"/>
        <v/>
      </c>
      <c r="AD16" s="96" t="str">
        <f t="shared" si="9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55</v>
      </c>
      <c r="D17" s="135">
        <v>2700</v>
      </c>
      <c r="E17" s="133" t="s">
        <v>297</v>
      </c>
      <c r="F17" s="82" t="s">
        <v>62</v>
      </c>
      <c r="G17" s="82" t="s">
        <v>63</v>
      </c>
      <c r="H17" s="84">
        <v>42</v>
      </c>
      <c r="I17" s="84">
        <v>2</v>
      </c>
      <c r="J17" s="84">
        <v>4</v>
      </c>
      <c r="K17" s="136">
        <f t="shared" si="0"/>
        <v>8</v>
      </c>
      <c r="L17" s="133" t="s">
        <v>3511</v>
      </c>
      <c r="M17" s="162"/>
      <c r="N17" s="162"/>
      <c r="O17" s="163"/>
      <c r="P17" s="164"/>
      <c r="Q17" s="165"/>
      <c r="R17" s="137">
        <f t="shared" si="1"/>
        <v>2</v>
      </c>
      <c r="S17" s="170"/>
      <c r="T17" s="176" t="str">
        <f t="shared" si="2"/>
        <v/>
      </c>
      <c r="U17" s="94">
        <v>10</v>
      </c>
      <c r="V17" s="84">
        <v>310</v>
      </c>
      <c r="W17" s="85">
        <v>10</v>
      </c>
      <c r="X17" s="138">
        <f t="shared" si="3"/>
        <v>10416</v>
      </c>
      <c r="Y17" s="137" t="str">
        <f t="shared" si="4"/>
        <v/>
      </c>
      <c r="Z17" s="138">
        <f t="shared" si="5"/>
        <v>291648</v>
      </c>
      <c r="AA17" s="137" t="str">
        <f t="shared" si="6"/>
        <v/>
      </c>
      <c r="AB17" s="138" t="str">
        <f t="shared" si="7"/>
        <v/>
      </c>
      <c r="AC17" s="139" t="str">
        <f t="shared" si="8"/>
        <v/>
      </c>
      <c r="AD17" s="96" t="str">
        <f t="shared" si="9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56</v>
      </c>
      <c r="D18" s="135">
        <v>2700</v>
      </c>
      <c r="E18" s="133" t="s">
        <v>296</v>
      </c>
      <c r="F18" s="82" t="s">
        <v>60</v>
      </c>
      <c r="G18" s="82" t="s">
        <v>61</v>
      </c>
      <c r="H18" s="84">
        <v>42</v>
      </c>
      <c r="I18" s="84">
        <v>5</v>
      </c>
      <c r="J18" s="84">
        <v>4</v>
      </c>
      <c r="K18" s="136">
        <f t="shared" si="0"/>
        <v>20</v>
      </c>
      <c r="L18" s="133" t="s">
        <v>3511</v>
      </c>
      <c r="M18" s="162"/>
      <c r="N18" s="162"/>
      <c r="O18" s="163"/>
      <c r="P18" s="164"/>
      <c r="Q18" s="165"/>
      <c r="R18" s="137">
        <f t="shared" si="1"/>
        <v>5</v>
      </c>
      <c r="S18" s="170"/>
      <c r="T18" s="176" t="str">
        <f t="shared" si="2"/>
        <v/>
      </c>
      <c r="U18" s="94">
        <v>10</v>
      </c>
      <c r="V18" s="84">
        <v>310</v>
      </c>
      <c r="W18" s="85">
        <v>10</v>
      </c>
      <c r="X18" s="138">
        <f t="shared" si="3"/>
        <v>26040</v>
      </c>
      <c r="Y18" s="137" t="str">
        <f t="shared" si="4"/>
        <v/>
      </c>
      <c r="Z18" s="138">
        <f t="shared" si="5"/>
        <v>729120</v>
      </c>
      <c r="AA18" s="137" t="str">
        <f t="shared" si="6"/>
        <v/>
      </c>
      <c r="AB18" s="138" t="str">
        <f t="shared" si="7"/>
        <v/>
      </c>
      <c r="AC18" s="139" t="str">
        <f t="shared" si="8"/>
        <v/>
      </c>
      <c r="AD18" s="96" t="str">
        <f t="shared" si="9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56</v>
      </c>
      <c r="D19" s="135">
        <v>2700</v>
      </c>
      <c r="E19" s="133" t="s">
        <v>297</v>
      </c>
      <c r="F19" s="82" t="s">
        <v>62</v>
      </c>
      <c r="G19" s="82" t="s">
        <v>63</v>
      </c>
      <c r="H19" s="84">
        <v>42</v>
      </c>
      <c r="I19" s="84">
        <v>3</v>
      </c>
      <c r="J19" s="84">
        <v>4</v>
      </c>
      <c r="K19" s="136">
        <f t="shared" si="0"/>
        <v>12</v>
      </c>
      <c r="L19" s="133" t="s">
        <v>3511</v>
      </c>
      <c r="M19" s="162"/>
      <c r="N19" s="162"/>
      <c r="O19" s="163"/>
      <c r="P19" s="164"/>
      <c r="Q19" s="165"/>
      <c r="R19" s="137">
        <f t="shared" si="1"/>
        <v>3</v>
      </c>
      <c r="S19" s="170"/>
      <c r="T19" s="176" t="str">
        <f t="shared" si="2"/>
        <v/>
      </c>
      <c r="U19" s="94">
        <v>10</v>
      </c>
      <c r="V19" s="84">
        <v>310</v>
      </c>
      <c r="W19" s="85">
        <v>10</v>
      </c>
      <c r="X19" s="138">
        <f t="shared" si="3"/>
        <v>15624</v>
      </c>
      <c r="Y19" s="137" t="str">
        <f t="shared" si="4"/>
        <v/>
      </c>
      <c r="Z19" s="138">
        <f t="shared" si="5"/>
        <v>437472</v>
      </c>
      <c r="AA19" s="137" t="str">
        <f t="shared" si="6"/>
        <v/>
      </c>
      <c r="AB19" s="138" t="str">
        <f t="shared" si="7"/>
        <v/>
      </c>
      <c r="AC19" s="139" t="str">
        <f t="shared" si="8"/>
        <v/>
      </c>
      <c r="AD19" s="96" t="str">
        <f t="shared" si="9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57</v>
      </c>
      <c r="D20" s="135">
        <v>2700</v>
      </c>
      <c r="E20" s="133" t="s">
        <v>296</v>
      </c>
      <c r="F20" s="82" t="s">
        <v>60</v>
      </c>
      <c r="G20" s="82" t="s">
        <v>61</v>
      </c>
      <c r="H20" s="84">
        <v>42</v>
      </c>
      <c r="I20" s="84">
        <v>2</v>
      </c>
      <c r="J20" s="84">
        <v>4</v>
      </c>
      <c r="K20" s="136">
        <f t="shared" si="0"/>
        <v>8</v>
      </c>
      <c r="L20" s="133" t="s">
        <v>3511</v>
      </c>
      <c r="M20" s="162"/>
      <c r="N20" s="162"/>
      <c r="O20" s="163"/>
      <c r="P20" s="164"/>
      <c r="Q20" s="165"/>
      <c r="R20" s="137">
        <f t="shared" si="1"/>
        <v>2</v>
      </c>
      <c r="S20" s="170"/>
      <c r="T20" s="176" t="str">
        <f t="shared" si="2"/>
        <v/>
      </c>
      <c r="U20" s="94">
        <v>10</v>
      </c>
      <c r="V20" s="84">
        <v>310</v>
      </c>
      <c r="W20" s="85">
        <v>10</v>
      </c>
      <c r="X20" s="138">
        <f t="shared" si="3"/>
        <v>10416</v>
      </c>
      <c r="Y20" s="137" t="str">
        <f t="shared" si="4"/>
        <v/>
      </c>
      <c r="Z20" s="138">
        <f t="shared" si="5"/>
        <v>291648</v>
      </c>
      <c r="AA20" s="137" t="str">
        <f t="shared" si="6"/>
        <v/>
      </c>
      <c r="AB20" s="138" t="str">
        <f t="shared" si="7"/>
        <v/>
      </c>
      <c r="AC20" s="139" t="str">
        <f t="shared" si="8"/>
        <v/>
      </c>
      <c r="AD20" s="96" t="str">
        <f t="shared" si="9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57</v>
      </c>
      <c r="D21" s="135">
        <v>2700</v>
      </c>
      <c r="E21" s="133" t="s">
        <v>297</v>
      </c>
      <c r="F21" s="82" t="s">
        <v>62</v>
      </c>
      <c r="G21" s="82" t="s">
        <v>63</v>
      </c>
      <c r="H21" s="84">
        <v>42</v>
      </c>
      <c r="I21" s="84">
        <v>2</v>
      </c>
      <c r="J21" s="84">
        <v>4</v>
      </c>
      <c r="K21" s="136">
        <f t="shared" si="0"/>
        <v>8</v>
      </c>
      <c r="L21" s="133" t="s">
        <v>3511</v>
      </c>
      <c r="M21" s="162"/>
      <c r="N21" s="162"/>
      <c r="O21" s="163"/>
      <c r="P21" s="164"/>
      <c r="Q21" s="165"/>
      <c r="R21" s="137">
        <f t="shared" si="1"/>
        <v>2</v>
      </c>
      <c r="S21" s="170"/>
      <c r="T21" s="176" t="str">
        <f t="shared" si="2"/>
        <v/>
      </c>
      <c r="U21" s="94">
        <v>10</v>
      </c>
      <c r="V21" s="84">
        <v>310</v>
      </c>
      <c r="W21" s="85">
        <v>10</v>
      </c>
      <c r="X21" s="138">
        <f t="shared" si="3"/>
        <v>10416</v>
      </c>
      <c r="Y21" s="137" t="str">
        <f t="shared" si="4"/>
        <v/>
      </c>
      <c r="Z21" s="138">
        <f t="shared" si="5"/>
        <v>291648</v>
      </c>
      <c r="AA21" s="137" t="str">
        <f t="shared" si="6"/>
        <v/>
      </c>
      <c r="AB21" s="138" t="str">
        <f t="shared" si="7"/>
        <v/>
      </c>
      <c r="AC21" s="139" t="str">
        <f t="shared" si="8"/>
        <v/>
      </c>
      <c r="AD21" s="96" t="str">
        <f t="shared" si="9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58</v>
      </c>
      <c r="D22" s="135">
        <v>2700</v>
      </c>
      <c r="E22" s="133" t="s">
        <v>296</v>
      </c>
      <c r="F22" s="82" t="s">
        <v>60</v>
      </c>
      <c r="G22" s="82" t="s">
        <v>61</v>
      </c>
      <c r="H22" s="84">
        <v>42</v>
      </c>
      <c r="I22" s="84">
        <v>2</v>
      </c>
      <c r="J22" s="84">
        <v>4</v>
      </c>
      <c r="K22" s="136">
        <f t="shared" si="0"/>
        <v>8</v>
      </c>
      <c r="L22" s="133" t="s">
        <v>3511</v>
      </c>
      <c r="M22" s="162"/>
      <c r="N22" s="162"/>
      <c r="O22" s="163"/>
      <c r="P22" s="164"/>
      <c r="Q22" s="165"/>
      <c r="R22" s="137">
        <f t="shared" si="1"/>
        <v>2</v>
      </c>
      <c r="S22" s="170"/>
      <c r="T22" s="176" t="str">
        <f t="shared" si="2"/>
        <v/>
      </c>
      <c r="U22" s="94">
        <v>10</v>
      </c>
      <c r="V22" s="84">
        <v>310</v>
      </c>
      <c r="W22" s="85">
        <v>10</v>
      </c>
      <c r="X22" s="138">
        <f t="shared" si="3"/>
        <v>10416</v>
      </c>
      <c r="Y22" s="137" t="str">
        <f t="shared" si="4"/>
        <v/>
      </c>
      <c r="Z22" s="138">
        <f t="shared" si="5"/>
        <v>291648</v>
      </c>
      <c r="AA22" s="137" t="str">
        <f t="shared" si="6"/>
        <v/>
      </c>
      <c r="AB22" s="138" t="str">
        <f t="shared" si="7"/>
        <v/>
      </c>
      <c r="AC22" s="139" t="str">
        <f t="shared" si="8"/>
        <v/>
      </c>
      <c r="AD22" s="96" t="str">
        <f t="shared" si="9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58</v>
      </c>
      <c r="D23" s="135">
        <v>2700</v>
      </c>
      <c r="E23" s="133" t="s">
        <v>297</v>
      </c>
      <c r="F23" s="82" t="s">
        <v>62</v>
      </c>
      <c r="G23" s="82" t="s">
        <v>63</v>
      </c>
      <c r="H23" s="84">
        <v>42</v>
      </c>
      <c r="I23" s="84">
        <v>2</v>
      </c>
      <c r="J23" s="84">
        <v>4</v>
      </c>
      <c r="K23" s="136">
        <f t="shared" si="0"/>
        <v>8</v>
      </c>
      <c r="L23" s="133" t="s">
        <v>3511</v>
      </c>
      <c r="M23" s="162"/>
      <c r="N23" s="162"/>
      <c r="O23" s="163"/>
      <c r="P23" s="164"/>
      <c r="Q23" s="165"/>
      <c r="R23" s="137">
        <f t="shared" si="1"/>
        <v>2</v>
      </c>
      <c r="S23" s="170"/>
      <c r="T23" s="176" t="str">
        <f t="shared" si="2"/>
        <v/>
      </c>
      <c r="U23" s="94">
        <v>10</v>
      </c>
      <c r="V23" s="84">
        <v>310</v>
      </c>
      <c r="W23" s="85">
        <v>10</v>
      </c>
      <c r="X23" s="138">
        <f t="shared" si="3"/>
        <v>10416</v>
      </c>
      <c r="Y23" s="137" t="str">
        <f t="shared" si="4"/>
        <v/>
      </c>
      <c r="Z23" s="138">
        <f t="shared" si="5"/>
        <v>291648</v>
      </c>
      <c r="AA23" s="137" t="str">
        <f t="shared" si="6"/>
        <v/>
      </c>
      <c r="AB23" s="138" t="str">
        <f t="shared" si="7"/>
        <v/>
      </c>
      <c r="AC23" s="139" t="str">
        <f t="shared" si="8"/>
        <v/>
      </c>
      <c r="AD23" s="96" t="str">
        <f t="shared" si="9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59</v>
      </c>
      <c r="D24" s="135">
        <v>2700</v>
      </c>
      <c r="E24" s="133" t="s">
        <v>296</v>
      </c>
      <c r="F24" s="82" t="s">
        <v>60</v>
      </c>
      <c r="G24" s="82" t="s">
        <v>61</v>
      </c>
      <c r="H24" s="84">
        <v>42</v>
      </c>
      <c r="I24" s="84">
        <v>2</v>
      </c>
      <c r="J24" s="84">
        <v>4</v>
      </c>
      <c r="K24" s="136">
        <f t="shared" si="0"/>
        <v>8</v>
      </c>
      <c r="L24" s="133" t="s">
        <v>3511</v>
      </c>
      <c r="M24" s="162"/>
      <c r="N24" s="162"/>
      <c r="O24" s="163"/>
      <c r="P24" s="164"/>
      <c r="Q24" s="165"/>
      <c r="R24" s="137">
        <f t="shared" si="1"/>
        <v>2</v>
      </c>
      <c r="S24" s="170"/>
      <c r="T24" s="176" t="str">
        <f t="shared" si="2"/>
        <v/>
      </c>
      <c r="U24" s="94">
        <v>10</v>
      </c>
      <c r="V24" s="84">
        <v>310</v>
      </c>
      <c r="W24" s="85">
        <v>10</v>
      </c>
      <c r="X24" s="138">
        <f t="shared" si="3"/>
        <v>10416</v>
      </c>
      <c r="Y24" s="137" t="str">
        <f t="shared" si="4"/>
        <v/>
      </c>
      <c r="Z24" s="138">
        <f t="shared" si="5"/>
        <v>291648</v>
      </c>
      <c r="AA24" s="137" t="str">
        <f t="shared" si="6"/>
        <v/>
      </c>
      <c r="AB24" s="138" t="str">
        <f t="shared" si="7"/>
        <v/>
      </c>
      <c r="AC24" s="139" t="str">
        <f t="shared" si="8"/>
        <v/>
      </c>
      <c r="AD24" s="96" t="str">
        <f t="shared" si="9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59</v>
      </c>
      <c r="D25" s="135">
        <v>2700</v>
      </c>
      <c r="E25" s="133" t="s">
        <v>297</v>
      </c>
      <c r="F25" s="82" t="s">
        <v>62</v>
      </c>
      <c r="G25" s="82" t="s">
        <v>63</v>
      </c>
      <c r="H25" s="84">
        <v>42</v>
      </c>
      <c r="I25" s="84">
        <v>2</v>
      </c>
      <c r="J25" s="84">
        <v>4</v>
      </c>
      <c r="K25" s="136">
        <f t="shared" si="0"/>
        <v>8</v>
      </c>
      <c r="L25" s="133" t="s">
        <v>3511</v>
      </c>
      <c r="M25" s="162"/>
      <c r="N25" s="162"/>
      <c r="O25" s="163"/>
      <c r="P25" s="164"/>
      <c r="Q25" s="165"/>
      <c r="R25" s="137">
        <f t="shared" si="1"/>
        <v>2</v>
      </c>
      <c r="S25" s="170"/>
      <c r="T25" s="176" t="str">
        <f t="shared" si="2"/>
        <v/>
      </c>
      <c r="U25" s="94">
        <v>10</v>
      </c>
      <c r="V25" s="84">
        <v>310</v>
      </c>
      <c r="W25" s="85">
        <v>10</v>
      </c>
      <c r="X25" s="138">
        <f t="shared" si="3"/>
        <v>10416</v>
      </c>
      <c r="Y25" s="137" t="str">
        <f t="shared" si="4"/>
        <v/>
      </c>
      <c r="Z25" s="138">
        <f t="shared" si="5"/>
        <v>291648</v>
      </c>
      <c r="AA25" s="137" t="str">
        <f t="shared" si="6"/>
        <v/>
      </c>
      <c r="AB25" s="138" t="str">
        <f t="shared" si="7"/>
        <v/>
      </c>
      <c r="AC25" s="139" t="str">
        <f t="shared" si="8"/>
        <v/>
      </c>
      <c r="AD25" s="96" t="str">
        <f t="shared" si="9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64</v>
      </c>
      <c r="D26" s="135">
        <v>2700</v>
      </c>
      <c r="E26" s="133" t="s">
        <v>298</v>
      </c>
      <c r="F26" s="82" t="s">
        <v>3453</v>
      </c>
      <c r="G26" s="82" t="s">
        <v>66</v>
      </c>
      <c r="H26" s="84">
        <v>80</v>
      </c>
      <c r="I26" s="84">
        <v>13</v>
      </c>
      <c r="J26" s="84">
        <v>1</v>
      </c>
      <c r="K26" s="136">
        <f t="shared" si="0"/>
        <v>13</v>
      </c>
      <c r="L26" s="133" t="s">
        <v>3511</v>
      </c>
      <c r="M26" s="162"/>
      <c r="N26" s="162"/>
      <c r="O26" s="163"/>
      <c r="P26" s="164"/>
      <c r="Q26" s="165"/>
      <c r="R26" s="137">
        <f t="shared" si="1"/>
        <v>13</v>
      </c>
      <c r="S26" s="170"/>
      <c r="T26" s="176" t="str">
        <f t="shared" si="2"/>
        <v/>
      </c>
      <c r="U26" s="94">
        <v>10</v>
      </c>
      <c r="V26" s="84">
        <v>310</v>
      </c>
      <c r="W26" s="85">
        <v>10</v>
      </c>
      <c r="X26" s="138">
        <f t="shared" si="3"/>
        <v>32240</v>
      </c>
      <c r="Y26" s="137" t="str">
        <f t="shared" si="4"/>
        <v/>
      </c>
      <c r="Z26" s="138">
        <f t="shared" si="5"/>
        <v>902720</v>
      </c>
      <c r="AA26" s="137" t="str">
        <f t="shared" si="6"/>
        <v/>
      </c>
      <c r="AB26" s="138" t="str">
        <f t="shared" si="7"/>
        <v/>
      </c>
      <c r="AC26" s="139" t="str">
        <f t="shared" si="8"/>
        <v/>
      </c>
      <c r="AD26" s="96" t="str">
        <f t="shared" si="9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67</v>
      </c>
      <c r="D27" s="135">
        <v>2700</v>
      </c>
      <c r="E27" s="133" t="s">
        <v>299</v>
      </c>
      <c r="F27" s="82" t="s">
        <v>3453</v>
      </c>
      <c r="G27" s="82" t="s">
        <v>69</v>
      </c>
      <c r="H27" s="84">
        <v>80</v>
      </c>
      <c r="I27" s="84">
        <v>32</v>
      </c>
      <c r="J27" s="84">
        <v>1</v>
      </c>
      <c r="K27" s="136">
        <f t="shared" si="0"/>
        <v>32</v>
      </c>
      <c r="L27" s="133" t="s">
        <v>3511</v>
      </c>
      <c r="M27" s="162"/>
      <c r="N27" s="162"/>
      <c r="O27" s="163"/>
      <c r="P27" s="164"/>
      <c r="Q27" s="165"/>
      <c r="R27" s="137">
        <f t="shared" si="1"/>
        <v>32</v>
      </c>
      <c r="S27" s="170"/>
      <c r="T27" s="176" t="str">
        <f t="shared" si="2"/>
        <v/>
      </c>
      <c r="U27" s="94">
        <v>10</v>
      </c>
      <c r="V27" s="84">
        <v>310</v>
      </c>
      <c r="W27" s="85">
        <v>10</v>
      </c>
      <c r="X27" s="138">
        <f t="shared" si="3"/>
        <v>79360</v>
      </c>
      <c r="Y27" s="137" t="str">
        <f t="shared" si="4"/>
        <v/>
      </c>
      <c r="Z27" s="138">
        <f t="shared" si="5"/>
        <v>2222080</v>
      </c>
      <c r="AA27" s="137" t="str">
        <f t="shared" si="6"/>
        <v/>
      </c>
      <c r="AB27" s="138" t="str">
        <f t="shared" si="7"/>
        <v/>
      </c>
      <c r="AC27" s="139" t="str">
        <f t="shared" si="8"/>
        <v/>
      </c>
      <c r="AD27" s="96" t="str">
        <f t="shared" si="9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70</v>
      </c>
      <c r="D28" s="135">
        <v>2400</v>
      </c>
      <c r="E28" s="133" t="s">
        <v>300</v>
      </c>
      <c r="F28" s="82" t="s">
        <v>24</v>
      </c>
      <c r="G28" s="82" t="s">
        <v>25</v>
      </c>
      <c r="H28" s="84">
        <v>42</v>
      </c>
      <c r="I28" s="84">
        <v>3</v>
      </c>
      <c r="J28" s="84">
        <v>1</v>
      </c>
      <c r="K28" s="136">
        <f t="shared" si="0"/>
        <v>3</v>
      </c>
      <c r="L28" s="133" t="s">
        <v>3511</v>
      </c>
      <c r="M28" s="162"/>
      <c r="N28" s="162"/>
      <c r="O28" s="163"/>
      <c r="P28" s="164"/>
      <c r="Q28" s="165"/>
      <c r="R28" s="137">
        <f t="shared" si="1"/>
        <v>3</v>
      </c>
      <c r="S28" s="170"/>
      <c r="T28" s="176" t="str">
        <f t="shared" si="2"/>
        <v/>
      </c>
      <c r="U28" s="94">
        <v>2</v>
      </c>
      <c r="V28" s="84">
        <v>310</v>
      </c>
      <c r="W28" s="85">
        <v>10</v>
      </c>
      <c r="X28" s="138">
        <f t="shared" si="3"/>
        <v>781</v>
      </c>
      <c r="Y28" s="137" t="str">
        <f t="shared" si="4"/>
        <v/>
      </c>
      <c r="Z28" s="138">
        <f t="shared" si="5"/>
        <v>21868</v>
      </c>
      <c r="AA28" s="137" t="str">
        <f t="shared" si="6"/>
        <v/>
      </c>
      <c r="AB28" s="138" t="str">
        <f t="shared" si="7"/>
        <v/>
      </c>
      <c r="AC28" s="139" t="str">
        <f t="shared" si="8"/>
        <v/>
      </c>
      <c r="AD28" s="96" t="str">
        <f t="shared" si="9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70</v>
      </c>
      <c r="D29" s="135">
        <v>2400</v>
      </c>
      <c r="E29" s="133" t="s">
        <v>301</v>
      </c>
      <c r="F29" s="82" t="s">
        <v>24</v>
      </c>
      <c r="G29" s="82" t="s">
        <v>74</v>
      </c>
      <c r="H29" s="84">
        <v>42</v>
      </c>
      <c r="I29" s="84">
        <v>5</v>
      </c>
      <c r="J29" s="84">
        <v>1</v>
      </c>
      <c r="K29" s="136">
        <f t="shared" si="0"/>
        <v>5</v>
      </c>
      <c r="L29" s="133" t="s">
        <v>3511</v>
      </c>
      <c r="M29" s="162"/>
      <c r="N29" s="162"/>
      <c r="O29" s="163"/>
      <c r="P29" s="164"/>
      <c r="Q29" s="165"/>
      <c r="R29" s="137">
        <f t="shared" si="1"/>
        <v>5</v>
      </c>
      <c r="S29" s="170"/>
      <c r="T29" s="176" t="str">
        <f t="shared" si="2"/>
        <v/>
      </c>
      <c r="U29" s="94">
        <v>2</v>
      </c>
      <c r="V29" s="84">
        <v>310</v>
      </c>
      <c r="W29" s="85">
        <v>10</v>
      </c>
      <c r="X29" s="138">
        <f t="shared" si="3"/>
        <v>1302</v>
      </c>
      <c r="Y29" s="137" t="str">
        <f t="shared" si="4"/>
        <v/>
      </c>
      <c r="Z29" s="138">
        <f t="shared" si="5"/>
        <v>36456</v>
      </c>
      <c r="AA29" s="137" t="str">
        <f t="shared" si="6"/>
        <v/>
      </c>
      <c r="AB29" s="138" t="str">
        <f t="shared" si="7"/>
        <v/>
      </c>
      <c r="AC29" s="139" t="str">
        <f t="shared" si="8"/>
        <v/>
      </c>
      <c r="AD29" s="96" t="str">
        <f t="shared" si="9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71</v>
      </c>
      <c r="D30" s="135">
        <v>2400</v>
      </c>
      <c r="E30" s="133" t="s">
        <v>300</v>
      </c>
      <c r="F30" s="82" t="s">
        <v>24</v>
      </c>
      <c r="G30" s="82" t="s">
        <v>25</v>
      </c>
      <c r="H30" s="84">
        <v>42</v>
      </c>
      <c r="I30" s="84">
        <v>3</v>
      </c>
      <c r="J30" s="84">
        <v>1</v>
      </c>
      <c r="K30" s="136">
        <f t="shared" si="0"/>
        <v>3</v>
      </c>
      <c r="L30" s="133" t="s">
        <v>3511</v>
      </c>
      <c r="M30" s="162"/>
      <c r="N30" s="162"/>
      <c r="O30" s="163"/>
      <c r="P30" s="164"/>
      <c r="Q30" s="165"/>
      <c r="R30" s="137">
        <f t="shared" si="1"/>
        <v>3</v>
      </c>
      <c r="S30" s="170"/>
      <c r="T30" s="176" t="str">
        <f t="shared" si="2"/>
        <v/>
      </c>
      <c r="U30" s="94">
        <v>2</v>
      </c>
      <c r="V30" s="84">
        <v>310</v>
      </c>
      <c r="W30" s="85">
        <v>10</v>
      </c>
      <c r="X30" s="138">
        <f t="shared" si="3"/>
        <v>781</v>
      </c>
      <c r="Y30" s="137" t="str">
        <f t="shared" si="4"/>
        <v/>
      </c>
      <c r="Z30" s="138">
        <f t="shared" si="5"/>
        <v>21868</v>
      </c>
      <c r="AA30" s="137" t="str">
        <f t="shared" si="6"/>
        <v/>
      </c>
      <c r="AB30" s="138" t="str">
        <f t="shared" si="7"/>
        <v/>
      </c>
      <c r="AC30" s="139" t="str">
        <f t="shared" si="8"/>
        <v/>
      </c>
      <c r="AD30" s="96" t="str">
        <f t="shared" si="9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71</v>
      </c>
      <c r="D31" s="135">
        <v>2400</v>
      </c>
      <c r="E31" s="133" t="s">
        <v>301</v>
      </c>
      <c r="F31" s="82" t="s">
        <v>24</v>
      </c>
      <c r="G31" s="82" t="s">
        <v>74</v>
      </c>
      <c r="H31" s="84">
        <v>42</v>
      </c>
      <c r="I31" s="84">
        <v>4</v>
      </c>
      <c r="J31" s="84">
        <v>1</v>
      </c>
      <c r="K31" s="136">
        <f t="shared" si="0"/>
        <v>4</v>
      </c>
      <c r="L31" s="133" t="s">
        <v>3511</v>
      </c>
      <c r="M31" s="162"/>
      <c r="N31" s="162"/>
      <c r="O31" s="163"/>
      <c r="P31" s="164"/>
      <c r="Q31" s="165"/>
      <c r="R31" s="137">
        <f t="shared" si="1"/>
        <v>4</v>
      </c>
      <c r="S31" s="170"/>
      <c r="T31" s="176" t="str">
        <f t="shared" si="2"/>
        <v/>
      </c>
      <c r="U31" s="94">
        <v>2</v>
      </c>
      <c r="V31" s="84">
        <v>310</v>
      </c>
      <c r="W31" s="85">
        <v>10</v>
      </c>
      <c r="X31" s="138">
        <f t="shared" si="3"/>
        <v>1041</v>
      </c>
      <c r="Y31" s="137" t="str">
        <f t="shared" si="4"/>
        <v/>
      </c>
      <c r="Z31" s="138">
        <f t="shared" si="5"/>
        <v>29148</v>
      </c>
      <c r="AA31" s="137" t="str">
        <f t="shared" si="6"/>
        <v/>
      </c>
      <c r="AB31" s="138" t="str">
        <f t="shared" si="7"/>
        <v/>
      </c>
      <c r="AC31" s="139" t="str">
        <f t="shared" si="8"/>
        <v/>
      </c>
      <c r="AD31" s="96" t="str">
        <f t="shared" si="9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72</v>
      </c>
      <c r="D32" s="135">
        <v>2400</v>
      </c>
      <c r="E32" s="133" t="s">
        <v>300</v>
      </c>
      <c r="F32" s="82" t="s">
        <v>24</v>
      </c>
      <c r="G32" s="82" t="s">
        <v>25</v>
      </c>
      <c r="H32" s="84">
        <v>42</v>
      </c>
      <c r="I32" s="84">
        <v>2</v>
      </c>
      <c r="J32" s="84">
        <v>1</v>
      </c>
      <c r="K32" s="136">
        <f t="shared" si="0"/>
        <v>2</v>
      </c>
      <c r="L32" s="133" t="s">
        <v>3511</v>
      </c>
      <c r="M32" s="162"/>
      <c r="N32" s="162"/>
      <c r="O32" s="163"/>
      <c r="P32" s="164"/>
      <c r="Q32" s="165"/>
      <c r="R32" s="137">
        <f t="shared" si="1"/>
        <v>2</v>
      </c>
      <c r="S32" s="170"/>
      <c r="T32" s="176" t="str">
        <f t="shared" si="2"/>
        <v/>
      </c>
      <c r="U32" s="94">
        <v>2</v>
      </c>
      <c r="V32" s="84">
        <v>310</v>
      </c>
      <c r="W32" s="85">
        <v>10</v>
      </c>
      <c r="X32" s="138">
        <f t="shared" si="3"/>
        <v>520</v>
      </c>
      <c r="Y32" s="137" t="str">
        <f t="shared" si="4"/>
        <v/>
      </c>
      <c r="Z32" s="138">
        <f t="shared" si="5"/>
        <v>14560</v>
      </c>
      <c r="AA32" s="137" t="str">
        <f t="shared" si="6"/>
        <v/>
      </c>
      <c r="AB32" s="138" t="str">
        <f t="shared" si="7"/>
        <v/>
      </c>
      <c r="AC32" s="139" t="str">
        <f t="shared" si="8"/>
        <v/>
      </c>
      <c r="AD32" s="96" t="str">
        <f t="shared" si="9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72</v>
      </c>
      <c r="D33" s="135">
        <v>2400</v>
      </c>
      <c r="E33" s="133" t="s">
        <v>302</v>
      </c>
      <c r="F33" s="82" t="s">
        <v>44</v>
      </c>
      <c r="G33" s="82" t="s">
        <v>75</v>
      </c>
      <c r="H33" s="84">
        <v>40</v>
      </c>
      <c r="I33" s="84">
        <v>3</v>
      </c>
      <c r="J33" s="84">
        <v>1</v>
      </c>
      <c r="K33" s="136">
        <f t="shared" si="0"/>
        <v>3</v>
      </c>
      <c r="L33" s="133" t="s">
        <v>3511</v>
      </c>
      <c r="M33" s="162"/>
      <c r="N33" s="162"/>
      <c r="O33" s="163"/>
      <c r="P33" s="164"/>
      <c r="Q33" s="165"/>
      <c r="R33" s="137">
        <f t="shared" si="1"/>
        <v>3</v>
      </c>
      <c r="S33" s="170"/>
      <c r="T33" s="176" t="str">
        <f t="shared" si="2"/>
        <v/>
      </c>
      <c r="U33" s="94">
        <v>2</v>
      </c>
      <c r="V33" s="84">
        <v>310</v>
      </c>
      <c r="W33" s="85">
        <v>10</v>
      </c>
      <c r="X33" s="138">
        <f t="shared" si="3"/>
        <v>744</v>
      </c>
      <c r="Y33" s="137" t="str">
        <f t="shared" si="4"/>
        <v/>
      </c>
      <c r="Z33" s="138">
        <f t="shared" si="5"/>
        <v>20832</v>
      </c>
      <c r="AA33" s="137" t="str">
        <f t="shared" si="6"/>
        <v/>
      </c>
      <c r="AB33" s="138" t="str">
        <f t="shared" si="7"/>
        <v/>
      </c>
      <c r="AC33" s="139" t="str">
        <f t="shared" si="8"/>
        <v/>
      </c>
      <c r="AD33" s="96" t="str">
        <f t="shared" si="9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73</v>
      </c>
      <c r="D34" s="135">
        <v>2400</v>
      </c>
      <c r="E34" s="133" t="s">
        <v>300</v>
      </c>
      <c r="F34" s="82" t="s">
        <v>24</v>
      </c>
      <c r="G34" s="82" t="s">
        <v>25</v>
      </c>
      <c r="H34" s="84">
        <v>42</v>
      </c>
      <c r="I34" s="84">
        <v>2</v>
      </c>
      <c r="J34" s="84">
        <v>1</v>
      </c>
      <c r="K34" s="136">
        <f t="shared" si="0"/>
        <v>2</v>
      </c>
      <c r="L34" s="133" t="s">
        <v>3511</v>
      </c>
      <c r="M34" s="162"/>
      <c r="N34" s="162"/>
      <c r="O34" s="163"/>
      <c r="P34" s="164"/>
      <c r="Q34" s="165"/>
      <c r="R34" s="137">
        <f t="shared" si="1"/>
        <v>2</v>
      </c>
      <c r="S34" s="170"/>
      <c r="T34" s="176" t="str">
        <f t="shared" si="2"/>
        <v/>
      </c>
      <c r="U34" s="94">
        <v>2</v>
      </c>
      <c r="V34" s="84">
        <v>310</v>
      </c>
      <c r="W34" s="85">
        <v>10</v>
      </c>
      <c r="X34" s="138">
        <f t="shared" si="3"/>
        <v>520</v>
      </c>
      <c r="Y34" s="137" t="str">
        <f t="shared" si="4"/>
        <v/>
      </c>
      <c r="Z34" s="138">
        <f t="shared" si="5"/>
        <v>14560</v>
      </c>
      <c r="AA34" s="137" t="str">
        <f t="shared" si="6"/>
        <v/>
      </c>
      <c r="AB34" s="138" t="str">
        <f t="shared" si="7"/>
        <v/>
      </c>
      <c r="AC34" s="139" t="str">
        <f t="shared" si="8"/>
        <v/>
      </c>
      <c r="AD34" s="96" t="str">
        <f t="shared" si="9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73</v>
      </c>
      <c r="D35" s="135">
        <v>2400</v>
      </c>
      <c r="E35" s="133" t="s">
        <v>302</v>
      </c>
      <c r="F35" s="82" t="s">
        <v>44</v>
      </c>
      <c r="G35" s="82" t="s">
        <v>75</v>
      </c>
      <c r="H35" s="84">
        <v>40</v>
      </c>
      <c r="I35" s="84">
        <v>1</v>
      </c>
      <c r="J35" s="84">
        <v>1</v>
      </c>
      <c r="K35" s="136">
        <f t="shared" si="0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1"/>
        <v>1</v>
      </c>
      <c r="S35" s="170"/>
      <c r="T35" s="176" t="str">
        <f t="shared" si="2"/>
        <v/>
      </c>
      <c r="U35" s="94">
        <v>2</v>
      </c>
      <c r="V35" s="84">
        <v>310</v>
      </c>
      <c r="W35" s="85">
        <v>10</v>
      </c>
      <c r="X35" s="138">
        <f t="shared" si="3"/>
        <v>248</v>
      </c>
      <c r="Y35" s="137" t="str">
        <f t="shared" si="4"/>
        <v/>
      </c>
      <c r="Z35" s="138">
        <f t="shared" si="5"/>
        <v>6944</v>
      </c>
      <c r="AA35" s="137" t="str">
        <f t="shared" si="6"/>
        <v/>
      </c>
      <c r="AB35" s="138" t="str">
        <f t="shared" si="7"/>
        <v/>
      </c>
      <c r="AC35" s="139" t="str">
        <f t="shared" si="8"/>
        <v/>
      </c>
      <c r="AD35" s="96" t="str">
        <f t="shared" si="9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76</v>
      </c>
      <c r="D36" s="135">
        <v>2400</v>
      </c>
      <c r="E36" s="133" t="s">
        <v>293</v>
      </c>
      <c r="F36" s="82" t="s">
        <v>24</v>
      </c>
      <c r="G36" s="82" t="s">
        <v>49</v>
      </c>
      <c r="H36" s="84">
        <v>42</v>
      </c>
      <c r="I36" s="84">
        <v>2</v>
      </c>
      <c r="J36" s="84">
        <v>1</v>
      </c>
      <c r="K36" s="136">
        <f t="shared" si="0"/>
        <v>2</v>
      </c>
      <c r="L36" s="133" t="s">
        <v>3511</v>
      </c>
      <c r="M36" s="162"/>
      <c r="N36" s="162"/>
      <c r="O36" s="163"/>
      <c r="P36" s="164"/>
      <c r="Q36" s="165"/>
      <c r="R36" s="137">
        <f t="shared" si="1"/>
        <v>2</v>
      </c>
      <c r="S36" s="170"/>
      <c r="T36" s="176" t="str">
        <f t="shared" si="2"/>
        <v/>
      </c>
      <c r="U36" s="94">
        <v>2</v>
      </c>
      <c r="V36" s="84">
        <v>310</v>
      </c>
      <c r="W36" s="85">
        <v>10</v>
      </c>
      <c r="X36" s="138">
        <f t="shared" si="3"/>
        <v>520</v>
      </c>
      <c r="Y36" s="137" t="str">
        <f t="shared" si="4"/>
        <v/>
      </c>
      <c r="Z36" s="138">
        <f t="shared" si="5"/>
        <v>14560</v>
      </c>
      <c r="AA36" s="137" t="str">
        <f t="shared" si="6"/>
        <v/>
      </c>
      <c r="AB36" s="138" t="str">
        <f t="shared" si="7"/>
        <v/>
      </c>
      <c r="AC36" s="139" t="str">
        <f t="shared" si="8"/>
        <v/>
      </c>
      <c r="AD36" s="96" t="str">
        <f t="shared" si="9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77</v>
      </c>
      <c r="D37" s="135">
        <v>2600</v>
      </c>
      <c r="E37" s="133" t="s">
        <v>299</v>
      </c>
      <c r="F37" s="82" t="s">
        <v>68</v>
      </c>
      <c r="G37" s="82" t="s">
        <v>69</v>
      </c>
      <c r="H37" s="84">
        <v>80</v>
      </c>
      <c r="I37" s="84">
        <v>9</v>
      </c>
      <c r="J37" s="84">
        <v>1</v>
      </c>
      <c r="K37" s="136">
        <f t="shared" si="0"/>
        <v>9</v>
      </c>
      <c r="L37" s="133" t="s">
        <v>3511</v>
      </c>
      <c r="M37" s="162"/>
      <c r="N37" s="162"/>
      <c r="O37" s="163"/>
      <c r="P37" s="164"/>
      <c r="Q37" s="165"/>
      <c r="R37" s="137">
        <f t="shared" si="1"/>
        <v>9</v>
      </c>
      <c r="S37" s="170"/>
      <c r="T37" s="176" t="str">
        <f t="shared" si="2"/>
        <v/>
      </c>
      <c r="U37" s="94">
        <v>10</v>
      </c>
      <c r="V37" s="84">
        <v>310</v>
      </c>
      <c r="W37" s="85">
        <v>10</v>
      </c>
      <c r="X37" s="138">
        <f t="shared" si="3"/>
        <v>22320</v>
      </c>
      <c r="Y37" s="137" t="str">
        <f t="shared" si="4"/>
        <v/>
      </c>
      <c r="Z37" s="138">
        <f t="shared" si="5"/>
        <v>624960</v>
      </c>
      <c r="AA37" s="137" t="str">
        <f t="shared" si="6"/>
        <v/>
      </c>
      <c r="AB37" s="138" t="str">
        <f t="shared" si="7"/>
        <v/>
      </c>
      <c r="AC37" s="139" t="str">
        <f t="shared" si="8"/>
        <v/>
      </c>
      <c r="AD37" s="96" t="str">
        <f t="shared" si="9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78</v>
      </c>
      <c r="D38" s="135">
        <v>2600</v>
      </c>
      <c r="E38" s="133" t="s">
        <v>303</v>
      </c>
      <c r="F38" s="82" t="s">
        <v>36</v>
      </c>
      <c r="G38" s="82" t="s">
        <v>79</v>
      </c>
      <c r="H38" s="84">
        <v>42</v>
      </c>
      <c r="I38" s="84">
        <v>2</v>
      </c>
      <c r="J38" s="84">
        <v>2</v>
      </c>
      <c r="K38" s="136">
        <f t="shared" si="0"/>
        <v>4</v>
      </c>
      <c r="L38" s="133" t="s">
        <v>3511</v>
      </c>
      <c r="M38" s="162"/>
      <c r="N38" s="162"/>
      <c r="O38" s="163"/>
      <c r="P38" s="164"/>
      <c r="Q38" s="165"/>
      <c r="R38" s="137">
        <f t="shared" si="1"/>
        <v>2</v>
      </c>
      <c r="S38" s="170"/>
      <c r="T38" s="176" t="str">
        <f t="shared" si="2"/>
        <v/>
      </c>
      <c r="U38" s="94">
        <v>10</v>
      </c>
      <c r="V38" s="84">
        <v>310</v>
      </c>
      <c r="W38" s="85">
        <v>10</v>
      </c>
      <c r="X38" s="138">
        <f t="shared" si="3"/>
        <v>5208</v>
      </c>
      <c r="Y38" s="137" t="str">
        <f t="shared" si="4"/>
        <v/>
      </c>
      <c r="Z38" s="138">
        <f t="shared" si="5"/>
        <v>145824</v>
      </c>
      <c r="AA38" s="137" t="str">
        <f t="shared" si="6"/>
        <v/>
      </c>
      <c r="AB38" s="138" t="str">
        <f t="shared" si="7"/>
        <v/>
      </c>
      <c r="AC38" s="139" t="str">
        <f t="shared" si="8"/>
        <v/>
      </c>
      <c r="AD38" s="96" t="str">
        <f t="shared" si="9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80</v>
      </c>
      <c r="D39" s="135">
        <v>2400</v>
      </c>
      <c r="E39" s="133" t="s">
        <v>300</v>
      </c>
      <c r="F39" s="82" t="s">
        <v>24</v>
      </c>
      <c r="G39" s="82" t="s">
        <v>25</v>
      </c>
      <c r="H39" s="84">
        <v>42</v>
      </c>
      <c r="I39" s="84">
        <v>5</v>
      </c>
      <c r="J39" s="84">
        <v>1</v>
      </c>
      <c r="K39" s="136">
        <f t="shared" si="0"/>
        <v>5</v>
      </c>
      <c r="L39" s="133" t="s">
        <v>3511</v>
      </c>
      <c r="M39" s="162"/>
      <c r="N39" s="162"/>
      <c r="O39" s="163"/>
      <c r="P39" s="164"/>
      <c r="Q39" s="165"/>
      <c r="R39" s="137">
        <f t="shared" si="1"/>
        <v>5</v>
      </c>
      <c r="S39" s="170"/>
      <c r="T39" s="176" t="str">
        <f t="shared" si="2"/>
        <v/>
      </c>
      <c r="U39" s="94">
        <v>2</v>
      </c>
      <c r="V39" s="84">
        <v>310</v>
      </c>
      <c r="W39" s="85">
        <v>10</v>
      </c>
      <c r="X39" s="138">
        <f t="shared" si="3"/>
        <v>1302</v>
      </c>
      <c r="Y39" s="137" t="str">
        <f t="shared" si="4"/>
        <v/>
      </c>
      <c r="Z39" s="138">
        <f t="shared" si="5"/>
        <v>36456</v>
      </c>
      <c r="AA39" s="137" t="str">
        <f t="shared" si="6"/>
        <v/>
      </c>
      <c r="AB39" s="138" t="str">
        <f t="shared" si="7"/>
        <v/>
      </c>
      <c r="AC39" s="139" t="str">
        <f t="shared" si="8"/>
        <v/>
      </c>
      <c r="AD39" s="96" t="str">
        <f t="shared" si="9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80</v>
      </c>
      <c r="D40" s="135">
        <v>2400</v>
      </c>
      <c r="E40" s="133" t="s">
        <v>301</v>
      </c>
      <c r="F40" s="82" t="s">
        <v>24</v>
      </c>
      <c r="G40" s="82" t="s">
        <v>74</v>
      </c>
      <c r="H40" s="84">
        <v>42</v>
      </c>
      <c r="I40" s="84">
        <v>4</v>
      </c>
      <c r="J40" s="84">
        <v>1</v>
      </c>
      <c r="K40" s="136">
        <f t="shared" si="0"/>
        <v>4</v>
      </c>
      <c r="L40" s="133" t="s">
        <v>3511</v>
      </c>
      <c r="M40" s="162"/>
      <c r="N40" s="162"/>
      <c r="O40" s="163"/>
      <c r="P40" s="164"/>
      <c r="Q40" s="165"/>
      <c r="R40" s="137">
        <f t="shared" si="1"/>
        <v>4</v>
      </c>
      <c r="S40" s="170"/>
      <c r="T40" s="176" t="str">
        <f t="shared" si="2"/>
        <v/>
      </c>
      <c r="U40" s="94">
        <v>2</v>
      </c>
      <c r="V40" s="84">
        <v>310</v>
      </c>
      <c r="W40" s="85">
        <v>10</v>
      </c>
      <c r="X40" s="138">
        <f t="shared" si="3"/>
        <v>1041</v>
      </c>
      <c r="Y40" s="137" t="str">
        <f t="shared" si="4"/>
        <v/>
      </c>
      <c r="Z40" s="138">
        <f t="shared" si="5"/>
        <v>29148</v>
      </c>
      <c r="AA40" s="137" t="str">
        <f t="shared" si="6"/>
        <v/>
      </c>
      <c r="AB40" s="138" t="str">
        <f t="shared" si="7"/>
        <v/>
      </c>
      <c r="AC40" s="139" t="str">
        <f t="shared" si="8"/>
        <v/>
      </c>
      <c r="AD40" s="96" t="str">
        <f t="shared" si="9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80</v>
      </c>
      <c r="D41" s="135">
        <v>2400</v>
      </c>
      <c r="E41" s="133" t="s">
        <v>304</v>
      </c>
      <c r="F41" s="82" t="s">
        <v>82</v>
      </c>
      <c r="G41" s="82" t="s">
        <v>69</v>
      </c>
      <c r="H41" s="84">
        <v>50</v>
      </c>
      <c r="I41" s="84">
        <v>6</v>
      </c>
      <c r="J41" s="84">
        <v>1</v>
      </c>
      <c r="K41" s="136">
        <f t="shared" si="0"/>
        <v>6</v>
      </c>
      <c r="L41" s="133" t="s">
        <v>3511</v>
      </c>
      <c r="M41" s="162"/>
      <c r="N41" s="162"/>
      <c r="O41" s="163"/>
      <c r="P41" s="164"/>
      <c r="Q41" s="165"/>
      <c r="R41" s="137">
        <f t="shared" si="1"/>
        <v>6</v>
      </c>
      <c r="S41" s="170"/>
      <c r="T41" s="176" t="str">
        <f t="shared" si="2"/>
        <v/>
      </c>
      <c r="U41" s="94">
        <v>2</v>
      </c>
      <c r="V41" s="84">
        <v>310</v>
      </c>
      <c r="W41" s="85">
        <v>10</v>
      </c>
      <c r="X41" s="138">
        <f t="shared" si="3"/>
        <v>1860</v>
      </c>
      <c r="Y41" s="137" t="str">
        <f t="shared" si="4"/>
        <v/>
      </c>
      <c r="Z41" s="138">
        <f t="shared" si="5"/>
        <v>52080</v>
      </c>
      <c r="AA41" s="137" t="str">
        <f t="shared" si="6"/>
        <v/>
      </c>
      <c r="AB41" s="138" t="str">
        <f t="shared" si="7"/>
        <v/>
      </c>
      <c r="AC41" s="139" t="str">
        <f t="shared" si="8"/>
        <v/>
      </c>
      <c r="AD41" s="96" t="str">
        <f t="shared" si="9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81</v>
      </c>
      <c r="D42" s="135">
        <v>2400</v>
      </c>
      <c r="E42" s="133" t="s">
        <v>300</v>
      </c>
      <c r="F42" s="82" t="s">
        <v>24</v>
      </c>
      <c r="G42" s="82" t="s">
        <v>25</v>
      </c>
      <c r="H42" s="84">
        <v>42</v>
      </c>
      <c r="I42" s="84">
        <v>10</v>
      </c>
      <c r="J42" s="84">
        <v>1</v>
      </c>
      <c r="K42" s="136">
        <f t="shared" si="0"/>
        <v>10</v>
      </c>
      <c r="L42" s="133" t="s">
        <v>3511</v>
      </c>
      <c r="M42" s="162"/>
      <c r="N42" s="162"/>
      <c r="O42" s="163"/>
      <c r="P42" s="164"/>
      <c r="Q42" s="165"/>
      <c r="R42" s="137">
        <f t="shared" si="1"/>
        <v>10</v>
      </c>
      <c r="S42" s="170"/>
      <c r="T42" s="176" t="str">
        <f t="shared" si="2"/>
        <v/>
      </c>
      <c r="U42" s="94">
        <v>2</v>
      </c>
      <c r="V42" s="84">
        <v>310</v>
      </c>
      <c r="W42" s="85">
        <v>10</v>
      </c>
      <c r="X42" s="138">
        <f t="shared" si="3"/>
        <v>2604</v>
      </c>
      <c r="Y42" s="137" t="str">
        <f t="shared" si="4"/>
        <v/>
      </c>
      <c r="Z42" s="138">
        <f t="shared" si="5"/>
        <v>72912</v>
      </c>
      <c r="AA42" s="137" t="str">
        <f t="shared" si="6"/>
        <v/>
      </c>
      <c r="AB42" s="138" t="str">
        <f t="shared" si="7"/>
        <v/>
      </c>
      <c r="AC42" s="139" t="str">
        <f t="shared" si="8"/>
        <v/>
      </c>
      <c r="AD42" s="96" t="str">
        <f t="shared" si="9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81</v>
      </c>
      <c r="D43" s="135">
        <v>2400</v>
      </c>
      <c r="E43" s="133" t="s">
        <v>301</v>
      </c>
      <c r="F43" s="82" t="s">
        <v>24</v>
      </c>
      <c r="G43" s="82" t="s">
        <v>74</v>
      </c>
      <c r="H43" s="84">
        <v>42</v>
      </c>
      <c r="I43" s="84">
        <v>12</v>
      </c>
      <c r="J43" s="84">
        <v>1</v>
      </c>
      <c r="K43" s="136">
        <f t="shared" si="0"/>
        <v>12</v>
      </c>
      <c r="L43" s="133" t="s">
        <v>3511</v>
      </c>
      <c r="M43" s="162"/>
      <c r="N43" s="162"/>
      <c r="O43" s="163"/>
      <c r="P43" s="164"/>
      <c r="Q43" s="165"/>
      <c r="R43" s="137">
        <f t="shared" si="1"/>
        <v>12</v>
      </c>
      <c r="S43" s="170"/>
      <c r="T43" s="176" t="str">
        <f t="shared" si="2"/>
        <v/>
      </c>
      <c r="U43" s="94">
        <v>2</v>
      </c>
      <c r="V43" s="84">
        <v>310</v>
      </c>
      <c r="W43" s="85">
        <v>10</v>
      </c>
      <c r="X43" s="138">
        <f t="shared" si="3"/>
        <v>3124</v>
      </c>
      <c r="Y43" s="137" t="str">
        <f t="shared" si="4"/>
        <v/>
      </c>
      <c r="Z43" s="138">
        <f t="shared" si="5"/>
        <v>87472</v>
      </c>
      <c r="AA43" s="137" t="str">
        <f t="shared" si="6"/>
        <v/>
      </c>
      <c r="AB43" s="138" t="str">
        <f t="shared" si="7"/>
        <v/>
      </c>
      <c r="AC43" s="139" t="str">
        <f t="shared" si="8"/>
        <v/>
      </c>
      <c r="AD43" s="96" t="str">
        <f t="shared" si="9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81</v>
      </c>
      <c r="D44" s="135">
        <v>2400</v>
      </c>
      <c r="E44" s="133" t="s">
        <v>304</v>
      </c>
      <c r="F44" s="82" t="s">
        <v>82</v>
      </c>
      <c r="G44" s="82" t="s">
        <v>69</v>
      </c>
      <c r="H44" s="84">
        <v>50</v>
      </c>
      <c r="I44" s="84">
        <v>12</v>
      </c>
      <c r="J44" s="84">
        <v>1</v>
      </c>
      <c r="K44" s="136">
        <f t="shared" si="0"/>
        <v>12</v>
      </c>
      <c r="L44" s="133" t="s">
        <v>3511</v>
      </c>
      <c r="M44" s="162"/>
      <c r="N44" s="162"/>
      <c r="O44" s="163"/>
      <c r="P44" s="164"/>
      <c r="Q44" s="165"/>
      <c r="R44" s="137">
        <f t="shared" si="1"/>
        <v>12</v>
      </c>
      <c r="S44" s="170"/>
      <c r="T44" s="176" t="str">
        <f t="shared" si="2"/>
        <v/>
      </c>
      <c r="U44" s="94">
        <v>2</v>
      </c>
      <c r="V44" s="84">
        <v>310</v>
      </c>
      <c r="W44" s="85">
        <v>10</v>
      </c>
      <c r="X44" s="138">
        <f t="shared" si="3"/>
        <v>3720</v>
      </c>
      <c r="Y44" s="137" t="str">
        <f t="shared" si="4"/>
        <v/>
      </c>
      <c r="Z44" s="138">
        <f t="shared" si="5"/>
        <v>104160</v>
      </c>
      <c r="AA44" s="137" t="str">
        <f t="shared" si="6"/>
        <v/>
      </c>
      <c r="AB44" s="138" t="str">
        <f t="shared" si="7"/>
        <v/>
      </c>
      <c r="AC44" s="139" t="str">
        <f t="shared" si="8"/>
        <v/>
      </c>
      <c r="AD44" s="96" t="str">
        <f t="shared" si="9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83</v>
      </c>
      <c r="D45" s="135">
        <v>6600</v>
      </c>
      <c r="E45" s="133" t="s">
        <v>291</v>
      </c>
      <c r="F45" s="82" t="s">
        <v>24</v>
      </c>
      <c r="G45" s="82" t="s">
        <v>85</v>
      </c>
      <c r="H45" s="84">
        <v>42</v>
      </c>
      <c r="I45" s="84">
        <v>4</v>
      </c>
      <c r="J45" s="84">
        <v>1</v>
      </c>
      <c r="K45" s="136">
        <f t="shared" si="0"/>
        <v>4</v>
      </c>
      <c r="L45" s="133" t="s">
        <v>3511</v>
      </c>
      <c r="M45" s="162"/>
      <c r="N45" s="162"/>
      <c r="O45" s="163"/>
      <c r="P45" s="164"/>
      <c r="Q45" s="165"/>
      <c r="R45" s="137">
        <f t="shared" si="1"/>
        <v>4</v>
      </c>
      <c r="S45" s="170"/>
      <c r="T45" s="176" t="str">
        <f t="shared" si="2"/>
        <v/>
      </c>
      <c r="U45" s="94">
        <v>2</v>
      </c>
      <c r="V45" s="84">
        <v>310</v>
      </c>
      <c r="W45" s="85">
        <v>10</v>
      </c>
      <c r="X45" s="138">
        <f t="shared" si="3"/>
        <v>1041</v>
      </c>
      <c r="Y45" s="137" t="str">
        <f t="shared" si="4"/>
        <v/>
      </c>
      <c r="Z45" s="138">
        <f t="shared" si="5"/>
        <v>29148</v>
      </c>
      <c r="AA45" s="137" t="str">
        <f t="shared" si="6"/>
        <v/>
      </c>
      <c r="AB45" s="138" t="str">
        <f t="shared" si="7"/>
        <v/>
      </c>
      <c r="AC45" s="139" t="str">
        <f t="shared" si="8"/>
        <v/>
      </c>
      <c r="AD45" s="96" t="str">
        <f t="shared" si="9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83</v>
      </c>
      <c r="D46" s="135">
        <v>6600</v>
      </c>
      <c r="E46" s="133" t="s">
        <v>305</v>
      </c>
      <c r="F46" s="82" t="s">
        <v>84</v>
      </c>
      <c r="G46" s="82" t="s">
        <v>87</v>
      </c>
      <c r="H46" s="84">
        <v>42</v>
      </c>
      <c r="I46" s="84">
        <v>2</v>
      </c>
      <c r="J46" s="84">
        <v>1</v>
      </c>
      <c r="K46" s="136">
        <f t="shared" si="0"/>
        <v>2</v>
      </c>
      <c r="L46" s="133" t="s">
        <v>3511</v>
      </c>
      <c r="M46" s="162"/>
      <c r="N46" s="162"/>
      <c r="O46" s="163"/>
      <c r="P46" s="164"/>
      <c r="Q46" s="165"/>
      <c r="R46" s="137">
        <f t="shared" si="1"/>
        <v>2</v>
      </c>
      <c r="S46" s="170"/>
      <c r="T46" s="176" t="str">
        <f t="shared" si="2"/>
        <v/>
      </c>
      <c r="U46" s="94">
        <v>2</v>
      </c>
      <c r="V46" s="84">
        <v>310</v>
      </c>
      <c r="W46" s="85">
        <v>10</v>
      </c>
      <c r="X46" s="138">
        <f t="shared" si="3"/>
        <v>520</v>
      </c>
      <c r="Y46" s="137" t="str">
        <f t="shared" si="4"/>
        <v/>
      </c>
      <c r="Z46" s="138">
        <f t="shared" si="5"/>
        <v>14560</v>
      </c>
      <c r="AA46" s="137" t="str">
        <f t="shared" si="6"/>
        <v/>
      </c>
      <c r="AB46" s="138" t="str">
        <f t="shared" si="7"/>
        <v/>
      </c>
      <c r="AC46" s="139" t="str">
        <f t="shared" si="8"/>
        <v/>
      </c>
      <c r="AD46" s="96" t="str">
        <f t="shared" si="9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86</v>
      </c>
      <c r="D47" s="135">
        <v>6600</v>
      </c>
      <c r="E47" s="133" t="s">
        <v>291</v>
      </c>
      <c r="F47" s="82" t="s">
        <v>24</v>
      </c>
      <c r="G47" s="82" t="s">
        <v>88</v>
      </c>
      <c r="H47" s="84">
        <v>42</v>
      </c>
      <c r="I47" s="84">
        <v>19</v>
      </c>
      <c r="J47" s="84">
        <v>1</v>
      </c>
      <c r="K47" s="136">
        <f t="shared" si="0"/>
        <v>19</v>
      </c>
      <c r="L47" s="133" t="s">
        <v>3511</v>
      </c>
      <c r="M47" s="162"/>
      <c r="N47" s="162"/>
      <c r="O47" s="163"/>
      <c r="P47" s="164"/>
      <c r="Q47" s="165"/>
      <c r="R47" s="137">
        <f t="shared" si="1"/>
        <v>19</v>
      </c>
      <c r="S47" s="170"/>
      <c r="T47" s="176" t="str">
        <f t="shared" si="2"/>
        <v/>
      </c>
      <c r="U47" s="94">
        <v>2</v>
      </c>
      <c r="V47" s="84">
        <v>310</v>
      </c>
      <c r="W47" s="85">
        <v>10</v>
      </c>
      <c r="X47" s="138">
        <f t="shared" si="3"/>
        <v>4947</v>
      </c>
      <c r="Y47" s="137" t="str">
        <f t="shared" si="4"/>
        <v/>
      </c>
      <c r="Z47" s="138">
        <f t="shared" si="5"/>
        <v>138516</v>
      </c>
      <c r="AA47" s="137" t="str">
        <f t="shared" si="6"/>
        <v/>
      </c>
      <c r="AB47" s="138" t="str">
        <f t="shared" si="7"/>
        <v/>
      </c>
      <c r="AC47" s="139" t="str">
        <f t="shared" si="8"/>
        <v/>
      </c>
      <c r="AD47" s="96" t="str">
        <f t="shared" si="9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86</v>
      </c>
      <c r="D48" s="135">
        <v>6600</v>
      </c>
      <c r="E48" s="133" t="s">
        <v>305</v>
      </c>
      <c r="F48" s="82" t="s">
        <v>84</v>
      </c>
      <c r="G48" s="82" t="s">
        <v>37</v>
      </c>
      <c r="H48" s="84">
        <v>42</v>
      </c>
      <c r="I48" s="84">
        <v>5</v>
      </c>
      <c r="J48" s="84">
        <v>1</v>
      </c>
      <c r="K48" s="136">
        <f t="shared" si="0"/>
        <v>5</v>
      </c>
      <c r="L48" s="133" t="s">
        <v>3511</v>
      </c>
      <c r="M48" s="162"/>
      <c r="N48" s="162"/>
      <c r="O48" s="163"/>
      <c r="P48" s="164"/>
      <c r="Q48" s="165"/>
      <c r="R48" s="137">
        <f t="shared" si="1"/>
        <v>5</v>
      </c>
      <c r="S48" s="170"/>
      <c r="T48" s="176" t="str">
        <f t="shared" si="2"/>
        <v/>
      </c>
      <c r="U48" s="94">
        <v>2</v>
      </c>
      <c r="V48" s="84">
        <v>310</v>
      </c>
      <c r="W48" s="85">
        <v>10</v>
      </c>
      <c r="X48" s="138">
        <f t="shared" si="3"/>
        <v>1302</v>
      </c>
      <c r="Y48" s="137" t="str">
        <f t="shared" si="4"/>
        <v/>
      </c>
      <c r="Z48" s="138">
        <f t="shared" si="5"/>
        <v>36456</v>
      </c>
      <c r="AA48" s="137" t="str">
        <f t="shared" si="6"/>
        <v/>
      </c>
      <c r="AB48" s="138" t="str">
        <f t="shared" si="7"/>
        <v/>
      </c>
      <c r="AC48" s="139" t="str">
        <f t="shared" si="8"/>
        <v/>
      </c>
      <c r="AD48" s="96" t="str">
        <f t="shared" si="9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89</v>
      </c>
      <c r="D49" s="135">
        <v>3800</v>
      </c>
      <c r="E49" s="133" t="s">
        <v>293</v>
      </c>
      <c r="F49" s="82" t="s">
        <v>24</v>
      </c>
      <c r="G49" s="82" t="s">
        <v>49</v>
      </c>
      <c r="H49" s="84">
        <v>42</v>
      </c>
      <c r="I49" s="84">
        <v>13</v>
      </c>
      <c r="J49" s="84">
        <v>1</v>
      </c>
      <c r="K49" s="136">
        <f t="shared" si="0"/>
        <v>13</v>
      </c>
      <c r="L49" s="133" t="s">
        <v>3511</v>
      </c>
      <c r="M49" s="162"/>
      <c r="N49" s="162"/>
      <c r="O49" s="163"/>
      <c r="P49" s="164"/>
      <c r="Q49" s="165"/>
      <c r="R49" s="137">
        <f t="shared" si="1"/>
        <v>13</v>
      </c>
      <c r="S49" s="170"/>
      <c r="T49" s="176" t="str">
        <f t="shared" si="2"/>
        <v/>
      </c>
      <c r="U49" s="94">
        <v>10</v>
      </c>
      <c r="V49" s="84">
        <v>310</v>
      </c>
      <c r="W49" s="85">
        <v>10</v>
      </c>
      <c r="X49" s="138">
        <f t="shared" si="3"/>
        <v>16926</v>
      </c>
      <c r="Y49" s="137" t="str">
        <f t="shared" si="4"/>
        <v/>
      </c>
      <c r="Z49" s="138">
        <f t="shared" si="5"/>
        <v>473928</v>
      </c>
      <c r="AA49" s="137" t="str">
        <f t="shared" si="6"/>
        <v/>
      </c>
      <c r="AB49" s="138" t="str">
        <f t="shared" si="7"/>
        <v/>
      </c>
      <c r="AC49" s="139" t="str">
        <f t="shared" si="8"/>
        <v/>
      </c>
      <c r="AD49" s="96" t="str">
        <f t="shared" si="9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90</v>
      </c>
      <c r="D50" s="135">
        <v>4300</v>
      </c>
      <c r="E50" s="133" t="s">
        <v>293</v>
      </c>
      <c r="F50" s="82" t="s">
        <v>24</v>
      </c>
      <c r="G50" s="82" t="s">
        <v>49</v>
      </c>
      <c r="H50" s="84">
        <v>42</v>
      </c>
      <c r="I50" s="84">
        <v>2</v>
      </c>
      <c r="J50" s="84">
        <v>1</v>
      </c>
      <c r="K50" s="136">
        <f t="shared" si="0"/>
        <v>2</v>
      </c>
      <c r="L50" s="133" t="s">
        <v>3511</v>
      </c>
      <c r="M50" s="162"/>
      <c r="N50" s="162"/>
      <c r="O50" s="163"/>
      <c r="P50" s="164"/>
      <c r="Q50" s="165"/>
      <c r="R50" s="137">
        <f t="shared" si="1"/>
        <v>2</v>
      </c>
      <c r="S50" s="170"/>
      <c r="T50" s="176" t="str">
        <f t="shared" si="2"/>
        <v/>
      </c>
      <c r="U50" s="94">
        <v>2</v>
      </c>
      <c r="V50" s="84">
        <v>310</v>
      </c>
      <c r="W50" s="85">
        <v>10</v>
      </c>
      <c r="X50" s="138">
        <f t="shared" si="3"/>
        <v>520</v>
      </c>
      <c r="Y50" s="137" t="str">
        <f t="shared" si="4"/>
        <v/>
      </c>
      <c r="Z50" s="138">
        <f t="shared" si="5"/>
        <v>14560</v>
      </c>
      <c r="AA50" s="137" t="str">
        <f t="shared" si="6"/>
        <v/>
      </c>
      <c r="AB50" s="138" t="str">
        <f t="shared" si="7"/>
        <v/>
      </c>
      <c r="AC50" s="139" t="str">
        <f t="shared" si="8"/>
        <v/>
      </c>
      <c r="AD50" s="96" t="str">
        <f t="shared" si="9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91</v>
      </c>
      <c r="D51" s="135">
        <v>4300</v>
      </c>
      <c r="E51" s="133" t="s">
        <v>306</v>
      </c>
      <c r="F51" s="82" t="s">
        <v>92</v>
      </c>
      <c r="G51" s="82" t="s">
        <v>93</v>
      </c>
      <c r="H51" s="84">
        <v>42</v>
      </c>
      <c r="I51" s="84">
        <v>18</v>
      </c>
      <c r="J51" s="84">
        <v>6</v>
      </c>
      <c r="K51" s="136">
        <f t="shared" si="0"/>
        <v>108</v>
      </c>
      <c r="L51" s="133" t="s">
        <v>3511</v>
      </c>
      <c r="M51" s="162"/>
      <c r="N51" s="162"/>
      <c r="O51" s="163"/>
      <c r="P51" s="164"/>
      <c r="Q51" s="165"/>
      <c r="R51" s="137">
        <f t="shared" si="1"/>
        <v>18</v>
      </c>
      <c r="S51" s="170"/>
      <c r="T51" s="176" t="str">
        <f t="shared" si="2"/>
        <v/>
      </c>
      <c r="U51" s="94">
        <v>10</v>
      </c>
      <c r="V51" s="84">
        <v>310</v>
      </c>
      <c r="W51" s="85">
        <v>10</v>
      </c>
      <c r="X51" s="138">
        <f t="shared" si="3"/>
        <v>140616</v>
      </c>
      <c r="Y51" s="137" t="str">
        <f t="shared" si="4"/>
        <v/>
      </c>
      <c r="Z51" s="138">
        <f t="shared" si="5"/>
        <v>3937248</v>
      </c>
      <c r="AA51" s="137" t="str">
        <f t="shared" si="6"/>
        <v/>
      </c>
      <c r="AB51" s="138" t="str">
        <f t="shared" si="7"/>
        <v/>
      </c>
      <c r="AC51" s="139" t="str">
        <f t="shared" si="8"/>
        <v/>
      </c>
      <c r="AD51" s="96" t="str">
        <f t="shared" si="9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91</v>
      </c>
      <c r="D52" s="135">
        <v>4300</v>
      </c>
      <c r="E52" s="133" t="s">
        <v>307</v>
      </c>
      <c r="F52" s="82" t="s">
        <v>94</v>
      </c>
      <c r="G52" s="82" t="s">
        <v>95</v>
      </c>
      <c r="H52" s="84">
        <v>42</v>
      </c>
      <c r="I52" s="84">
        <v>6</v>
      </c>
      <c r="J52" s="84">
        <v>6</v>
      </c>
      <c r="K52" s="136">
        <f t="shared" si="0"/>
        <v>36</v>
      </c>
      <c r="L52" s="133" t="s">
        <v>3511</v>
      </c>
      <c r="M52" s="162"/>
      <c r="N52" s="162"/>
      <c r="O52" s="163"/>
      <c r="P52" s="164"/>
      <c r="Q52" s="165"/>
      <c r="R52" s="137">
        <f t="shared" si="1"/>
        <v>6</v>
      </c>
      <c r="S52" s="170"/>
      <c r="T52" s="176" t="str">
        <f t="shared" si="2"/>
        <v/>
      </c>
      <c r="U52" s="94">
        <v>10</v>
      </c>
      <c r="V52" s="84">
        <v>310</v>
      </c>
      <c r="W52" s="85">
        <v>10</v>
      </c>
      <c r="X52" s="138">
        <f t="shared" si="3"/>
        <v>46872</v>
      </c>
      <c r="Y52" s="137" t="str">
        <f t="shared" si="4"/>
        <v/>
      </c>
      <c r="Z52" s="138">
        <f t="shared" si="5"/>
        <v>1312416</v>
      </c>
      <c r="AA52" s="137" t="str">
        <f t="shared" si="6"/>
        <v/>
      </c>
      <c r="AB52" s="138" t="str">
        <f t="shared" si="7"/>
        <v/>
      </c>
      <c r="AC52" s="139" t="str">
        <f t="shared" si="8"/>
        <v/>
      </c>
      <c r="AD52" s="96" t="str">
        <f t="shared" si="9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96</v>
      </c>
      <c r="D53" s="135">
        <v>4300</v>
      </c>
      <c r="E53" s="133" t="s">
        <v>289</v>
      </c>
      <c r="F53" s="82" t="s">
        <v>36</v>
      </c>
      <c r="G53" s="82" t="s">
        <v>37</v>
      </c>
      <c r="H53" s="84">
        <v>42</v>
      </c>
      <c r="I53" s="84">
        <v>1</v>
      </c>
      <c r="J53" s="84">
        <v>2</v>
      </c>
      <c r="K53" s="136">
        <f t="shared" si="0"/>
        <v>2</v>
      </c>
      <c r="L53" s="133" t="s">
        <v>3511</v>
      </c>
      <c r="M53" s="162"/>
      <c r="N53" s="162"/>
      <c r="O53" s="163"/>
      <c r="P53" s="164"/>
      <c r="Q53" s="165"/>
      <c r="R53" s="137">
        <f t="shared" si="1"/>
        <v>1</v>
      </c>
      <c r="S53" s="170"/>
      <c r="T53" s="176" t="str">
        <f t="shared" si="2"/>
        <v/>
      </c>
      <c r="U53" s="94">
        <v>2</v>
      </c>
      <c r="V53" s="84">
        <v>310</v>
      </c>
      <c r="W53" s="85">
        <v>10</v>
      </c>
      <c r="X53" s="138">
        <f t="shared" si="3"/>
        <v>520</v>
      </c>
      <c r="Y53" s="137" t="str">
        <f t="shared" si="4"/>
        <v/>
      </c>
      <c r="Z53" s="138">
        <f t="shared" si="5"/>
        <v>14560</v>
      </c>
      <c r="AA53" s="137" t="str">
        <f t="shared" si="6"/>
        <v/>
      </c>
      <c r="AB53" s="138" t="str">
        <f t="shared" si="7"/>
        <v/>
      </c>
      <c r="AC53" s="139" t="str">
        <f t="shared" si="8"/>
        <v/>
      </c>
      <c r="AD53" s="96" t="str">
        <f t="shared" si="9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97</v>
      </c>
      <c r="D54" s="135">
        <v>4300</v>
      </c>
      <c r="E54" s="133" t="s">
        <v>291</v>
      </c>
      <c r="F54" s="82" t="s">
        <v>24</v>
      </c>
      <c r="G54" s="82" t="s">
        <v>85</v>
      </c>
      <c r="H54" s="84">
        <v>42</v>
      </c>
      <c r="I54" s="84">
        <v>4</v>
      </c>
      <c r="J54" s="84">
        <v>1</v>
      </c>
      <c r="K54" s="136">
        <f t="shared" si="0"/>
        <v>4</v>
      </c>
      <c r="L54" s="133" t="s">
        <v>3511</v>
      </c>
      <c r="M54" s="162"/>
      <c r="N54" s="162"/>
      <c r="O54" s="163"/>
      <c r="P54" s="164"/>
      <c r="Q54" s="165"/>
      <c r="R54" s="137">
        <f t="shared" si="1"/>
        <v>4</v>
      </c>
      <c r="S54" s="170"/>
      <c r="T54" s="176" t="str">
        <f t="shared" si="2"/>
        <v/>
      </c>
      <c r="U54" s="94">
        <v>2</v>
      </c>
      <c r="V54" s="84">
        <v>310</v>
      </c>
      <c r="W54" s="85">
        <v>10</v>
      </c>
      <c r="X54" s="138">
        <f t="shared" si="3"/>
        <v>1041</v>
      </c>
      <c r="Y54" s="137" t="str">
        <f t="shared" si="4"/>
        <v/>
      </c>
      <c r="Z54" s="138">
        <f t="shared" si="5"/>
        <v>29148</v>
      </c>
      <c r="AA54" s="137" t="str">
        <f t="shared" si="6"/>
        <v/>
      </c>
      <c r="AB54" s="138" t="str">
        <f t="shared" si="7"/>
        <v/>
      </c>
      <c r="AC54" s="139" t="str">
        <f t="shared" si="8"/>
        <v/>
      </c>
      <c r="AD54" s="96" t="str">
        <f t="shared" si="9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98</v>
      </c>
      <c r="D55" s="135">
        <v>2400</v>
      </c>
      <c r="E55" s="133" t="s">
        <v>300</v>
      </c>
      <c r="F55" s="82" t="s">
        <v>24</v>
      </c>
      <c r="G55" s="82" t="s">
        <v>25</v>
      </c>
      <c r="H55" s="84">
        <v>42</v>
      </c>
      <c r="I55" s="84">
        <v>1</v>
      </c>
      <c r="J55" s="84">
        <v>1</v>
      </c>
      <c r="K55" s="136">
        <f t="shared" si="0"/>
        <v>1</v>
      </c>
      <c r="L55" s="133" t="s">
        <v>3511</v>
      </c>
      <c r="M55" s="162"/>
      <c r="N55" s="162"/>
      <c r="O55" s="163"/>
      <c r="P55" s="164"/>
      <c r="Q55" s="165"/>
      <c r="R55" s="137">
        <f t="shared" si="1"/>
        <v>1</v>
      </c>
      <c r="S55" s="170"/>
      <c r="T55" s="176" t="str">
        <f t="shared" si="2"/>
        <v/>
      </c>
      <c r="U55" s="94">
        <v>2</v>
      </c>
      <c r="V55" s="84">
        <v>310</v>
      </c>
      <c r="W55" s="85">
        <v>10</v>
      </c>
      <c r="X55" s="138">
        <f t="shared" si="3"/>
        <v>260</v>
      </c>
      <c r="Y55" s="137" t="str">
        <f t="shared" si="4"/>
        <v/>
      </c>
      <c r="Z55" s="138">
        <f t="shared" si="5"/>
        <v>7280</v>
      </c>
      <c r="AA55" s="137" t="str">
        <f t="shared" si="6"/>
        <v/>
      </c>
      <c r="AB55" s="138" t="str">
        <f t="shared" si="7"/>
        <v/>
      </c>
      <c r="AC55" s="139" t="str">
        <f t="shared" si="8"/>
        <v/>
      </c>
      <c r="AD55" s="96" t="str">
        <f t="shared" si="9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98</v>
      </c>
      <c r="D56" s="135">
        <v>2400</v>
      </c>
      <c r="E56" s="133" t="s">
        <v>302</v>
      </c>
      <c r="F56" s="82" t="s">
        <v>44</v>
      </c>
      <c r="G56" s="82" t="s">
        <v>75</v>
      </c>
      <c r="H56" s="84">
        <v>40</v>
      </c>
      <c r="I56" s="84">
        <v>1</v>
      </c>
      <c r="J56" s="84">
        <v>1</v>
      </c>
      <c r="K56" s="136">
        <f t="shared" si="0"/>
        <v>1</v>
      </c>
      <c r="L56" s="133" t="s">
        <v>3511</v>
      </c>
      <c r="M56" s="162"/>
      <c r="N56" s="162"/>
      <c r="O56" s="163"/>
      <c r="P56" s="164"/>
      <c r="Q56" s="165"/>
      <c r="R56" s="137">
        <f t="shared" si="1"/>
        <v>1</v>
      </c>
      <c r="S56" s="170"/>
      <c r="T56" s="176" t="str">
        <f t="shared" si="2"/>
        <v/>
      </c>
      <c r="U56" s="94">
        <v>2</v>
      </c>
      <c r="V56" s="84">
        <v>310</v>
      </c>
      <c r="W56" s="85">
        <v>10</v>
      </c>
      <c r="X56" s="138">
        <f t="shared" si="3"/>
        <v>248</v>
      </c>
      <c r="Y56" s="137" t="str">
        <f t="shared" si="4"/>
        <v/>
      </c>
      <c r="Z56" s="138">
        <f t="shared" si="5"/>
        <v>6944</v>
      </c>
      <c r="AA56" s="137" t="str">
        <f t="shared" si="6"/>
        <v/>
      </c>
      <c r="AB56" s="138" t="str">
        <f t="shared" si="7"/>
        <v/>
      </c>
      <c r="AC56" s="139" t="str">
        <f t="shared" si="8"/>
        <v/>
      </c>
      <c r="AD56" s="96" t="str">
        <f t="shared" si="9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99</v>
      </c>
      <c r="D57" s="135">
        <v>2400</v>
      </c>
      <c r="E57" s="133" t="s">
        <v>300</v>
      </c>
      <c r="F57" s="82" t="s">
        <v>24</v>
      </c>
      <c r="G57" s="82" t="s">
        <v>25</v>
      </c>
      <c r="H57" s="84">
        <v>42</v>
      </c>
      <c r="I57" s="84">
        <v>1</v>
      </c>
      <c r="J57" s="84">
        <v>1</v>
      </c>
      <c r="K57" s="136">
        <f t="shared" si="0"/>
        <v>1</v>
      </c>
      <c r="L57" s="133" t="s">
        <v>3511</v>
      </c>
      <c r="M57" s="162"/>
      <c r="N57" s="162"/>
      <c r="O57" s="163"/>
      <c r="P57" s="164"/>
      <c r="Q57" s="165"/>
      <c r="R57" s="137">
        <f t="shared" si="1"/>
        <v>1</v>
      </c>
      <c r="S57" s="170"/>
      <c r="T57" s="176" t="str">
        <f t="shared" si="2"/>
        <v/>
      </c>
      <c r="U57" s="94">
        <v>2</v>
      </c>
      <c r="V57" s="84">
        <v>310</v>
      </c>
      <c r="W57" s="85">
        <v>10</v>
      </c>
      <c r="X57" s="138">
        <f t="shared" si="3"/>
        <v>260</v>
      </c>
      <c r="Y57" s="137" t="str">
        <f t="shared" si="4"/>
        <v/>
      </c>
      <c r="Z57" s="138">
        <f t="shared" si="5"/>
        <v>7280</v>
      </c>
      <c r="AA57" s="137" t="str">
        <f t="shared" si="6"/>
        <v/>
      </c>
      <c r="AB57" s="138" t="str">
        <f t="shared" si="7"/>
        <v/>
      </c>
      <c r="AC57" s="139" t="str">
        <f t="shared" si="8"/>
        <v/>
      </c>
      <c r="AD57" s="96" t="str">
        <f t="shared" si="9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99</v>
      </c>
      <c r="D58" s="135">
        <v>2400</v>
      </c>
      <c r="E58" s="133" t="s">
        <v>302</v>
      </c>
      <c r="F58" s="82" t="s">
        <v>44</v>
      </c>
      <c r="G58" s="82" t="s">
        <v>75</v>
      </c>
      <c r="H58" s="84">
        <v>40</v>
      </c>
      <c r="I58" s="84">
        <v>2</v>
      </c>
      <c r="J58" s="84">
        <v>1</v>
      </c>
      <c r="K58" s="136">
        <f t="shared" si="0"/>
        <v>2</v>
      </c>
      <c r="L58" s="133" t="s">
        <v>3511</v>
      </c>
      <c r="M58" s="162"/>
      <c r="N58" s="162"/>
      <c r="O58" s="163"/>
      <c r="P58" s="164"/>
      <c r="Q58" s="165"/>
      <c r="R58" s="137">
        <f t="shared" si="1"/>
        <v>2</v>
      </c>
      <c r="S58" s="170"/>
      <c r="T58" s="176" t="str">
        <f t="shared" si="2"/>
        <v/>
      </c>
      <c r="U58" s="94">
        <v>2</v>
      </c>
      <c r="V58" s="84">
        <v>310</v>
      </c>
      <c r="W58" s="85">
        <v>10</v>
      </c>
      <c r="X58" s="138">
        <f t="shared" si="3"/>
        <v>496</v>
      </c>
      <c r="Y58" s="137" t="str">
        <f t="shared" si="4"/>
        <v/>
      </c>
      <c r="Z58" s="138">
        <f t="shared" si="5"/>
        <v>13888</v>
      </c>
      <c r="AA58" s="137" t="str">
        <f t="shared" si="6"/>
        <v/>
      </c>
      <c r="AB58" s="138" t="str">
        <f t="shared" si="7"/>
        <v/>
      </c>
      <c r="AC58" s="139" t="str">
        <f t="shared" si="8"/>
        <v/>
      </c>
      <c r="AD58" s="96" t="str">
        <f t="shared" si="9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100</v>
      </c>
      <c r="D59" s="135">
        <v>2400</v>
      </c>
      <c r="E59" s="133" t="s">
        <v>293</v>
      </c>
      <c r="F59" s="82" t="s">
        <v>24</v>
      </c>
      <c r="G59" s="82" t="s">
        <v>49</v>
      </c>
      <c r="H59" s="84">
        <v>42</v>
      </c>
      <c r="I59" s="84">
        <v>1</v>
      </c>
      <c r="J59" s="84">
        <v>1</v>
      </c>
      <c r="K59" s="136">
        <f t="shared" si="0"/>
        <v>1</v>
      </c>
      <c r="L59" s="133" t="s">
        <v>3511</v>
      </c>
      <c r="M59" s="162"/>
      <c r="N59" s="162"/>
      <c r="O59" s="163"/>
      <c r="P59" s="164"/>
      <c r="Q59" s="165"/>
      <c r="R59" s="137">
        <f t="shared" si="1"/>
        <v>1</v>
      </c>
      <c r="S59" s="170"/>
      <c r="T59" s="176" t="str">
        <f t="shared" si="2"/>
        <v/>
      </c>
      <c r="U59" s="94">
        <v>10</v>
      </c>
      <c r="V59" s="84">
        <v>310</v>
      </c>
      <c r="W59" s="85">
        <v>10</v>
      </c>
      <c r="X59" s="138">
        <f t="shared" si="3"/>
        <v>1302</v>
      </c>
      <c r="Y59" s="137" t="str">
        <f t="shared" si="4"/>
        <v/>
      </c>
      <c r="Z59" s="138">
        <f t="shared" si="5"/>
        <v>36456</v>
      </c>
      <c r="AA59" s="137" t="str">
        <f t="shared" si="6"/>
        <v/>
      </c>
      <c r="AB59" s="138" t="str">
        <f t="shared" si="7"/>
        <v/>
      </c>
      <c r="AC59" s="139" t="str">
        <f t="shared" si="8"/>
        <v/>
      </c>
      <c r="AD59" s="96" t="str">
        <f t="shared" si="9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101</v>
      </c>
      <c r="D60" s="135">
        <v>2400</v>
      </c>
      <c r="E60" s="133" t="s">
        <v>293</v>
      </c>
      <c r="F60" s="82" t="s">
        <v>24</v>
      </c>
      <c r="G60" s="82" t="s">
        <v>49</v>
      </c>
      <c r="H60" s="84">
        <v>42</v>
      </c>
      <c r="I60" s="84">
        <v>1</v>
      </c>
      <c r="J60" s="84">
        <v>1</v>
      </c>
      <c r="K60" s="136">
        <f t="shared" si="0"/>
        <v>1</v>
      </c>
      <c r="L60" s="133" t="s">
        <v>3511</v>
      </c>
      <c r="M60" s="162"/>
      <c r="N60" s="162"/>
      <c r="O60" s="163"/>
      <c r="P60" s="164"/>
      <c r="Q60" s="165"/>
      <c r="R60" s="137">
        <f t="shared" si="1"/>
        <v>1</v>
      </c>
      <c r="S60" s="170"/>
      <c r="T60" s="176" t="str">
        <f t="shared" si="2"/>
        <v/>
      </c>
      <c r="U60" s="94">
        <v>10</v>
      </c>
      <c r="V60" s="84">
        <v>310</v>
      </c>
      <c r="W60" s="85">
        <v>10</v>
      </c>
      <c r="X60" s="138">
        <f t="shared" si="3"/>
        <v>1302</v>
      </c>
      <c r="Y60" s="137" t="str">
        <f t="shared" si="4"/>
        <v/>
      </c>
      <c r="Z60" s="138">
        <f t="shared" si="5"/>
        <v>36456</v>
      </c>
      <c r="AA60" s="137" t="str">
        <f t="shared" si="6"/>
        <v/>
      </c>
      <c r="AB60" s="138" t="str">
        <f t="shared" si="7"/>
        <v/>
      </c>
      <c r="AC60" s="139" t="str">
        <f t="shared" si="8"/>
        <v/>
      </c>
      <c r="AD60" s="96" t="str">
        <f t="shared" si="9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102</v>
      </c>
      <c r="D61" s="135">
        <v>3300</v>
      </c>
      <c r="E61" s="133" t="s">
        <v>308</v>
      </c>
      <c r="F61" s="82" t="s">
        <v>36</v>
      </c>
      <c r="G61" s="82" t="s">
        <v>103</v>
      </c>
      <c r="H61" s="84">
        <v>42</v>
      </c>
      <c r="I61" s="84">
        <v>5</v>
      </c>
      <c r="J61" s="84">
        <v>2</v>
      </c>
      <c r="K61" s="136">
        <f t="shared" si="0"/>
        <v>10</v>
      </c>
      <c r="L61" s="133" t="s">
        <v>3511</v>
      </c>
      <c r="M61" s="162"/>
      <c r="N61" s="162"/>
      <c r="O61" s="163"/>
      <c r="P61" s="164"/>
      <c r="Q61" s="165"/>
      <c r="R61" s="137">
        <f t="shared" si="1"/>
        <v>5</v>
      </c>
      <c r="S61" s="170"/>
      <c r="T61" s="176" t="str">
        <f t="shared" si="2"/>
        <v/>
      </c>
      <c r="U61" s="94">
        <v>10</v>
      </c>
      <c r="V61" s="84">
        <v>310</v>
      </c>
      <c r="W61" s="85">
        <v>10</v>
      </c>
      <c r="X61" s="138">
        <f t="shared" si="3"/>
        <v>13020</v>
      </c>
      <c r="Y61" s="137" t="str">
        <f t="shared" si="4"/>
        <v/>
      </c>
      <c r="Z61" s="138">
        <f t="shared" si="5"/>
        <v>364560</v>
      </c>
      <c r="AA61" s="137" t="str">
        <f t="shared" si="6"/>
        <v/>
      </c>
      <c r="AB61" s="138" t="str">
        <f t="shared" si="7"/>
        <v/>
      </c>
      <c r="AC61" s="139" t="str">
        <f t="shared" si="8"/>
        <v/>
      </c>
      <c r="AD61" s="96" t="str">
        <f t="shared" si="9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104</v>
      </c>
      <c r="D62" s="135">
        <v>3300</v>
      </c>
      <c r="E62" s="133" t="s">
        <v>309</v>
      </c>
      <c r="F62" s="82" t="s">
        <v>105</v>
      </c>
      <c r="G62" s="82" t="s">
        <v>106</v>
      </c>
      <c r="H62" s="84">
        <v>100</v>
      </c>
      <c r="I62" s="84">
        <v>18</v>
      </c>
      <c r="J62" s="84">
        <v>1</v>
      </c>
      <c r="K62" s="136">
        <f t="shared" si="0"/>
        <v>18</v>
      </c>
      <c r="L62" s="133" t="s">
        <v>3511</v>
      </c>
      <c r="M62" s="162"/>
      <c r="N62" s="162"/>
      <c r="O62" s="163"/>
      <c r="P62" s="164"/>
      <c r="Q62" s="165"/>
      <c r="R62" s="137">
        <f t="shared" si="1"/>
        <v>18</v>
      </c>
      <c r="S62" s="170"/>
      <c r="T62" s="176" t="str">
        <f t="shared" si="2"/>
        <v/>
      </c>
      <c r="U62" s="94">
        <v>10</v>
      </c>
      <c r="V62" s="84">
        <v>310</v>
      </c>
      <c r="W62" s="85">
        <v>10</v>
      </c>
      <c r="X62" s="138">
        <f t="shared" si="3"/>
        <v>55800</v>
      </c>
      <c r="Y62" s="137" t="str">
        <f t="shared" si="4"/>
        <v/>
      </c>
      <c r="Z62" s="138">
        <f t="shared" si="5"/>
        <v>1562400</v>
      </c>
      <c r="AA62" s="137" t="str">
        <f t="shared" si="6"/>
        <v/>
      </c>
      <c r="AB62" s="138" t="str">
        <f t="shared" si="7"/>
        <v/>
      </c>
      <c r="AC62" s="139" t="str">
        <f t="shared" si="8"/>
        <v/>
      </c>
      <c r="AD62" s="96" t="str">
        <f t="shared" si="9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104</v>
      </c>
      <c r="D63" s="135">
        <v>3300</v>
      </c>
      <c r="E63" s="133" t="s">
        <v>310</v>
      </c>
      <c r="F63" s="82" t="s">
        <v>107</v>
      </c>
      <c r="G63" s="82" t="s">
        <v>108</v>
      </c>
      <c r="H63" s="84" t="s">
        <v>46</v>
      </c>
      <c r="I63" s="84">
        <v>2</v>
      </c>
      <c r="J63" s="84">
        <v>1</v>
      </c>
      <c r="K63" s="136">
        <f t="shared" si="0"/>
        <v>2</v>
      </c>
      <c r="L63" s="133" t="s">
        <v>3511</v>
      </c>
      <c r="M63" s="162"/>
      <c r="N63" s="162"/>
      <c r="O63" s="163"/>
      <c r="P63" s="164"/>
      <c r="Q63" s="165"/>
      <c r="R63" s="137">
        <f t="shared" si="1"/>
        <v>2</v>
      </c>
      <c r="S63" s="170"/>
      <c r="T63" s="176" t="str">
        <f t="shared" si="2"/>
        <v/>
      </c>
      <c r="U63" s="94" t="s">
        <v>213</v>
      </c>
      <c r="V63" s="84" t="s">
        <v>213</v>
      </c>
      <c r="W63" s="85" t="s">
        <v>213</v>
      </c>
      <c r="X63" s="138" t="str">
        <f t="shared" si="3"/>
        <v>-</v>
      </c>
      <c r="Y63" s="137" t="str">
        <f t="shared" si="4"/>
        <v/>
      </c>
      <c r="Z63" s="138" t="str">
        <f t="shared" si="5"/>
        <v>-</v>
      </c>
      <c r="AA63" s="137" t="str">
        <f t="shared" si="6"/>
        <v/>
      </c>
      <c r="AB63" s="138" t="str">
        <f t="shared" si="7"/>
        <v/>
      </c>
      <c r="AC63" s="139" t="str">
        <f t="shared" si="8"/>
        <v/>
      </c>
      <c r="AD63" s="96" t="str">
        <f t="shared" si="9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109</v>
      </c>
      <c r="D64" s="135">
        <v>2400</v>
      </c>
      <c r="E64" s="133" t="s">
        <v>299</v>
      </c>
      <c r="F64" s="82" t="s">
        <v>68</v>
      </c>
      <c r="G64" s="82" t="s">
        <v>69</v>
      </c>
      <c r="H64" s="84">
        <v>80</v>
      </c>
      <c r="I64" s="84">
        <v>1</v>
      </c>
      <c r="J64" s="84">
        <v>1</v>
      </c>
      <c r="K64" s="136">
        <f t="shared" si="0"/>
        <v>1</v>
      </c>
      <c r="L64" s="133" t="s">
        <v>3511</v>
      </c>
      <c r="M64" s="162"/>
      <c r="N64" s="162"/>
      <c r="O64" s="163"/>
      <c r="P64" s="164"/>
      <c r="Q64" s="165"/>
      <c r="R64" s="137">
        <f t="shared" si="1"/>
        <v>1</v>
      </c>
      <c r="S64" s="170"/>
      <c r="T64" s="176" t="str">
        <f t="shared" si="2"/>
        <v/>
      </c>
      <c r="U64" s="94">
        <v>2</v>
      </c>
      <c r="V64" s="84">
        <v>310</v>
      </c>
      <c r="W64" s="85">
        <v>10</v>
      </c>
      <c r="X64" s="138">
        <f t="shared" si="3"/>
        <v>496</v>
      </c>
      <c r="Y64" s="137" t="str">
        <f t="shared" si="4"/>
        <v/>
      </c>
      <c r="Z64" s="138">
        <f t="shared" si="5"/>
        <v>13888</v>
      </c>
      <c r="AA64" s="137" t="str">
        <f t="shared" si="6"/>
        <v/>
      </c>
      <c r="AB64" s="138" t="str">
        <f t="shared" si="7"/>
        <v/>
      </c>
      <c r="AC64" s="139" t="str">
        <f t="shared" si="8"/>
        <v/>
      </c>
      <c r="AD64" s="96" t="str">
        <f t="shared" si="9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109</v>
      </c>
      <c r="D65" s="135">
        <v>2400</v>
      </c>
      <c r="E65" s="133" t="s">
        <v>302</v>
      </c>
      <c r="F65" s="82" t="s">
        <v>44</v>
      </c>
      <c r="G65" s="82" t="s">
        <v>75</v>
      </c>
      <c r="H65" s="84">
        <v>40</v>
      </c>
      <c r="I65" s="84">
        <v>1</v>
      </c>
      <c r="J65" s="84">
        <v>1</v>
      </c>
      <c r="K65" s="136">
        <f t="shared" si="0"/>
        <v>1</v>
      </c>
      <c r="L65" s="133" t="s">
        <v>3511</v>
      </c>
      <c r="M65" s="162"/>
      <c r="N65" s="162"/>
      <c r="O65" s="163"/>
      <c r="P65" s="164"/>
      <c r="Q65" s="165"/>
      <c r="R65" s="137">
        <f t="shared" si="1"/>
        <v>1</v>
      </c>
      <c r="S65" s="170"/>
      <c r="T65" s="176" t="str">
        <f t="shared" si="2"/>
        <v/>
      </c>
      <c r="U65" s="94">
        <v>2</v>
      </c>
      <c r="V65" s="84">
        <v>310</v>
      </c>
      <c r="W65" s="85">
        <v>10</v>
      </c>
      <c r="X65" s="138">
        <f t="shared" si="3"/>
        <v>248</v>
      </c>
      <c r="Y65" s="137" t="str">
        <f t="shared" si="4"/>
        <v/>
      </c>
      <c r="Z65" s="138">
        <f t="shared" si="5"/>
        <v>6944</v>
      </c>
      <c r="AA65" s="137" t="str">
        <f t="shared" si="6"/>
        <v/>
      </c>
      <c r="AB65" s="138" t="str">
        <f t="shared" si="7"/>
        <v/>
      </c>
      <c r="AC65" s="139" t="str">
        <f t="shared" si="8"/>
        <v/>
      </c>
      <c r="AD65" s="96" t="str">
        <f t="shared" si="9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110</v>
      </c>
      <c r="D66" s="135">
        <v>2400</v>
      </c>
      <c r="E66" s="133" t="s">
        <v>300</v>
      </c>
      <c r="F66" s="82" t="s">
        <v>24</v>
      </c>
      <c r="G66" s="82" t="s">
        <v>25</v>
      </c>
      <c r="H66" s="84">
        <v>42</v>
      </c>
      <c r="I66" s="84">
        <v>1</v>
      </c>
      <c r="J66" s="84">
        <v>1</v>
      </c>
      <c r="K66" s="136">
        <f t="shared" si="0"/>
        <v>1</v>
      </c>
      <c r="L66" s="133" t="s">
        <v>3511</v>
      </c>
      <c r="M66" s="162"/>
      <c r="N66" s="162"/>
      <c r="O66" s="163"/>
      <c r="P66" s="164"/>
      <c r="Q66" s="165"/>
      <c r="R66" s="137">
        <f t="shared" si="1"/>
        <v>1</v>
      </c>
      <c r="S66" s="170"/>
      <c r="T66" s="176" t="str">
        <f t="shared" si="2"/>
        <v/>
      </c>
      <c r="U66" s="94">
        <v>2</v>
      </c>
      <c r="V66" s="84">
        <v>310</v>
      </c>
      <c r="W66" s="85">
        <v>10</v>
      </c>
      <c r="X66" s="138">
        <f t="shared" si="3"/>
        <v>260</v>
      </c>
      <c r="Y66" s="137" t="str">
        <f t="shared" si="4"/>
        <v/>
      </c>
      <c r="Z66" s="138">
        <f t="shared" si="5"/>
        <v>7280</v>
      </c>
      <c r="AA66" s="137" t="str">
        <f t="shared" si="6"/>
        <v/>
      </c>
      <c r="AB66" s="138" t="str">
        <f t="shared" si="7"/>
        <v/>
      </c>
      <c r="AC66" s="139" t="str">
        <f t="shared" si="8"/>
        <v/>
      </c>
      <c r="AD66" s="96" t="str">
        <f t="shared" si="9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110</v>
      </c>
      <c r="D67" s="135">
        <v>2400</v>
      </c>
      <c r="E67" s="133" t="s">
        <v>302</v>
      </c>
      <c r="F67" s="82" t="s">
        <v>44</v>
      </c>
      <c r="G67" s="82" t="s">
        <v>75</v>
      </c>
      <c r="H67" s="84">
        <v>40</v>
      </c>
      <c r="I67" s="84">
        <v>1</v>
      </c>
      <c r="J67" s="84">
        <v>1</v>
      </c>
      <c r="K67" s="136">
        <f t="shared" si="0"/>
        <v>1</v>
      </c>
      <c r="L67" s="133" t="s">
        <v>3511</v>
      </c>
      <c r="M67" s="162"/>
      <c r="N67" s="162"/>
      <c r="O67" s="163"/>
      <c r="P67" s="164"/>
      <c r="Q67" s="165"/>
      <c r="R67" s="137">
        <f t="shared" si="1"/>
        <v>1</v>
      </c>
      <c r="S67" s="170"/>
      <c r="T67" s="176" t="str">
        <f t="shared" si="2"/>
        <v/>
      </c>
      <c r="U67" s="94">
        <v>2</v>
      </c>
      <c r="V67" s="84">
        <v>310</v>
      </c>
      <c r="W67" s="85">
        <v>10</v>
      </c>
      <c r="X67" s="138">
        <f t="shared" si="3"/>
        <v>248</v>
      </c>
      <c r="Y67" s="137" t="str">
        <f t="shared" si="4"/>
        <v/>
      </c>
      <c r="Z67" s="138">
        <f t="shared" si="5"/>
        <v>6944</v>
      </c>
      <c r="AA67" s="137" t="str">
        <f t="shared" si="6"/>
        <v/>
      </c>
      <c r="AB67" s="138" t="str">
        <f t="shared" si="7"/>
        <v/>
      </c>
      <c r="AC67" s="139" t="str">
        <f t="shared" si="8"/>
        <v/>
      </c>
      <c r="AD67" s="96" t="str">
        <f t="shared" si="9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111</v>
      </c>
      <c r="D68" s="135">
        <v>2400</v>
      </c>
      <c r="E68" s="133" t="s">
        <v>300</v>
      </c>
      <c r="F68" s="82" t="s">
        <v>24</v>
      </c>
      <c r="G68" s="82" t="s">
        <v>25</v>
      </c>
      <c r="H68" s="84">
        <v>42</v>
      </c>
      <c r="I68" s="84">
        <v>1</v>
      </c>
      <c r="J68" s="84">
        <v>1</v>
      </c>
      <c r="K68" s="136">
        <f t="shared" si="0"/>
        <v>1</v>
      </c>
      <c r="L68" s="133" t="s">
        <v>3511</v>
      </c>
      <c r="M68" s="162"/>
      <c r="N68" s="162"/>
      <c r="O68" s="163"/>
      <c r="P68" s="164"/>
      <c r="Q68" s="165"/>
      <c r="R68" s="137">
        <f t="shared" si="1"/>
        <v>1</v>
      </c>
      <c r="S68" s="170"/>
      <c r="T68" s="176" t="str">
        <f t="shared" si="2"/>
        <v/>
      </c>
      <c r="U68" s="94">
        <v>2</v>
      </c>
      <c r="V68" s="84">
        <v>310</v>
      </c>
      <c r="W68" s="85">
        <v>10</v>
      </c>
      <c r="X68" s="138">
        <f t="shared" si="3"/>
        <v>260</v>
      </c>
      <c r="Y68" s="137" t="str">
        <f t="shared" si="4"/>
        <v/>
      </c>
      <c r="Z68" s="138">
        <f t="shared" si="5"/>
        <v>7280</v>
      </c>
      <c r="AA68" s="137" t="str">
        <f t="shared" si="6"/>
        <v/>
      </c>
      <c r="AB68" s="138" t="str">
        <f t="shared" si="7"/>
        <v/>
      </c>
      <c r="AC68" s="139" t="str">
        <f t="shared" si="8"/>
        <v/>
      </c>
      <c r="AD68" s="96" t="str">
        <f t="shared" si="9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111</v>
      </c>
      <c r="D69" s="135">
        <v>2400</v>
      </c>
      <c r="E69" s="133" t="s">
        <v>302</v>
      </c>
      <c r="F69" s="82" t="s">
        <v>44</v>
      </c>
      <c r="G69" s="82" t="s">
        <v>75</v>
      </c>
      <c r="H69" s="84">
        <v>40</v>
      </c>
      <c r="I69" s="84">
        <v>1</v>
      </c>
      <c r="J69" s="84">
        <v>1</v>
      </c>
      <c r="K69" s="136">
        <f t="shared" si="0"/>
        <v>1</v>
      </c>
      <c r="L69" s="133" t="s">
        <v>3511</v>
      </c>
      <c r="M69" s="162"/>
      <c r="N69" s="162"/>
      <c r="O69" s="163"/>
      <c r="P69" s="164"/>
      <c r="Q69" s="165"/>
      <c r="R69" s="137">
        <f t="shared" si="1"/>
        <v>1</v>
      </c>
      <c r="S69" s="170"/>
      <c r="T69" s="176" t="str">
        <f t="shared" si="2"/>
        <v/>
      </c>
      <c r="U69" s="94">
        <v>2</v>
      </c>
      <c r="V69" s="84">
        <v>310</v>
      </c>
      <c r="W69" s="85">
        <v>10</v>
      </c>
      <c r="X69" s="138">
        <f t="shared" si="3"/>
        <v>248</v>
      </c>
      <c r="Y69" s="137" t="str">
        <f t="shared" si="4"/>
        <v/>
      </c>
      <c r="Z69" s="138">
        <f t="shared" si="5"/>
        <v>6944</v>
      </c>
      <c r="AA69" s="137" t="str">
        <f t="shared" si="6"/>
        <v/>
      </c>
      <c r="AB69" s="138" t="str">
        <f t="shared" si="7"/>
        <v/>
      </c>
      <c r="AC69" s="139" t="str">
        <f t="shared" si="8"/>
        <v/>
      </c>
      <c r="AD69" s="96" t="str">
        <f t="shared" si="9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112</v>
      </c>
      <c r="D70" s="135">
        <v>2400</v>
      </c>
      <c r="E70" s="133" t="s">
        <v>311</v>
      </c>
      <c r="F70" s="82" t="s">
        <v>113</v>
      </c>
      <c r="G70" s="82" t="s">
        <v>114</v>
      </c>
      <c r="H70" s="84">
        <v>22</v>
      </c>
      <c r="I70" s="84">
        <v>1</v>
      </c>
      <c r="J70" s="84">
        <v>1</v>
      </c>
      <c r="K70" s="136">
        <f t="shared" si="0"/>
        <v>1</v>
      </c>
      <c r="L70" s="133" t="s">
        <v>3511</v>
      </c>
      <c r="M70" s="162"/>
      <c r="N70" s="162"/>
      <c r="O70" s="163"/>
      <c r="P70" s="164"/>
      <c r="Q70" s="165"/>
      <c r="R70" s="137">
        <f t="shared" si="1"/>
        <v>1</v>
      </c>
      <c r="S70" s="170"/>
      <c r="T70" s="176" t="str">
        <f t="shared" si="2"/>
        <v/>
      </c>
      <c r="U70" s="94">
        <v>2</v>
      </c>
      <c r="V70" s="84">
        <v>310</v>
      </c>
      <c r="W70" s="85">
        <v>10</v>
      </c>
      <c r="X70" s="138">
        <f t="shared" si="3"/>
        <v>136</v>
      </c>
      <c r="Y70" s="137" t="str">
        <f t="shared" si="4"/>
        <v/>
      </c>
      <c r="Z70" s="138">
        <f t="shared" si="5"/>
        <v>3808</v>
      </c>
      <c r="AA70" s="137" t="str">
        <f t="shared" si="6"/>
        <v/>
      </c>
      <c r="AB70" s="138" t="str">
        <f t="shared" si="7"/>
        <v/>
      </c>
      <c r="AC70" s="139" t="str">
        <f t="shared" si="8"/>
        <v/>
      </c>
      <c r="AD70" s="96" t="str">
        <f t="shared" si="9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115</v>
      </c>
      <c r="D71" s="141" t="s">
        <v>3447</v>
      </c>
      <c r="E71" s="133" t="s">
        <v>312</v>
      </c>
      <c r="F71" s="82" t="s">
        <v>105</v>
      </c>
      <c r="G71" s="82" t="s">
        <v>116</v>
      </c>
      <c r="H71" s="84">
        <v>100</v>
      </c>
      <c r="I71" s="84">
        <v>82</v>
      </c>
      <c r="J71" s="84">
        <v>1</v>
      </c>
      <c r="K71" s="136">
        <f t="shared" ref="K71:K134" si="10">+I71*J71</f>
        <v>82</v>
      </c>
      <c r="L71" s="133" t="s">
        <v>3511</v>
      </c>
      <c r="M71" s="162"/>
      <c r="N71" s="162"/>
      <c r="O71" s="163"/>
      <c r="P71" s="164"/>
      <c r="Q71" s="165"/>
      <c r="R71" s="137">
        <f t="shared" ref="R71:R134" si="11">+I71</f>
        <v>82</v>
      </c>
      <c r="S71" s="170"/>
      <c r="T71" s="176" t="str">
        <f t="shared" ref="T71:T134" si="12">IFERROR(IF(S71="","",R71*S71),"-")</f>
        <v/>
      </c>
      <c r="U71" s="94">
        <v>10</v>
      </c>
      <c r="V71" s="84">
        <v>310</v>
      </c>
      <c r="W71" s="85">
        <v>10</v>
      </c>
      <c r="X71" s="138">
        <f t="shared" ref="X71:X134" si="13">IFERROR(IF(H71="","",ROUNDDOWN(H71/1000*K71*U71*V71*W71,0)),"-")</f>
        <v>254200</v>
      </c>
      <c r="Y71" s="137" t="str">
        <f t="shared" ref="Y71:Y134" si="14">IFERROR(IF(Q71="","",ROUNDDOWN(Q71/1000*R71*U71*V71*W71,0)),"-")</f>
        <v/>
      </c>
      <c r="Z71" s="138">
        <f t="shared" ref="Z71:Z134" si="15">IFERROR(IF(H71="","",ROUNDDOWN(X71*$V$2,0)),"-")</f>
        <v>7117600</v>
      </c>
      <c r="AA71" s="137" t="str">
        <f t="shared" ref="AA71:AA134" si="16">IFERROR(IF(Q71="","",ROUNDDOWN(Y71*$V$2,0)),"-")</f>
        <v/>
      </c>
      <c r="AB71" s="138" t="str">
        <f t="shared" ref="AB71:AB134" si="17">IFERROR(IF(Q71="","",ROUNDDOWN(X71-Y71,0)),"-")</f>
        <v/>
      </c>
      <c r="AC71" s="139" t="str">
        <f t="shared" ref="AC71:AC134" si="18">IFERROR(IF(Q71="","",ROUNDDOWN(Z71-AA71,0)),"-")</f>
        <v/>
      </c>
      <c r="AD71" s="96" t="str">
        <f t="shared" ref="AD71:AD134" si="19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115</v>
      </c>
      <c r="D72" s="141" t="s">
        <v>3447</v>
      </c>
      <c r="E72" s="133" t="s">
        <v>313</v>
      </c>
      <c r="F72" s="82" t="s">
        <v>44</v>
      </c>
      <c r="G72" s="82" t="s">
        <v>45</v>
      </c>
      <c r="H72" s="84" t="s">
        <v>46</v>
      </c>
      <c r="I72" s="84">
        <v>18</v>
      </c>
      <c r="J72" s="84">
        <v>1</v>
      </c>
      <c r="K72" s="136">
        <f t="shared" si="10"/>
        <v>18</v>
      </c>
      <c r="L72" s="133" t="s">
        <v>3511</v>
      </c>
      <c r="M72" s="162"/>
      <c r="N72" s="162"/>
      <c r="O72" s="163"/>
      <c r="P72" s="164"/>
      <c r="Q72" s="165"/>
      <c r="R72" s="137">
        <f t="shared" si="11"/>
        <v>18</v>
      </c>
      <c r="S72" s="170"/>
      <c r="T72" s="176" t="str">
        <f t="shared" si="12"/>
        <v/>
      </c>
      <c r="U72" s="94" t="s">
        <v>213</v>
      </c>
      <c r="V72" s="84" t="s">
        <v>213</v>
      </c>
      <c r="W72" s="85" t="s">
        <v>213</v>
      </c>
      <c r="X72" s="138" t="str">
        <f t="shared" si="13"/>
        <v>-</v>
      </c>
      <c r="Y72" s="137" t="str">
        <f t="shared" si="14"/>
        <v/>
      </c>
      <c r="Z72" s="138" t="str">
        <f t="shared" si="15"/>
        <v>-</v>
      </c>
      <c r="AA72" s="137" t="str">
        <f t="shared" si="16"/>
        <v/>
      </c>
      <c r="AB72" s="138" t="str">
        <f t="shared" si="17"/>
        <v/>
      </c>
      <c r="AC72" s="139" t="str">
        <f t="shared" si="18"/>
        <v/>
      </c>
      <c r="AD72" s="96" t="str">
        <f t="shared" si="19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117</v>
      </c>
      <c r="D73" s="135">
        <v>3500</v>
      </c>
      <c r="E73" s="133" t="s">
        <v>299</v>
      </c>
      <c r="F73" s="82" t="s">
        <v>68</v>
      </c>
      <c r="G73" s="82" t="s">
        <v>69</v>
      </c>
      <c r="H73" s="84">
        <v>80</v>
      </c>
      <c r="I73" s="84">
        <v>4</v>
      </c>
      <c r="J73" s="84">
        <v>1</v>
      </c>
      <c r="K73" s="136">
        <f t="shared" si="10"/>
        <v>4</v>
      </c>
      <c r="L73" s="133" t="s">
        <v>3511</v>
      </c>
      <c r="M73" s="162"/>
      <c r="N73" s="162"/>
      <c r="O73" s="163"/>
      <c r="P73" s="164"/>
      <c r="Q73" s="165"/>
      <c r="R73" s="137">
        <f t="shared" si="11"/>
        <v>4</v>
      </c>
      <c r="S73" s="170"/>
      <c r="T73" s="176" t="str">
        <f t="shared" si="12"/>
        <v/>
      </c>
      <c r="U73" s="94">
        <v>10</v>
      </c>
      <c r="V73" s="84">
        <v>310</v>
      </c>
      <c r="W73" s="85">
        <v>10</v>
      </c>
      <c r="X73" s="138">
        <f t="shared" si="13"/>
        <v>9920</v>
      </c>
      <c r="Y73" s="137" t="str">
        <f t="shared" si="14"/>
        <v/>
      </c>
      <c r="Z73" s="138">
        <f t="shared" si="15"/>
        <v>277760</v>
      </c>
      <c r="AA73" s="137" t="str">
        <f t="shared" si="16"/>
        <v/>
      </c>
      <c r="AB73" s="138" t="str">
        <f t="shared" si="17"/>
        <v/>
      </c>
      <c r="AC73" s="139" t="str">
        <f t="shared" si="18"/>
        <v/>
      </c>
      <c r="AD73" s="96" t="str">
        <f t="shared" si="19"/>
        <v/>
      </c>
    </row>
    <row r="74" spans="1:30" s="110" customFormat="1" ht="24.95" customHeight="1" x14ac:dyDescent="0.15">
      <c r="A74" s="133">
        <v>70</v>
      </c>
      <c r="B74" s="134">
        <v>2</v>
      </c>
      <c r="C74" s="134" t="s">
        <v>118</v>
      </c>
      <c r="D74" s="135">
        <v>3000</v>
      </c>
      <c r="E74" s="133" t="s">
        <v>299</v>
      </c>
      <c r="F74" s="82" t="s">
        <v>68</v>
      </c>
      <c r="G74" s="82" t="s">
        <v>69</v>
      </c>
      <c r="H74" s="84">
        <v>80</v>
      </c>
      <c r="I74" s="84">
        <v>8</v>
      </c>
      <c r="J74" s="84">
        <v>1</v>
      </c>
      <c r="K74" s="136">
        <f t="shared" si="10"/>
        <v>8</v>
      </c>
      <c r="L74" s="133" t="s">
        <v>3511</v>
      </c>
      <c r="M74" s="162"/>
      <c r="N74" s="162"/>
      <c r="O74" s="163"/>
      <c r="P74" s="164"/>
      <c r="Q74" s="165"/>
      <c r="R74" s="137">
        <f t="shared" si="11"/>
        <v>8</v>
      </c>
      <c r="S74" s="170"/>
      <c r="T74" s="176" t="str">
        <f t="shared" si="12"/>
        <v/>
      </c>
      <c r="U74" s="94">
        <v>10</v>
      </c>
      <c r="V74" s="84">
        <v>310</v>
      </c>
      <c r="W74" s="85">
        <v>10</v>
      </c>
      <c r="X74" s="138">
        <f t="shared" si="13"/>
        <v>19840</v>
      </c>
      <c r="Y74" s="137" t="str">
        <f t="shared" si="14"/>
        <v/>
      </c>
      <c r="Z74" s="138">
        <f t="shared" si="15"/>
        <v>555520</v>
      </c>
      <c r="AA74" s="137" t="str">
        <f t="shared" si="16"/>
        <v/>
      </c>
      <c r="AB74" s="138" t="str">
        <f t="shared" si="17"/>
        <v/>
      </c>
      <c r="AC74" s="139" t="str">
        <f t="shared" si="18"/>
        <v/>
      </c>
      <c r="AD74" s="96" t="str">
        <f t="shared" si="19"/>
        <v/>
      </c>
    </row>
    <row r="75" spans="1:30" s="110" customFormat="1" ht="24.95" customHeight="1" x14ac:dyDescent="0.15">
      <c r="A75" s="133">
        <v>71</v>
      </c>
      <c r="B75" s="134">
        <v>2</v>
      </c>
      <c r="C75" s="134" t="s">
        <v>119</v>
      </c>
      <c r="D75" s="135">
        <v>3000</v>
      </c>
      <c r="E75" s="133" t="s">
        <v>300</v>
      </c>
      <c r="F75" s="82" t="s">
        <v>24</v>
      </c>
      <c r="G75" s="82" t="s">
        <v>25</v>
      </c>
      <c r="H75" s="84">
        <v>42</v>
      </c>
      <c r="I75" s="84">
        <v>1</v>
      </c>
      <c r="J75" s="84">
        <v>1</v>
      </c>
      <c r="K75" s="136">
        <f t="shared" si="10"/>
        <v>1</v>
      </c>
      <c r="L75" s="133" t="s">
        <v>3511</v>
      </c>
      <c r="M75" s="162"/>
      <c r="N75" s="162"/>
      <c r="O75" s="163"/>
      <c r="P75" s="164"/>
      <c r="Q75" s="165"/>
      <c r="R75" s="137">
        <f t="shared" si="11"/>
        <v>1</v>
      </c>
      <c r="S75" s="170"/>
      <c r="T75" s="176" t="str">
        <f t="shared" si="12"/>
        <v/>
      </c>
      <c r="U75" s="94">
        <v>10</v>
      </c>
      <c r="V75" s="84">
        <v>310</v>
      </c>
      <c r="W75" s="85">
        <v>10</v>
      </c>
      <c r="X75" s="138">
        <f t="shared" si="13"/>
        <v>1302</v>
      </c>
      <c r="Y75" s="137" t="str">
        <f t="shared" si="14"/>
        <v/>
      </c>
      <c r="Z75" s="138">
        <f t="shared" si="15"/>
        <v>36456</v>
      </c>
      <c r="AA75" s="137" t="str">
        <f t="shared" si="16"/>
        <v/>
      </c>
      <c r="AB75" s="138" t="str">
        <f t="shared" si="17"/>
        <v/>
      </c>
      <c r="AC75" s="139" t="str">
        <f t="shared" si="18"/>
        <v/>
      </c>
      <c r="AD75" s="96" t="str">
        <f t="shared" si="19"/>
        <v/>
      </c>
    </row>
    <row r="76" spans="1:30" s="110" customFormat="1" ht="24.95" customHeight="1" x14ac:dyDescent="0.15">
      <c r="A76" s="133">
        <v>72</v>
      </c>
      <c r="B76" s="134">
        <v>2</v>
      </c>
      <c r="C76" s="134" t="s">
        <v>120</v>
      </c>
      <c r="D76" s="135">
        <v>2600</v>
      </c>
      <c r="E76" s="133" t="s">
        <v>314</v>
      </c>
      <c r="F76" s="82" t="s">
        <v>36</v>
      </c>
      <c r="G76" s="82" t="s">
        <v>142</v>
      </c>
      <c r="H76" s="84">
        <v>42</v>
      </c>
      <c r="I76" s="84">
        <v>1</v>
      </c>
      <c r="J76" s="84">
        <v>2</v>
      </c>
      <c r="K76" s="136">
        <f t="shared" si="10"/>
        <v>2</v>
      </c>
      <c r="L76" s="133" t="s">
        <v>3511</v>
      </c>
      <c r="M76" s="162"/>
      <c r="N76" s="162"/>
      <c r="O76" s="163"/>
      <c r="P76" s="164"/>
      <c r="Q76" s="165"/>
      <c r="R76" s="137">
        <f t="shared" si="11"/>
        <v>1</v>
      </c>
      <c r="S76" s="170"/>
      <c r="T76" s="176" t="str">
        <f t="shared" si="12"/>
        <v/>
      </c>
      <c r="U76" s="94">
        <v>10</v>
      </c>
      <c r="V76" s="84">
        <v>310</v>
      </c>
      <c r="W76" s="85">
        <v>10</v>
      </c>
      <c r="X76" s="138">
        <f t="shared" si="13"/>
        <v>2604</v>
      </c>
      <c r="Y76" s="137" t="str">
        <f t="shared" si="14"/>
        <v/>
      </c>
      <c r="Z76" s="138">
        <f t="shared" si="15"/>
        <v>72912</v>
      </c>
      <c r="AA76" s="137" t="str">
        <f t="shared" si="16"/>
        <v/>
      </c>
      <c r="AB76" s="138" t="str">
        <f t="shared" si="17"/>
        <v/>
      </c>
      <c r="AC76" s="139" t="str">
        <f t="shared" si="18"/>
        <v/>
      </c>
      <c r="AD76" s="96" t="str">
        <f t="shared" si="19"/>
        <v/>
      </c>
    </row>
    <row r="77" spans="1:30" s="110" customFormat="1" ht="24.95" customHeight="1" x14ac:dyDescent="0.15">
      <c r="A77" s="133">
        <v>73</v>
      </c>
      <c r="B77" s="134">
        <v>2</v>
      </c>
      <c r="C77" s="134" t="s">
        <v>120</v>
      </c>
      <c r="D77" s="135">
        <v>2600</v>
      </c>
      <c r="E77" s="133" t="s">
        <v>315</v>
      </c>
      <c r="F77" s="82" t="s">
        <v>143</v>
      </c>
      <c r="G77" s="82" t="s">
        <v>144</v>
      </c>
      <c r="H77" s="84">
        <v>42</v>
      </c>
      <c r="I77" s="84">
        <v>1</v>
      </c>
      <c r="J77" s="84">
        <v>2</v>
      </c>
      <c r="K77" s="136">
        <f t="shared" si="10"/>
        <v>2</v>
      </c>
      <c r="L77" s="133" t="s">
        <v>3511</v>
      </c>
      <c r="M77" s="162"/>
      <c r="N77" s="162"/>
      <c r="O77" s="163"/>
      <c r="P77" s="164"/>
      <c r="Q77" s="165"/>
      <c r="R77" s="137">
        <f t="shared" si="11"/>
        <v>1</v>
      </c>
      <c r="S77" s="170"/>
      <c r="T77" s="176" t="str">
        <f t="shared" si="12"/>
        <v/>
      </c>
      <c r="U77" s="94">
        <v>10</v>
      </c>
      <c r="V77" s="84">
        <v>310</v>
      </c>
      <c r="W77" s="85">
        <v>10</v>
      </c>
      <c r="X77" s="138">
        <f t="shared" si="13"/>
        <v>2604</v>
      </c>
      <c r="Y77" s="137" t="str">
        <f t="shared" si="14"/>
        <v/>
      </c>
      <c r="Z77" s="138">
        <f t="shared" si="15"/>
        <v>72912</v>
      </c>
      <c r="AA77" s="137" t="str">
        <f t="shared" si="16"/>
        <v/>
      </c>
      <c r="AB77" s="138" t="str">
        <f t="shared" si="17"/>
        <v/>
      </c>
      <c r="AC77" s="139" t="str">
        <f t="shared" si="18"/>
        <v/>
      </c>
      <c r="AD77" s="96" t="str">
        <f t="shared" si="19"/>
        <v/>
      </c>
    </row>
    <row r="78" spans="1:30" s="110" customFormat="1" ht="24.95" customHeight="1" x14ac:dyDescent="0.15">
      <c r="A78" s="133">
        <v>74</v>
      </c>
      <c r="B78" s="134">
        <v>2</v>
      </c>
      <c r="C78" s="134" t="s">
        <v>121</v>
      </c>
      <c r="D78" s="135">
        <v>2600</v>
      </c>
      <c r="E78" s="133" t="s">
        <v>303</v>
      </c>
      <c r="F78" s="82" t="s">
        <v>36</v>
      </c>
      <c r="G78" s="82" t="s">
        <v>79</v>
      </c>
      <c r="H78" s="84">
        <v>42</v>
      </c>
      <c r="I78" s="84">
        <v>3</v>
      </c>
      <c r="J78" s="84">
        <v>2</v>
      </c>
      <c r="K78" s="136">
        <f t="shared" si="10"/>
        <v>6</v>
      </c>
      <c r="L78" s="133" t="s">
        <v>3511</v>
      </c>
      <c r="M78" s="162"/>
      <c r="N78" s="162"/>
      <c r="O78" s="163"/>
      <c r="P78" s="164"/>
      <c r="Q78" s="165"/>
      <c r="R78" s="137">
        <f t="shared" si="11"/>
        <v>3</v>
      </c>
      <c r="S78" s="170"/>
      <c r="T78" s="176" t="str">
        <f t="shared" si="12"/>
        <v/>
      </c>
      <c r="U78" s="94">
        <v>10</v>
      </c>
      <c r="V78" s="84">
        <v>310</v>
      </c>
      <c r="W78" s="85">
        <v>10</v>
      </c>
      <c r="X78" s="138">
        <f t="shared" si="13"/>
        <v>7812</v>
      </c>
      <c r="Y78" s="137" t="str">
        <f t="shared" si="14"/>
        <v/>
      </c>
      <c r="Z78" s="138">
        <f t="shared" si="15"/>
        <v>218736</v>
      </c>
      <c r="AA78" s="137" t="str">
        <f t="shared" si="16"/>
        <v/>
      </c>
      <c r="AB78" s="138" t="str">
        <f t="shared" si="17"/>
        <v/>
      </c>
      <c r="AC78" s="139" t="str">
        <f t="shared" si="18"/>
        <v/>
      </c>
      <c r="AD78" s="96" t="str">
        <f t="shared" si="19"/>
        <v/>
      </c>
    </row>
    <row r="79" spans="1:30" s="110" customFormat="1" ht="24.95" customHeight="1" x14ac:dyDescent="0.15">
      <c r="A79" s="133">
        <v>75</v>
      </c>
      <c r="B79" s="134">
        <v>2</v>
      </c>
      <c r="C79" s="134" t="s">
        <v>122</v>
      </c>
      <c r="D79" s="135">
        <v>2600</v>
      </c>
      <c r="E79" s="133" t="s">
        <v>299</v>
      </c>
      <c r="F79" s="82" t="s">
        <v>68</v>
      </c>
      <c r="G79" s="82" t="s">
        <v>69</v>
      </c>
      <c r="H79" s="84">
        <v>80</v>
      </c>
      <c r="I79" s="84">
        <v>2</v>
      </c>
      <c r="J79" s="84">
        <v>1</v>
      </c>
      <c r="K79" s="136">
        <f t="shared" si="10"/>
        <v>2</v>
      </c>
      <c r="L79" s="133" t="s">
        <v>3511</v>
      </c>
      <c r="M79" s="162"/>
      <c r="N79" s="162"/>
      <c r="O79" s="163"/>
      <c r="P79" s="164"/>
      <c r="Q79" s="165"/>
      <c r="R79" s="137">
        <f t="shared" si="11"/>
        <v>2</v>
      </c>
      <c r="S79" s="170"/>
      <c r="T79" s="176" t="str">
        <f t="shared" si="12"/>
        <v/>
      </c>
      <c r="U79" s="94">
        <v>2</v>
      </c>
      <c r="V79" s="84">
        <v>310</v>
      </c>
      <c r="W79" s="85">
        <v>10</v>
      </c>
      <c r="X79" s="138">
        <f t="shared" si="13"/>
        <v>992</v>
      </c>
      <c r="Y79" s="137" t="str">
        <f t="shared" si="14"/>
        <v/>
      </c>
      <c r="Z79" s="138">
        <f t="shared" si="15"/>
        <v>27776</v>
      </c>
      <c r="AA79" s="137" t="str">
        <f t="shared" si="16"/>
        <v/>
      </c>
      <c r="AB79" s="138" t="str">
        <f t="shared" si="17"/>
        <v/>
      </c>
      <c r="AC79" s="139" t="str">
        <f t="shared" si="18"/>
        <v/>
      </c>
      <c r="AD79" s="96" t="str">
        <f t="shared" si="19"/>
        <v/>
      </c>
    </row>
    <row r="80" spans="1:30" s="110" customFormat="1" ht="24.95" customHeight="1" x14ac:dyDescent="0.15">
      <c r="A80" s="133">
        <v>76</v>
      </c>
      <c r="B80" s="134">
        <v>2</v>
      </c>
      <c r="C80" s="134" t="s">
        <v>122</v>
      </c>
      <c r="D80" s="135">
        <v>2600</v>
      </c>
      <c r="E80" s="133" t="s">
        <v>316</v>
      </c>
      <c r="F80" s="82" t="s">
        <v>145</v>
      </c>
      <c r="G80" s="82" t="s">
        <v>146</v>
      </c>
      <c r="H80" s="84">
        <v>20</v>
      </c>
      <c r="I80" s="84">
        <v>1</v>
      </c>
      <c r="J80" s="84">
        <v>1</v>
      </c>
      <c r="K80" s="136">
        <f t="shared" si="10"/>
        <v>1</v>
      </c>
      <c r="L80" s="133" t="s">
        <v>3511</v>
      </c>
      <c r="M80" s="162"/>
      <c r="N80" s="162"/>
      <c r="O80" s="163"/>
      <c r="P80" s="164"/>
      <c r="Q80" s="165"/>
      <c r="R80" s="137">
        <f t="shared" si="11"/>
        <v>1</v>
      </c>
      <c r="S80" s="170"/>
      <c r="T80" s="176" t="str">
        <f t="shared" si="12"/>
        <v/>
      </c>
      <c r="U80" s="94">
        <v>2</v>
      </c>
      <c r="V80" s="84">
        <v>310</v>
      </c>
      <c r="W80" s="85">
        <v>10</v>
      </c>
      <c r="X80" s="138">
        <f t="shared" si="13"/>
        <v>124</v>
      </c>
      <c r="Y80" s="137" t="str">
        <f t="shared" si="14"/>
        <v/>
      </c>
      <c r="Z80" s="138">
        <f t="shared" si="15"/>
        <v>3472</v>
      </c>
      <c r="AA80" s="137" t="str">
        <f t="shared" si="16"/>
        <v/>
      </c>
      <c r="AB80" s="138" t="str">
        <f t="shared" si="17"/>
        <v/>
      </c>
      <c r="AC80" s="139" t="str">
        <f t="shared" si="18"/>
        <v/>
      </c>
      <c r="AD80" s="96" t="str">
        <f t="shared" si="19"/>
        <v/>
      </c>
    </row>
    <row r="81" spans="1:30" s="110" customFormat="1" ht="24.95" customHeight="1" x14ac:dyDescent="0.15">
      <c r="A81" s="133">
        <v>77</v>
      </c>
      <c r="B81" s="134">
        <v>2</v>
      </c>
      <c r="C81" s="134" t="s">
        <v>123</v>
      </c>
      <c r="D81" s="135">
        <v>2600</v>
      </c>
      <c r="E81" s="133" t="s">
        <v>299</v>
      </c>
      <c r="F81" s="82" t="s">
        <v>68</v>
      </c>
      <c r="G81" s="82" t="s">
        <v>69</v>
      </c>
      <c r="H81" s="84">
        <v>80</v>
      </c>
      <c r="I81" s="84">
        <v>2</v>
      </c>
      <c r="J81" s="84">
        <v>1</v>
      </c>
      <c r="K81" s="136">
        <f t="shared" si="10"/>
        <v>2</v>
      </c>
      <c r="L81" s="133" t="s">
        <v>3511</v>
      </c>
      <c r="M81" s="162"/>
      <c r="N81" s="162"/>
      <c r="O81" s="163"/>
      <c r="P81" s="164"/>
      <c r="Q81" s="165"/>
      <c r="R81" s="137">
        <f t="shared" si="11"/>
        <v>2</v>
      </c>
      <c r="S81" s="170"/>
      <c r="T81" s="176" t="str">
        <f t="shared" si="12"/>
        <v/>
      </c>
      <c r="U81" s="94">
        <v>2</v>
      </c>
      <c r="V81" s="84">
        <v>310</v>
      </c>
      <c r="W81" s="85">
        <v>10</v>
      </c>
      <c r="X81" s="138">
        <f t="shared" si="13"/>
        <v>992</v>
      </c>
      <c r="Y81" s="137" t="str">
        <f t="shared" si="14"/>
        <v/>
      </c>
      <c r="Z81" s="138">
        <f t="shared" si="15"/>
        <v>27776</v>
      </c>
      <c r="AA81" s="137" t="str">
        <f t="shared" si="16"/>
        <v/>
      </c>
      <c r="AB81" s="138" t="str">
        <f t="shared" si="17"/>
        <v/>
      </c>
      <c r="AC81" s="139" t="str">
        <f t="shared" si="18"/>
        <v/>
      </c>
      <c r="AD81" s="96" t="str">
        <f t="shared" si="19"/>
        <v/>
      </c>
    </row>
    <row r="82" spans="1:30" s="110" customFormat="1" ht="24.95" customHeight="1" x14ac:dyDescent="0.15">
      <c r="A82" s="133">
        <v>78</v>
      </c>
      <c r="B82" s="134">
        <v>2</v>
      </c>
      <c r="C82" s="134" t="s">
        <v>123</v>
      </c>
      <c r="D82" s="135">
        <v>2600</v>
      </c>
      <c r="E82" s="133" t="s">
        <v>316</v>
      </c>
      <c r="F82" s="82" t="s">
        <v>145</v>
      </c>
      <c r="G82" s="82" t="s">
        <v>146</v>
      </c>
      <c r="H82" s="84">
        <v>20</v>
      </c>
      <c r="I82" s="84">
        <v>1</v>
      </c>
      <c r="J82" s="84">
        <v>1</v>
      </c>
      <c r="K82" s="136">
        <f t="shared" si="10"/>
        <v>1</v>
      </c>
      <c r="L82" s="133" t="s">
        <v>3511</v>
      </c>
      <c r="M82" s="162"/>
      <c r="N82" s="162"/>
      <c r="O82" s="163"/>
      <c r="P82" s="164"/>
      <c r="Q82" s="165"/>
      <c r="R82" s="137">
        <f t="shared" si="11"/>
        <v>1</v>
      </c>
      <c r="S82" s="170"/>
      <c r="T82" s="176" t="str">
        <f t="shared" si="12"/>
        <v/>
      </c>
      <c r="U82" s="94">
        <v>2</v>
      </c>
      <c r="V82" s="84">
        <v>310</v>
      </c>
      <c r="W82" s="85">
        <v>10</v>
      </c>
      <c r="X82" s="138">
        <f t="shared" si="13"/>
        <v>124</v>
      </c>
      <c r="Y82" s="137" t="str">
        <f t="shared" si="14"/>
        <v/>
      </c>
      <c r="Z82" s="138">
        <f t="shared" si="15"/>
        <v>3472</v>
      </c>
      <c r="AA82" s="137" t="str">
        <f t="shared" si="16"/>
        <v/>
      </c>
      <c r="AB82" s="138" t="str">
        <f t="shared" si="17"/>
        <v/>
      </c>
      <c r="AC82" s="139" t="str">
        <f t="shared" si="18"/>
        <v/>
      </c>
      <c r="AD82" s="96" t="str">
        <f t="shared" si="19"/>
        <v/>
      </c>
    </row>
    <row r="83" spans="1:30" s="110" customFormat="1" ht="24.95" customHeight="1" x14ac:dyDescent="0.15">
      <c r="A83" s="133">
        <v>79</v>
      </c>
      <c r="B83" s="134">
        <v>2</v>
      </c>
      <c r="C83" s="134" t="s">
        <v>124</v>
      </c>
      <c r="D83" s="135">
        <v>2600</v>
      </c>
      <c r="E83" s="133" t="s">
        <v>300</v>
      </c>
      <c r="F83" s="82" t="s">
        <v>24</v>
      </c>
      <c r="G83" s="82" t="s">
        <v>25</v>
      </c>
      <c r="H83" s="84">
        <v>42</v>
      </c>
      <c r="I83" s="84">
        <v>2</v>
      </c>
      <c r="J83" s="84">
        <v>1</v>
      </c>
      <c r="K83" s="136">
        <f t="shared" si="10"/>
        <v>2</v>
      </c>
      <c r="L83" s="133" t="s">
        <v>3511</v>
      </c>
      <c r="M83" s="162"/>
      <c r="N83" s="162"/>
      <c r="O83" s="163"/>
      <c r="P83" s="164"/>
      <c r="Q83" s="165"/>
      <c r="R83" s="137">
        <f t="shared" si="11"/>
        <v>2</v>
      </c>
      <c r="S83" s="170"/>
      <c r="T83" s="176" t="str">
        <f t="shared" si="12"/>
        <v/>
      </c>
      <c r="U83" s="94">
        <v>2</v>
      </c>
      <c r="V83" s="84">
        <v>310</v>
      </c>
      <c r="W83" s="85">
        <v>10</v>
      </c>
      <c r="X83" s="138">
        <f t="shared" si="13"/>
        <v>520</v>
      </c>
      <c r="Y83" s="137" t="str">
        <f t="shared" si="14"/>
        <v/>
      </c>
      <c r="Z83" s="138">
        <f t="shared" si="15"/>
        <v>14560</v>
      </c>
      <c r="AA83" s="137" t="str">
        <f t="shared" si="16"/>
        <v/>
      </c>
      <c r="AB83" s="138" t="str">
        <f t="shared" si="17"/>
        <v/>
      </c>
      <c r="AC83" s="139" t="str">
        <f t="shared" si="18"/>
        <v/>
      </c>
      <c r="AD83" s="96" t="str">
        <f t="shared" si="19"/>
        <v/>
      </c>
    </row>
    <row r="84" spans="1:30" s="110" customFormat="1" ht="24.95" customHeight="1" x14ac:dyDescent="0.15">
      <c r="A84" s="133">
        <v>80</v>
      </c>
      <c r="B84" s="134">
        <v>2</v>
      </c>
      <c r="C84" s="134" t="s">
        <v>124</v>
      </c>
      <c r="D84" s="135">
        <v>2600</v>
      </c>
      <c r="E84" s="133" t="s">
        <v>302</v>
      </c>
      <c r="F84" s="82" t="s">
        <v>44</v>
      </c>
      <c r="G84" s="82" t="s">
        <v>75</v>
      </c>
      <c r="H84" s="84">
        <v>40</v>
      </c>
      <c r="I84" s="84">
        <v>2</v>
      </c>
      <c r="J84" s="84">
        <v>1</v>
      </c>
      <c r="K84" s="136">
        <f t="shared" si="10"/>
        <v>2</v>
      </c>
      <c r="L84" s="133" t="s">
        <v>3511</v>
      </c>
      <c r="M84" s="162"/>
      <c r="N84" s="162"/>
      <c r="O84" s="163"/>
      <c r="P84" s="164"/>
      <c r="Q84" s="165"/>
      <c r="R84" s="137">
        <f t="shared" si="11"/>
        <v>2</v>
      </c>
      <c r="S84" s="170"/>
      <c r="T84" s="176" t="str">
        <f t="shared" si="12"/>
        <v/>
      </c>
      <c r="U84" s="94">
        <v>2</v>
      </c>
      <c r="V84" s="84">
        <v>310</v>
      </c>
      <c r="W84" s="85">
        <v>10</v>
      </c>
      <c r="X84" s="138">
        <f t="shared" si="13"/>
        <v>496</v>
      </c>
      <c r="Y84" s="137" t="str">
        <f t="shared" si="14"/>
        <v/>
      </c>
      <c r="Z84" s="138">
        <f t="shared" si="15"/>
        <v>13888</v>
      </c>
      <c r="AA84" s="137" t="str">
        <f t="shared" si="16"/>
        <v/>
      </c>
      <c r="AB84" s="138" t="str">
        <f t="shared" si="17"/>
        <v/>
      </c>
      <c r="AC84" s="139" t="str">
        <f t="shared" si="18"/>
        <v/>
      </c>
      <c r="AD84" s="96" t="str">
        <f t="shared" si="19"/>
        <v/>
      </c>
    </row>
    <row r="85" spans="1:30" s="110" customFormat="1" ht="24.95" customHeight="1" x14ac:dyDescent="0.15">
      <c r="A85" s="133">
        <v>81</v>
      </c>
      <c r="B85" s="134">
        <v>2</v>
      </c>
      <c r="C85" s="134" t="s">
        <v>125</v>
      </c>
      <c r="D85" s="135">
        <v>2600</v>
      </c>
      <c r="E85" s="133" t="s">
        <v>300</v>
      </c>
      <c r="F85" s="82" t="s">
        <v>24</v>
      </c>
      <c r="G85" s="82" t="s">
        <v>25</v>
      </c>
      <c r="H85" s="84">
        <v>42</v>
      </c>
      <c r="I85" s="84">
        <v>2</v>
      </c>
      <c r="J85" s="84">
        <v>1</v>
      </c>
      <c r="K85" s="136">
        <f t="shared" si="10"/>
        <v>2</v>
      </c>
      <c r="L85" s="133" t="s">
        <v>3511</v>
      </c>
      <c r="M85" s="162"/>
      <c r="N85" s="162"/>
      <c r="O85" s="163"/>
      <c r="P85" s="164"/>
      <c r="Q85" s="165"/>
      <c r="R85" s="137">
        <f t="shared" si="11"/>
        <v>2</v>
      </c>
      <c r="S85" s="170"/>
      <c r="T85" s="176" t="str">
        <f t="shared" si="12"/>
        <v/>
      </c>
      <c r="U85" s="94">
        <v>2</v>
      </c>
      <c r="V85" s="84">
        <v>310</v>
      </c>
      <c r="W85" s="85">
        <v>10</v>
      </c>
      <c r="X85" s="138">
        <f t="shared" si="13"/>
        <v>520</v>
      </c>
      <c r="Y85" s="137" t="str">
        <f t="shared" si="14"/>
        <v/>
      </c>
      <c r="Z85" s="138">
        <f t="shared" si="15"/>
        <v>14560</v>
      </c>
      <c r="AA85" s="137" t="str">
        <f t="shared" si="16"/>
        <v/>
      </c>
      <c r="AB85" s="138" t="str">
        <f t="shared" si="17"/>
        <v/>
      </c>
      <c r="AC85" s="139" t="str">
        <f t="shared" si="18"/>
        <v/>
      </c>
      <c r="AD85" s="96" t="str">
        <f t="shared" si="19"/>
        <v/>
      </c>
    </row>
    <row r="86" spans="1:30" s="110" customFormat="1" ht="24.95" customHeight="1" x14ac:dyDescent="0.15">
      <c r="A86" s="133">
        <v>82</v>
      </c>
      <c r="B86" s="134">
        <v>2</v>
      </c>
      <c r="C86" s="134" t="s">
        <v>125</v>
      </c>
      <c r="D86" s="135">
        <v>2600</v>
      </c>
      <c r="E86" s="133" t="s">
        <v>302</v>
      </c>
      <c r="F86" s="82" t="s">
        <v>44</v>
      </c>
      <c r="G86" s="82" t="s">
        <v>75</v>
      </c>
      <c r="H86" s="84">
        <v>40</v>
      </c>
      <c r="I86" s="84">
        <v>2</v>
      </c>
      <c r="J86" s="84">
        <v>1</v>
      </c>
      <c r="K86" s="136">
        <f t="shared" si="10"/>
        <v>2</v>
      </c>
      <c r="L86" s="133" t="s">
        <v>3511</v>
      </c>
      <c r="M86" s="162"/>
      <c r="N86" s="162"/>
      <c r="O86" s="163"/>
      <c r="P86" s="164"/>
      <c r="Q86" s="165"/>
      <c r="R86" s="137">
        <f t="shared" si="11"/>
        <v>2</v>
      </c>
      <c r="S86" s="170"/>
      <c r="T86" s="176" t="str">
        <f t="shared" si="12"/>
        <v/>
      </c>
      <c r="U86" s="94">
        <v>2</v>
      </c>
      <c r="V86" s="84">
        <v>310</v>
      </c>
      <c r="W86" s="85">
        <v>10</v>
      </c>
      <c r="X86" s="138">
        <f t="shared" si="13"/>
        <v>496</v>
      </c>
      <c r="Y86" s="137" t="str">
        <f t="shared" si="14"/>
        <v/>
      </c>
      <c r="Z86" s="138">
        <f t="shared" si="15"/>
        <v>13888</v>
      </c>
      <c r="AA86" s="137" t="str">
        <f t="shared" si="16"/>
        <v/>
      </c>
      <c r="AB86" s="138" t="str">
        <f t="shared" si="17"/>
        <v/>
      </c>
      <c r="AC86" s="139" t="str">
        <f t="shared" si="18"/>
        <v/>
      </c>
      <c r="AD86" s="96" t="str">
        <f t="shared" si="19"/>
        <v/>
      </c>
    </row>
    <row r="87" spans="1:30" s="110" customFormat="1" ht="24.95" customHeight="1" x14ac:dyDescent="0.15">
      <c r="A87" s="133">
        <v>83</v>
      </c>
      <c r="B87" s="134">
        <v>2</v>
      </c>
      <c r="C87" s="134" t="s">
        <v>126</v>
      </c>
      <c r="D87" s="135">
        <v>2600</v>
      </c>
      <c r="E87" s="133" t="s">
        <v>293</v>
      </c>
      <c r="F87" s="82" t="s">
        <v>24</v>
      </c>
      <c r="G87" s="82" t="s">
        <v>49</v>
      </c>
      <c r="H87" s="84">
        <v>42</v>
      </c>
      <c r="I87" s="84">
        <v>2</v>
      </c>
      <c r="J87" s="84">
        <v>1</v>
      </c>
      <c r="K87" s="136">
        <f t="shared" si="10"/>
        <v>2</v>
      </c>
      <c r="L87" s="133" t="s">
        <v>3511</v>
      </c>
      <c r="M87" s="162"/>
      <c r="N87" s="162"/>
      <c r="O87" s="163"/>
      <c r="P87" s="164"/>
      <c r="Q87" s="165"/>
      <c r="R87" s="137">
        <f t="shared" si="11"/>
        <v>2</v>
      </c>
      <c r="S87" s="170"/>
      <c r="T87" s="176" t="str">
        <f t="shared" si="12"/>
        <v/>
      </c>
      <c r="U87" s="94">
        <v>2</v>
      </c>
      <c r="V87" s="84">
        <v>310</v>
      </c>
      <c r="W87" s="85">
        <v>10</v>
      </c>
      <c r="X87" s="138">
        <f t="shared" si="13"/>
        <v>520</v>
      </c>
      <c r="Y87" s="137" t="str">
        <f t="shared" si="14"/>
        <v/>
      </c>
      <c r="Z87" s="138">
        <f t="shared" si="15"/>
        <v>14560</v>
      </c>
      <c r="AA87" s="137" t="str">
        <f t="shared" si="16"/>
        <v/>
      </c>
      <c r="AB87" s="138" t="str">
        <f t="shared" si="17"/>
        <v/>
      </c>
      <c r="AC87" s="139" t="str">
        <f t="shared" si="18"/>
        <v/>
      </c>
      <c r="AD87" s="96" t="str">
        <f t="shared" si="19"/>
        <v/>
      </c>
    </row>
    <row r="88" spans="1:30" s="110" customFormat="1" ht="24.95" customHeight="1" x14ac:dyDescent="0.15">
      <c r="A88" s="133">
        <v>84</v>
      </c>
      <c r="B88" s="134">
        <v>2</v>
      </c>
      <c r="C88" s="134" t="s">
        <v>127</v>
      </c>
      <c r="D88" s="135">
        <v>2600</v>
      </c>
      <c r="E88" s="133" t="s">
        <v>300</v>
      </c>
      <c r="F88" s="82" t="s">
        <v>24</v>
      </c>
      <c r="G88" s="82" t="s">
        <v>25</v>
      </c>
      <c r="H88" s="84">
        <v>42</v>
      </c>
      <c r="I88" s="84">
        <v>5</v>
      </c>
      <c r="J88" s="84">
        <v>1</v>
      </c>
      <c r="K88" s="136">
        <f t="shared" si="10"/>
        <v>5</v>
      </c>
      <c r="L88" s="133" t="s">
        <v>3511</v>
      </c>
      <c r="M88" s="162"/>
      <c r="N88" s="162"/>
      <c r="O88" s="163"/>
      <c r="P88" s="164"/>
      <c r="Q88" s="165"/>
      <c r="R88" s="137">
        <f t="shared" si="11"/>
        <v>5</v>
      </c>
      <c r="S88" s="170"/>
      <c r="T88" s="176" t="str">
        <f t="shared" si="12"/>
        <v/>
      </c>
      <c r="U88" s="94">
        <v>10</v>
      </c>
      <c r="V88" s="84">
        <v>310</v>
      </c>
      <c r="W88" s="85">
        <v>10</v>
      </c>
      <c r="X88" s="138">
        <f t="shared" si="13"/>
        <v>6510</v>
      </c>
      <c r="Y88" s="137" t="str">
        <f t="shared" si="14"/>
        <v/>
      </c>
      <c r="Z88" s="138">
        <f t="shared" si="15"/>
        <v>182280</v>
      </c>
      <c r="AA88" s="137" t="str">
        <f t="shared" si="16"/>
        <v/>
      </c>
      <c r="AB88" s="138" t="str">
        <f t="shared" si="17"/>
        <v/>
      </c>
      <c r="AC88" s="139" t="str">
        <f t="shared" si="18"/>
        <v/>
      </c>
      <c r="AD88" s="96" t="str">
        <f t="shared" si="19"/>
        <v/>
      </c>
    </row>
    <row r="89" spans="1:30" s="110" customFormat="1" ht="24.95" customHeight="1" x14ac:dyDescent="0.15">
      <c r="A89" s="133">
        <v>85</v>
      </c>
      <c r="B89" s="134">
        <v>2</v>
      </c>
      <c r="C89" s="134" t="s">
        <v>127</v>
      </c>
      <c r="D89" s="135">
        <v>2600</v>
      </c>
      <c r="E89" s="133" t="s">
        <v>317</v>
      </c>
      <c r="F89" s="82" t="s">
        <v>147</v>
      </c>
      <c r="G89" s="82" t="s">
        <v>148</v>
      </c>
      <c r="H89" s="84">
        <v>60</v>
      </c>
      <c r="I89" s="84">
        <v>1</v>
      </c>
      <c r="J89" s="84">
        <v>20</v>
      </c>
      <c r="K89" s="136">
        <f t="shared" si="10"/>
        <v>20</v>
      </c>
      <c r="L89" s="133" t="s">
        <v>3513</v>
      </c>
      <c r="M89" s="162"/>
      <c r="N89" s="162"/>
      <c r="O89" s="163"/>
      <c r="P89" s="164"/>
      <c r="Q89" s="165"/>
      <c r="R89" s="137">
        <f t="shared" si="11"/>
        <v>1</v>
      </c>
      <c r="S89" s="170"/>
      <c r="T89" s="176" t="str">
        <f t="shared" si="12"/>
        <v/>
      </c>
      <c r="U89" s="94">
        <v>10</v>
      </c>
      <c r="V89" s="84">
        <v>310</v>
      </c>
      <c r="W89" s="85">
        <v>10</v>
      </c>
      <c r="X89" s="138">
        <f t="shared" si="13"/>
        <v>37200</v>
      </c>
      <c r="Y89" s="137" t="str">
        <f t="shared" si="14"/>
        <v/>
      </c>
      <c r="Z89" s="138">
        <f t="shared" si="15"/>
        <v>1041600</v>
      </c>
      <c r="AA89" s="137" t="str">
        <f t="shared" si="16"/>
        <v/>
      </c>
      <c r="AB89" s="138" t="str">
        <f t="shared" si="17"/>
        <v/>
      </c>
      <c r="AC89" s="139" t="str">
        <f t="shared" si="18"/>
        <v/>
      </c>
      <c r="AD89" s="96" t="str">
        <f t="shared" si="19"/>
        <v/>
      </c>
    </row>
    <row r="90" spans="1:30" s="110" customFormat="1" ht="24.95" customHeight="1" x14ac:dyDescent="0.15">
      <c r="A90" s="133">
        <v>86</v>
      </c>
      <c r="B90" s="134">
        <v>2</v>
      </c>
      <c r="C90" s="134" t="s">
        <v>127</v>
      </c>
      <c r="D90" s="135">
        <v>2600</v>
      </c>
      <c r="E90" s="133" t="s">
        <v>318</v>
      </c>
      <c r="F90" s="82" t="s">
        <v>84</v>
      </c>
      <c r="G90" s="82" t="s">
        <v>149</v>
      </c>
      <c r="H90" s="84">
        <v>42</v>
      </c>
      <c r="I90" s="84">
        <v>4</v>
      </c>
      <c r="J90" s="84">
        <v>1</v>
      </c>
      <c r="K90" s="136">
        <f t="shared" si="10"/>
        <v>4</v>
      </c>
      <c r="L90" s="133" t="s">
        <v>3511</v>
      </c>
      <c r="M90" s="162"/>
      <c r="N90" s="162"/>
      <c r="O90" s="163"/>
      <c r="P90" s="164"/>
      <c r="Q90" s="165"/>
      <c r="R90" s="137">
        <f t="shared" si="11"/>
        <v>4</v>
      </c>
      <c r="S90" s="170"/>
      <c r="T90" s="176" t="str">
        <f t="shared" si="12"/>
        <v/>
      </c>
      <c r="U90" s="94">
        <v>10</v>
      </c>
      <c r="V90" s="84">
        <v>310</v>
      </c>
      <c r="W90" s="85">
        <v>10</v>
      </c>
      <c r="X90" s="138">
        <f t="shared" si="13"/>
        <v>5208</v>
      </c>
      <c r="Y90" s="137" t="str">
        <f t="shared" si="14"/>
        <v/>
      </c>
      <c r="Z90" s="138">
        <f t="shared" si="15"/>
        <v>145824</v>
      </c>
      <c r="AA90" s="137" t="str">
        <f t="shared" si="16"/>
        <v/>
      </c>
      <c r="AB90" s="138" t="str">
        <f t="shared" si="17"/>
        <v/>
      </c>
      <c r="AC90" s="139" t="str">
        <f t="shared" si="18"/>
        <v/>
      </c>
      <c r="AD90" s="96" t="str">
        <f t="shared" si="19"/>
        <v/>
      </c>
    </row>
    <row r="91" spans="1:30" s="110" customFormat="1" ht="24.95" customHeight="1" x14ac:dyDescent="0.15">
      <c r="A91" s="133">
        <v>87</v>
      </c>
      <c r="B91" s="134">
        <v>2</v>
      </c>
      <c r="C91" s="134" t="s">
        <v>128</v>
      </c>
      <c r="D91" s="135">
        <v>2600</v>
      </c>
      <c r="E91" s="133" t="s">
        <v>293</v>
      </c>
      <c r="F91" s="82" t="s">
        <v>24</v>
      </c>
      <c r="G91" s="82" t="s">
        <v>49</v>
      </c>
      <c r="H91" s="84">
        <v>42</v>
      </c>
      <c r="I91" s="84">
        <v>2</v>
      </c>
      <c r="J91" s="84">
        <v>1</v>
      </c>
      <c r="K91" s="136">
        <f t="shared" si="10"/>
        <v>2</v>
      </c>
      <c r="L91" s="133" t="s">
        <v>3511</v>
      </c>
      <c r="M91" s="162"/>
      <c r="N91" s="162"/>
      <c r="O91" s="163"/>
      <c r="P91" s="164"/>
      <c r="Q91" s="165"/>
      <c r="R91" s="137">
        <f t="shared" si="11"/>
        <v>2</v>
      </c>
      <c r="S91" s="170"/>
      <c r="T91" s="176" t="str">
        <f t="shared" si="12"/>
        <v/>
      </c>
      <c r="U91" s="94">
        <v>2</v>
      </c>
      <c r="V91" s="84">
        <v>310</v>
      </c>
      <c r="W91" s="85">
        <v>10</v>
      </c>
      <c r="X91" s="138">
        <f t="shared" si="13"/>
        <v>520</v>
      </c>
      <c r="Y91" s="137" t="str">
        <f t="shared" si="14"/>
        <v/>
      </c>
      <c r="Z91" s="138">
        <f t="shared" si="15"/>
        <v>14560</v>
      </c>
      <c r="AA91" s="137" t="str">
        <f t="shared" si="16"/>
        <v/>
      </c>
      <c r="AB91" s="138" t="str">
        <f t="shared" si="17"/>
        <v/>
      </c>
      <c r="AC91" s="139" t="str">
        <f t="shared" si="18"/>
        <v/>
      </c>
      <c r="AD91" s="96" t="str">
        <f t="shared" si="19"/>
        <v/>
      </c>
    </row>
    <row r="92" spans="1:30" s="110" customFormat="1" ht="24.95" customHeight="1" x14ac:dyDescent="0.15">
      <c r="A92" s="133">
        <v>88</v>
      </c>
      <c r="B92" s="134">
        <v>2</v>
      </c>
      <c r="C92" s="134" t="s">
        <v>129</v>
      </c>
      <c r="D92" s="135">
        <v>2600</v>
      </c>
      <c r="E92" s="133" t="s">
        <v>303</v>
      </c>
      <c r="F92" s="82" t="s">
        <v>36</v>
      </c>
      <c r="G92" s="82" t="s">
        <v>79</v>
      </c>
      <c r="H92" s="84">
        <v>42</v>
      </c>
      <c r="I92" s="84">
        <v>1</v>
      </c>
      <c r="J92" s="84">
        <v>2</v>
      </c>
      <c r="K92" s="136">
        <f t="shared" si="10"/>
        <v>2</v>
      </c>
      <c r="L92" s="133" t="s">
        <v>3511</v>
      </c>
      <c r="M92" s="162"/>
      <c r="N92" s="162"/>
      <c r="O92" s="163"/>
      <c r="P92" s="164"/>
      <c r="Q92" s="165"/>
      <c r="R92" s="137">
        <f t="shared" si="11"/>
        <v>1</v>
      </c>
      <c r="S92" s="170"/>
      <c r="T92" s="176" t="str">
        <f t="shared" si="12"/>
        <v/>
      </c>
      <c r="U92" s="94">
        <v>10</v>
      </c>
      <c r="V92" s="84">
        <v>310</v>
      </c>
      <c r="W92" s="85">
        <v>10</v>
      </c>
      <c r="X92" s="138">
        <f t="shared" si="13"/>
        <v>2604</v>
      </c>
      <c r="Y92" s="137" t="str">
        <f t="shared" si="14"/>
        <v/>
      </c>
      <c r="Z92" s="138">
        <f t="shared" si="15"/>
        <v>72912</v>
      </c>
      <c r="AA92" s="137" t="str">
        <f t="shared" si="16"/>
        <v/>
      </c>
      <c r="AB92" s="138" t="str">
        <f t="shared" si="17"/>
        <v/>
      </c>
      <c r="AC92" s="139" t="str">
        <f t="shared" si="18"/>
        <v/>
      </c>
      <c r="AD92" s="96" t="str">
        <f t="shared" si="19"/>
        <v/>
      </c>
    </row>
    <row r="93" spans="1:30" s="110" customFormat="1" ht="24.95" customHeight="1" x14ac:dyDescent="0.15">
      <c r="A93" s="133">
        <v>89</v>
      </c>
      <c r="B93" s="134">
        <v>2</v>
      </c>
      <c r="C93" s="134" t="s">
        <v>129</v>
      </c>
      <c r="D93" s="135">
        <v>2600</v>
      </c>
      <c r="E93" s="133" t="s">
        <v>256</v>
      </c>
      <c r="F93" s="82" t="s">
        <v>44</v>
      </c>
      <c r="G93" s="82" t="s">
        <v>75</v>
      </c>
      <c r="H93" s="84">
        <v>40</v>
      </c>
      <c r="I93" s="84">
        <v>1</v>
      </c>
      <c r="J93" s="84">
        <v>6</v>
      </c>
      <c r="K93" s="136">
        <f t="shared" si="10"/>
        <v>6</v>
      </c>
      <c r="L93" s="133" t="s">
        <v>3511</v>
      </c>
      <c r="M93" s="162"/>
      <c r="N93" s="162"/>
      <c r="O93" s="163"/>
      <c r="P93" s="164"/>
      <c r="Q93" s="165"/>
      <c r="R93" s="137">
        <f t="shared" si="11"/>
        <v>1</v>
      </c>
      <c r="S93" s="170"/>
      <c r="T93" s="176" t="str">
        <f t="shared" si="12"/>
        <v/>
      </c>
      <c r="U93" s="94">
        <v>10</v>
      </c>
      <c r="V93" s="84">
        <v>310</v>
      </c>
      <c r="W93" s="85">
        <v>10</v>
      </c>
      <c r="X93" s="138">
        <f t="shared" si="13"/>
        <v>7440</v>
      </c>
      <c r="Y93" s="137" t="str">
        <f t="shared" si="14"/>
        <v/>
      </c>
      <c r="Z93" s="138">
        <f t="shared" si="15"/>
        <v>208320</v>
      </c>
      <c r="AA93" s="137" t="str">
        <f t="shared" si="16"/>
        <v/>
      </c>
      <c r="AB93" s="138" t="str">
        <f t="shared" si="17"/>
        <v/>
      </c>
      <c r="AC93" s="139" t="str">
        <f t="shared" si="18"/>
        <v/>
      </c>
      <c r="AD93" s="96" t="str">
        <f t="shared" si="19"/>
        <v/>
      </c>
    </row>
    <row r="94" spans="1:30" s="110" customFormat="1" ht="24.95" customHeight="1" x14ac:dyDescent="0.15">
      <c r="A94" s="133">
        <v>90</v>
      </c>
      <c r="B94" s="134">
        <v>2</v>
      </c>
      <c r="C94" s="134" t="s">
        <v>129</v>
      </c>
      <c r="D94" s="135">
        <v>2600</v>
      </c>
      <c r="E94" s="133" t="s">
        <v>268</v>
      </c>
      <c r="F94" s="82" t="s">
        <v>44</v>
      </c>
      <c r="G94" s="82" t="s">
        <v>75</v>
      </c>
      <c r="H94" s="84">
        <v>40</v>
      </c>
      <c r="I94" s="84">
        <v>1</v>
      </c>
      <c r="J94" s="84">
        <v>6</v>
      </c>
      <c r="K94" s="136">
        <f t="shared" si="10"/>
        <v>6</v>
      </c>
      <c r="L94" s="133" t="s">
        <v>3511</v>
      </c>
      <c r="M94" s="162"/>
      <c r="N94" s="162"/>
      <c r="O94" s="163"/>
      <c r="P94" s="164"/>
      <c r="Q94" s="165"/>
      <c r="R94" s="137">
        <f t="shared" si="11"/>
        <v>1</v>
      </c>
      <c r="S94" s="170"/>
      <c r="T94" s="176" t="str">
        <f t="shared" si="12"/>
        <v/>
      </c>
      <c r="U94" s="94">
        <v>10</v>
      </c>
      <c r="V94" s="84">
        <v>310</v>
      </c>
      <c r="W94" s="85">
        <v>10</v>
      </c>
      <c r="X94" s="138">
        <f t="shared" si="13"/>
        <v>7440</v>
      </c>
      <c r="Y94" s="137" t="str">
        <f t="shared" si="14"/>
        <v/>
      </c>
      <c r="Z94" s="138">
        <f t="shared" si="15"/>
        <v>208320</v>
      </c>
      <c r="AA94" s="137" t="str">
        <f t="shared" si="16"/>
        <v/>
      </c>
      <c r="AB94" s="138" t="str">
        <f t="shared" si="17"/>
        <v/>
      </c>
      <c r="AC94" s="139" t="str">
        <f t="shared" si="18"/>
        <v/>
      </c>
      <c r="AD94" s="96" t="str">
        <f t="shared" si="19"/>
        <v/>
      </c>
    </row>
    <row r="95" spans="1:30" s="110" customFormat="1" ht="24.95" customHeight="1" x14ac:dyDescent="0.15">
      <c r="A95" s="133">
        <v>91</v>
      </c>
      <c r="B95" s="134">
        <v>2</v>
      </c>
      <c r="C95" s="134" t="s">
        <v>129</v>
      </c>
      <c r="D95" s="135">
        <v>2600</v>
      </c>
      <c r="E95" s="133" t="s">
        <v>319</v>
      </c>
      <c r="F95" s="82" t="s">
        <v>44</v>
      </c>
      <c r="G95" s="82" t="s">
        <v>75</v>
      </c>
      <c r="H95" s="84">
        <v>40</v>
      </c>
      <c r="I95" s="84">
        <v>2</v>
      </c>
      <c r="J95" s="84">
        <v>1</v>
      </c>
      <c r="K95" s="136">
        <f t="shared" si="10"/>
        <v>2</v>
      </c>
      <c r="L95" s="133" t="s">
        <v>3511</v>
      </c>
      <c r="M95" s="162"/>
      <c r="N95" s="162"/>
      <c r="O95" s="163"/>
      <c r="P95" s="164"/>
      <c r="Q95" s="165"/>
      <c r="R95" s="137">
        <f t="shared" si="11"/>
        <v>2</v>
      </c>
      <c r="S95" s="170"/>
      <c r="T95" s="176" t="str">
        <f t="shared" si="12"/>
        <v/>
      </c>
      <c r="U95" s="94">
        <v>10</v>
      </c>
      <c r="V95" s="84">
        <v>310</v>
      </c>
      <c r="W95" s="85">
        <v>10</v>
      </c>
      <c r="X95" s="138">
        <f t="shared" si="13"/>
        <v>2480</v>
      </c>
      <c r="Y95" s="137" t="str">
        <f t="shared" si="14"/>
        <v/>
      </c>
      <c r="Z95" s="138">
        <f t="shared" si="15"/>
        <v>69440</v>
      </c>
      <c r="AA95" s="137" t="str">
        <f t="shared" si="16"/>
        <v/>
      </c>
      <c r="AB95" s="138" t="str">
        <f t="shared" si="17"/>
        <v/>
      </c>
      <c r="AC95" s="139" t="str">
        <f t="shared" si="18"/>
        <v/>
      </c>
      <c r="AD95" s="96" t="str">
        <f t="shared" si="19"/>
        <v/>
      </c>
    </row>
    <row r="96" spans="1:30" s="110" customFormat="1" ht="24.95" customHeight="1" x14ac:dyDescent="0.15">
      <c r="A96" s="133">
        <v>92</v>
      </c>
      <c r="B96" s="134">
        <v>2</v>
      </c>
      <c r="C96" s="134" t="s">
        <v>129</v>
      </c>
      <c r="D96" s="135">
        <v>2600</v>
      </c>
      <c r="E96" s="133" t="s">
        <v>320</v>
      </c>
      <c r="F96" s="82" t="s">
        <v>143</v>
      </c>
      <c r="G96" s="82" t="s">
        <v>150</v>
      </c>
      <c r="H96" s="84">
        <v>42</v>
      </c>
      <c r="I96" s="84">
        <v>1</v>
      </c>
      <c r="J96" s="84">
        <v>2</v>
      </c>
      <c r="K96" s="136">
        <f t="shared" si="10"/>
        <v>2</v>
      </c>
      <c r="L96" s="133" t="s">
        <v>3511</v>
      </c>
      <c r="M96" s="162"/>
      <c r="N96" s="162"/>
      <c r="O96" s="163"/>
      <c r="P96" s="164"/>
      <c r="Q96" s="165"/>
      <c r="R96" s="137">
        <f t="shared" si="11"/>
        <v>1</v>
      </c>
      <c r="S96" s="170"/>
      <c r="T96" s="176" t="str">
        <f t="shared" si="12"/>
        <v/>
      </c>
      <c r="U96" s="94">
        <v>10</v>
      </c>
      <c r="V96" s="84">
        <v>310</v>
      </c>
      <c r="W96" s="85">
        <v>10</v>
      </c>
      <c r="X96" s="138">
        <f t="shared" si="13"/>
        <v>2604</v>
      </c>
      <c r="Y96" s="137" t="str">
        <f t="shared" si="14"/>
        <v/>
      </c>
      <c r="Z96" s="138">
        <f t="shared" si="15"/>
        <v>72912</v>
      </c>
      <c r="AA96" s="137" t="str">
        <f t="shared" si="16"/>
        <v/>
      </c>
      <c r="AB96" s="138" t="str">
        <f t="shared" si="17"/>
        <v/>
      </c>
      <c r="AC96" s="139" t="str">
        <f t="shared" si="18"/>
        <v/>
      </c>
      <c r="AD96" s="96" t="str">
        <f t="shared" si="19"/>
        <v/>
      </c>
    </row>
    <row r="97" spans="1:30" s="110" customFormat="1" ht="24.95" customHeight="1" x14ac:dyDescent="0.15">
      <c r="A97" s="133">
        <v>93</v>
      </c>
      <c r="B97" s="134">
        <v>2</v>
      </c>
      <c r="C97" s="134" t="s">
        <v>130</v>
      </c>
      <c r="D97" s="135">
        <v>2600</v>
      </c>
      <c r="E97" s="133" t="s">
        <v>303</v>
      </c>
      <c r="F97" s="82" t="s">
        <v>36</v>
      </c>
      <c r="G97" s="82" t="s">
        <v>79</v>
      </c>
      <c r="H97" s="84">
        <v>42</v>
      </c>
      <c r="I97" s="84">
        <v>4</v>
      </c>
      <c r="J97" s="84">
        <v>2</v>
      </c>
      <c r="K97" s="136">
        <f t="shared" si="10"/>
        <v>8</v>
      </c>
      <c r="L97" s="133" t="s">
        <v>3511</v>
      </c>
      <c r="M97" s="162"/>
      <c r="N97" s="162"/>
      <c r="O97" s="163"/>
      <c r="P97" s="164"/>
      <c r="Q97" s="165"/>
      <c r="R97" s="137">
        <f t="shared" si="11"/>
        <v>4</v>
      </c>
      <c r="S97" s="170"/>
      <c r="T97" s="176" t="str">
        <f t="shared" si="12"/>
        <v/>
      </c>
      <c r="U97" s="94">
        <v>10</v>
      </c>
      <c r="V97" s="84">
        <v>310</v>
      </c>
      <c r="W97" s="85">
        <v>10</v>
      </c>
      <c r="X97" s="138">
        <f t="shared" si="13"/>
        <v>10416</v>
      </c>
      <c r="Y97" s="137" t="str">
        <f t="shared" si="14"/>
        <v/>
      </c>
      <c r="Z97" s="138">
        <f t="shared" si="15"/>
        <v>291648</v>
      </c>
      <c r="AA97" s="137" t="str">
        <f t="shared" si="16"/>
        <v/>
      </c>
      <c r="AB97" s="138" t="str">
        <f t="shared" si="17"/>
        <v/>
      </c>
      <c r="AC97" s="139" t="str">
        <f t="shared" si="18"/>
        <v/>
      </c>
      <c r="AD97" s="96" t="str">
        <f t="shared" si="19"/>
        <v/>
      </c>
    </row>
    <row r="98" spans="1:30" s="110" customFormat="1" ht="24.95" customHeight="1" x14ac:dyDescent="0.15">
      <c r="A98" s="133">
        <v>94</v>
      </c>
      <c r="B98" s="134">
        <v>2</v>
      </c>
      <c r="C98" s="134" t="s">
        <v>130</v>
      </c>
      <c r="D98" s="135">
        <v>2600</v>
      </c>
      <c r="E98" s="133" t="s">
        <v>263</v>
      </c>
      <c r="F98" s="82" t="s">
        <v>44</v>
      </c>
      <c r="G98" s="82" t="s">
        <v>75</v>
      </c>
      <c r="H98" s="84">
        <v>40</v>
      </c>
      <c r="I98" s="84">
        <v>1</v>
      </c>
      <c r="J98" s="84">
        <v>9</v>
      </c>
      <c r="K98" s="136">
        <f t="shared" si="10"/>
        <v>9</v>
      </c>
      <c r="L98" s="133" t="s">
        <v>3511</v>
      </c>
      <c r="M98" s="162"/>
      <c r="N98" s="162"/>
      <c r="O98" s="163"/>
      <c r="P98" s="164"/>
      <c r="Q98" s="165"/>
      <c r="R98" s="137">
        <f t="shared" si="11"/>
        <v>1</v>
      </c>
      <c r="S98" s="170"/>
      <c r="T98" s="176" t="str">
        <f t="shared" si="12"/>
        <v/>
      </c>
      <c r="U98" s="94">
        <v>10</v>
      </c>
      <c r="V98" s="84">
        <v>310</v>
      </c>
      <c r="W98" s="85">
        <v>10</v>
      </c>
      <c r="X98" s="138">
        <f t="shared" si="13"/>
        <v>11160</v>
      </c>
      <c r="Y98" s="137" t="str">
        <f t="shared" si="14"/>
        <v/>
      </c>
      <c r="Z98" s="138">
        <f t="shared" si="15"/>
        <v>312480</v>
      </c>
      <c r="AA98" s="137" t="str">
        <f t="shared" si="16"/>
        <v/>
      </c>
      <c r="AB98" s="138" t="str">
        <f t="shared" si="17"/>
        <v/>
      </c>
      <c r="AC98" s="139" t="str">
        <f t="shared" si="18"/>
        <v/>
      </c>
      <c r="AD98" s="96" t="str">
        <f t="shared" si="19"/>
        <v/>
      </c>
    </row>
    <row r="99" spans="1:30" s="110" customFormat="1" ht="24.95" customHeight="1" x14ac:dyDescent="0.15">
      <c r="A99" s="133">
        <v>95</v>
      </c>
      <c r="B99" s="134">
        <v>2</v>
      </c>
      <c r="C99" s="134" t="s">
        <v>130</v>
      </c>
      <c r="D99" s="135">
        <v>2600</v>
      </c>
      <c r="E99" s="133" t="s">
        <v>321</v>
      </c>
      <c r="F99" s="82" t="s">
        <v>44</v>
      </c>
      <c r="G99" s="82" t="s">
        <v>75</v>
      </c>
      <c r="H99" s="84">
        <v>40</v>
      </c>
      <c r="I99" s="84">
        <v>1</v>
      </c>
      <c r="J99" s="84">
        <v>9</v>
      </c>
      <c r="K99" s="136">
        <f t="shared" si="10"/>
        <v>9</v>
      </c>
      <c r="L99" s="133" t="s">
        <v>3511</v>
      </c>
      <c r="M99" s="162"/>
      <c r="N99" s="162"/>
      <c r="O99" s="163"/>
      <c r="P99" s="164"/>
      <c r="Q99" s="165"/>
      <c r="R99" s="137">
        <f t="shared" si="11"/>
        <v>1</v>
      </c>
      <c r="S99" s="170"/>
      <c r="T99" s="176" t="str">
        <f t="shared" si="12"/>
        <v/>
      </c>
      <c r="U99" s="94">
        <v>10</v>
      </c>
      <c r="V99" s="84">
        <v>310</v>
      </c>
      <c r="W99" s="85">
        <v>10</v>
      </c>
      <c r="X99" s="138">
        <f t="shared" si="13"/>
        <v>11160</v>
      </c>
      <c r="Y99" s="137" t="str">
        <f t="shared" si="14"/>
        <v/>
      </c>
      <c r="Z99" s="138">
        <f t="shared" si="15"/>
        <v>312480</v>
      </c>
      <c r="AA99" s="137" t="str">
        <f t="shared" si="16"/>
        <v/>
      </c>
      <c r="AB99" s="138" t="str">
        <f t="shared" si="17"/>
        <v/>
      </c>
      <c r="AC99" s="139" t="str">
        <f t="shared" si="18"/>
        <v/>
      </c>
      <c r="AD99" s="96" t="str">
        <f t="shared" si="19"/>
        <v/>
      </c>
    </row>
    <row r="100" spans="1:30" s="110" customFormat="1" ht="24.95" customHeight="1" x14ac:dyDescent="0.15">
      <c r="A100" s="133">
        <v>96</v>
      </c>
      <c r="B100" s="134">
        <v>2</v>
      </c>
      <c r="C100" s="134" t="s">
        <v>130</v>
      </c>
      <c r="D100" s="135">
        <v>2600</v>
      </c>
      <c r="E100" s="133" t="s">
        <v>319</v>
      </c>
      <c r="F100" s="82" t="s">
        <v>44</v>
      </c>
      <c r="G100" s="82" t="s">
        <v>75</v>
      </c>
      <c r="H100" s="84">
        <v>40</v>
      </c>
      <c r="I100" s="84">
        <v>2</v>
      </c>
      <c r="J100" s="84">
        <v>1</v>
      </c>
      <c r="K100" s="136">
        <f t="shared" si="10"/>
        <v>2</v>
      </c>
      <c r="L100" s="133" t="s">
        <v>3511</v>
      </c>
      <c r="M100" s="162"/>
      <c r="N100" s="162"/>
      <c r="O100" s="163"/>
      <c r="P100" s="164"/>
      <c r="Q100" s="165"/>
      <c r="R100" s="137">
        <f t="shared" si="11"/>
        <v>2</v>
      </c>
      <c r="S100" s="170"/>
      <c r="T100" s="176" t="str">
        <f t="shared" si="12"/>
        <v/>
      </c>
      <c r="U100" s="94">
        <v>10</v>
      </c>
      <c r="V100" s="84">
        <v>310</v>
      </c>
      <c r="W100" s="85">
        <v>10</v>
      </c>
      <c r="X100" s="138">
        <f t="shared" si="13"/>
        <v>2480</v>
      </c>
      <c r="Y100" s="137" t="str">
        <f t="shared" si="14"/>
        <v/>
      </c>
      <c r="Z100" s="138">
        <f t="shared" si="15"/>
        <v>69440</v>
      </c>
      <c r="AA100" s="137" t="str">
        <f t="shared" si="16"/>
        <v/>
      </c>
      <c r="AB100" s="138" t="str">
        <f t="shared" si="17"/>
        <v/>
      </c>
      <c r="AC100" s="139" t="str">
        <f t="shared" si="18"/>
        <v/>
      </c>
      <c r="AD100" s="96" t="str">
        <f t="shared" si="19"/>
        <v/>
      </c>
    </row>
    <row r="101" spans="1:30" s="110" customFormat="1" ht="24.95" customHeight="1" x14ac:dyDescent="0.15">
      <c r="A101" s="133">
        <v>97</v>
      </c>
      <c r="B101" s="134">
        <v>2</v>
      </c>
      <c r="C101" s="134" t="s">
        <v>130</v>
      </c>
      <c r="D101" s="135">
        <v>2600</v>
      </c>
      <c r="E101" s="133" t="s">
        <v>310</v>
      </c>
      <c r="F101" s="82" t="s">
        <v>107</v>
      </c>
      <c r="G101" s="82" t="s">
        <v>108</v>
      </c>
      <c r="H101" s="84" t="s">
        <v>46</v>
      </c>
      <c r="I101" s="84">
        <v>1</v>
      </c>
      <c r="J101" s="84">
        <v>1</v>
      </c>
      <c r="K101" s="136">
        <f t="shared" si="10"/>
        <v>1</v>
      </c>
      <c r="L101" s="133" t="s">
        <v>3511</v>
      </c>
      <c r="M101" s="162"/>
      <c r="N101" s="162"/>
      <c r="O101" s="163"/>
      <c r="P101" s="164"/>
      <c r="Q101" s="165"/>
      <c r="R101" s="137">
        <f t="shared" si="11"/>
        <v>1</v>
      </c>
      <c r="S101" s="170"/>
      <c r="T101" s="176" t="str">
        <f t="shared" si="12"/>
        <v/>
      </c>
      <c r="U101" s="94" t="s">
        <v>213</v>
      </c>
      <c r="V101" s="84" t="s">
        <v>213</v>
      </c>
      <c r="W101" s="85" t="s">
        <v>213</v>
      </c>
      <c r="X101" s="138" t="str">
        <f t="shared" si="13"/>
        <v>-</v>
      </c>
      <c r="Y101" s="137" t="str">
        <f t="shared" si="14"/>
        <v/>
      </c>
      <c r="Z101" s="138" t="str">
        <f t="shared" si="15"/>
        <v>-</v>
      </c>
      <c r="AA101" s="137" t="str">
        <f t="shared" si="16"/>
        <v/>
      </c>
      <c r="AB101" s="138" t="str">
        <f t="shared" si="17"/>
        <v/>
      </c>
      <c r="AC101" s="139" t="str">
        <f t="shared" si="18"/>
        <v/>
      </c>
      <c r="AD101" s="96" t="str">
        <f t="shared" si="19"/>
        <v/>
      </c>
    </row>
    <row r="102" spans="1:30" s="110" customFormat="1" ht="24.95" customHeight="1" x14ac:dyDescent="0.15">
      <c r="A102" s="133">
        <v>98</v>
      </c>
      <c r="B102" s="134">
        <v>2</v>
      </c>
      <c r="C102" s="134" t="s">
        <v>131</v>
      </c>
      <c r="D102" s="135">
        <v>2600</v>
      </c>
      <c r="E102" s="133" t="s">
        <v>303</v>
      </c>
      <c r="F102" s="82" t="s">
        <v>36</v>
      </c>
      <c r="G102" s="82" t="s">
        <v>79</v>
      </c>
      <c r="H102" s="84">
        <v>42</v>
      </c>
      <c r="I102" s="84">
        <v>4</v>
      </c>
      <c r="J102" s="84">
        <v>2</v>
      </c>
      <c r="K102" s="136">
        <f t="shared" si="10"/>
        <v>8</v>
      </c>
      <c r="L102" s="133" t="s">
        <v>3511</v>
      </c>
      <c r="M102" s="162"/>
      <c r="N102" s="162"/>
      <c r="O102" s="163"/>
      <c r="P102" s="164"/>
      <c r="Q102" s="165"/>
      <c r="R102" s="137">
        <f t="shared" si="11"/>
        <v>4</v>
      </c>
      <c r="S102" s="170"/>
      <c r="T102" s="176" t="str">
        <f t="shared" si="12"/>
        <v/>
      </c>
      <c r="U102" s="94">
        <v>10</v>
      </c>
      <c r="V102" s="84">
        <v>310</v>
      </c>
      <c r="W102" s="85">
        <v>10</v>
      </c>
      <c r="X102" s="138">
        <f t="shared" si="13"/>
        <v>10416</v>
      </c>
      <c r="Y102" s="137" t="str">
        <f t="shared" si="14"/>
        <v/>
      </c>
      <c r="Z102" s="138">
        <f t="shared" si="15"/>
        <v>291648</v>
      </c>
      <c r="AA102" s="137" t="str">
        <f t="shared" si="16"/>
        <v/>
      </c>
      <c r="AB102" s="138" t="str">
        <f t="shared" si="17"/>
        <v/>
      </c>
      <c r="AC102" s="139" t="str">
        <f t="shared" si="18"/>
        <v/>
      </c>
      <c r="AD102" s="96" t="str">
        <f t="shared" si="19"/>
        <v/>
      </c>
    </row>
    <row r="103" spans="1:30" s="110" customFormat="1" ht="24.95" customHeight="1" x14ac:dyDescent="0.15">
      <c r="A103" s="133">
        <v>99</v>
      </c>
      <c r="B103" s="134">
        <v>2</v>
      </c>
      <c r="C103" s="134" t="s">
        <v>131</v>
      </c>
      <c r="D103" s="135">
        <v>2600</v>
      </c>
      <c r="E103" s="133" t="s">
        <v>319</v>
      </c>
      <c r="F103" s="82" t="s">
        <v>44</v>
      </c>
      <c r="G103" s="82" t="s">
        <v>75</v>
      </c>
      <c r="H103" s="84">
        <v>40</v>
      </c>
      <c r="I103" s="84">
        <v>2</v>
      </c>
      <c r="J103" s="84">
        <v>1</v>
      </c>
      <c r="K103" s="136">
        <f t="shared" si="10"/>
        <v>2</v>
      </c>
      <c r="L103" s="133" t="s">
        <v>3511</v>
      </c>
      <c r="M103" s="162"/>
      <c r="N103" s="162"/>
      <c r="O103" s="163"/>
      <c r="P103" s="164"/>
      <c r="Q103" s="165"/>
      <c r="R103" s="137">
        <f t="shared" si="11"/>
        <v>2</v>
      </c>
      <c r="S103" s="170"/>
      <c r="T103" s="176" t="str">
        <f t="shared" si="12"/>
        <v/>
      </c>
      <c r="U103" s="94">
        <v>10</v>
      </c>
      <c r="V103" s="84">
        <v>310</v>
      </c>
      <c r="W103" s="85">
        <v>10</v>
      </c>
      <c r="X103" s="138">
        <f t="shared" si="13"/>
        <v>2480</v>
      </c>
      <c r="Y103" s="137" t="str">
        <f t="shared" si="14"/>
        <v/>
      </c>
      <c r="Z103" s="138">
        <f t="shared" si="15"/>
        <v>69440</v>
      </c>
      <c r="AA103" s="137" t="str">
        <f t="shared" si="16"/>
        <v/>
      </c>
      <c r="AB103" s="138" t="str">
        <f t="shared" si="17"/>
        <v/>
      </c>
      <c r="AC103" s="139" t="str">
        <f t="shared" si="18"/>
        <v/>
      </c>
      <c r="AD103" s="96" t="str">
        <f t="shared" si="19"/>
        <v/>
      </c>
    </row>
    <row r="104" spans="1:30" s="110" customFormat="1" ht="24.95" customHeight="1" x14ac:dyDescent="0.15">
      <c r="A104" s="133">
        <v>100</v>
      </c>
      <c r="B104" s="134">
        <v>2</v>
      </c>
      <c r="C104" s="134" t="s">
        <v>131</v>
      </c>
      <c r="D104" s="135">
        <v>2600</v>
      </c>
      <c r="E104" s="133" t="s">
        <v>263</v>
      </c>
      <c r="F104" s="82" t="s">
        <v>44</v>
      </c>
      <c r="G104" s="82" t="s">
        <v>75</v>
      </c>
      <c r="H104" s="84">
        <v>40</v>
      </c>
      <c r="I104" s="84">
        <v>1</v>
      </c>
      <c r="J104" s="84">
        <v>9</v>
      </c>
      <c r="K104" s="136">
        <f t="shared" si="10"/>
        <v>9</v>
      </c>
      <c r="L104" s="133" t="s">
        <v>3511</v>
      </c>
      <c r="M104" s="162"/>
      <c r="N104" s="162"/>
      <c r="O104" s="163"/>
      <c r="P104" s="164"/>
      <c r="Q104" s="165"/>
      <c r="R104" s="137">
        <f t="shared" si="11"/>
        <v>1</v>
      </c>
      <c r="S104" s="170"/>
      <c r="T104" s="176" t="str">
        <f t="shared" si="12"/>
        <v/>
      </c>
      <c r="U104" s="94">
        <v>10</v>
      </c>
      <c r="V104" s="84">
        <v>310</v>
      </c>
      <c r="W104" s="85">
        <v>10</v>
      </c>
      <c r="X104" s="138">
        <f t="shared" si="13"/>
        <v>11160</v>
      </c>
      <c r="Y104" s="137" t="str">
        <f t="shared" si="14"/>
        <v/>
      </c>
      <c r="Z104" s="138">
        <f t="shared" si="15"/>
        <v>312480</v>
      </c>
      <c r="AA104" s="137" t="str">
        <f t="shared" si="16"/>
        <v/>
      </c>
      <c r="AB104" s="138" t="str">
        <f t="shared" si="17"/>
        <v/>
      </c>
      <c r="AC104" s="139" t="str">
        <f t="shared" si="18"/>
        <v/>
      </c>
      <c r="AD104" s="96" t="str">
        <f t="shared" si="19"/>
        <v/>
      </c>
    </row>
    <row r="105" spans="1:30" s="110" customFormat="1" ht="24.95" customHeight="1" x14ac:dyDescent="0.15">
      <c r="A105" s="133">
        <v>101</v>
      </c>
      <c r="B105" s="134">
        <v>2</v>
      </c>
      <c r="C105" s="134" t="s">
        <v>131</v>
      </c>
      <c r="D105" s="135">
        <v>2600</v>
      </c>
      <c r="E105" s="133" t="s">
        <v>321</v>
      </c>
      <c r="F105" s="82" t="s">
        <v>44</v>
      </c>
      <c r="G105" s="82" t="s">
        <v>75</v>
      </c>
      <c r="H105" s="84">
        <v>40</v>
      </c>
      <c r="I105" s="84">
        <v>1</v>
      </c>
      <c r="J105" s="84">
        <v>9</v>
      </c>
      <c r="K105" s="136">
        <f t="shared" si="10"/>
        <v>9</v>
      </c>
      <c r="L105" s="133" t="s">
        <v>3511</v>
      </c>
      <c r="M105" s="162"/>
      <c r="N105" s="162"/>
      <c r="O105" s="163"/>
      <c r="P105" s="164"/>
      <c r="Q105" s="165"/>
      <c r="R105" s="137">
        <f t="shared" si="11"/>
        <v>1</v>
      </c>
      <c r="S105" s="170"/>
      <c r="T105" s="176" t="str">
        <f t="shared" si="12"/>
        <v/>
      </c>
      <c r="U105" s="94">
        <v>10</v>
      </c>
      <c r="V105" s="84">
        <v>310</v>
      </c>
      <c r="W105" s="85">
        <v>10</v>
      </c>
      <c r="X105" s="138">
        <f t="shared" si="13"/>
        <v>11160</v>
      </c>
      <c r="Y105" s="137" t="str">
        <f t="shared" si="14"/>
        <v/>
      </c>
      <c r="Z105" s="138">
        <f t="shared" si="15"/>
        <v>312480</v>
      </c>
      <c r="AA105" s="137" t="str">
        <f t="shared" si="16"/>
        <v/>
      </c>
      <c r="AB105" s="138" t="str">
        <f t="shared" si="17"/>
        <v/>
      </c>
      <c r="AC105" s="139" t="str">
        <f t="shared" si="18"/>
        <v/>
      </c>
      <c r="AD105" s="96" t="str">
        <f t="shared" si="19"/>
        <v/>
      </c>
    </row>
    <row r="106" spans="1:30" s="110" customFormat="1" ht="24.95" customHeight="1" x14ac:dyDescent="0.15">
      <c r="A106" s="133">
        <v>102</v>
      </c>
      <c r="B106" s="134">
        <v>2</v>
      </c>
      <c r="C106" s="134" t="s">
        <v>131</v>
      </c>
      <c r="D106" s="135">
        <v>2600</v>
      </c>
      <c r="E106" s="133" t="s">
        <v>310</v>
      </c>
      <c r="F106" s="82" t="s">
        <v>107</v>
      </c>
      <c r="G106" s="82" t="s">
        <v>108</v>
      </c>
      <c r="H106" s="84" t="s">
        <v>46</v>
      </c>
      <c r="I106" s="84">
        <v>1</v>
      </c>
      <c r="J106" s="84">
        <v>1</v>
      </c>
      <c r="K106" s="136">
        <f t="shared" si="10"/>
        <v>1</v>
      </c>
      <c r="L106" s="133" t="s">
        <v>3511</v>
      </c>
      <c r="M106" s="162"/>
      <c r="N106" s="162"/>
      <c r="O106" s="163"/>
      <c r="P106" s="164"/>
      <c r="Q106" s="165"/>
      <c r="R106" s="137">
        <f t="shared" si="11"/>
        <v>1</v>
      </c>
      <c r="S106" s="170"/>
      <c r="T106" s="176" t="str">
        <f t="shared" si="12"/>
        <v/>
      </c>
      <c r="U106" s="94" t="s">
        <v>213</v>
      </c>
      <c r="V106" s="84" t="s">
        <v>213</v>
      </c>
      <c r="W106" s="85" t="s">
        <v>213</v>
      </c>
      <c r="X106" s="138" t="str">
        <f t="shared" si="13"/>
        <v>-</v>
      </c>
      <c r="Y106" s="137" t="str">
        <f t="shared" si="14"/>
        <v/>
      </c>
      <c r="Z106" s="138" t="str">
        <f t="shared" si="15"/>
        <v>-</v>
      </c>
      <c r="AA106" s="137" t="str">
        <f t="shared" si="16"/>
        <v/>
      </c>
      <c r="AB106" s="138" t="str">
        <f t="shared" si="17"/>
        <v/>
      </c>
      <c r="AC106" s="139" t="str">
        <f t="shared" si="18"/>
        <v/>
      </c>
      <c r="AD106" s="96" t="str">
        <f t="shared" si="19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34" t="s">
        <v>132</v>
      </c>
      <c r="D107" s="135">
        <v>2600</v>
      </c>
      <c r="E107" s="133" t="s">
        <v>322</v>
      </c>
      <c r="F107" s="82" t="s">
        <v>151</v>
      </c>
      <c r="G107" s="82" t="s">
        <v>152</v>
      </c>
      <c r="H107" s="84">
        <v>36</v>
      </c>
      <c r="I107" s="84">
        <v>12</v>
      </c>
      <c r="J107" s="84">
        <v>3</v>
      </c>
      <c r="K107" s="136">
        <f t="shared" si="10"/>
        <v>36</v>
      </c>
      <c r="L107" s="133" t="s">
        <v>3511</v>
      </c>
      <c r="M107" s="162"/>
      <c r="N107" s="162"/>
      <c r="O107" s="163"/>
      <c r="P107" s="164"/>
      <c r="Q107" s="165"/>
      <c r="R107" s="137">
        <f t="shared" si="11"/>
        <v>12</v>
      </c>
      <c r="S107" s="170"/>
      <c r="T107" s="176" t="str">
        <f t="shared" si="12"/>
        <v/>
      </c>
      <c r="U107" s="94">
        <v>10</v>
      </c>
      <c r="V107" s="84">
        <v>310</v>
      </c>
      <c r="W107" s="85">
        <v>10</v>
      </c>
      <c r="X107" s="138">
        <f t="shared" si="13"/>
        <v>40176</v>
      </c>
      <c r="Y107" s="137" t="str">
        <f t="shared" si="14"/>
        <v/>
      </c>
      <c r="Z107" s="138">
        <f t="shared" si="15"/>
        <v>1124928</v>
      </c>
      <c r="AA107" s="137" t="str">
        <f t="shared" si="16"/>
        <v/>
      </c>
      <c r="AB107" s="138" t="str">
        <f t="shared" si="17"/>
        <v/>
      </c>
      <c r="AC107" s="139" t="str">
        <f t="shared" si="18"/>
        <v/>
      </c>
      <c r="AD107" s="96" t="str">
        <f t="shared" si="19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34" t="s">
        <v>132</v>
      </c>
      <c r="D108" s="135">
        <v>2600</v>
      </c>
      <c r="E108" s="133" t="s">
        <v>313</v>
      </c>
      <c r="F108" s="82" t="s">
        <v>44</v>
      </c>
      <c r="G108" s="82" t="s">
        <v>45</v>
      </c>
      <c r="H108" s="84" t="s">
        <v>46</v>
      </c>
      <c r="I108" s="84">
        <v>2</v>
      </c>
      <c r="J108" s="84">
        <v>1</v>
      </c>
      <c r="K108" s="136">
        <f t="shared" si="10"/>
        <v>2</v>
      </c>
      <c r="L108" s="133" t="s">
        <v>3511</v>
      </c>
      <c r="M108" s="162"/>
      <c r="N108" s="162"/>
      <c r="O108" s="163"/>
      <c r="P108" s="164"/>
      <c r="Q108" s="165"/>
      <c r="R108" s="137">
        <f t="shared" si="11"/>
        <v>2</v>
      </c>
      <c r="S108" s="170"/>
      <c r="T108" s="176" t="str">
        <f t="shared" si="12"/>
        <v/>
      </c>
      <c r="U108" s="94" t="s">
        <v>213</v>
      </c>
      <c r="V108" s="84" t="s">
        <v>213</v>
      </c>
      <c r="W108" s="85" t="s">
        <v>213</v>
      </c>
      <c r="X108" s="138" t="str">
        <f t="shared" si="13"/>
        <v>-</v>
      </c>
      <c r="Y108" s="137" t="str">
        <f t="shared" si="14"/>
        <v/>
      </c>
      <c r="Z108" s="138" t="str">
        <f t="shared" si="15"/>
        <v>-</v>
      </c>
      <c r="AA108" s="137" t="str">
        <f t="shared" si="16"/>
        <v/>
      </c>
      <c r="AB108" s="138" t="str">
        <f t="shared" si="17"/>
        <v/>
      </c>
      <c r="AC108" s="139" t="str">
        <f t="shared" si="18"/>
        <v/>
      </c>
      <c r="AD108" s="96" t="str">
        <f t="shared" si="19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34" t="s">
        <v>133</v>
      </c>
      <c r="D109" s="135">
        <v>2600</v>
      </c>
      <c r="E109" s="133" t="s">
        <v>300</v>
      </c>
      <c r="F109" s="82" t="s">
        <v>24</v>
      </c>
      <c r="G109" s="82" t="s">
        <v>25</v>
      </c>
      <c r="H109" s="84">
        <v>42</v>
      </c>
      <c r="I109" s="84">
        <v>4</v>
      </c>
      <c r="J109" s="84">
        <v>1</v>
      </c>
      <c r="K109" s="136">
        <f t="shared" si="10"/>
        <v>4</v>
      </c>
      <c r="L109" s="133" t="s">
        <v>3511</v>
      </c>
      <c r="M109" s="162"/>
      <c r="N109" s="162"/>
      <c r="O109" s="163"/>
      <c r="P109" s="164"/>
      <c r="Q109" s="165"/>
      <c r="R109" s="137">
        <f t="shared" si="11"/>
        <v>4</v>
      </c>
      <c r="S109" s="170"/>
      <c r="T109" s="176" t="str">
        <f t="shared" si="12"/>
        <v/>
      </c>
      <c r="U109" s="94">
        <v>10</v>
      </c>
      <c r="V109" s="84">
        <v>310</v>
      </c>
      <c r="W109" s="85">
        <v>10</v>
      </c>
      <c r="X109" s="138">
        <f t="shared" si="13"/>
        <v>5208</v>
      </c>
      <c r="Y109" s="137" t="str">
        <f t="shared" si="14"/>
        <v/>
      </c>
      <c r="Z109" s="138">
        <f t="shared" si="15"/>
        <v>145824</v>
      </c>
      <c r="AA109" s="137" t="str">
        <f t="shared" si="16"/>
        <v/>
      </c>
      <c r="AB109" s="138" t="str">
        <f t="shared" si="17"/>
        <v/>
      </c>
      <c r="AC109" s="139" t="str">
        <f t="shared" si="18"/>
        <v/>
      </c>
      <c r="AD109" s="96" t="str">
        <f t="shared" si="19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34" t="s">
        <v>133</v>
      </c>
      <c r="D110" s="135">
        <v>2600</v>
      </c>
      <c r="E110" s="133" t="s">
        <v>299</v>
      </c>
      <c r="F110" s="82" t="s">
        <v>68</v>
      </c>
      <c r="G110" s="82" t="s">
        <v>69</v>
      </c>
      <c r="H110" s="84">
        <v>80</v>
      </c>
      <c r="I110" s="84">
        <v>2</v>
      </c>
      <c r="J110" s="84">
        <v>1</v>
      </c>
      <c r="K110" s="136">
        <f t="shared" si="10"/>
        <v>2</v>
      </c>
      <c r="L110" s="133" t="s">
        <v>3511</v>
      </c>
      <c r="M110" s="162"/>
      <c r="N110" s="162"/>
      <c r="O110" s="163"/>
      <c r="P110" s="164"/>
      <c r="Q110" s="165"/>
      <c r="R110" s="137">
        <f t="shared" si="11"/>
        <v>2</v>
      </c>
      <c r="S110" s="170"/>
      <c r="T110" s="176" t="str">
        <f t="shared" si="12"/>
        <v/>
      </c>
      <c r="U110" s="94">
        <v>10</v>
      </c>
      <c r="V110" s="84">
        <v>310</v>
      </c>
      <c r="W110" s="85">
        <v>10</v>
      </c>
      <c r="X110" s="138">
        <f t="shared" si="13"/>
        <v>4960</v>
      </c>
      <c r="Y110" s="137" t="str">
        <f t="shared" si="14"/>
        <v/>
      </c>
      <c r="Z110" s="138">
        <f t="shared" si="15"/>
        <v>138880</v>
      </c>
      <c r="AA110" s="137" t="str">
        <f t="shared" si="16"/>
        <v/>
      </c>
      <c r="AB110" s="138" t="str">
        <f t="shared" si="17"/>
        <v/>
      </c>
      <c r="AC110" s="139" t="str">
        <f t="shared" si="18"/>
        <v/>
      </c>
      <c r="AD110" s="96" t="str">
        <f t="shared" si="19"/>
        <v/>
      </c>
    </row>
    <row r="111" spans="1:30" s="110" customFormat="1" ht="24.95" customHeight="1" x14ac:dyDescent="0.15">
      <c r="A111" s="133">
        <v>107</v>
      </c>
      <c r="B111" s="134">
        <v>2</v>
      </c>
      <c r="C111" s="134" t="s">
        <v>133</v>
      </c>
      <c r="D111" s="135">
        <v>2600</v>
      </c>
      <c r="E111" s="133" t="s">
        <v>317</v>
      </c>
      <c r="F111" s="82" t="s">
        <v>147</v>
      </c>
      <c r="G111" s="82" t="s">
        <v>148</v>
      </c>
      <c r="H111" s="84">
        <v>60</v>
      </c>
      <c r="I111" s="84">
        <v>1</v>
      </c>
      <c r="J111" s="84">
        <v>20</v>
      </c>
      <c r="K111" s="136">
        <f t="shared" si="10"/>
        <v>20</v>
      </c>
      <c r="L111" s="133" t="s">
        <v>3513</v>
      </c>
      <c r="M111" s="162"/>
      <c r="N111" s="162"/>
      <c r="O111" s="163"/>
      <c r="P111" s="164"/>
      <c r="Q111" s="165"/>
      <c r="R111" s="137">
        <f t="shared" si="11"/>
        <v>1</v>
      </c>
      <c r="S111" s="170"/>
      <c r="T111" s="176" t="str">
        <f t="shared" si="12"/>
        <v/>
      </c>
      <c r="U111" s="94">
        <v>10</v>
      </c>
      <c r="V111" s="84">
        <v>310</v>
      </c>
      <c r="W111" s="85">
        <v>10</v>
      </c>
      <c r="X111" s="138">
        <f t="shared" si="13"/>
        <v>37200</v>
      </c>
      <c r="Y111" s="137" t="str">
        <f t="shared" si="14"/>
        <v/>
      </c>
      <c r="Z111" s="138">
        <f t="shared" si="15"/>
        <v>1041600</v>
      </c>
      <c r="AA111" s="137" t="str">
        <f t="shared" si="16"/>
        <v/>
      </c>
      <c r="AB111" s="138" t="str">
        <f t="shared" si="17"/>
        <v/>
      </c>
      <c r="AC111" s="139" t="str">
        <f t="shared" si="18"/>
        <v/>
      </c>
      <c r="AD111" s="96" t="str">
        <f t="shared" si="19"/>
        <v/>
      </c>
    </row>
    <row r="112" spans="1:30" s="110" customFormat="1" ht="24.95" customHeight="1" x14ac:dyDescent="0.15">
      <c r="A112" s="133">
        <v>108</v>
      </c>
      <c r="B112" s="134">
        <v>2</v>
      </c>
      <c r="C112" s="134" t="s">
        <v>133</v>
      </c>
      <c r="D112" s="135">
        <v>2600</v>
      </c>
      <c r="E112" s="133" t="s">
        <v>318</v>
      </c>
      <c r="F112" s="82" t="s">
        <v>84</v>
      </c>
      <c r="G112" s="82" t="s">
        <v>149</v>
      </c>
      <c r="H112" s="84">
        <v>42</v>
      </c>
      <c r="I112" s="84">
        <v>4</v>
      </c>
      <c r="J112" s="84">
        <v>1</v>
      </c>
      <c r="K112" s="136">
        <f t="shared" si="10"/>
        <v>4</v>
      </c>
      <c r="L112" s="133" t="s">
        <v>3511</v>
      </c>
      <c r="M112" s="162"/>
      <c r="N112" s="162"/>
      <c r="O112" s="163"/>
      <c r="P112" s="164"/>
      <c r="Q112" s="165"/>
      <c r="R112" s="137">
        <f t="shared" si="11"/>
        <v>4</v>
      </c>
      <c r="S112" s="170"/>
      <c r="T112" s="176" t="str">
        <f t="shared" si="12"/>
        <v/>
      </c>
      <c r="U112" s="94">
        <v>10</v>
      </c>
      <c r="V112" s="84">
        <v>310</v>
      </c>
      <c r="W112" s="85">
        <v>10</v>
      </c>
      <c r="X112" s="138">
        <f t="shared" si="13"/>
        <v>5208</v>
      </c>
      <c r="Y112" s="137" t="str">
        <f t="shared" si="14"/>
        <v/>
      </c>
      <c r="Z112" s="138">
        <f t="shared" si="15"/>
        <v>145824</v>
      </c>
      <c r="AA112" s="137" t="str">
        <f t="shared" si="16"/>
        <v/>
      </c>
      <c r="AB112" s="138" t="str">
        <f t="shared" si="17"/>
        <v/>
      </c>
      <c r="AC112" s="139" t="str">
        <f t="shared" si="18"/>
        <v/>
      </c>
      <c r="AD112" s="96" t="str">
        <f t="shared" si="19"/>
        <v/>
      </c>
    </row>
    <row r="113" spans="1:30" s="110" customFormat="1" ht="24.95" customHeight="1" x14ac:dyDescent="0.15">
      <c r="A113" s="133">
        <v>109</v>
      </c>
      <c r="B113" s="134">
        <v>2</v>
      </c>
      <c r="C113" s="134" t="s">
        <v>134</v>
      </c>
      <c r="D113" s="135">
        <v>2600</v>
      </c>
      <c r="E113" s="133" t="s">
        <v>323</v>
      </c>
      <c r="F113" s="82" t="s">
        <v>36</v>
      </c>
      <c r="G113" s="82" t="s">
        <v>79</v>
      </c>
      <c r="H113" s="84">
        <v>42</v>
      </c>
      <c r="I113" s="84">
        <v>2</v>
      </c>
      <c r="J113" s="84">
        <v>2</v>
      </c>
      <c r="K113" s="136">
        <f t="shared" si="10"/>
        <v>4</v>
      </c>
      <c r="L113" s="133" t="s">
        <v>3511</v>
      </c>
      <c r="M113" s="162"/>
      <c r="N113" s="162"/>
      <c r="O113" s="163"/>
      <c r="P113" s="164"/>
      <c r="Q113" s="165"/>
      <c r="R113" s="137">
        <f t="shared" si="11"/>
        <v>2</v>
      </c>
      <c r="S113" s="170"/>
      <c r="T113" s="176" t="str">
        <f t="shared" si="12"/>
        <v/>
      </c>
      <c r="U113" s="94">
        <v>10</v>
      </c>
      <c r="V113" s="84">
        <v>310</v>
      </c>
      <c r="W113" s="85">
        <v>10</v>
      </c>
      <c r="X113" s="138">
        <f t="shared" si="13"/>
        <v>5208</v>
      </c>
      <c r="Y113" s="137" t="str">
        <f t="shared" si="14"/>
        <v/>
      </c>
      <c r="Z113" s="138">
        <f t="shared" si="15"/>
        <v>145824</v>
      </c>
      <c r="AA113" s="137" t="str">
        <f t="shared" si="16"/>
        <v/>
      </c>
      <c r="AB113" s="138" t="str">
        <f t="shared" si="17"/>
        <v/>
      </c>
      <c r="AC113" s="139" t="str">
        <f t="shared" si="18"/>
        <v/>
      </c>
      <c r="AD113" s="96" t="str">
        <f t="shared" si="19"/>
        <v/>
      </c>
    </row>
    <row r="114" spans="1:30" s="110" customFormat="1" ht="24.95" customHeight="1" x14ac:dyDescent="0.15">
      <c r="A114" s="133">
        <v>110</v>
      </c>
      <c r="B114" s="134">
        <v>2</v>
      </c>
      <c r="C114" s="134" t="s">
        <v>134</v>
      </c>
      <c r="D114" s="135">
        <v>2600</v>
      </c>
      <c r="E114" s="133" t="s">
        <v>324</v>
      </c>
      <c r="F114" s="82" t="s">
        <v>143</v>
      </c>
      <c r="G114" s="82" t="s">
        <v>150</v>
      </c>
      <c r="H114" s="84">
        <v>42</v>
      </c>
      <c r="I114" s="84">
        <v>2</v>
      </c>
      <c r="J114" s="84">
        <v>2</v>
      </c>
      <c r="K114" s="136">
        <f t="shared" si="10"/>
        <v>4</v>
      </c>
      <c r="L114" s="133" t="s">
        <v>3511</v>
      </c>
      <c r="M114" s="162"/>
      <c r="N114" s="162"/>
      <c r="O114" s="163"/>
      <c r="P114" s="164"/>
      <c r="Q114" s="165"/>
      <c r="R114" s="137">
        <f t="shared" si="11"/>
        <v>2</v>
      </c>
      <c r="S114" s="170"/>
      <c r="T114" s="176" t="str">
        <f t="shared" si="12"/>
        <v/>
      </c>
      <c r="U114" s="94">
        <v>10</v>
      </c>
      <c r="V114" s="84">
        <v>310</v>
      </c>
      <c r="W114" s="85">
        <v>10</v>
      </c>
      <c r="X114" s="138">
        <f t="shared" si="13"/>
        <v>5208</v>
      </c>
      <c r="Y114" s="137" t="str">
        <f t="shared" si="14"/>
        <v/>
      </c>
      <c r="Z114" s="138">
        <f t="shared" si="15"/>
        <v>145824</v>
      </c>
      <c r="AA114" s="137" t="str">
        <f t="shared" si="16"/>
        <v/>
      </c>
      <c r="AB114" s="138" t="str">
        <f t="shared" si="17"/>
        <v/>
      </c>
      <c r="AC114" s="139" t="str">
        <f t="shared" si="18"/>
        <v/>
      </c>
      <c r="AD114" s="96" t="str">
        <f t="shared" si="19"/>
        <v/>
      </c>
    </row>
    <row r="115" spans="1:30" s="110" customFormat="1" ht="24.95" customHeight="1" x14ac:dyDescent="0.15">
      <c r="A115" s="133">
        <v>111</v>
      </c>
      <c r="B115" s="134">
        <v>2</v>
      </c>
      <c r="C115" s="134" t="s">
        <v>135</v>
      </c>
      <c r="D115" s="135">
        <v>2600</v>
      </c>
      <c r="E115" s="133" t="s">
        <v>298</v>
      </c>
      <c r="F115" s="82" t="s">
        <v>65</v>
      </c>
      <c r="G115" s="82" t="s">
        <v>66</v>
      </c>
      <c r="H115" s="84">
        <v>80</v>
      </c>
      <c r="I115" s="84">
        <v>2</v>
      </c>
      <c r="J115" s="84">
        <v>1</v>
      </c>
      <c r="K115" s="136">
        <f t="shared" si="10"/>
        <v>2</v>
      </c>
      <c r="L115" s="133" t="s">
        <v>3511</v>
      </c>
      <c r="M115" s="162"/>
      <c r="N115" s="162"/>
      <c r="O115" s="163"/>
      <c r="P115" s="164"/>
      <c r="Q115" s="165"/>
      <c r="R115" s="137">
        <f t="shared" si="11"/>
        <v>2</v>
      </c>
      <c r="S115" s="170"/>
      <c r="T115" s="176" t="str">
        <f t="shared" si="12"/>
        <v/>
      </c>
      <c r="U115" s="94">
        <v>10</v>
      </c>
      <c r="V115" s="84">
        <v>310</v>
      </c>
      <c r="W115" s="85">
        <v>10</v>
      </c>
      <c r="X115" s="138">
        <f t="shared" si="13"/>
        <v>4960</v>
      </c>
      <c r="Y115" s="137" t="str">
        <f t="shared" si="14"/>
        <v/>
      </c>
      <c r="Z115" s="138">
        <f t="shared" si="15"/>
        <v>138880</v>
      </c>
      <c r="AA115" s="137" t="str">
        <f t="shared" si="16"/>
        <v/>
      </c>
      <c r="AB115" s="138" t="str">
        <f t="shared" si="17"/>
        <v/>
      </c>
      <c r="AC115" s="139" t="str">
        <f t="shared" si="18"/>
        <v/>
      </c>
      <c r="AD115" s="96" t="str">
        <f t="shared" si="19"/>
        <v/>
      </c>
    </row>
    <row r="116" spans="1:30" s="110" customFormat="1" ht="24.95" customHeight="1" x14ac:dyDescent="0.15">
      <c r="A116" s="133">
        <v>112</v>
      </c>
      <c r="B116" s="134">
        <v>2</v>
      </c>
      <c r="C116" s="134" t="s">
        <v>136</v>
      </c>
      <c r="D116" s="135">
        <v>2600</v>
      </c>
      <c r="E116" s="133" t="s">
        <v>294</v>
      </c>
      <c r="F116" s="82" t="s">
        <v>52</v>
      </c>
      <c r="G116" s="82" t="s">
        <v>53</v>
      </c>
      <c r="H116" s="84">
        <v>42</v>
      </c>
      <c r="I116" s="84">
        <v>4</v>
      </c>
      <c r="J116" s="84">
        <v>3</v>
      </c>
      <c r="K116" s="136">
        <f t="shared" si="10"/>
        <v>12</v>
      </c>
      <c r="L116" s="133" t="s">
        <v>3511</v>
      </c>
      <c r="M116" s="162"/>
      <c r="N116" s="162"/>
      <c r="O116" s="163"/>
      <c r="P116" s="164"/>
      <c r="Q116" s="165"/>
      <c r="R116" s="137">
        <f t="shared" si="11"/>
        <v>4</v>
      </c>
      <c r="S116" s="170"/>
      <c r="T116" s="176" t="str">
        <f t="shared" si="12"/>
        <v/>
      </c>
      <c r="U116" s="94">
        <v>10</v>
      </c>
      <c r="V116" s="84">
        <v>310</v>
      </c>
      <c r="W116" s="85">
        <v>10</v>
      </c>
      <c r="X116" s="138">
        <f t="shared" si="13"/>
        <v>15624</v>
      </c>
      <c r="Y116" s="137" t="str">
        <f t="shared" si="14"/>
        <v/>
      </c>
      <c r="Z116" s="138">
        <f t="shared" si="15"/>
        <v>437472</v>
      </c>
      <c r="AA116" s="137" t="str">
        <f t="shared" si="16"/>
        <v/>
      </c>
      <c r="AB116" s="138" t="str">
        <f t="shared" si="17"/>
        <v/>
      </c>
      <c r="AC116" s="139" t="str">
        <f t="shared" si="18"/>
        <v/>
      </c>
      <c r="AD116" s="96" t="str">
        <f t="shared" si="19"/>
        <v/>
      </c>
    </row>
    <row r="117" spans="1:30" s="110" customFormat="1" ht="24.95" customHeight="1" x14ac:dyDescent="0.15">
      <c r="A117" s="133">
        <v>113</v>
      </c>
      <c r="B117" s="134">
        <v>2</v>
      </c>
      <c r="C117" s="134" t="s">
        <v>136</v>
      </c>
      <c r="D117" s="135">
        <v>2600</v>
      </c>
      <c r="E117" s="133" t="s">
        <v>263</v>
      </c>
      <c r="F117" s="82" t="s">
        <v>44</v>
      </c>
      <c r="G117" s="82" t="s">
        <v>75</v>
      </c>
      <c r="H117" s="84">
        <v>40</v>
      </c>
      <c r="I117" s="84">
        <v>1</v>
      </c>
      <c r="J117" s="84">
        <v>9</v>
      </c>
      <c r="K117" s="136">
        <f t="shared" si="10"/>
        <v>9</v>
      </c>
      <c r="L117" s="133" t="s">
        <v>3511</v>
      </c>
      <c r="M117" s="162"/>
      <c r="N117" s="162"/>
      <c r="O117" s="163"/>
      <c r="P117" s="164"/>
      <c r="Q117" s="165"/>
      <c r="R117" s="137">
        <f t="shared" si="11"/>
        <v>1</v>
      </c>
      <c r="S117" s="170"/>
      <c r="T117" s="176" t="str">
        <f t="shared" si="12"/>
        <v/>
      </c>
      <c r="U117" s="94">
        <v>10</v>
      </c>
      <c r="V117" s="84">
        <v>310</v>
      </c>
      <c r="W117" s="85">
        <v>10</v>
      </c>
      <c r="X117" s="138">
        <f t="shared" si="13"/>
        <v>11160</v>
      </c>
      <c r="Y117" s="137" t="str">
        <f t="shared" si="14"/>
        <v/>
      </c>
      <c r="Z117" s="138">
        <f t="shared" si="15"/>
        <v>312480</v>
      </c>
      <c r="AA117" s="137" t="str">
        <f t="shared" si="16"/>
        <v/>
      </c>
      <c r="AB117" s="138" t="str">
        <f t="shared" si="17"/>
        <v/>
      </c>
      <c r="AC117" s="139" t="str">
        <f t="shared" si="18"/>
        <v/>
      </c>
      <c r="AD117" s="96" t="str">
        <f t="shared" si="19"/>
        <v/>
      </c>
    </row>
    <row r="118" spans="1:30" s="110" customFormat="1" ht="24.95" customHeight="1" x14ac:dyDescent="0.15">
      <c r="A118" s="133">
        <v>114</v>
      </c>
      <c r="B118" s="134">
        <v>2</v>
      </c>
      <c r="C118" s="134" t="s">
        <v>136</v>
      </c>
      <c r="D118" s="135">
        <v>2600</v>
      </c>
      <c r="E118" s="133" t="s">
        <v>321</v>
      </c>
      <c r="F118" s="82" t="s">
        <v>44</v>
      </c>
      <c r="G118" s="82" t="s">
        <v>75</v>
      </c>
      <c r="H118" s="84">
        <v>40</v>
      </c>
      <c r="I118" s="84">
        <v>1</v>
      </c>
      <c r="J118" s="84">
        <v>9</v>
      </c>
      <c r="K118" s="136">
        <f t="shared" si="10"/>
        <v>9</v>
      </c>
      <c r="L118" s="133" t="s">
        <v>3511</v>
      </c>
      <c r="M118" s="162"/>
      <c r="N118" s="162"/>
      <c r="O118" s="163"/>
      <c r="P118" s="164"/>
      <c r="Q118" s="165"/>
      <c r="R118" s="137">
        <f t="shared" si="11"/>
        <v>1</v>
      </c>
      <c r="S118" s="170"/>
      <c r="T118" s="176" t="str">
        <f t="shared" si="12"/>
        <v/>
      </c>
      <c r="U118" s="94">
        <v>10</v>
      </c>
      <c r="V118" s="84">
        <v>310</v>
      </c>
      <c r="W118" s="85">
        <v>10</v>
      </c>
      <c r="X118" s="138">
        <f t="shared" si="13"/>
        <v>11160</v>
      </c>
      <c r="Y118" s="137" t="str">
        <f t="shared" si="14"/>
        <v/>
      </c>
      <c r="Z118" s="138">
        <f t="shared" si="15"/>
        <v>312480</v>
      </c>
      <c r="AA118" s="137" t="str">
        <f t="shared" si="16"/>
        <v/>
      </c>
      <c r="AB118" s="138" t="str">
        <f t="shared" si="17"/>
        <v/>
      </c>
      <c r="AC118" s="139" t="str">
        <f t="shared" si="18"/>
        <v/>
      </c>
      <c r="AD118" s="96" t="str">
        <f t="shared" si="19"/>
        <v/>
      </c>
    </row>
    <row r="119" spans="1:30" s="110" customFormat="1" ht="24.95" customHeight="1" x14ac:dyDescent="0.15">
      <c r="A119" s="133">
        <v>115</v>
      </c>
      <c r="B119" s="134">
        <v>2</v>
      </c>
      <c r="C119" s="134" t="s">
        <v>136</v>
      </c>
      <c r="D119" s="135">
        <v>2600</v>
      </c>
      <c r="E119" s="133" t="s">
        <v>319</v>
      </c>
      <c r="F119" s="82" t="s">
        <v>44</v>
      </c>
      <c r="G119" s="82" t="s">
        <v>75</v>
      </c>
      <c r="H119" s="84">
        <v>40</v>
      </c>
      <c r="I119" s="84">
        <v>2</v>
      </c>
      <c r="J119" s="84">
        <v>1</v>
      </c>
      <c r="K119" s="136">
        <f t="shared" si="10"/>
        <v>2</v>
      </c>
      <c r="L119" s="133" t="s">
        <v>3511</v>
      </c>
      <c r="M119" s="162"/>
      <c r="N119" s="162"/>
      <c r="O119" s="163"/>
      <c r="P119" s="164"/>
      <c r="Q119" s="165"/>
      <c r="R119" s="137">
        <f t="shared" si="11"/>
        <v>2</v>
      </c>
      <c r="S119" s="170"/>
      <c r="T119" s="176" t="str">
        <f t="shared" si="12"/>
        <v/>
      </c>
      <c r="U119" s="94">
        <v>10</v>
      </c>
      <c r="V119" s="84">
        <v>310</v>
      </c>
      <c r="W119" s="85">
        <v>10</v>
      </c>
      <c r="X119" s="138">
        <f t="shared" si="13"/>
        <v>2480</v>
      </c>
      <c r="Y119" s="137" t="str">
        <f t="shared" si="14"/>
        <v/>
      </c>
      <c r="Z119" s="138">
        <f t="shared" si="15"/>
        <v>69440</v>
      </c>
      <c r="AA119" s="137" t="str">
        <f t="shared" si="16"/>
        <v/>
      </c>
      <c r="AB119" s="138" t="str">
        <f t="shared" si="17"/>
        <v/>
      </c>
      <c r="AC119" s="139" t="str">
        <f t="shared" si="18"/>
        <v/>
      </c>
      <c r="AD119" s="96" t="str">
        <f t="shared" si="19"/>
        <v/>
      </c>
    </row>
    <row r="120" spans="1:30" s="110" customFormat="1" ht="24.95" customHeight="1" x14ac:dyDescent="0.15">
      <c r="A120" s="133">
        <v>116</v>
      </c>
      <c r="B120" s="134">
        <v>2</v>
      </c>
      <c r="C120" s="134" t="s">
        <v>136</v>
      </c>
      <c r="D120" s="135">
        <v>2600</v>
      </c>
      <c r="E120" s="133" t="s">
        <v>310</v>
      </c>
      <c r="F120" s="82" t="s">
        <v>107</v>
      </c>
      <c r="G120" s="82" t="s">
        <v>108</v>
      </c>
      <c r="H120" s="84" t="s">
        <v>46</v>
      </c>
      <c r="I120" s="84">
        <v>1</v>
      </c>
      <c r="J120" s="84">
        <v>1</v>
      </c>
      <c r="K120" s="136">
        <f t="shared" si="10"/>
        <v>1</v>
      </c>
      <c r="L120" s="133" t="s">
        <v>3511</v>
      </c>
      <c r="M120" s="162"/>
      <c r="N120" s="162"/>
      <c r="O120" s="163"/>
      <c r="P120" s="164"/>
      <c r="Q120" s="165"/>
      <c r="R120" s="137">
        <f t="shared" si="11"/>
        <v>1</v>
      </c>
      <c r="S120" s="170"/>
      <c r="T120" s="176" t="str">
        <f t="shared" si="12"/>
        <v/>
      </c>
      <c r="U120" s="94" t="s">
        <v>213</v>
      </c>
      <c r="V120" s="84" t="s">
        <v>213</v>
      </c>
      <c r="W120" s="85" t="s">
        <v>213</v>
      </c>
      <c r="X120" s="138" t="str">
        <f t="shared" si="13"/>
        <v>-</v>
      </c>
      <c r="Y120" s="137" t="str">
        <f t="shared" si="14"/>
        <v/>
      </c>
      <c r="Z120" s="138" t="str">
        <f t="shared" si="15"/>
        <v>-</v>
      </c>
      <c r="AA120" s="137" t="str">
        <f t="shared" si="16"/>
        <v/>
      </c>
      <c r="AB120" s="138" t="str">
        <f t="shared" si="17"/>
        <v/>
      </c>
      <c r="AC120" s="139" t="str">
        <f t="shared" si="18"/>
        <v/>
      </c>
      <c r="AD120" s="96" t="str">
        <f t="shared" si="19"/>
        <v/>
      </c>
    </row>
    <row r="121" spans="1:30" s="110" customFormat="1" ht="24.95" customHeight="1" x14ac:dyDescent="0.15">
      <c r="A121" s="133">
        <v>117</v>
      </c>
      <c r="B121" s="134">
        <v>2</v>
      </c>
      <c r="C121" s="134" t="s">
        <v>137</v>
      </c>
      <c r="D121" s="135">
        <v>2600</v>
      </c>
      <c r="E121" s="133" t="s">
        <v>294</v>
      </c>
      <c r="F121" s="82" t="s">
        <v>52</v>
      </c>
      <c r="G121" s="82" t="s">
        <v>53</v>
      </c>
      <c r="H121" s="84">
        <v>42</v>
      </c>
      <c r="I121" s="84">
        <v>8</v>
      </c>
      <c r="J121" s="84">
        <v>3</v>
      </c>
      <c r="K121" s="136">
        <f t="shared" si="10"/>
        <v>24</v>
      </c>
      <c r="L121" s="133" t="s">
        <v>3511</v>
      </c>
      <c r="M121" s="162"/>
      <c r="N121" s="162"/>
      <c r="O121" s="163"/>
      <c r="P121" s="164"/>
      <c r="Q121" s="165"/>
      <c r="R121" s="137">
        <f t="shared" si="11"/>
        <v>8</v>
      </c>
      <c r="S121" s="170"/>
      <c r="T121" s="176" t="str">
        <f t="shared" si="12"/>
        <v/>
      </c>
      <c r="U121" s="94">
        <v>10</v>
      </c>
      <c r="V121" s="84">
        <v>310</v>
      </c>
      <c r="W121" s="85">
        <v>10</v>
      </c>
      <c r="X121" s="138">
        <f t="shared" si="13"/>
        <v>31248</v>
      </c>
      <c r="Y121" s="137" t="str">
        <f t="shared" si="14"/>
        <v/>
      </c>
      <c r="Z121" s="138">
        <f t="shared" si="15"/>
        <v>874944</v>
      </c>
      <c r="AA121" s="137" t="str">
        <f t="shared" si="16"/>
        <v/>
      </c>
      <c r="AB121" s="138" t="str">
        <f t="shared" si="17"/>
        <v/>
      </c>
      <c r="AC121" s="139" t="str">
        <f t="shared" si="18"/>
        <v/>
      </c>
      <c r="AD121" s="96" t="str">
        <f t="shared" si="19"/>
        <v/>
      </c>
    </row>
    <row r="122" spans="1:30" s="110" customFormat="1" ht="24.95" customHeight="1" x14ac:dyDescent="0.15">
      <c r="A122" s="133">
        <v>118</v>
      </c>
      <c r="B122" s="134">
        <v>2</v>
      </c>
      <c r="C122" s="134" t="s">
        <v>137</v>
      </c>
      <c r="D122" s="135">
        <v>2600</v>
      </c>
      <c r="E122" s="133" t="s">
        <v>263</v>
      </c>
      <c r="F122" s="82" t="s">
        <v>44</v>
      </c>
      <c r="G122" s="82" t="s">
        <v>75</v>
      </c>
      <c r="H122" s="84">
        <v>40</v>
      </c>
      <c r="I122" s="84">
        <v>2</v>
      </c>
      <c r="J122" s="84">
        <v>9</v>
      </c>
      <c r="K122" s="136">
        <f t="shared" si="10"/>
        <v>18</v>
      </c>
      <c r="L122" s="133" t="s">
        <v>3511</v>
      </c>
      <c r="M122" s="162"/>
      <c r="N122" s="162"/>
      <c r="O122" s="163"/>
      <c r="P122" s="164"/>
      <c r="Q122" s="165"/>
      <c r="R122" s="137">
        <f t="shared" si="11"/>
        <v>2</v>
      </c>
      <c r="S122" s="170"/>
      <c r="T122" s="176" t="str">
        <f t="shared" si="12"/>
        <v/>
      </c>
      <c r="U122" s="94">
        <v>10</v>
      </c>
      <c r="V122" s="84">
        <v>310</v>
      </c>
      <c r="W122" s="85">
        <v>10</v>
      </c>
      <c r="X122" s="138">
        <f t="shared" si="13"/>
        <v>22320</v>
      </c>
      <c r="Y122" s="137" t="str">
        <f t="shared" si="14"/>
        <v/>
      </c>
      <c r="Z122" s="138">
        <f t="shared" si="15"/>
        <v>624960</v>
      </c>
      <c r="AA122" s="137" t="str">
        <f t="shared" si="16"/>
        <v/>
      </c>
      <c r="AB122" s="138" t="str">
        <f t="shared" si="17"/>
        <v/>
      </c>
      <c r="AC122" s="139" t="str">
        <f t="shared" si="18"/>
        <v/>
      </c>
      <c r="AD122" s="96" t="str">
        <f t="shared" si="19"/>
        <v/>
      </c>
    </row>
    <row r="123" spans="1:30" s="110" customFormat="1" ht="24.95" customHeight="1" x14ac:dyDescent="0.15">
      <c r="A123" s="133">
        <v>119</v>
      </c>
      <c r="B123" s="134">
        <v>2</v>
      </c>
      <c r="C123" s="134" t="s">
        <v>137</v>
      </c>
      <c r="D123" s="135">
        <v>2600</v>
      </c>
      <c r="E123" s="133" t="s">
        <v>325</v>
      </c>
      <c r="F123" s="82" t="s">
        <v>44</v>
      </c>
      <c r="G123" s="82" t="s">
        <v>75</v>
      </c>
      <c r="H123" s="84">
        <v>40</v>
      </c>
      <c r="I123" s="84">
        <v>2</v>
      </c>
      <c r="J123" s="84">
        <v>12</v>
      </c>
      <c r="K123" s="136">
        <f t="shared" si="10"/>
        <v>24</v>
      </c>
      <c r="L123" s="133" t="s">
        <v>3511</v>
      </c>
      <c r="M123" s="162"/>
      <c r="N123" s="162"/>
      <c r="O123" s="163"/>
      <c r="P123" s="164"/>
      <c r="Q123" s="165"/>
      <c r="R123" s="137">
        <f t="shared" si="11"/>
        <v>2</v>
      </c>
      <c r="S123" s="170"/>
      <c r="T123" s="176" t="str">
        <f t="shared" si="12"/>
        <v/>
      </c>
      <c r="U123" s="94">
        <v>10</v>
      </c>
      <c r="V123" s="84">
        <v>310</v>
      </c>
      <c r="W123" s="85">
        <v>10</v>
      </c>
      <c r="X123" s="138">
        <f t="shared" si="13"/>
        <v>29760</v>
      </c>
      <c r="Y123" s="137" t="str">
        <f t="shared" si="14"/>
        <v/>
      </c>
      <c r="Z123" s="138">
        <f t="shared" si="15"/>
        <v>833280</v>
      </c>
      <c r="AA123" s="137" t="str">
        <f t="shared" si="16"/>
        <v/>
      </c>
      <c r="AB123" s="138" t="str">
        <f t="shared" si="17"/>
        <v/>
      </c>
      <c r="AC123" s="139" t="str">
        <f t="shared" si="18"/>
        <v/>
      </c>
      <c r="AD123" s="96" t="str">
        <f t="shared" si="19"/>
        <v/>
      </c>
    </row>
    <row r="124" spans="1:30" s="110" customFormat="1" ht="24.95" customHeight="1" x14ac:dyDescent="0.15">
      <c r="A124" s="133">
        <v>120</v>
      </c>
      <c r="B124" s="134">
        <v>2</v>
      </c>
      <c r="C124" s="134" t="s">
        <v>137</v>
      </c>
      <c r="D124" s="135">
        <v>2600</v>
      </c>
      <c r="E124" s="133" t="s">
        <v>317</v>
      </c>
      <c r="F124" s="82" t="s">
        <v>147</v>
      </c>
      <c r="G124" s="82" t="s">
        <v>148</v>
      </c>
      <c r="H124" s="84">
        <v>60</v>
      </c>
      <c r="I124" s="84">
        <v>1</v>
      </c>
      <c r="J124" s="84">
        <v>20</v>
      </c>
      <c r="K124" s="136">
        <f t="shared" si="10"/>
        <v>20</v>
      </c>
      <c r="L124" s="133" t="s">
        <v>3513</v>
      </c>
      <c r="M124" s="162"/>
      <c r="N124" s="162"/>
      <c r="O124" s="163"/>
      <c r="P124" s="164"/>
      <c r="Q124" s="165"/>
      <c r="R124" s="137">
        <f t="shared" si="11"/>
        <v>1</v>
      </c>
      <c r="S124" s="170"/>
      <c r="T124" s="176" t="str">
        <f t="shared" si="12"/>
        <v/>
      </c>
      <c r="U124" s="94">
        <v>10</v>
      </c>
      <c r="V124" s="84">
        <v>310</v>
      </c>
      <c r="W124" s="85">
        <v>10</v>
      </c>
      <c r="X124" s="138">
        <f t="shared" si="13"/>
        <v>37200</v>
      </c>
      <c r="Y124" s="137" t="str">
        <f t="shared" si="14"/>
        <v/>
      </c>
      <c r="Z124" s="138">
        <f t="shared" si="15"/>
        <v>1041600</v>
      </c>
      <c r="AA124" s="137" t="str">
        <f t="shared" si="16"/>
        <v/>
      </c>
      <c r="AB124" s="138" t="str">
        <f t="shared" si="17"/>
        <v/>
      </c>
      <c r="AC124" s="139" t="str">
        <f t="shared" si="18"/>
        <v/>
      </c>
      <c r="AD124" s="96" t="str">
        <f t="shared" si="19"/>
        <v/>
      </c>
    </row>
    <row r="125" spans="1:30" s="110" customFormat="1" ht="24.95" customHeight="1" x14ac:dyDescent="0.15">
      <c r="A125" s="133">
        <v>121</v>
      </c>
      <c r="B125" s="134">
        <v>2</v>
      </c>
      <c r="C125" s="134" t="s">
        <v>137</v>
      </c>
      <c r="D125" s="135">
        <v>2600</v>
      </c>
      <c r="E125" s="133" t="s">
        <v>319</v>
      </c>
      <c r="F125" s="82" t="s">
        <v>44</v>
      </c>
      <c r="G125" s="82" t="s">
        <v>75</v>
      </c>
      <c r="H125" s="84">
        <v>40</v>
      </c>
      <c r="I125" s="84">
        <v>2</v>
      </c>
      <c r="J125" s="84">
        <v>1</v>
      </c>
      <c r="K125" s="136">
        <f t="shared" si="10"/>
        <v>2</v>
      </c>
      <c r="L125" s="133" t="s">
        <v>3511</v>
      </c>
      <c r="M125" s="162"/>
      <c r="N125" s="162"/>
      <c r="O125" s="163"/>
      <c r="P125" s="164"/>
      <c r="Q125" s="165"/>
      <c r="R125" s="137">
        <f t="shared" si="11"/>
        <v>2</v>
      </c>
      <c r="S125" s="170"/>
      <c r="T125" s="176" t="str">
        <f t="shared" si="12"/>
        <v/>
      </c>
      <c r="U125" s="94">
        <v>10</v>
      </c>
      <c r="V125" s="84">
        <v>310</v>
      </c>
      <c r="W125" s="85">
        <v>10</v>
      </c>
      <c r="X125" s="138">
        <f t="shared" si="13"/>
        <v>2480</v>
      </c>
      <c r="Y125" s="137" t="str">
        <f t="shared" si="14"/>
        <v/>
      </c>
      <c r="Z125" s="138">
        <f t="shared" si="15"/>
        <v>69440</v>
      </c>
      <c r="AA125" s="137" t="str">
        <f t="shared" si="16"/>
        <v/>
      </c>
      <c r="AB125" s="138" t="str">
        <f t="shared" si="17"/>
        <v/>
      </c>
      <c r="AC125" s="139" t="str">
        <f t="shared" si="18"/>
        <v/>
      </c>
      <c r="AD125" s="96" t="str">
        <f t="shared" si="19"/>
        <v/>
      </c>
    </row>
    <row r="126" spans="1:30" s="110" customFormat="1" ht="24.95" customHeight="1" x14ac:dyDescent="0.15">
      <c r="A126" s="133">
        <v>122</v>
      </c>
      <c r="B126" s="134">
        <v>2</v>
      </c>
      <c r="C126" s="134" t="s">
        <v>137</v>
      </c>
      <c r="D126" s="135">
        <v>2600</v>
      </c>
      <c r="E126" s="133" t="s">
        <v>310</v>
      </c>
      <c r="F126" s="82" t="s">
        <v>107</v>
      </c>
      <c r="G126" s="82" t="s">
        <v>108</v>
      </c>
      <c r="H126" s="84" t="s">
        <v>46</v>
      </c>
      <c r="I126" s="84">
        <v>2</v>
      </c>
      <c r="J126" s="84">
        <v>1</v>
      </c>
      <c r="K126" s="136">
        <f t="shared" si="10"/>
        <v>2</v>
      </c>
      <c r="L126" s="133" t="s">
        <v>3511</v>
      </c>
      <c r="M126" s="162"/>
      <c r="N126" s="162"/>
      <c r="O126" s="163"/>
      <c r="P126" s="164"/>
      <c r="Q126" s="165"/>
      <c r="R126" s="137">
        <f t="shared" si="11"/>
        <v>2</v>
      </c>
      <c r="S126" s="170"/>
      <c r="T126" s="176" t="str">
        <f t="shared" si="12"/>
        <v/>
      </c>
      <c r="U126" s="94" t="s">
        <v>213</v>
      </c>
      <c r="V126" s="84" t="s">
        <v>213</v>
      </c>
      <c r="W126" s="85" t="s">
        <v>213</v>
      </c>
      <c r="X126" s="138" t="str">
        <f t="shared" si="13"/>
        <v>-</v>
      </c>
      <c r="Y126" s="137" t="str">
        <f t="shared" si="14"/>
        <v/>
      </c>
      <c r="Z126" s="138" t="str">
        <f t="shared" si="15"/>
        <v>-</v>
      </c>
      <c r="AA126" s="137" t="str">
        <f t="shared" si="16"/>
        <v/>
      </c>
      <c r="AB126" s="138" t="str">
        <f t="shared" si="17"/>
        <v/>
      </c>
      <c r="AC126" s="139" t="str">
        <f t="shared" si="18"/>
        <v/>
      </c>
      <c r="AD126" s="96" t="str">
        <f t="shared" si="19"/>
        <v/>
      </c>
    </row>
    <row r="127" spans="1:30" s="110" customFormat="1" ht="24.95" customHeight="1" x14ac:dyDescent="0.15">
      <c r="A127" s="133">
        <v>123</v>
      </c>
      <c r="B127" s="134">
        <v>2</v>
      </c>
      <c r="C127" s="134" t="s">
        <v>138</v>
      </c>
      <c r="D127" s="135">
        <v>2600</v>
      </c>
      <c r="E127" s="133" t="s">
        <v>303</v>
      </c>
      <c r="F127" s="82" t="s">
        <v>36</v>
      </c>
      <c r="G127" s="82" t="s">
        <v>79</v>
      </c>
      <c r="H127" s="84">
        <v>42</v>
      </c>
      <c r="I127" s="84">
        <v>1</v>
      </c>
      <c r="J127" s="84">
        <v>2</v>
      </c>
      <c r="K127" s="136">
        <f t="shared" si="10"/>
        <v>2</v>
      </c>
      <c r="L127" s="133" t="s">
        <v>3511</v>
      </c>
      <c r="M127" s="162"/>
      <c r="N127" s="162"/>
      <c r="O127" s="163"/>
      <c r="P127" s="164"/>
      <c r="Q127" s="165"/>
      <c r="R127" s="137">
        <f t="shared" si="11"/>
        <v>1</v>
      </c>
      <c r="S127" s="170"/>
      <c r="T127" s="176" t="str">
        <f t="shared" si="12"/>
        <v/>
      </c>
      <c r="U127" s="94">
        <v>10</v>
      </c>
      <c r="V127" s="84">
        <v>310</v>
      </c>
      <c r="W127" s="85">
        <v>10</v>
      </c>
      <c r="X127" s="138">
        <f t="shared" si="13"/>
        <v>2604</v>
      </c>
      <c r="Y127" s="137" t="str">
        <f t="shared" si="14"/>
        <v/>
      </c>
      <c r="Z127" s="138">
        <f t="shared" si="15"/>
        <v>72912</v>
      </c>
      <c r="AA127" s="137" t="str">
        <f t="shared" si="16"/>
        <v/>
      </c>
      <c r="AB127" s="138" t="str">
        <f t="shared" si="17"/>
        <v/>
      </c>
      <c r="AC127" s="139" t="str">
        <f t="shared" si="18"/>
        <v/>
      </c>
      <c r="AD127" s="96" t="str">
        <f t="shared" si="19"/>
        <v/>
      </c>
    </row>
    <row r="128" spans="1:30" s="110" customFormat="1" ht="24.95" customHeight="1" x14ac:dyDescent="0.15">
      <c r="A128" s="133">
        <v>124</v>
      </c>
      <c r="B128" s="134">
        <v>2</v>
      </c>
      <c r="C128" s="134" t="s">
        <v>138</v>
      </c>
      <c r="D128" s="135">
        <v>2600</v>
      </c>
      <c r="E128" s="133" t="s">
        <v>321</v>
      </c>
      <c r="F128" s="82" t="s">
        <v>44</v>
      </c>
      <c r="G128" s="82" t="s">
        <v>75</v>
      </c>
      <c r="H128" s="84">
        <v>40</v>
      </c>
      <c r="I128" s="84">
        <v>1</v>
      </c>
      <c r="J128" s="84">
        <v>9</v>
      </c>
      <c r="K128" s="136">
        <f t="shared" si="10"/>
        <v>9</v>
      </c>
      <c r="L128" s="133" t="s">
        <v>3511</v>
      </c>
      <c r="M128" s="162"/>
      <c r="N128" s="162"/>
      <c r="O128" s="163"/>
      <c r="P128" s="164"/>
      <c r="Q128" s="165"/>
      <c r="R128" s="137">
        <f t="shared" si="11"/>
        <v>1</v>
      </c>
      <c r="S128" s="170"/>
      <c r="T128" s="176" t="str">
        <f t="shared" si="12"/>
        <v/>
      </c>
      <c r="U128" s="94">
        <v>10</v>
      </c>
      <c r="V128" s="84">
        <v>310</v>
      </c>
      <c r="W128" s="85">
        <v>10</v>
      </c>
      <c r="X128" s="138">
        <f t="shared" si="13"/>
        <v>11160</v>
      </c>
      <c r="Y128" s="137" t="str">
        <f t="shared" si="14"/>
        <v/>
      </c>
      <c r="Z128" s="138">
        <f t="shared" si="15"/>
        <v>312480</v>
      </c>
      <c r="AA128" s="137" t="str">
        <f t="shared" si="16"/>
        <v/>
      </c>
      <c r="AB128" s="138" t="str">
        <f t="shared" si="17"/>
        <v/>
      </c>
      <c r="AC128" s="139" t="str">
        <f t="shared" si="18"/>
        <v/>
      </c>
      <c r="AD128" s="96" t="str">
        <f t="shared" si="19"/>
        <v/>
      </c>
    </row>
    <row r="129" spans="1:30" s="110" customFormat="1" ht="24.95" customHeight="1" x14ac:dyDescent="0.15">
      <c r="A129" s="133">
        <v>125</v>
      </c>
      <c r="B129" s="134">
        <v>2</v>
      </c>
      <c r="C129" s="134" t="s">
        <v>138</v>
      </c>
      <c r="D129" s="135">
        <v>2600</v>
      </c>
      <c r="E129" s="133" t="s">
        <v>326</v>
      </c>
      <c r="F129" s="82" t="s">
        <v>44</v>
      </c>
      <c r="G129" s="82" t="s">
        <v>75</v>
      </c>
      <c r="H129" s="84">
        <v>40</v>
      </c>
      <c r="I129" s="84">
        <v>1</v>
      </c>
      <c r="J129" s="84">
        <v>3</v>
      </c>
      <c r="K129" s="136">
        <f t="shared" si="10"/>
        <v>3</v>
      </c>
      <c r="L129" s="133" t="s">
        <v>3511</v>
      </c>
      <c r="M129" s="162"/>
      <c r="N129" s="162"/>
      <c r="O129" s="163"/>
      <c r="P129" s="164"/>
      <c r="Q129" s="165"/>
      <c r="R129" s="137">
        <f t="shared" si="11"/>
        <v>1</v>
      </c>
      <c r="S129" s="170"/>
      <c r="T129" s="176" t="str">
        <f t="shared" si="12"/>
        <v/>
      </c>
      <c r="U129" s="94">
        <v>10</v>
      </c>
      <c r="V129" s="84">
        <v>310</v>
      </c>
      <c r="W129" s="85">
        <v>10</v>
      </c>
      <c r="X129" s="138">
        <f t="shared" si="13"/>
        <v>3720</v>
      </c>
      <c r="Y129" s="137" t="str">
        <f t="shared" si="14"/>
        <v/>
      </c>
      <c r="Z129" s="138">
        <f t="shared" si="15"/>
        <v>104160</v>
      </c>
      <c r="AA129" s="137" t="str">
        <f t="shared" si="16"/>
        <v/>
      </c>
      <c r="AB129" s="138" t="str">
        <f t="shared" si="17"/>
        <v/>
      </c>
      <c r="AC129" s="139" t="str">
        <f t="shared" si="18"/>
        <v/>
      </c>
      <c r="AD129" s="96" t="str">
        <f t="shared" si="19"/>
        <v/>
      </c>
    </row>
    <row r="130" spans="1:30" s="110" customFormat="1" ht="24.95" customHeight="1" x14ac:dyDescent="0.15">
      <c r="A130" s="133">
        <v>126</v>
      </c>
      <c r="B130" s="134">
        <v>2</v>
      </c>
      <c r="C130" s="134" t="s">
        <v>138</v>
      </c>
      <c r="D130" s="135">
        <v>2600</v>
      </c>
      <c r="E130" s="133" t="s">
        <v>304</v>
      </c>
      <c r="F130" s="82" t="s">
        <v>82</v>
      </c>
      <c r="G130" s="82" t="s">
        <v>69</v>
      </c>
      <c r="H130" s="84">
        <v>50</v>
      </c>
      <c r="I130" s="84">
        <v>1</v>
      </c>
      <c r="J130" s="84">
        <v>1</v>
      </c>
      <c r="K130" s="136">
        <f t="shared" si="10"/>
        <v>1</v>
      </c>
      <c r="L130" s="133" t="s">
        <v>3511</v>
      </c>
      <c r="M130" s="162"/>
      <c r="N130" s="162"/>
      <c r="O130" s="163"/>
      <c r="P130" s="164"/>
      <c r="Q130" s="165"/>
      <c r="R130" s="137">
        <f t="shared" si="11"/>
        <v>1</v>
      </c>
      <c r="S130" s="170"/>
      <c r="T130" s="176" t="str">
        <f t="shared" si="12"/>
        <v/>
      </c>
      <c r="U130" s="94">
        <v>10</v>
      </c>
      <c r="V130" s="84">
        <v>310</v>
      </c>
      <c r="W130" s="85">
        <v>10</v>
      </c>
      <c r="X130" s="138">
        <f t="shared" si="13"/>
        <v>1550</v>
      </c>
      <c r="Y130" s="137" t="str">
        <f t="shared" si="14"/>
        <v/>
      </c>
      <c r="Z130" s="138">
        <f t="shared" si="15"/>
        <v>43400</v>
      </c>
      <c r="AA130" s="137" t="str">
        <f t="shared" si="16"/>
        <v/>
      </c>
      <c r="AB130" s="138" t="str">
        <f t="shared" si="17"/>
        <v/>
      </c>
      <c r="AC130" s="139" t="str">
        <f t="shared" si="18"/>
        <v/>
      </c>
      <c r="AD130" s="96" t="str">
        <f t="shared" si="19"/>
        <v/>
      </c>
    </row>
    <row r="131" spans="1:30" s="110" customFormat="1" ht="24.95" customHeight="1" x14ac:dyDescent="0.15">
      <c r="A131" s="133">
        <v>127</v>
      </c>
      <c r="B131" s="134">
        <v>2</v>
      </c>
      <c r="C131" s="134" t="s">
        <v>138</v>
      </c>
      <c r="D131" s="135">
        <v>2600</v>
      </c>
      <c r="E131" s="133" t="s">
        <v>320</v>
      </c>
      <c r="F131" s="82" t="s">
        <v>143</v>
      </c>
      <c r="G131" s="82" t="s">
        <v>150</v>
      </c>
      <c r="H131" s="84">
        <v>42</v>
      </c>
      <c r="I131" s="84">
        <v>1</v>
      </c>
      <c r="J131" s="84">
        <v>2</v>
      </c>
      <c r="K131" s="136">
        <f t="shared" si="10"/>
        <v>2</v>
      </c>
      <c r="L131" s="133" t="s">
        <v>3511</v>
      </c>
      <c r="M131" s="162"/>
      <c r="N131" s="162"/>
      <c r="O131" s="163"/>
      <c r="P131" s="164"/>
      <c r="Q131" s="165"/>
      <c r="R131" s="137">
        <f t="shared" si="11"/>
        <v>1</v>
      </c>
      <c r="S131" s="170"/>
      <c r="T131" s="176" t="str">
        <f t="shared" si="12"/>
        <v/>
      </c>
      <c r="U131" s="94">
        <v>10</v>
      </c>
      <c r="V131" s="84">
        <v>310</v>
      </c>
      <c r="W131" s="85">
        <v>10</v>
      </c>
      <c r="X131" s="138">
        <f t="shared" si="13"/>
        <v>2604</v>
      </c>
      <c r="Y131" s="137" t="str">
        <f t="shared" si="14"/>
        <v/>
      </c>
      <c r="Z131" s="138">
        <f t="shared" si="15"/>
        <v>72912</v>
      </c>
      <c r="AA131" s="137" t="str">
        <f t="shared" si="16"/>
        <v/>
      </c>
      <c r="AB131" s="138" t="str">
        <f t="shared" si="17"/>
        <v/>
      </c>
      <c r="AC131" s="139" t="str">
        <f t="shared" si="18"/>
        <v/>
      </c>
      <c r="AD131" s="96" t="str">
        <f t="shared" si="19"/>
        <v/>
      </c>
    </row>
    <row r="132" spans="1:30" s="110" customFormat="1" ht="24.95" customHeight="1" x14ac:dyDescent="0.15">
      <c r="A132" s="133">
        <v>128</v>
      </c>
      <c r="B132" s="134">
        <v>2</v>
      </c>
      <c r="C132" s="134" t="s">
        <v>139</v>
      </c>
      <c r="D132" s="135">
        <v>2600</v>
      </c>
      <c r="E132" s="133" t="s">
        <v>303</v>
      </c>
      <c r="F132" s="82" t="s">
        <v>36</v>
      </c>
      <c r="G132" s="82" t="s">
        <v>79</v>
      </c>
      <c r="H132" s="84">
        <v>42</v>
      </c>
      <c r="I132" s="84">
        <v>1</v>
      </c>
      <c r="J132" s="84">
        <v>2</v>
      </c>
      <c r="K132" s="136">
        <f t="shared" si="10"/>
        <v>2</v>
      </c>
      <c r="L132" s="133" t="s">
        <v>3511</v>
      </c>
      <c r="M132" s="162"/>
      <c r="N132" s="162"/>
      <c r="O132" s="163"/>
      <c r="P132" s="164"/>
      <c r="Q132" s="165"/>
      <c r="R132" s="137">
        <f t="shared" si="11"/>
        <v>1</v>
      </c>
      <c r="S132" s="170"/>
      <c r="T132" s="176" t="str">
        <f t="shared" si="12"/>
        <v/>
      </c>
      <c r="U132" s="94">
        <v>10</v>
      </c>
      <c r="V132" s="84">
        <v>310</v>
      </c>
      <c r="W132" s="85">
        <v>10</v>
      </c>
      <c r="X132" s="138">
        <f t="shared" si="13"/>
        <v>2604</v>
      </c>
      <c r="Y132" s="137" t="str">
        <f t="shared" si="14"/>
        <v/>
      </c>
      <c r="Z132" s="138">
        <f t="shared" si="15"/>
        <v>72912</v>
      </c>
      <c r="AA132" s="137" t="str">
        <f t="shared" si="16"/>
        <v/>
      </c>
      <c r="AB132" s="138" t="str">
        <f t="shared" si="17"/>
        <v/>
      </c>
      <c r="AC132" s="139" t="str">
        <f t="shared" si="18"/>
        <v/>
      </c>
      <c r="AD132" s="96" t="str">
        <f t="shared" si="19"/>
        <v/>
      </c>
    </row>
    <row r="133" spans="1:30" s="110" customFormat="1" ht="24.95" customHeight="1" x14ac:dyDescent="0.15">
      <c r="A133" s="133">
        <v>129</v>
      </c>
      <c r="B133" s="134">
        <v>2</v>
      </c>
      <c r="C133" s="134" t="s">
        <v>139</v>
      </c>
      <c r="D133" s="135">
        <v>2600</v>
      </c>
      <c r="E133" s="133" t="s">
        <v>321</v>
      </c>
      <c r="F133" s="82" t="s">
        <v>44</v>
      </c>
      <c r="G133" s="82" t="s">
        <v>75</v>
      </c>
      <c r="H133" s="84">
        <v>40</v>
      </c>
      <c r="I133" s="84">
        <v>1</v>
      </c>
      <c r="J133" s="84">
        <v>9</v>
      </c>
      <c r="K133" s="136">
        <f t="shared" si="10"/>
        <v>9</v>
      </c>
      <c r="L133" s="133" t="s">
        <v>3511</v>
      </c>
      <c r="M133" s="162"/>
      <c r="N133" s="162"/>
      <c r="O133" s="163"/>
      <c r="P133" s="164"/>
      <c r="Q133" s="165"/>
      <c r="R133" s="137">
        <f t="shared" si="11"/>
        <v>1</v>
      </c>
      <c r="S133" s="170"/>
      <c r="T133" s="176" t="str">
        <f t="shared" si="12"/>
        <v/>
      </c>
      <c r="U133" s="94">
        <v>10</v>
      </c>
      <c r="V133" s="84">
        <v>310</v>
      </c>
      <c r="W133" s="85">
        <v>10</v>
      </c>
      <c r="X133" s="138">
        <f t="shared" si="13"/>
        <v>11160</v>
      </c>
      <c r="Y133" s="137" t="str">
        <f t="shared" si="14"/>
        <v/>
      </c>
      <c r="Z133" s="138">
        <f t="shared" si="15"/>
        <v>312480</v>
      </c>
      <c r="AA133" s="137" t="str">
        <f t="shared" si="16"/>
        <v/>
      </c>
      <c r="AB133" s="138" t="str">
        <f t="shared" si="17"/>
        <v/>
      </c>
      <c r="AC133" s="139" t="str">
        <f t="shared" si="18"/>
        <v/>
      </c>
      <c r="AD133" s="96" t="str">
        <f t="shared" si="19"/>
        <v/>
      </c>
    </row>
    <row r="134" spans="1:30" s="110" customFormat="1" ht="24.95" customHeight="1" x14ac:dyDescent="0.15">
      <c r="A134" s="133">
        <v>130</v>
      </c>
      <c r="B134" s="134">
        <v>2</v>
      </c>
      <c r="C134" s="134" t="s">
        <v>139</v>
      </c>
      <c r="D134" s="135">
        <v>2600</v>
      </c>
      <c r="E134" s="133" t="s">
        <v>326</v>
      </c>
      <c r="F134" s="82" t="s">
        <v>44</v>
      </c>
      <c r="G134" s="82" t="s">
        <v>75</v>
      </c>
      <c r="H134" s="84">
        <v>40</v>
      </c>
      <c r="I134" s="84">
        <v>1</v>
      </c>
      <c r="J134" s="84">
        <v>3</v>
      </c>
      <c r="K134" s="136">
        <f t="shared" si="10"/>
        <v>3</v>
      </c>
      <c r="L134" s="133" t="s">
        <v>3511</v>
      </c>
      <c r="M134" s="162"/>
      <c r="N134" s="162"/>
      <c r="O134" s="163"/>
      <c r="P134" s="164"/>
      <c r="Q134" s="165"/>
      <c r="R134" s="137">
        <f t="shared" si="11"/>
        <v>1</v>
      </c>
      <c r="S134" s="170"/>
      <c r="T134" s="176" t="str">
        <f t="shared" si="12"/>
        <v/>
      </c>
      <c r="U134" s="94">
        <v>10</v>
      </c>
      <c r="V134" s="84">
        <v>310</v>
      </c>
      <c r="W134" s="85">
        <v>10</v>
      </c>
      <c r="X134" s="138">
        <f t="shared" si="13"/>
        <v>3720</v>
      </c>
      <c r="Y134" s="137" t="str">
        <f t="shared" si="14"/>
        <v/>
      </c>
      <c r="Z134" s="138">
        <f t="shared" si="15"/>
        <v>104160</v>
      </c>
      <c r="AA134" s="137" t="str">
        <f t="shared" si="16"/>
        <v/>
      </c>
      <c r="AB134" s="138" t="str">
        <f t="shared" si="17"/>
        <v/>
      </c>
      <c r="AC134" s="139" t="str">
        <f t="shared" si="18"/>
        <v/>
      </c>
      <c r="AD134" s="96" t="str">
        <f t="shared" si="19"/>
        <v/>
      </c>
    </row>
    <row r="135" spans="1:30" s="110" customFormat="1" ht="24.95" customHeight="1" x14ac:dyDescent="0.15">
      <c r="A135" s="133">
        <v>131</v>
      </c>
      <c r="B135" s="134">
        <v>2</v>
      </c>
      <c r="C135" s="134" t="s">
        <v>139</v>
      </c>
      <c r="D135" s="135">
        <v>2600</v>
      </c>
      <c r="E135" s="133" t="s">
        <v>304</v>
      </c>
      <c r="F135" s="82" t="s">
        <v>82</v>
      </c>
      <c r="G135" s="82" t="s">
        <v>69</v>
      </c>
      <c r="H135" s="84">
        <v>50</v>
      </c>
      <c r="I135" s="84">
        <v>1</v>
      </c>
      <c r="J135" s="84">
        <v>1</v>
      </c>
      <c r="K135" s="136">
        <f t="shared" ref="K135:K198" si="20">+I135*J135</f>
        <v>1</v>
      </c>
      <c r="L135" s="133" t="s">
        <v>3511</v>
      </c>
      <c r="M135" s="162"/>
      <c r="N135" s="162"/>
      <c r="O135" s="163"/>
      <c r="P135" s="164"/>
      <c r="Q135" s="165"/>
      <c r="R135" s="137">
        <f t="shared" ref="R135:R198" si="21">+I135</f>
        <v>1</v>
      </c>
      <c r="S135" s="170"/>
      <c r="T135" s="176" t="str">
        <f t="shared" ref="T135:T198" si="22">IFERROR(IF(S135="","",R135*S135),"-")</f>
        <v/>
      </c>
      <c r="U135" s="94">
        <v>10</v>
      </c>
      <c r="V135" s="84">
        <v>310</v>
      </c>
      <c r="W135" s="85">
        <v>10</v>
      </c>
      <c r="X135" s="138">
        <f t="shared" ref="X135:X198" si="23">IFERROR(IF(H135="","",ROUNDDOWN(H135/1000*K135*U135*V135*W135,0)),"-")</f>
        <v>1550</v>
      </c>
      <c r="Y135" s="137" t="str">
        <f t="shared" ref="Y135:Y198" si="24">IFERROR(IF(Q135="","",ROUNDDOWN(Q135/1000*R135*U135*V135*W135,0)),"-")</f>
        <v/>
      </c>
      <c r="Z135" s="138">
        <f t="shared" ref="Z135:Z198" si="25">IFERROR(IF(H135="","",ROUNDDOWN(X135*$V$2,0)),"-")</f>
        <v>43400</v>
      </c>
      <c r="AA135" s="137" t="str">
        <f t="shared" ref="AA135:AA198" si="26">IFERROR(IF(Q135="","",ROUNDDOWN(Y135*$V$2,0)),"-")</f>
        <v/>
      </c>
      <c r="AB135" s="138" t="str">
        <f t="shared" ref="AB135:AB198" si="27">IFERROR(IF(Q135="","",ROUNDDOWN(X135-Y135,0)),"-")</f>
        <v/>
      </c>
      <c r="AC135" s="139" t="str">
        <f t="shared" ref="AC135:AC198" si="28">IFERROR(IF(Q135="","",ROUNDDOWN(Z135-AA135,0)),"-")</f>
        <v/>
      </c>
      <c r="AD135" s="96" t="str">
        <f t="shared" ref="AD135:AD198" si="29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>
        <v>2</v>
      </c>
      <c r="C136" s="134" t="s">
        <v>139</v>
      </c>
      <c r="D136" s="135">
        <v>2600</v>
      </c>
      <c r="E136" s="133" t="s">
        <v>320</v>
      </c>
      <c r="F136" s="82" t="s">
        <v>143</v>
      </c>
      <c r="G136" s="82" t="s">
        <v>150</v>
      </c>
      <c r="H136" s="84">
        <v>42</v>
      </c>
      <c r="I136" s="84">
        <v>1</v>
      </c>
      <c r="J136" s="84">
        <v>2</v>
      </c>
      <c r="K136" s="136">
        <f t="shared" si="20"/>
        <v>2</v>
      </c>
      <c r="L136" s="133" t="s">
        <v>3511</v>
      </c>
      <c r="M136" s="162"/>
      <c r="N136" s="162"/>
      <c r="O136" s="163"/>
      <c r="P136" s="164"/>
      <c r="Q136" s="165"/>
      <c r="R136" s="137">
        <f t="shared" si="21"/>
        <v>1</v>
      </c>
      <c r="S136" s="170"/>
      <c r="T136" s="176" t="str">
        <f t="shared" si="22"/>
        <v/>
      </c>
      <c r="U136" s="94">
        <v>10</v>
      </c>
      <c r="V136" s="84">
        <v>310</v>
      </c>
      <c r="W136" s="85">
        <v>10</v>
      </c>
      <c r="X136" s="138">
        <f t="shared" si="23"/>
        <v>2604</v>
      </c>
      <c r="Y136" s="137" t="str">
        <f t="shared" si="24"/>
        <v/>
      </c>
      <c r="Z136" s="138">
        <f t="shared" si="25"/>
        <v>72912</v>
      </c>
      <c r="AA136" s="137" t="str">
        <f t="shared" si="26"/>
        <v/>
      </c>
      <c r="AB136" s="138" t="str">
        <f t="shared" si="27"/>
        <v/>
      </c>
      <c r="AC136" s="139" t="str">
        <f t="shared" si="28"/>
        <v/>
      </c>
      <c r="AD136" s="96" t="str">
        <f t="shared" si="29"/>
        <v/>
      </c>
    </row>
    <row r="137" spans="1:30" s="110" customFormat="1" ht="24.95" customHeight="1" x14ac:dyDescent="0.15">
      <c r="A137" s="133">
        <v>133</v>
      </c>
      <c r="B137" s="134">
        <v>2</v>
      </c>
      <c r="C137" s="134" t="s">
        <v>140</v>
      </c>
      <c r="D137" s="135">
        <v>2600</v>
      </c>
      <c r="E137" s="133" t="s">
        <v>303</v>
      </c>
      <c r="F137" s="82" t="s">
        <v>36</v>
      </c>
      <c r="G137" s="82" t="s">
        <v>79</v>
      </c>
      <c r="H137" s="84">
        <v>42</v>
      </c>
      <c r="I137" s="84">
        <v>12</v>
      </c>
      <c r="J137" s="84">
        <v>2</v>
      </c>
      <c r="K137" s="136">
        <f t="shared" si="20"/>
        <v>24</v>
      </c>
      <c r="L137" s="133" t="s">
        <v>3511</v>
      </c>
      <c r="M137" s="162"/>
      <c r="N137" s="162"/>
      <c r="O137" s="163"/>
      <c r="P137" s="164"/>
      <c r="Q137" s="165"/>
      <c r="R137" s="137">
        <f t="shared" si="21"/>
        <v>12</v>
      </c>
      <c r="S137" s="170"/>
      <c r="T137" s="176" t="str">
        <f t="shared" si="22"/>
        <v/>
      </c>
      <c r="U137" s="94">
        <v>10</v>
      </c>
      <c r="V137" s="84">
        <v>310</v>
      </c>
      <c r="W137" s="85">
        <v>10</v>
      </c>
      <c r="X137" s="138">
        <f t="shared" si="23"/>
        <v>31248</v>
      </c>
      <c r="Y137" s="137" t="str">
        <f t="shared" si="24"/>
        <v/>
      </c>
      <c r="Z137" s="138">
        <f t="shared" si="25"/>
        <v>874944</v>
      </c>
      <c r="AA137" s="137" t="str">
        <f t="shared" si="26"/>
        <v/>
      </c>
      <c r="AB137" s="138" t="str">
        <f t="shared" si="27"/>
        <v/>
      </c>
      <c r="AC137" s="139" t="str">
        <f t="shared" si="28"/>
        <v/>
      </c>
      <c r="AD137" s="96" t="str">
        <f t="shared" si="29"/>
        <v/>
      </c>
    </row>
    <row r="138" spans="1:30" s="110" customFormat="1" ht="24.95" customHeight="1" x14ac:dyDescent="0.15">
      <c r="A138" s="133">
        <v>134</v>
      </c>
      <c r="B138" s="134">
        <v>2</v>
      </c>
      <c r="C138" s="134" t="s">
        <v>140</v>
      </c>
      <c r="D138" s="135">
        <v>2600</v>
      </c>
      <c r="E138" s="133" t="s">
        <v>299</v>
      </c>
      <c r="F138" s="82" t="s">
        <v>68</v>
      </c>
      <c r="G138" s="82" t="s">
        <v>69</v>
      </c>
      <c r="H138" s="84">
        <v>80</v>
      </c>
      <c r="I138" s="84">
        <v>20</v>
      </c>
      <c r="J138" s="84">
        <v>1</v>
      </c>
      <c r="K138" s="136">
        <f t="shared" si="20"/>
        <v>20</v>
      </c>
      <c r="L138" s="133" t="s">
        <v>3511</v>
      </c>
      <c r="M138" s="162"/>
      <c r="N138" s="162"/>
      <c r="O138" s="163"/>
      <c r="P138" s="164"/>
      <c r="Q138" s="165"/>
      <c r="R138" s="137">
        <f t="shared" si="21"/>
        <v>20</v>
      </c>
      <c r="S138" s="170"/>
      <c r="T138" s="176" t="str">
        <f t="shared" si="22"/>
        <v/>
      </c>
      <c r="U138" s="94">
        <v>10</v>
      </c>
      <c r="V138" s="84">
        <v>310</v>
      </c>
      <c r="W138" s="85">
        <v>10</v>
      </c>
      <c r="X138" s="138">
        <f t="shared" si="23"/>
        <v>49600</v>
      </c>
      <c r="Y138" s="137" t="str">
        <f t="shared" si="24"/>
        <v/>
      </c>
      <c r="Z138" s="138">
        <f t="shared" si="25"/>
        <v>1388800</v>
      </c>
      <c r="AA138" s="137" t="str">
        <f t="shared" si="26"/>
        <v/>
      </c>
      <c r="AB138" s="138" t="str">
        <f t="shared" si="27"/>
        <v/>
      </c>
      <c r="AC138" s="139" t="str">
        <f t="shared" si="28"/>
        <v/>
      </c>
      <c r="AD138" s="96" t="str">
        <f t="shared" si="29"/>
        <v/>
      </c>
    </row>
    <row r="139" spans="1:30" s="110" customFormat="1" ht="24.95" customHeight="1" x14ac:dyDescent="0.15">
      <c r="A139" s="133">
        <v>135</v>
      </c>
      <c r="B139" s="134">
        <v>2</v>
      </c>
      <c r="C139" s="134" t="s">
        <v>140</v>
      </c>
      <c r="D139" s="135">
        <v>2600</v>
      </c>
      <c r="E139" s="133" t="s">
        <v>320</v>
      </c>
      <c r="F139" s="82" t="s">
        <v>143</v>
      </c>
      <c r="G139" s="82" t="s">
        <v>150</v>
      </c>
      <c r="H139" s="84">
        <v>42</v>
      </c>
      <c r="I139" s="84">
        <v>4</v>
      </c>
      <c r="J139" s="84">
        <v>2</v>
      </c>
      <c r="K139" s="136">
        <f t="shared" si="20"/>
        <v>8</v>
      </c>
      <c r="L139" s="133" t="s">
        <v>3511</v>
      </c>
      <c r="M139" s="162"/>
      <c r="N139" s="162"/>
      <c r="O139" s="163"/>
      <c r="P139" s="164"/>
      <c r="Q139" s="165"/>
      <c r="R139" s="137">
        <f t="shared" si="21"/>
        <v>4</v>
      </c>
      <c r="S139" s="170"/>
      <c r="T139" s="176" t="str">
        <f t="shared" si="22"/>
        <v/>
      </c>
      <c r="U139" s="94">
        <v>10</v>
      </c>
      <c r="V139" s="84">
        <v>310</v>
      </c>
      <c r="W139" s="85">
        <v>10</v>
      </c>
      <c r="X139" s="138">
        <f t="shared" si="23"/>
        <v>10416</v>
      </c>
      <c r="Y139" s="137" t="str">
        <f t="shared" si="24"/>
        <v/>
      </c>
      <c r="Z139" s="138">
        <f t="shared" si="25"/>
        <v>291648</v>
      </c>
      <c r="AA139" s="137" t="str">
        <f t="shared" si="26"/>
        <v/>
      </c>
      <c r="AB139" s="138" t="str">
        <f t="shared" si="27"/>
        <v/>
      </c>
      <c r="AC139" s="139" t="str">
        <f t="shared" si="28"/>
        <v/>
      </c>
      <c r="AD139" s="96" t="str">
        <f t="shared" si="29"/>
        <v/>
      </c>
    </row>
    <row r="140" spans="1:30" s="110" customFormat="1" ht="24.95" customHeight="1" x14ac:dyDescent="0.15">
      <c r="A140" s="133">
        <v>136</v>
      </c>
      <c r="B140" s="134">
        <v>2</v>
      </c>
      <c r="C140" s="134" t="s">
        <v>141</v>
      </c>
      <c r="D140" s="135">
        <v>2500</v>
      </c>
      <c r="E140" s="133" t="s">
        <v>299</v>
      </c>
      <c r="F140" s="82" t="s">
        <v>68</v>
      </c>
      <c r="G140" s="82" t="s">
        <v>69</v>
      </c>
      <c r="H140" s="84">
        <v>80</v>
      </c>
      <c r="I140" s="84">
        <v>7</v>
      </c>
      <c r="J140" s="84">
        <v>1</v>
      </c>
      <c r="K140" s="136">
        <f t="shared" si="20"/>
        <v>7</v>
      </c>
      <c r="L140" s="133" t="s">
        <v>3511</v>
      </c>
      <c r="M140" s="162"/>
      <c r="N140" s="162"/>
      <c r="O140" s="163"/>
      <c r="P140" s="164"/>
      <c r="Q140" s="165"/>
      <c r="R140" s="137">
        <f t="shared" si="21"/>
        <v>7</v>
      </c>
      <c r="S140" s="170"/>
      <c r="T140" s="176" t="str">
        <f t="shared" si="22"/>
        <v/>
      </c>
      <c r="U140" s="94">
        <v>10</v>
      </c>
      <c r="V140" s="84">
        <v>310</v>
      </c>
      <c r="W140" s="85">
        <v>10</v>
      </c>
      <c r="X140" s="138">
        <f t="shared" si="23"/>
        <v>17360</v>
      </c>
      <c r="Y140" s="137" t="str">
        <f t="shared" si="24"/>
        <v/>
      </c>
      <c r="Z140" s="138">
        <f t="shared" si="25"/>
        <v>486080</v>
      </c>
      <c r="AA140" s="137" t="str">
        <f t="shared" si="26"/>
        <v/>
      </c>
      <c r="AB140" s="138" t="str">
        <f t="shared" si="27"/>
        <v/>
      </c>
      <c r="AC140" s="139" t="str">
        <f t="shared" si="28"/>
        <v/>
      </c>
      <c r="AD140" s="96" t="str">
        <f t="shared" si="29"/>
        <v/>
      </c>
    </row>
    <row r="141" spans="1:30" s="110" customFormat="1" ht="24.95" customHeight="1" x14ac:dyDescent="0.15">
      <c r="A141" s="133">
        <v>137</v>
      </c>
      <c r="B141" s="134">
        <v>3</v>
      </c>
      <c r="C141" s="134" t="s">
        <v>97</v>
      </c>
      <c r="D141" s="135">
        <v>2500</v>
      </c>
      <c r="E141" s="133" t="s">
        <v>291</v>
      </c>
      <c r="F141" s="82" t="s">
        <v>24</v>
      </c>
      <c r="G141" s="82" t="s">
        <v>85</v>
      </c>
      <c r="H141" s="84">
        <v>42</v>
      </c>
      <c r="I141" s="84">
        <v>3</v>
      </c>
      <c r="J141" s="84">
        <v>1</v>
      </c>
      <c r="K141" s="136">
        <f t="shared" si="20"/>
        <v>3</v>
      </c>
      <c r="L141" s="133" t="s">
        <v>3511</v>
      </c>
      <c r="M141" s="162"/>
      <c r="N141" s="162"/>
      <c r="O141" s="163"/>
      <c r="P141" s="164"/>
      <c r="Q141" s="165"/>
      <c r="R141" s="137">
        <f t="shared" si="21"/>
        <v>3</v>
      </c>
      <c r="S141" s="170"/>
      <c r="T141" s="176" t="str">
        <f t="shared" si="22"/>
        <v/>
      </c>
      <c r="U141" s="94">
        <v>2</v>
      </c>
      <c r="V141" s="84">
        <v>310</v>
      </c>
      <c r="W141" s="85">
        <v>10</v>
      </c>
      <c r="X141" s="138">
        <f t="shared" si="23"/>
        <v>781</v>
      </c>
      <c r="Y141" s="137" t="str">
        <f t="shared" si="24"/>
        <v/>
      </c>
      <c r="Z141" s="138">
        <f t="shared" si="25"/>
        <v>21868</v>
      </c>
      <c r="AA141" s="137" t="str">
        <f t="shared" si="26"/>
        <v/>
      </c>
      <c r="AB141" s="138" t="str">
        <f t="shared" si="27"/>
        <v/>
      </c>
      <c r="AC141" s="139" t="str">
        <f t="shared" si="28"/>
        <v/>
      </c>
      <c r="AD141" s="96" t="str">
        <f t="shared" si="29"/>
        <v/>
      </c>
    </row>
    <row r="142" spans="1:30" s="110" customFormat="1" ht="24.95" customHeight="1" x14ac:dyDescent="0.15">
      <c r="A142" s="133">
        <v>138</v>
      </c>
      <c r="B142" s="134">
        <v>3</v>
      </c>
      <c r="C142" s="134" t="s">
        <v>153</v>
      </c>
      <c r="D142" s="135">
        <v>2500</v>
      </c>
      <c r="E142" s="133" t="s">
        <v>314</v>
      </c>
      <c r="F142" s="82" t="s">
        <v>36</v>
      </c>
      <c r="G142" s="82" t="s">
        <v>142</v>
      </c>
      <c r="H142" s="84">
        <v>42</v>
      </c>
      <c r="I142" s="84">
        <v>1</v>
      </c>
      <c r="J142" s="84">
        <v>2</v>
      </c>
      <c r="K142" s="136">
        <f t="shared" si="20"/>
        <v>2</v>
      </c>
      <c r="L142" s="133" t="s">
        <v>3511</v>
      </c>
      <c r="M142" s="162"/>
      <c r="N142" s="162"/>
      <c r="O142" s="163"/>
      <c r="P142" s="164"/>
      <c r="Q142" s="165"/>
      <c r="R142" s="137">
        <f t="shared" si="21"/>
        <v>1</v>
      </c>
      <c r="S142" s="170"/>
      <c r="T142" s="176" t="str">
        <f t="shared" si="22"/>
        <v/>
      </c>
      <c r="U142" s="94">
        <v>10</v>
      </c>
      <c r="V142" s="84">
        <v>310</v>
      </c>
      <c r="W142" s="85">
        <v>10</v>
      </c>
      <c r="X142" s="138">
        <f t="shared" si="23"/>
        <v>2604</v>
      </c>
      <c r="Y142" s="137" t="str">
        <f t="shared" si="24"/>
        <v/>
      </c>
      <c r="Z142" s="138">
        <f t="shared" si="25"/>
        <v>72912</v>
      </c>
      <c r="AA142" s="137" t="str">
        <f t="shared" si="26"/>
        <v/>
      </c>
      <c r="AB142" s="138" t="str">
        <f t="shared" si="27"/>
        <v/>
      </c>
      <c r="AC142" s="139" t="str">
        <f t="shared" si="28"/>
        <v/>
      </c>
      <c r="AD142" s="96" t="str">
        <f t="shared" si="29"/>
        <v/>
      </c>
    </row>
    <row r="143" spans="1:30" s="110" customFormat="1" ht="24.95" customHeight="1" x14ac:dyDescent="0.15">
      <c r="A143" s="133">
        <v>139</v>
      </c>
      <c r="B143" s="134">
        <v>3</v>
      </c>
      <c r="C143" s="134" t="s">
        <v>153</v>
      </c>
      <c r="D143" s="135">
        <v>2500</v>
      </c>
      <c r="E143" s="133" t="s">
        <v>315</v>
      </c>
      <c r="F143" s="82" t="s">
        <v>143</v>
      </c>
      <c r="G143" s="82" t="s">
        <v>144</v>
      </c>
      <c r="H143" s="84">
        <v>42</v>
      </c>
      <c r="I143" s="84">
        <v>1</v>
      </c>
      <c r="J143" s="84">
        <v>2</v>
      </c>
      <c r="K143" s="136">
        <f t="shared" si="20"/>
        <v>2</v>
      </c>
      <c r="L143" s="133" t="s">
        <v>3511</v>
      </c>
      <c r="M143" s="162"/>
      <c r="N143" s="162"/>
      <c r="O143" s="163"/>
      <c r="P143" s="164"/>
      <c r="Q143" s="165"/>
      <c r="R143" s="137">
        <f t="shared" si="21"/>
        <v>1</v>
      </c>
      <c r="S143" s="170"/>
      <c r="T143" s="176" t="str">
        <f t="shared" si="22"/>
        <v/>
      </c>
      <c r="U143" s="94">
        <v>10</v>
      </c>
      <c r="V143" s="84">
        <v>310</v>
      </c>
      <c r="W143" s="85">
        <v>10</v>
      </c>
      <c r="X143" s="138">
        <f t="shared" si="23"/>
        <v>2604</v>
      </c>
      <c r="Y143" s="137" t="str">
        <f t="shared" si="24"/>
        <v/>
      </c>
      <c r="Z143" s="138">
        <f t="shared" si="25"/>
        <v>72912</v>
      </c>
      <c r="AA143" s="137" t="str">
        <f t="shared" si="26"/>
        <v/>
      </c>
      <c r="AB143" s="138" t="str">
        <f t="shared" si="27"/>
        <v/>
      </c>
      <c r="AC143" s="139" t="str">
        <f t="shared" si="28"/>
        <v/>
      </c>
      <c r="AD143" s="96" t="str">
        <f t="shared" si="29"/>
        <v/>
      </c>
    </row>
    <row r="144" spans="1:30" s="110" customFormat="1" ht="24.95" customHeight="1" x14ac:dyDescent="0.15">
      <c r="A144" s="133">
        <v>140</v>
      </c>
      <c r="B144" s="134">
        <v>3</v>
      </c>
      <c r="C144" s="134" t="s">
        <v>153</v>
      </c>
      <c r="D144" s="135">
        <v>2500</v>
      </c>
      <c r="E144" s="133" t="s">
        <v>327</v>
      </c>
      <c r="F144" s="82" t="s">
        <v>173</v>
      </c>
      <c r="G144" s="82" t="s">
        <v>174</v>
      </c>
      <c r="H144" s="84">
        <v>22</v>
      </c>
      <c r="I144" s="84">
        <v>1</v>
      </c>
      <c r="J144" s="84">
        <v>2</v>
      </c>
      <c r="K144" s="136">
        <f t="shared" si="20"/>
        <v>2</v>
      </c>
      <c r="L144" s="133" t="s">
        <v>3511</v>
      </c>
      <c r="M144" s="162"/>
      <c r="N144" s="162"/>
      <c r="O144" s="163"/>
      <c r="P144" s="164"/>
      <c r="Q144" s="165"/>
      <c r="R144" s="137">
        <f t="shared" si="21"/>
        <v>1</v>
      </c>
      <c r="S144" s="170"/>
      <c r="T144" s="176" t="str">
        <f t="shared" si="22"/>
        <v/>
      </c>
      <c r="U144" s="94">
        <v>10</v>
      </c>
      <c r="V144" s="84">
        <v>310</v>
      </c>
      <c r="W144" s="85">
        <v>10</v>
      </c>
      <c r="X144" s="138">
        <f t="shared" si="23"/>
        <v>1364</v>
      </c>
      <c r="Y144" s="137" t="str">
        <f t="shared" si="24"/>
        <v/>
      </c>
      <c r="Z144" s="138">
        <f t="shared" si="25"/>
        <v>38192</v>
      </c>
      <c r="AA144" s="137" t="str">
        <f t="shared" si="26"/>
        <v/>
      </c>
      <c r="AB144" s="138" t="str">
        <f t="shared" si="27"/>
        <v/>
      </c>
      <c r="AC144" s="139" t="str">
        <f t="shared" si="28"/>
        <v/>
      </c>
      <c r="AD144" s="96" t="str">
        <f t="shared" si="29"/>
        <v/>
      </c>
    </row>
    <row r="145" spans="1:30" s="110" customFormat="1" ht="24.95" customHeight="1" x14ac:dyDescent="0.15">
      <c r="A145" s="133">
        <v>141</v>
      </c>
      <c r="B145" s="134">
        <v>3</v>
      </c>
      <c r="C145" s="134" t="s">
        <v>154</v>
      </c>
      <c r="D145" s="135">
        <v>2450</v>
      </c>
      <c r="E145" s="133" t="s">
        <v>300</v>
      </c>
      <c r="F145" s="82" t="s">
        <v>24</v>
      </c>
      <c r="G145" s="82" t="s">
        <v>25</v>
      </c>
      <c r="H145" s="84">
        <v>42</v>
      </c>
      <c r="I145" s="84">
        <v>2</v>
      </c>
      <c r="J145" s="84">
        <v>1</v>
      </c>
      <c r="K145" s="136">
        <f t="shared" si="20"/>
        <v>2</v>
      </c>
      <c r="L145" s="133" t="s">
        <v>3511</v>
      </c>
      <c r="M145" s="162"/>
      <c r="N145" s="162"/>
      <c r="O145" s="163"/>
      <c r="P145" s="164"/>
      <c r="Q145" s="165"/>
      <c r="R145" s="137">
        <f t="shared" si="21"/>
        <v>2</v>
      </c>
      <c r="S145" s="170"/>
      <c r="T145" s="176" t="str">
        <f t="shared" si="22"/>
        <v/>
      </c>
      <c r="U145" s="94">
        <v>2</v>
      </c>
      <c r="V145" s="84">
        <v>310</v>
      </c>
      <c r="W145" s="85">
        <v>10</v>
      </c>
      <c r="X145" s="138">
        <f t="shared" si="23"/>
        <v>520</v>
      </c>
      <c r="Y145" s="137" t="str">
        <f t="shared" si="24"/>
        <v/>
      </c>
      <c r="Z145" s="138">
        <f t="shared" si="25"/>
        <v>14560</v>
      </c>
      <c r="AA145" s="137" t="str">
        <f t="shared" si="26"/>
        <v/>
      </c>
      <c r="AB145" s="138" t="str">
        <f t="shared" si="27"/>
        <v/>
      </c>
      <c r="AC145" s="139" t="str">
        <f t="shared" si="28"/>
        <v/>
      </c>
      <c r="AD145" s="96" t="str">
        <f t="shared" si="29"/>
        <v/>
      </c>
    </row>
    <row r="146" spans="1:30" s="110" customFormat="1" ht="24.95" customHeight="1" x14ac:dyDescent="0.15">
      <c r="A146" s="133">
        <v>142</v>
      </c>
      <c r="B146" s="134">
        <v>3</v>
      </c>
      <c r="C146" s="134" t="s">
        <v>154</v>
      </c>
      <c r="D146" s="135">
        <v>2450</v>
      </c>
      <c r="E146" s="133" t="s">
        <v>301</v>
      </c>
      <c r="F146" s="82" t="s">
        <v>24</v>
      </c>
      <c r="G146" s="82" t="s">
        <v>74</v>
      </c>
      <c r="H146" s="84">
        <v>42</v>
      </c>
      <c r="I146" s="84">
        <v>1</v>
      </c>
      <c r="J146" s="84">
        <v>1</v>
      </c>
      <c r="K146" s="136">
        <f t="shared" si="20"/>
        <v>1</v>
      </c>
      <c r="L146" s="133" t="s">
        <v>3511</v>
      </c>
      <c r="M146" s="162"/>
      <c r="N146" s="162"/>
      <c r="O146" s="163"/>
      <c r="P146" s="164"/>
      <c r="Q146" s="165"/>
      <c r="R146" s="137">
        <f t="shared" si="21"/>
        <v>1</v>
      </c>
      <c r="S146" s="170"/>
      <c r="T146" s="176" t="str">
        <f t="shared" si="22"/>
        <v/>
      </c>
      <c r="U146" s="94">
        <v>2</v>
      </c>
      <c r="V146" s="84">
        <v>310</v>
      </c>
      <c r="W146" s="85">
        <v>10</v>
      </c>
      <c r="X146" s="138">
        <f t="shared" si="23"/>
        <v>260</v>
      </c>
      <c r="Y146" s="137" t="str">
        <f t="shared" si="24"/>
        <v/>
      </c>
      <c r="Z146" s="138">
        <f t="shared" si="25"/>
        <v>7280</v>
      </c>
      <c r="AA146" s="137" t="str">
        <f t="shared" si="26"/>
        <v/>
      </c>
      <c r="AB146" s="138" t="str">
        <f t="shared" si="27"/>
        <v/>
      </c>
      <c r="AC146" s="139" t="str">
        <f t="shared" si="28"/>
        <v/>
      </c>
      <c r="AD146" s="96" t="str">
        <f t="shared" si="29"/>
        <v/>
      </c>
    </row>
    <row r="147" spans="1:30" s="110" customFormat="1" ht="24.95" customHeight="1" x14ac:dyDescent="0.15">
      <c r="A147" s="133">
        <v>143</v>
      </c>
      <c r="B147" s="134">
        <v>3</v>
      </c>
      <c r="C147" s="134" t="s">
        <v>155</v>
      </c>
      <c r="D147" s="135">
        <v>2450</v>
      </c>
      <c r="E147" s="133" t="s">
        <v>300</v>
      </c>
      <c r="F147" s="82" t="s">
        <v>24</v>
      </c>
      <c r="G147" s="82" t="s">
        <v>25</v>
      </c>
      <c r="H147" s="84">
        <v>42</v>
      </c>
      <c r="I147" s="84">
        <v>2</v>
      </c>
      <c r="J147" s="84">
        <v>1</v>
      </c>
      <c r="K147" s="136">
        <f t="shared" si="20"/>
        <v>2</v>
      </c>
      <c r="L147" s="133" t="s">
        <v>3511</v>
      </c>
      <c r="M147" s="162"/>
      <c r="N147" s="162"/>
      <c r="O147" s="163"/>
      <c r="P147" s="164"/>
      <c r="Q147" s="165"/>
      <c r="R147" s="137">
        <f t="shared" si="21"/>
        <v>2</v>
      </c>
      <c r="S147" s="170"/>
      <c r="T147" s="176" t="str">
        <f t="shared" si="22"/>
        <v/>
      </c>
      <c r="U147" s="94">
        <v>2</v>
      </c>
      <c r="V147" s="84">
        <v>310</v>
      </c>
      <c r="W147" s="85">
        <v>10</v>
      </c>
      <c r="X147" s="138">
        <f t="shared" si="23"/>
        <v>520</v>
      </c>
      <c r="Y147" s="137" t="str">
        <f t="shared" si="24"/>
        <v/>
      </c>
      <c r="Z147" s="138">
        <f t="shared" si="25"/>
        <v>14560</v>
      </c>
      <c r="AA147" s="137" t="str">
        <f t="shared" si="26"/>
        <v/>
      </c>
      <c r="AB147" s="138" t="str">
        <f t="shared" si="27"/>
        <v/>
      </c>
      <c r="AC147" s="139" t="str">
        <f t="shared" si="28"/>
        <v/>
      </c>
      <c r="AD147" s="96" t="str">
        <f t="shared" si="29"/>
        <v/>
      </c>
    </row>
    <row r="148" spans="1:30" s="110" customFormat="1" ht="24.95" customHeight="1" x14ac:dyDescent="0.15">
      <c r="A148" s="133">
        <v>144</v>
      </c>
      <c r="B148" s="134">
        <v>3</v>
      </c>
      <c r="C148" s="134" t="s">
        <v>155</v>
      </c>
      <c r="D148" s="135">
        <v>2450</v>
      </c>
      <c r="E148" s="133" t="s">
        <v>301</v>
      </c>
      <c r="F148" s="82" t="s">
        <v>24</v>
      </c>
      <c r="G148" s="82" t="s">
        <v>74</v>
      </c>
      <c r="H148" s="84">
        <v>42</v>
      </c>
      <c r="I148" s="84">
        <v>1</v>
      </c>
      <c r="J148" s="84">
        <v>1</v>
      </c>
      <c r="K148" s="136">
        <f t="shared" si="20"/>
        <v>1</v>
      </c>
      <c r="L148" s="133" t="s">
        <v>3511</v>
      </c>
      <c r="M148" s="162"/>
      <c r="N148" s="162"/>
      <c r="O148" s="163"/>
      <c r="P148" s="164"/>
      <c r="Q148" s="165"/>
      <c r="R148" s="137">
        <f t="shared" si="21"/>
        <v>1</v>
      </c>
      <c r="S148" s="170"/>
      <c r="T148" s="176" t="str">
        <f t="shared" si="22"/>
        <v/>
      </c>
      <c r="U148" s="94">
        <v>2</v>
      </c>
      <c r="V148" s="84">
        <v>310</v>
      </c>
      <c r="W148" s="85">
        <v>10</v>
      </c>
      <c r="X148" s="138">
        <f t="shared" si="23"/>
        <v>260</v>
      </c>
      <c r="Y148" s="137" t="str">
        <f t="shared" si="24"/>
        <v/>
      </c>
      <c r="Z148" s="138">
        <f t="shared" si="25"/>
        <v>7280</v>
      </c>
      <c r="AA148" s="137" t="str">
        <f t="shared" si="26"/>
        <v/>
      </c>
      <c r="AB148" s="138" t="str">
        <f t="shared" si="27"/>
        <v/>
      </c>
      <c r="AC148" s="139" t="str">
        <f t="shared" si="28"/>
        <v/>
      </c>
      <c r="AD148" s="96" t="str">
        <f t="shared" si="29"/>
        <v/>
      </c>
    </row>
    <row r="149" spans="1:30" s="110" customFormat="1" ht="24.95" customHeight="1" x14ac:dyDescent="0.15">
      <c r="A149" s="133">
        <v>145</v>
      </c>
      <c r="B149" s="134">
        <v>3</v>
      </c>
      <c r="C149" s="134" t="s">
        <v>156</v>
      </c>
      <c r="D149" s="135">
        <v>8300</v>
      </c>
      <c r="E149" s="133" t="s">
        <v>328</v>
      </c>
      <c r="F149" s="82" t="s">
        <v>175</v>
      </c>
      <c r="G149" s="82" t="s">
        <v>176</v>
      </c>
      <c r="H149" s="84">
        <v>250</v>
      </c>
      <c r="I149" s="84">
        <v>4</v>
      </c>
      <c r="J149" s="84">
        <v>1</v>
      </c>
      <c r="K149" s="136">
        <f t="shared" si="20"/>
        <v>4</v>
      </c>
      <c r="L149" s="133" t="s">
        <v>3511</v>
      </c>
      <c r="M149" s="162"/>
      <c r="N149" s="162"/>
      <c r="O149" s="163"/>
      <c r="P149" s="164"/>
      <c r="Q149" s="165"/>
      <c r="R149" s="137">
        <f t="shared" si="21"/>
        <v>4</v>
      </c>
      <c r="S149" s="170"/>
      <c r="T149" s="176" t="str">
        <f t="shared" si="22"/>
        <v/>
      </c>
      <c r="U149" s="94">
        <v>10</v>
      </c>
      <c r="V149" s="84">
        <v>310</v>
      </c>
      <c r="W149" s="85">
        <v>10</v>
      </c>
      <c r="X149" s="138">
        <f t="shared" si="23"/>
        <v>31000</v>
      </c>
      <c r="Y149" s="137" t="str">
        <f t="shared" si="24"/>
        <v/>
      </c>
      <c r="Z149" s="138">
        <f t="shared" si="25"/>
        <v>868000</v>
      </c>
      <c r="AA149" s="137" t="str">
        <f t="shared" si="26"/>
        <v/>
      </c>
      <c r="AB149" s="138" t="str">
        <f t="shared" si="27"/>
        <v/>
      </c>
      <c r="AC149" s="139" t="str">
        <f t="shared" si="28"/>
        <v/>
      </c>
      <c r="AD149" s="96" t="str">
        <f t="shared" si="29"/>
        <v/>
      </c>
    </row>
    <row r="150" spans="1:30" s="110" customFormat="1" ht="24.95" customHeight="1" x14ac:dyDescent="0.15">
      <c r="A150" s="133">
        <v>146</v>
      </c>
      <c r="B150" s="134">
        <v>3</v>
      </c>
      <c r="C150" s="134" t="s">
        <v>156</v>
      </c>
      <c r="D150" s="135">
        <v>2600</v>
      </c>
      <c r="E150" s="133" t="s">
        <v>329</v>
      </c>
      <c r="F150" s="82" t="s">
        <v>68</v>
      </c>
      <c r="G150" s="82" t="s">
        <v>69</v>
      </c>
      <c r="H150" s="84">
        <v>80</v>
      </c>
      <c r="I150" s="84">
        <v>16</v>
      </c>
      <c r="J150" s="84">
        <v>1</v>
      </c>
      <c r="K150" s="136">
        <f t="shared" si="20"/>
        <v>16</v>
      </c>
      <c r="L150" s="133" t="s">
        <v>3511</v>
      </c>
      <c r="M150" s="162"/>
      <c r="N150" s="162"/>
      <c r="O150" s="163"/>
      <c r="P150" s="164"/>
      <c r="Q150" s="165"/>
      <c r="R150" s="137">
        <f t="shared" si="21"/>
        <v>16</v>
      </c>
      <c r="S150" s="170"/>
      <c r="T150" s="176" t="str">
        <f t="shared" si="22"/>
        <v/>
      </c>
      <c r="U150" s="94">
        <v>10</v>
      </c>
      <c r="V150" s="84">
        <v>310</v>
      </c>
      <c r="W150" s="85">
        <v>10</v>
      </c>
      <c r="X150" s="138">
        <f t="shared" si="23"/>
        <v>39680</v>
      </c>
      <c r="Y150" s="137" t="str">
        <f t="shared" si="24"/>
        <v/>
      </c>
      <c r="Z150" s="138">
        <f t="shared" si="25"/>
        <v>1111040</v>
      </c>
      <c r="AA150" s="137" t="str">
        <f t="shared" si="26"/>
        <v/>
      </c>
      <c r="AB150" s="138" t="str">
        <f t="shared" si="27"/>
        <v/>
      </c>
      <c r="AC150" s="139" t="str">
        <f t="shared" si="28"/>
        <v/>
      </c>
      <c r="AD150" s="96" t="str">
        <f t="shared" si="29"/>
        <v/>
      </c>
    </row>
    <row r="151" spans="1:30" s="110" customFormat="1" ht="24.95" customHeight="1" x14ac:dyDescent="0.15">
      <c r="A151" s="133">
        <v>147</v>
      </c>
      <c r="B151" s="134">
        <v>3</v>
      </c>
      <c r="C151" s="134" t="s">
        <v>156</v>
      </c>
      <c r="D151" s="135">
        <v>8300</v>
      </c>
      <c r="E151" s="133" t="s">
        <v>330</v>
      </c>
      <c r="F151" s="82" t="s">
        <v>177</v>
      </c>
      <c r="G151" s="82" t="s">
        <v>178</v>
      </c>
      <c r="H151" s="84">
        <v>250</v>
      </c>
      <c r="I151" s="84">
        <v>2</v>
      </c>
      <c r="J151" s="84">
        <v>1</v>
      </c>
      <c r="K151" s="136">
        <f t="shared" si="20"/>
        <v>2</v>
      </c>
      <c r="L151" s="133" t="s">
        <v>3511</v>
      </c>
      <c r="M151" s="162"/>
      <c r="N151" s="162"/>
      <c r="O151" s="163"/>
      <c r="P151" s="164"/>
      <c r="Q151" s="165"/>
      <c r="R151" s="137">
        <f t="shared" si="21"/>
        <v>2</v>
      </c>
      <c r="S151" s="170"/>
      <c r="T151" s="176" t="str">
        <f t="shared" si="22"/>
        <v/>
      </c>
      <c r="U151" s="94">
        <v>10</v>
      </c>
      <c r="V151" s="84">
        <v>310</v>
      </c>
      <c r="W151" s="85">
        <v>10</v>
      </c>
      <c r="X151" s="138">
        <f t="shared" si="23"/>
        <v>15500</v>
      </c>
      <c r="Y151" s="137" t="str">
        <f t="shared" si="24"/>
        <v/>
      </c>
      <c r="Z151" s="138">
        <f t="shared" si="25"/>
        <v>434000</v>
      </c>
      <c r="AA151" s="137" t="str">
        <f t="shared" si="26"/>
        <v/>
      </c>
      <c r="AB151" s="138" t="str">
        <f t="shared" si="27"/>
        <v/>
      </c>
      <c r="AC151" s="139" t="str">
        <f t="shared" si="28"/>
        <v/>
      </c>
      <c r="AD151" s="96" t="str">
        <f t="shared" si="29"/>
        <v/>
      </c>
    </row>
    <row r="152" spans="1:30" s="110" customFormat="1" ht="24.95" customHeight="1" x14ac:dyDescent="0.15">
      <c r="A152" s="133">
        <v>148</v>
      </c>
      <c r="B152" s="134">
        <v>3</v>
      </c>
      <c r="C152" s="134" t="s">
        <v>156</v>
      </c>
      <c r="D152" s="135">
        <v>2600</v>
      </c>
      <c r="E152" s="133" t="s">
        <v>298</v>
      </c>
      <c r="F152" s="82" t="s">
        <v>65</v>
      </c>
      <c r="G152" s="82" t="s">
        <v>66</v>
      </c>
      <c r="H152" s="84">
        <v>80</v>
      </c>
      <c r="I152" s="84">
        <v>3</v>
      </c>
      <c r="J152" s="84">
        <v>1</v>
      </c>
      <c r="K152" s="136">
        <f t="shared" si="20"/>
        <v>3</v>
      </c>
      <c r="L152" s="133" t="s">
        <v>3511</v>
      </c>
      <c r="M152" s="162"/>
      <c r="N152" s="162"/>
      <c r="O152" s="163"/>
      <c r="P152" s="164"/>
      <c r="Q152" s="165"/>
      <c r="R152" s="137">
        <f t="shared" si="21"/>
        <v>3</v>
      </c>
      <c r="S152" s="170"/>
      <c r="T152" s="176" t="str">
        <f t="shared" si="22"/>
        <v/>
      </c>
      <c r="U152" s="94">
        <v>10</v>
      </c>
      <c r="V152" s="84">
        <v>310</v>
      </c>
      <c r="W152" s="85">
        <v>10</v>
      </c>
      <c r="X152" s="138">
        <f t="shared" si="23"/>
        <v>7440</v>
      </c>
      <c r="Y152" s="137" t="str">
        <f t="shared" si="24"/>
        <v/>
      </c>
      <c r="Z152" s="138">
        <f t="shared" si="25"/>
        <v>208320</v>
      </c>
      <c r="AA152" s="137" t="str">
        <f t="shared" si="26"/>
        <v/>
      </c>
      <c r="AB152" s="138" t="str">
        <f t="shared" si="27"/>
        <v/>
      </c>
      <c r="AC152" s="139" t="str">
        <f t="shared" si="28"/>
        <v/>
      </c>
      <c r="AD152" s="96" t="str">
        <f t="shared" si="29"/>
        <v/>
      </c>
    </row>
    <row r="153" spans="1:30" s="110" customFormat="1" ht="24.95" customHeight="1" x14ac:dyDescent="0.15">
      <c r="A153" s="133">
        <v>149</v>
      </c>
      <c r="B153" s="134">
        <v>3</v>
      </c>
      <c r="C153" s="134" t="s">
        <v>156</v>
      </c>
      <c r="D153" s="135">
        <v>2600</v>
      </c>
      <c r="E153" s="133" t="s">
        <v>331</v>
      </c>
      <c r="F153" s="82" t="s">
        <v>179</v>
      </c>
      <c r="G153" s="82" t="s">
        <v>45</v>
      </c>
      <c r="H153" s="84" t="s">
        <v>46</v>
      </c>
      <c r="I153" s="84">
        <v>3</v>
      </c>
      <c r="J153" s="84">
        <v>1</v>
      </c>
      <c r="K153" s="136">
        <f t="shared" si="20"/>
        <v>3</v>
      </c>
      <c r="L153" s="133" t="s">
        <v>3511</v>
      </c>
      <c r="M153" s="162"/>
      <c r="N153" s="162"/>
      <c r="O153" s="163"/>
      <c r="P153" s="164"/>
      <c r="Q153" s="165"/>
      <c r="R153" s="137">
        <f t="shared" si="21"/>
        <v>3</v>
      </c>
      <c r="S153" s="170"/>
      <c r="T153" s="176" t="str">
        <f t="shared" si="22"/>
        <v/>
      </c>
      <c r="U153" s="94" t="s">
        <v>213</v>
      </c>
      <c r="V153" s="84" t="s">
        <v>213</v>
      </c>
      <c r="W153" s="85" t="s">
        <v>213</v>
      </c>
      <c r="X153" s="138" t="str">
        <f t="shared" si="23"/>
        <v>-</v>
      </c>
      <c r="Y153" s="137" t="str">
        <f t="shared" si="24"/>
        <v/>
      </c>
      <c r="Z153" s="138" t="str">
        <f t="shared" si="25"/>
        <v>-</v>
      </c>
      <c r="AA153" s="137" t="str">
        <f t="shared" si="26"/>
        <v/>
      </c>
      <c r="AB153" s="138" t="str">
        <f t="shared" si="27"/>
        <v/>
      </c>
      <c r="AC153" s="139" t="str">
        <f t="shared" si="28"/>
        <v/>
      </c>
      <c r="AD153" s="96" t="str">
        <f t="shared" si="29"/>
        <v/>
      </c>
    </row>
    <row r="154" spans="1:30" s="110" customFormat="1" ht="24.95" customHeight="1" x14ac:dyDescent="0.15">
      <c r="A154" s="133">
        <v>150</v>
      </c>
      <c r="B154" s="134">
        <v>3</v>
      </c>
      <c r="C154" s="134" t="s">
        <v>156</v>
      </c>
      <c r="D154" s="135">
        <v>8300</v>
      </c>
      <c r="E154" s="133" t="s">
        <v>332</v>
      </c>
      <c r="F154" s="82" t="s">
        <v>44</v>
      </c>
      <c r="G154" s="82" t="s">
        <v>45</v>
      </c>
      <c r="H154" s="84" t="s">
        <v>46</v>
      </c>
      <c r="I154" s="84">
        <v>2</v>
      </c>
      <c r="J154" s="84">
        <v>1</v>
      </c>
      <c r="K154" s="136">
        <f t="shared" si="20"/>
        <v>2</v>
      </c>
      <c r="L154" s="133" t="s">
        <v>3511</v>
      </c>
      <c r="M154" s="162"/>
      <c r="N154" s="162"/>
      <c r="O154" s="163"/>
      <c r="P154" s="164"/>
      <c r="Q154" s="165"/>
      <c r="R154" s="137">
        <f t="shared" si="21"/>
        <v>2</v>
      </c>
      <c r="S154" s="170"/>
      <c r="T154" s="176" t="str">
        <f t="shared" si="22"/>
        <v/>
      </c>
      <c r="U154" s="94" t="s">
        <v>213</v>
      </c>
      <c r="V154" s="84" t="s">
        <v>213</v>
      </c>
      <c r="W154" s="85" t="s">
        <v>213</v>
      </c>
      <c r="X154" s="138" t="str">
        <f t="shared" si="23"/>
        <v>-</v>
      </c>
      <c r="Y154" s="137" t="str">
        <f t="shared" si="24"/>
        <v/>
      </c>
      <c r="Z154" s="138" t="str">
        <f t="shared" si="25"/>
        <v>-</v>
      </c>
      <c r="AA154" s="137" t="str">
        <f t="shared" si="26"/>
        <v/>
      </c>
      <c r="AB154" s="138" t="str">
        <f t="shared" si="27"/>
        <v/>
      </c>
      <c r="AC154" s="139" t="str">
        <f t="shared" si="28"/>
        <v/>
      </c>
      <c r="AD154" s="96" t="str">
        <f t="shared" si="29"/>
        <v/>
      </c>
    </row>
    <row r="155" spans="1:30" s="110" customFormat="1" ht="24.95" customHeight="1" x14ac:dyDescent="0.15">
      <c r="A155" s="133">
        <v>151</v>
      </c>
      <c r="B155" s="134">
        <v>3</v>
      </c>
      <c r="C155" s="134" t="s">
        <v>157</v>
      </c>
      <c r="D155" s="135">
        <v>3000</v>
      </c>
      <c r="E155" s="133" t="s">
        <v>303</v>
      </c>
      <c r="F155" s="82" t="s">
        <v>36</v>
      </c>
      <c r="G155" s="82" t="s">
        <v>79</v>
      </c>
      <c r="H155" s="84">
        <v>42</v>
      </c>
      <c r="I155" s="84">
        <v>8</v>
      </c>
      <c r="J155" s="84">
        <v>2</v>
      </c>
      <c r="K155" s="136">
        <f t="shared" si="20"/>
        <v>16</v>
      </c>
      <c r="L155" s="133" t="s">
        <v>3511</v>
      </c>
      <c r="M155" s="162"/>
      <c r="N155" s="162"/>
      <c r="O155" s="163"/>
      <c r="P155" s="164"/>
      <c r="Q155" s="165"/>
      <c r="R155" s="137">
        <f t="shared" si="21"/>
        <v>8</v>
      </c>
      <c r="S155" s="170"/>
      <c r="T155" s="176" t="str">
        <f t="shared" si="22"/>
        <v/>
      </c>
      <c r="U155" s="94">
        <v>10</v>
      </c>
      <c r="V155" s="84">
        <v>310</v>
      </c>
      <c r="W155" s="85">
        <v>10</v>
      </c>
      <c r="X155" s="138">
        <f t="shared" si="23"/>
        <v>20832</v>
      </c>
      <c r="Y155" s="137" t="str">
        <f t="shared" si="24"/>
        <v/>
      </c>
      <c r="Z155" s="138">
        <f t="shared" si="25"/>
        <v>583296</v>
      </c>
      <c r="AA155" s="137" t="str">
        <f t="shared" si="26"/>
        <v/>
      </c>
      <c r="AB155" s="138" t="str">
        <f t="shared" si="27"/>
        <v/>
      </c>
      <c r="AC155" s="139" t="str">
        <f t="shared" si="28"/>
        <v/>
      </c>
      <c r="AD155" s="96" t="str">
        <f t="shared" si="29"/>
        <v/>
      </c>
    </row>
    <row r="156" spans="1:30" s="110" customFormat="1" ht="24.95" customHeight="1" x14ac:dyDescent="0.15">
      <c r="A156" s="133">
        <v>152</v>
      </c>
      <c r="B156" s="134">
        <v>3</v>
      </c>
      <c r="C156" s="134" t="s">
        <v>157</v>
      </c>
      <c r="D156" s="135">
        <v>3000</v>
      </c>
      <c r="E156" s="133" t="s">
        <v>320</v>
      </c>
      <c r="F156" s="82" t="s">
        <v>143</v>
      </c>
      <c r="G156" s="82" t="s">
        <v>150</v>
      </c>
      <c r="H156" s="84">
        <v>42</v>
      </c>
      <c r="I156" s="84">
        <v>4</v>
      </c>
      <c r="J156" s="84">
        <v>2</v>
      </c>
      <c r="K156" s="136">
        <f t="shared" si="20"/>
        <v>8</v>
      </c>
      <c r="L156" s="133" t="s">
        <v>3511</v>
      </c>
      <c r="M156" s="162"/>
      <c r="N156" s="162"/>
      <c r="O156" s="163"/>
      <c r="P156" s="164"/>
      <c r="Q156" s="165"/>
      <c r="R156" s="137">
        <f t="shared" si="21"/>
        <v>4</v>
      </c>
      <c r="S156" s="170"/>
      <c r="T156" s="176" t="str">
        <f t="shared" si="22"/>
        <v/>
      </c>
      <c r="U156" s="94">
        <v>10</v>
      </c>
      <c r="V156" s="84">
        <v>310</v>
      </c>
      <c r="W156" s="85">
        <v>10</v>
      </c>
      <c r="X156" s="138">
        <f t="shared" si="23"/>
        <v>10416</v>
      </c>
      <c r="Y156" s="137" t="str">
        <f t="shared" si="24"/>
        <v/>
      </c>
      <c r="Z156" s="138">
        <f t="shared" si="25"/>
        <v>291648</v>
      </c>
      <c r="AA156" s="137" t="str">
        <f t="shared" si="26"/>
        <v/>
      </c>
      <c r="AB156" s="138" t="str">
        <f t="shared" si="27"/>
        <v/>
      </c>
      <c r="AC156" s="139" t="str">
        <f t="shared" si="28"/>
        <v/>
      </c>
      <c r="AD156" s="96" t="str">
        <f t="shared" si="29"/>
        <v/>
      </c>
    </row>
    <row r="157" spans="1:30" s="110" customFormat="1" ht="24.95" customHeight="1" x14ac:dyDescent="0.15">
      <c r="A157" s="133">
        <v>153</v>
      </c>
      <c r="B157" s="134">
        <v>3</v>
      </c>
      <c r="C157" s="134" t="s">
        <v>158</v>
      </c>
      <c r="D157" s="135">
        <v>3000</v>
      </c>
      <c r="E157" s="133" t="s">
        <v>303</v>
      </c>
      <c r="F157" s="82" t="s">
        <v>36</v>
      </c>
      <c r="G157" s="82" t="s">
        <v>79</v>
      </c>
      <c r="H157" s="84">
        <v>42</v>
      </c>
      <c r="I157" s="84">
        <v>16</v>
      </c>
      <c r="J157" s="84">
        <v>2</v>
      </c>
      <c r="K157" s="136">
        <f t="shared" si="20"/>
        <v>32</v>
      </c>
      <c r="L157" s="133" t="s">
        <v>3511</v>
      </c>
      <c r="M157" s="162"/>
      <c r="N157" s="162"/>
      <c r="O157" s="163"/>
      <c r="P157" s="164"/>
      <c r="Q157" s="165"/>
      <c r="R157" s="137">
        <f t="shared" si="21"/>
        <v>16</v>
      </c>
      <c r="S157" s="170"/>
      <c r="T157" s="176" t="str">
        <f t="shared" si="22"/>
        <v/>
      </c>
      <c r="U157" s="94">
        <v>10</v>
      </c>
      <c r="V157" s="84">
        <v>310</v>
      </c>
      <c r="W157" s="85">
        <v>10</v>
      </c>
      <c r="X157" s="138">
        <f t="shared" si="23"/>
        <v>41664</v>
      </c>
      <c r="Y157" s="137" t="str">
        <f t="shared" si="24"/>
        <v/>
      </c>
      <c r="Z157" s="138">
        <f t="shared" si="25"/>
        <v>1166592</v>
      </c>
      <c r="AA157" s="137" t="str">
        <f t="shared" si="26"/>
        <v/>
      </c>
      <c r="AB157" s="138" t="str">
        <f t="shared" si="27"/>
        <v/>
      </c>
      <c r="AC157" s="139" t="str">
        <f t="shared" si="28"/>
        <v/>
      </c>
      <c r="AD157" s="96" t="str">
        <f t="shared" si="29"/>
        <v/>
      </c>
    </row>
    <row r="158" spans="1:30" s="110" customFormat="1" ht="24.95" customHeight="1" x14ac:dyDescent="0.15">
      <c r="A158" s="133">
        <v>154</v>
      </c>
      <c r="B158" s="134">
        <v>3</v>
      </c>
      <c r="C158" s="134" t="s">
        <v>158</v>
      </c>
      <c r="D158" s="135">
        <v>3000</v>
      </c>
      <c r="E158" s="133" t="s">
        <v>320</v>
      </c>
      <c r="F158" s="82" t="s">
        <v>143</v>
      </c>
      <c r="G158" s="82" t="s">
        <v>150</v>
      </c>
      <c r="H158" s="84">
        <v>42</v>
      </c>
      <c r="I158" s="84">
        <v>8</v>
      </c>
      <c r="J158" s="84">
        <v>2</v>
      </c>
      <c r="K158" s="136">
        <f t="shared" si="20"/>
        <v>16</v>
      </c>
      <c r="L158" s="133" t="s">
        <v>3511</v>
      </c>
      <c r="M158" s="162"/>
      <c r="N158" s="162"/>
      <c r="O158" s="163"/>
      <c r="P158" s="164"/>
      <c r="Q158" s="165"/>
      <c r="R158" s="137">
        <f t="shared" si="21"/>
        <v>8</v>
      </c>
      <c r="S158" s="170"/>
      <c r="T158" s="176" t="str">
        <f t="shared" si="22"/>
        <v/>
      </c>
      <c r="U158" s="94">
        <v>10</v>
      </c>
      <c r="V158" s="84">
        <v>310</v>
      </c>
      <c r="W158" s="85">
        <v>10</v>
      </c>
      <c r="X158" s="138">
        <f t="shared" si="23"/>
        <v>20832</v>
      </c>
      <c r="Y158" s="137" t="str">
        <f t="shared" si="24"/>
        <v/>
      </c>
      <c r="Z158" s="138">
        <f t="shared" si="25"/>
        <v>583296</v>
      </c>
      <c r="AA158" s="137" t="str">
        <f t="shared" si="26"/>
        <v/>
      </c>
      <c r="AB158" s="138" t="str">
        <f t="shared" si="27"/>
        <v/>
      </c>
      <c r="AC158" s="139" t="str">
        <f t="shared" si="28"/>
        <v/>
      </c>
      <c r="AD158" s="96" t="str">
        <f t="shared" si="29"/>
        <v/>
      </c>
    </row>
    <row r="159" spans="1:30" s="110" customFormat="1" ht="24.95" customHeight="1" x14ac:dyDescent="0.15">
      <c r="A159" s="133">
        <v>155</v>
      </c>
      <c r="B159" s="134">
        <v>3</v>
      </c>
      <c r="C159" s="134" t="s">
        <v>159</v>
      </c>
      <c r="D159" s="135">
        <v>2300</v>
      </c>
      <c r="E159" s="133" t="s">
        <v>314</v>
      </c>
      <c r="F159" s="82" t="s">
        <v>36</v>
      </c>
      <c r="G159" s="82" t="s">
        <v>142</v>
      </c>
      <c r="H159" s="84">
        <v>42</v>
      </c>
      <c r="I159" s="84">
        <v>1</v>
      </c>
      <c r="J159" s="84">
        <v>2</v>
      </c>
      <c r="K159" s="136">
        <f t="shared" si="20"/>
        <v>2</v>
      </c>
      <c r="L159" s="133" t="s">
        <v>3511</v>
      </c>
      <c r="M159" s="162"/>
      <c r="N159" s="162"/>
      <c r="O159" s="163"/>
      <c r="P159" s="164"/>
      <c r="Q159" s="165"/>
      <c r="R159" s="137">
        <f t="shared" si="21"/>
        <v>1</v>
      </c>
      <c r="S159" s="170"/>
      <c r="T159" s="176" t="str">
        <f t="shared" si="22"/>
        <v/>
      </c>
      <c r="U159" s="94">
        <v>10</v>
      </c>
      <c r="V159" s="84">
        <v>310</v>
      </c>
      <c r="W159" s="85">
        <v>10</v>
      </c>
      <c r="X159" s="138">
        <f t="shared" si="23"/>
        <v>2604</v>
      </c>
      <c r="Y159" s="137" t="str">
        <f t="shared" si="24"/>
        <v/>
      </c>
      <c r="Z159" s="138">
        <f t="shared" si="25"/>
        <v>72912</v>
      </c>
      <c r="AA159" s="137" t="str">
        <f t="shared" si="26"/>
        <v/>
      </c>
      <c r="AB159" s="138" t="str">
        <f t="shared" si="27"/>
        <v/>
      </c>
      <c r="AC159" s="139" t="str">
        <f t="shared" si="28"/>
        <v/>
      </c>
      <c r="AD159" s="96" t="str">
        <f t="shared" si="29"/>
        <v/>
      </c>
    </row>
    <row r="160" spans="1:30" s="110" customFormat="1" ht="24.95" customHeight="1" x14ac:dyDescent="0.15">
      <c r="A160" s="133">
        <v>156</v>
      </c>
      <c r="B160" s="134">
        <v>3</v>
      </c>
      <c r="C160" s="134" t="s">
        <v>159</v>
      </c>
      <c r="D160" s="135">
        <v>2300</v>
      </c>
      <c r="E160" s="133" t="s">
        <v>333</v>
      </c>
      <c r="F160" s="82" t="s">
        <v>44</v>
      </c>
      <c r="G160" s="82" t="s">
        <v>180</v>
      </c>
      <c r="H160" s="84">
        <v>40</v>
      </c>
      <c r="I160" s="84">
        <v>2</v>
      </c>
      <c r="J160" s="84">
        <v>1</v>
      </c>
      <c r="K160" s="136">
        <f t="shared" si="20"/>
        <v>2</v>
      </c>
      <c r="L160" s="133" t="s">
        <v>3511</v>
      </c>
      <c r="M160" s="162"/>
      <c r="N160" s="162"/>
      <c r="O160" s="163"/>
      <c r="P160" s="164"/>
      <c r="Q160" s="165"/>
      <c r="R160" s="137">
        <f t="shared" si="21"/>
        <v>2</v>
      </c>
      <c r="S160" s="170"/>
      <c r="T160" s="176" t="str">
        <f t="shared" si="22"/>
        <v/>
      </c>
      <c r="U160" s="94">
        <v>10</v>
      </c>
      <c r="V160" s="84">
        <v>310</v>
      </c>
      <c r="W160" s="85">
        <v>10</v>
      </c>
      <c r="X160" s="138">
        <f t="shared" si="23"/>
        <v>2480</v>
      </c>
      <c r="Y160" s="137" t="str">
        <f t="shared" si="24"/>
        <v/>
      </c>
      <c r="Z160" s="138">
        <f t="shared" si="25"/>
        <v>69440</v>
      </c>
      <c r="AA160" s="137" t="str">
        <f t="shared" si="26"/>
        <v/>
      </c>
      <c r="AB160" s="138" t="str">
        <f t="shared" si="27"/>
        <v/>
      </c>
      <c r="AC160" s="139" t="str">
        <f t="shared" si="28"/>
        <v/>
      </c>
      <c r="AD160" s="96" t="str">
        <f t="shared" si="29"/>
        <v/>
      </c>
    </row>
    <row r="161" spans="1:30" s="110" customFormat="1" ht="24.95" customHeight="1" x14ac:dyDescent="0.15">
      <c r="A161" s="133">
        <v>157</v>
      </c>
      <c r="B161" s="134">
        <v>3</v>
      </c>
      <c r="C161" s="134" t="s">
        <v>160</v>
      </c>
      <c r="D161" s="135">
        <v>2300</v>
      </c>
      <c r="E161" s="133" t="s">
        <v>314</v>
      </c>
      <c r="F161" s="82" t="s">
        <v>36</v>
      </c>
      <c r="G161" s="82" t="s">
        <v>142</v>
      </c>
      <c r="H161" s="84">
        <v>42</v>
      </c>
      <c r="I161" s="84">
        <v>1</v>
      </c>
      <c r="J161" s="84">
        <v>2</v>
      </c>
      <c r="K161" s="136">
        <f t="shared" si="20"/>
        <v>2</v>
      </c>
      <c r="L161" s="133" t="s">
        <v>3511</v>
      </c>
      <c r="M161" s="162"/>
      <c r="N161" s="162"/>
      <c r="O161" s="163"/>
      <c r="P161" s="164"/>
      <c r="Q161" s="165"/>
      <c r="R161" s="137">
        <f t="shared" si="21"/>
        <v>1</v>
      </c>
      <c r="S161" s="170"/>
      <c r="T161" s="176" t="str">
        <f t="shared" si="22"/>
        <v/>
      </c>
      <c r="U161" s="94">
        <v>10</v>
      </c>
      <c r="V161" s="84">
        <v>310</v>
      </c>
      <c r="W161" s="85">
        <v>10</v>
      </c>
      <c r="X161" s="138">
        <f t="shared" si="23"/>
        <v>2604</v>
      </c>
      <c r="Y161" s="137" t="str">
        <f t="shared" si="24"/>
        <v/>
      </c>
      <c r="Z161" s="138">
        <f t="shared" si="25"/>
        <v>72912</v>
      </c>
      <c r="AA161" s="137" t="str">
        <f t="shared" si="26"/>
        <v/>
      </c>
      <c r="AB161" s="138" t="str">
        <f t="shared" si="27"/>
        <v/>
      </c>
      <c r="AC161" s="139" t="str">
        <f t="shared" si="28"/>
        <v/>
      </c>
      <c r="AD161" s="96" t="str">
        <f t="shared" si="29"/>
        <v/>
      </c>
    </row>
    <row r="162" spans="1:30" s="110" customFormat="1" ht="24.95" customHeight="1" x14ac:dyDescent="0.15">
      <c r="A162" s="133">
        <v>158</v>
      </c>
      <c r="B162" s="134">
        <v>3</v>
      </c>
      <c r="C162" s="134" t="s">
        <v>160</v>
      </c>
      <c r="D162" s="135">
        <v>2300</v>
      </c>
      <c r="E162" s="133" t="s">
        <v>333</v>
      </c>
      <c r="F162" s="82" t="s">
        <v>44</v>
      </c>
      <c r="G162" s="82" t="s">
        <v>180</v>
      </c>
      <c r="H162" s="84">
        <v>40</v>
      </c>
      <c r="I162" s="84">
        <v>2</v>
      </c>
      <c r="J162" s="84">
        <v>1</v>
      </c>
      <c r="K162" s="136">
        <f t="shared" si="20"/>
        <v>2</v>
      </c>
      <c r="L162" s="133" t="s">
        <v>3511</v>
      </c>
      <c r="M162" s="162"/>
      <c r="N162" s="162"/>
      <c r="O162" s="163"/>
      <c r="P162" s="164"/>
      <c r="Q162" s="165"/>
      <c r="R162" s="137">
        <f t="shared" si="21"/>
        <v>2</v>
      </c>
      <c r="S162" s="170"/>
      <c r="T162" s="176" t="str">
        <f t="shared" si="22"/>
        <v/>
      </c>
      <c r="U162" s="94">
        <v>10</v>
      </c>
      <c r="V162" s="84">
        <v>310</v>
      </c>
      <c r="W162" s="85">
        <v>10</v>
      </c>
      <c r="X162" s="138">
        <f t="shared" si="23"/>
        <v>2480</v>
      </c>
      <c r="Y162" s="137" t="str">
        <f t="shared" si="24"/>
        <v/>
      </c>
      <c r="Z162" s="138">
        <f t="shared" si="25"/>
        <v>69440</v>
      </c>
      <c r="AA162" s="137" t="str">
        <f t="shared" si="26"/>
        <v/>
      </c>
      <c r="AB162" s="138" t="str">
        <f t="shared" si="27"/>
        <v/>
      </c>
      <c r="AC162" s="139" t="str">
        <f t="shared" si="28"/>
        <v/>
      </c>
      <c r="AD162" s="96" t="str">
        <f t="shared" si="29"/>
        <v/>
      </c>
    </row>
    <row r="163" spans="1:30" s="110" customFormat="1" ht="24.95" customHeight="1" x14ac:dyDescent="0.15">
      <c r="A163" s="133">
        <v>159</v>
      </c>
      <c r="B163" s="134">
        <v>3</v>
      </c>
      <c r="C163" s="134" t="s">
        <v>161</v>
      </c>
      <c r="D163" s="135">
        <v>2300</v>
      </c>
      <c r="E163" s="133" t="s">
        <v>314</v>
      </c>
      <c r="F163" s="82" t="s">
        <v>36</v>
      </c>
      <c r="G163" s="82" t="s">
        <v>142</v>
      </c>
      <c r="H163" s="84">
        <v>42</v>
      </c>
      <c r="I163" s="84">
        <v>1</v>
      </c>
      <c r="J163" s="84">
        <v>2</v>
      </c>
      <c r="K163" s="136">
        <f t="shared" si="20"/>
        <v>2</v>
      </c>
      <c r="L163" s="133" t="s">
        <v>3511</v>
      </c>
      <c r="M163" s="162"/>
      <c r="N163" s="162"/>
      <c r="O163" s="163"/>
      <c r="P163" s="164"/>
      <c r="Q163" s="165"/>
      <c r="R163" s="137">
        <f t="shared" si="21"/>
        <v>1</v>
      </c>
      <c r="S163" s="170"/>
      <c r="T163" s="176" t="str">
        <f t="shared" si="22"/>
        <v/>
      </c>
      <c r="U163" s="94">
        <v>10</v>
      </c>
      <c r="V163" s="84">
        <v>310</v>
      </c>
      <c r="W163" s="85">
        <v>10</v>
      </c>
      <c r="X163" s="138">
        <f t="shared" si="23"/>
        <v>2604</v>
      </c>
      <c r="Y163" s="137" t="str">
        <f t="shared" si="24"/>
        <v/>
      </c>
      <c r="Z163" s="138">
        <f t="shared" si="25"/>
        <v>72912</v>
      </c>
      <c r="AA163" s="137" t="str">
        <f t="shared" si="26"/>
        <v/>
      </c>
      <c r="AB163" s="138" t="str">
        <f t="shared" si="27"/>
        <v/>
      </c>
      <c r="AC163" s="139" t="str">
        <f t="shared" si="28"/>
        <v/>
      </c>
      <c r="AD163" s="96" t="str">
        <f t="shared" si="29"/>
        <v/>
      </c>
    </row>
    <row r="164" spans="1:30" s="110" customFormat="1" ht="24.95" customHeight="1" x14ac:dyDescent="0.15">
      <c r="A164" s="133">
        <v>160</v>
      </c>
      <c r="B164" s="134">
        <v>3</v>
      </c>
      <c r="C164" s="134" t="s">
        <v>161</v>
      </c>
      <c r="D164" s="135">
        <v>2300</v>
      </c>
      <c r="E164" s="133" t="s">
        <v>333</v>
      </c>
      <c r="F164" s="82" t="s">
        <v>44</v>
      </c>
      <c r="G164" s="82" t="s">
        <v>180</v>
      </c>
      <c r="H164" s="84">
        <v>40</v>
      </c>
      <c r="I164" s="84">
        <v>2</v>
      </c>
      <c r="J164" s="84">
        <v>1</v>
      </c>
      <c r="K164" s="136">
        <f t="shared" si="20"/>
        <v>2</v>
      </c>
      <c r="L164" s="133" t="s">
        <v>3511</v>
      </c>
      <c r="M164" s="162"/>
      <c r="N164" s="162"/>
      <c r="O164" s="163"/>
      <c r="P164" s="164"/>
      <c r="Q164" s="165"/>
      <c r="R164" s="137">
        <f t="shared" si="21"/>
        <v>2</v>
      </c>
      <c r="S164" s="170"/>
      <c r="T164" s="176" t="str">
        <f t="shared" si="22"/>
        <v/>
      </c>
      <c r="U164" s="94">
        <v>10</v>
      </c>
      <c r="V164" s="84">
        <v>310</v>
      </c>
      <c r="W164" s="85">
        <v>10</v>
      </c>
      <c r="X164" s="138">
        <f t="shared" si="23"/>
        <v>2480</v>
      </c>
      <c r="Y164" s="137" t="str">
        <f t="shared" si="24"/>
        <v/>
      </c>
      <c r="Z164" s="138">
        <f t="shared" si="25"/>
        <v>69440</v>
      </c>
      <c r="AA164" s="137" t="str">
        <f t="shared" si="26"/>
        <v/>
      </c>
      <c r="AB164" s="138" t="str">
        <f t="shared" si="27"/>
        <v/>
      </c>
      <c r="AC164" s="139" t="str">
        <f t="shared" si="28"/>
        <v/>
      </c>
      <c r="AD164" s="96" t="str">
        <f t="shared" si="29"/>
        <v/>
      </c>
    </row>
    <row r="165" spans="1:30" s="110" customFormat="1" ht="24.95" customHeight="1" x14ac:dyDescent="0.15">
      <c r="A165" s="133">
        <v>161</v>
      </c>
      <c r="B165" s="134">
        <v>3</v>
      </c>
      <c r="C165" s="134" t="s">
        <v>162</v>
      </c>
      <c r="D165" s="135">
        <v>2500</v>
      </c>
      <c r="E165" s="133" t="s">
        <v>289</v>
      </c>
      <c r="F165" s="82" t="s">
        <v>36</v>
      </c>
      <c r="G165" s="82" t="s">
        <v>37</v>
      </c>
      <c r="H165" s="84">
        <v>42</v>
      </c>
      <c r="I165" s="84">
        <v>2</v>
      </c>
      <c r="J165" s="84">
        <v>2</v>
      </c>
      <c r="K165" s="136">
        <f t="shared" si="20"/>
        <v>4</v>
      </c>
      <c r="L165" s="133" t="s">
        <v>3511</v>
      </c>
      <c r="M165" s="162"/>
      <c r="N165" s="162"/>
      <c r="O165" s="163"/>
      <c r="P165" s="164"/>
      <c r="Q165" s="165"/>
      <c r="R165" s="137">
        <f t="shared" si="21"/>
        <v>2</v>
      </c>
      <c r="S165" s="170"/>
      <c r="T165" s="176" t="str">
        <f t="shared" si="22"/>
        <v/>
      </c>
      <c r="U165" s="94">
        <v>2</v>
      </c>
      <c r="V165" s="84">
        <v>310</v>
      </c>
      <c r="W165" s="85">
        <v>10</v>
      </c>
      <c r="X165" s="138">
        <f t="shared" si="23"/>
        <v>1041</v>
      </c>
      <c r="Y165" s="137" t="str">
        <f t="shared" si="24"/>
        <v/>
      </c>
      <c r="Z165" s="138">
        <f t="shared" si="25"/>
        <v>29148</v>
      </c>
      <c r="AA165" s="137" t="str">
        <f t="shared" si="26"/>
        <v/>
      </c>
      <c r="AB165" s="138" t="str">
        <f t="shared" si="27"/>
        <v/>
      </c>
      <c r="AC165" s="139" t="str">
        <f t="shared" si="28"/>
        <v/>
      </c>
      <c r="AD165" s="96" t="str">
        <f t="shared" si="29"/>
        <v/>
      </c>
    </row>
    <row r="166" spans="1:30" s="110" customFormat="1" ht="24.95" customHeight="1" x14ac:dyDescent="0.15">
      <c r="A166" s="133">
        <v>162</v>
      </c>
      <c r="B166" s="134">
        <v>3</v>
      </c>
      <c r="C166" s="134" t="s">
        <v>163</v>
      </c>
      <c r="D166" s="135">
        <v>2500</v>
      </c>
      <c r="E166" s="133" t="s">
        <v>289</v>
      </c>
      <c r="F166" s="82" t="s">
        <v>36</v>
      </c>
      <c r="G166" s="82" t="s">
        <v>37</v>
      </c>
      <c r="H166" s="84">
        <v>42</v>
      </c>
      <c r="I166" s="84">
        <v>2</v>
      </c>
      <c r="J166" s="84">
        <v>2</v>
      </c>
      <c r="K166" s="136">
        <f t="shared" si="20"/>
        <v>4</v>
      </c>
      <c r="L166" s="133" t="s">
        <v>3511</v>
      </c>
      <c r="M166" s="162"/>
      <c r="N166" s="162"/>
      <c r="O166" s="163"/>
      <c r="P166" s="164"/>
      <c r="Q166" s="165"/>
      <c r="R166" s="137">
        <f t="shared" si="21"/>
        <v>2</v>
      </c>
      <c r="S166" s="170"/>
      <c r="T166" s="176" t="str">
        <f t="shared" si="22"/>
        <v/>
      </c>
      <c r="U166" s="94">
        <v>2</v>
      </c>
      <c r="V166" s="84">
        <v>310</v>
      </c>
      <c r="W166" s="85">
        <v>10</v>
      </c>
      <c r="X166" s="138">
        <f t="shared" si="23"/>
        <v>1041</v>
      </c>
      <c r="Y166" s="137" t="str">
        <f t="shared" si="24"/>
        <v/>
      </c>
      <c r="Z166" s="138">
        <f t="shared" si="25"/>
        <v>29148</v>
      </c>
      <c r="AA166" s="137" t="str">
        <f t="shared" si="26"/>
        <v/>
      </c>
      <c r="AB166" s="138" t="str">
        <f t="shared" si="27"/>
        <v/>
      </c>
      <c r="AC166" s="139" t="str">
        <f t="shared" si="28"/>
        <v/>
      </c>
      <c r="AD166" s="96" t="str">
        <f t="shared" si="29"/>
        <v/>
      </c>
    </row>
    <row r="167" spans="1:30" s="110" customFormat="1" ht="24.95" customHeight="1" x14ac:dyDescent="0.15">
      <c r="A167" s="133">
        <v>163</v>
      </c>
      <c r="B167" s="134">
        <v>3</v>
      </c>
      <c r="C167" s="134" t="s">
        <v>163</v>
      </c>
      <c r="D167" s="135">
        <v>2500</v>
      </c>
      <c r="E167" s="133" t="s">
        <v>291</v>
      </c>
      <c r="F167" s="82" t="s">
        <v>24</v>
      </c>
      <c r="G167" s="82" t="s">
        <v>85</v>
      </c>
      <c r="H167" s="84">
        <v>42</v>
      </c>
      <c r="I167" s="84">
        <v>4</v>
      </c>
      <c r="J167" s="84">
        <v>1</v>
      </c>
      <c r="K167" s="136">
        <f t="shared" si="20"/>
        <v>4</v>
      </c>
      <c r="L167" s="133" t="s">
        <v>3511</v>
      </c>
      <c r="M167" s="162"/>
      <c r="N167" s="162"/>
      <c r="O167" s="163"/>
      <c r="P167" s="164"/>
      <c r="Q167" s="165"/>
      <c r="R167" s="137">
        <f t="shared" si="21"/>
        <v>4</v>
      </c>
      <c r="S167" s="170"/>
      <c r="T167" s="176" t="str">
        <f t="shared" si="22"/>
        <v/>
      </c>
      <c r="U167" s="94">
        <v>2</v>
      </c>
      <c r="V167" s="84">
        <v>310</v>
      </c>
      <c r="W167" s="85">
        <v>10</v>
      </c>
      <c r="X167" s="138">
        <f t="shared" si="23"/>
        <v>1041</v>
      </c>
      <c r="Y167" s="137" t="str">
        <f t="shared" si="24"/>
        <v/>
      </c>
      <c r="Z167" s="138">
        <f t="shared" si="25"/>
        <v>29148</v>
      </c>
      <c r="AA167" s="137" t="str">
        <f t="shared" si="26"/>
        <v/>
      </c>
      <c r="AB167" s="138" t="str">
        <f t="shared" si="27"/>
        <v/>
      </c>
      <c r="AC167" s="139" t="str">
        <f t="shared" si="28"/>
        <v/>
      </c>
      <c r="AD167" s="96" t="str">
        <f t="shared" si="29"/>
        <v/>
      </c>
    </row>
    <row r="168" spans="1:30" s="110" customFormat="1" ht="24.95" customHeight="1" x14ac:dyDescent="0.15">
      <c r="A168" s="133">
        <v>164</v>
      </c>
      <c r="B168" s="134">
        <v>3</v>
      </c>
      <c r="C168" s="134" t="s">
        <v>164</v>
      </c>
      <c r="D168" s="135">
        <v>2500</v>
      </c>
      <c r="E168" s="133" t="s">
        <v>314</v>
      </c>
      <c r="F168" s="82" t="s">
        <v>36</v>
      </c>
      <c r="G168" s="82" t="s">
        <v>142</v>
      </c>
      <c r="H168" s="84">
        <v>42</v>
      </c>
      <c r="I168" s="84">
        <v>2</v>
      </c>
      <c r="J168" s="84">
        <v>2</v>
      </c>
      <c r="K168" s="136">
        <f t="shared" si="20"/>
        <v>4</v>
      </c>
      <c r="L168" s="133" t="s">
        <v>3511</v>
      </c>
      <c r="M168" s="162"/>
      <c r="N168" s="162"/>
      <c r="O168" s="163"/>
      <c r="P168" s="164"/>
      <c r="Q168" s="165"/>
      <c r="R168" s="137">
        <f t="shared" si="21"/>
        <v>2</v>
      </c>
      <c r="S168" s="170"/>
      <c r="T168" s="176" t="str">
        <f t="shared" si="22"/>
        <v/>
      </c>
      <c r="U168" s="94">
        <v>10</v>
      </c>
      <c r="V168" s="84">
        <v>310</v>
      </c>
      <c r="W168" s="85">
        <v>10</v>
      </c>
      <c r="X168" s="138">
        <f t="shared" si="23"/>
        <v>5208</v>
      </c>
      <c r="Y168" s="137" t="str">
        <f t="shared" si="24"/>
        <v/>
      </c>
      <c r="Z168" s="138">
        <f t="shared" si="25"/>
        <v>145824</v>
      </c>
      <c r="AA168" s="137" t="str">
        <f t="shared" si="26"/>
        <v/>
      </c>
      <c r="AB168" s="138" t="str">
        <f t="shared" si="27"/>
        <v/>
      </c>
      <c r="AC168" s="139" t="str">
        <f t="shared" si="28"/>
        <v/>
      </c>
      <c r="AD168" s="96" t="str">
        <f t="shared" si="29"/>
        <v/>
      </c>
    </row>
    <row r="169" spans="1:30" s="110" customFormat="1" ht="24.95" customHeight="1" x14ac:dyDescent="0.15">
      <c r="A169" s="133">
        <v>165</v>
      </c>
      <c r="B169" s="134">
        <v>3</v>
      </c>
      <c r="C169" s="134" t="s">
        <v>164</v>
      </c>
      <c r="D169" s="135">
        <v>2500</v>
      </c>
      <c r="E169" s="133" t="s">
        <v>333</v>
      </c>
      <c r="F169" s="82" t="s">
        <v>44</v>
      </c>
      <c r="G169" s="82" t="s">
        <v>180</v>
      </c>
      <c r="H169" s="84">
        <v>40</v>
      </c>
      <c r="I169" s="84">
        <v>2</v>
      </c>
      <c r="J169" s="84">
        <v>1</v>
      </c>
      <c r="K169" s="136">
        <f t="shared" si="20"/>
        <v>2</v>
      </c>
      <c r="L169" s="133" t="s">
        <v>3511</v>
      </c>
      <c r="M169" s="162"/>
      <c r="N169" s="162"/>
      <c r="O169" s="163"/>
      <c r="P169" s="164"/>
      <c r="Q169" s="165"/>
      <c r="R169" s="137">
        <f t="shared" si="21"/>
        <v>2</v>
      </c>
      <c r="S169" s="170"/>
      <c r="T169" s="176" t="str">
        <f t="shared" si="22"/>
        <v/>
      </c>
      <c r="U169" s="94">
        <v>10</v>
      </c>
      <c r="V169" s="84">
        <v>310</v>
      </c>
      <c r="W169" s="85">
        <v>10</v>
      </c>
      <c r="X169" s="138">
        <f t="shared" si="23"/>
        <v>2480</v>
      </c>
      <c r="Y169" s="137" t="str">
        <f t="shared" si="24"/>
        <v/>
      </c>
      <c r="Z169" s="138">
        <f t="shared" si="25"/>
        <v>69440</v>
      </c>
      <c r="AA169" s="137" t="str">
        <f t="shared" si="26"/>
        <v/>
      </c>
      <c r="AB169" s="138" t="str">
        <f t="shared" si="27"/>
        <v/>
      </c>
      <c r="AC169" s="139" t="str">
        <f t="shared" si="28"/>
        <v/>
      </c>
      <c r="AD169" s="96" t="str">
        <f t="shared" si="29"/>
        <v/>
      </c>
    </row>
    <row r="170" spans="1:30" s="110" customFormat="1" ht="24.95" customHeight="1" x14ac:dyDescent="0.15">
      <c r="A170" s="133">
        <v>166</v>
      </c>
      <c r="B170" s="134">
        <v>3</v>
      </c>
      <c r="C170" s="134" t="s">
        <v>165</v>
      </c>
      <c r="D170" s="135">
        <v>2500</v>
      </c>
      <c r="E170" s="133" t="s">
        <v>314</v>
      </c>
      <c r="F170" s="82" t="s">
        <v>36</v>
      </c>
      <c r="G170" s="82" t="s">
        <v>142</v>
      </c>
      <c r="H170" s="84">
        <v>42</v>
      </c>
      <c r="I170" s="84">
        <v>1</v>
      </c>
      <c r="J170" s="84">
        <v>2</v>
      </c>
      <c r="K170" s="136">
        <f t="shared" si="20"/>
        <v>2</v>
      </c>
      <c r="L170" s="133" t="s">
        <v>3511</v>
      </c>
      <c r="M170" s="162"/>
      <c r="N170" s="162"/>
      <c r="O170" s="163"/>
      <c r="P170" s="164"/>
      <c r="Q170" s="165"/>
      <c r="R170" s="137">
        <f t="shared" si="21"/>
        <v>1</v>
      </c>
      <c r="S170" s="170"/>
      <c r="T170" s="176" t="str">
        <f t="shared" si="22"/>
        <v/>
      </c>
      <c r="U170" s="94">
        <v>10</v>
      </c>
      <c r="V170" s="84">
        <v>310</v>
      </c>
      <c r="W170" s="85">
        <v>10</v>
      </c>
      <c r="X170" s="138">
        <f t="shared" si="23"/>
        <v>2604</v>
      </c>
      <c r="Y170" s="137" t="str">
        <f t="shared" si="24"/>
        <v/>
      </c>
      <c r="Z170" s="138">
        <f t="shared" si="25"/>
        <v>72912</v>
      </c>
      <c r="AA170" s="137" t="str">
        <f t="shared" si="26"/>
        <v/>
      </c>
      <c r="AB170" s="138" t="str">
        <f t="shared" si="27"/>
        <v/>
      </c>
      <c r="AC170" s="139" t="str">
        <f t="shared" si="28"/>
        <v/>
      </c>
      <c r="AD170" s="96" t="str">
        <f t="shared" si="29"/>
        <v/>
      </c>
    </row>
    <row r="171" spans="1:30" s="110" customFormat="1" ht="24.95" customHeight="1" x14ac:dyDescent="0.15">
      <c r="A171" s="133">
        <v>167</v>
      </c>
      <c r="B171" s="134">
        <v>3</v>
      </c>
      <c r="C171" s="134" t="s">
        <v>165</v>
      </c>
      <c r="D171" s="135">
        <v>2500</v>
      </c>
      <c r="E171" s="133" t="s">
        <v>333</v>
      </c>
      <c r="F171" s="82" t="s">
        <v>44</v>
      </c>
      <c r="G171" s="82" t="s">
        <v>180</v>
      </c>
      <c r="H171" s="84">
        <v>40</v>
      </c>
      <c r="I171" s="84">
        <v>2</v>
      </c>
      <c r="J171" s="84">
        <v>1</v>
      </c>
      <c r="K171" s="136">
        <f t="shared" si="20"/>
        <v>2</v>
      </c>
      <c r="L171" s="133" t="s">
        <v>3511</v>
      </c>
      <c r="M171" s="162"/>
      <c r="N171" s="162"/>
      <c r="O171" s="163"/>
      <c r="P171" s="164"/>
      <c r="Q171" s="165"/>
      <c r="R171" s="137">
        <f t="shared" si="21"/>
        <v>2</v>
      </c>
      <c r="S171" s="170"/>
      <c r="T171" s="176" t="str">
        <f t="shared" si="22"/>
        <v/>
      </c>
      <c r="U171" s="94">
        <v>10</v>
      </c>
      <c r="V171" s="84">
        <v>310</v>
      </c>
      <c r="W171" s="85">
        <v>10</v>
      </c>
      <c r="X171" s="138">
        <f t="shared" si="23"/>
        <v>2480</v>
      </c>
      <c r="Y171" s="137" t="str">
        <f t="shared" si="24"/>
        <v/>
      </c>
      <c r="Z171" s="138">
        <f t="shared" si="25"/>
        <v>69440</v>
      </c>
      <c r="AA171" s="137" t="str">
        <f t="shared" si="26"/>
        <v/>
      </c>
      <c r="AB171" s="138" t="str">
        <f t="shared" si="27"/>
        <v/>
      </c>
      <c r="AC171" s="139" t="str">
        <f t="shared" si="28"/>
        <v/>
      </c>
      <c r="AD171" s="96" t="str">
        <f t="shared" si="29"/>
        <v/>
      </c>
    </row>
    <row r="172" spans="1:30" s="110" customFormat="1" ht="24.95" customHeight="1" x14ac:dyDescent="0.15">
      <c r="A172" s="133">
        <v>168</v>
      </c>
      <c r="B172" s="134">
        <v>3</v>
      </c>
      <c r="C172" s="134" t="s">
        <v>166</v>
      </c>
      <c r="D172" s="135">
        <v>2600</v>
      </c>
      <c r="E172" s="133" t="s">
        <v>299</v>
      </c>
      <c r="F172" s="82" t="s">
        <v>68</v>
      </c>
      <c r="G172" s="82" t="s">
        <v>69</v>
      </c>
      <c r="H172" s="84">
        <v>80</v>
      </c>
      <c r="I172" s="84">
        <v>7</v>
      </c>
      <c r="J172" s="84">
        <v>1</v>
      </c>
      <c r="K172" s="136">
        <f t="shared" si="20"/>
        <v>7</v>
      </c>
      <c r="L172" s="133" t="s">
        <v>3511</v>
      </c>
      <c r="M172" s="162"/>
      <c r="N172" s="162"/>
      <c r="O172" s="163"/>
      <c r="P172" s="164"/>
      <c r="Q172" s="165"/>
      <c r="R172" s="137">
        <f t="shared" si="21"/>
        <v>7</v>
      </c>
      <c r="S172" s="170"/>
      <c r="T172" s="176" t="str">
        <f t="shared" si="22"/>
        <v/>
      </c>
      <c r="U172" s="94">
        <v>10</v>
      </c>
      <c r="V172" s="84">
        <v>310</v>
      </c>
      <c r="W172" s="85">
        <v>10</v>
      </c>
      <c r="X172" s="138">
        <f t="shared" si="23"/>
        <v>17360</v>
      </c>
      <c r="Y172" s="137" t="str">
        <f t="shared" si="24"/>
        <v/>
      </c>
      <c r="Z172" s="138">
        <f t="shared" si="25"/>
        <v>486080</v>
      </c>
      <c r="AA172" s="137" t="str">
        <f t="shared" si="26"/>
        <v/>
      </c>
      <c r="AB172" s="138" t="str">
        <f t="shared" si="27"/>
        <v/>
      </c>
      <c r="AC172" s="139" t="str">
        <f t="shared" si="28"/>
        <v/>
      </c>
      <c r="AD172" s="96" t="str">
        <f t="shared" si="29"/>
        <v/>
      </c>
    </row>
    <row r="173" spans="1:30" s="110" customFormat="1" ht="24.95" customHeight="1" x14ac:dyDescent="0.15">
      <c r="A173" s="133">
        <v>169</v>
      </c>
      <c r="B173" s="134">
        <v>3</v>
      </c>
      <c r="C173" s="134" t="s">
        <v>167</v>
      </c>
      <c r="D173" s="135"/>
      <c r="E173" s="133" t="s">
        <v>293</v>
      </c>
      <c r="F173" s="82" t="s">
        <v>24</v>
      </c>
      <c r="G173" s="82" t="s">
        <v>49</v>
      </c>
      <c r="H173" s="84">
        <v>42</v>
      </c>
      <c r="I173" s="84">
        <v>2</v>
      </c>
      <c r="J173" s="84">
        <v>1</v>
      </c>
      <c r="K173" s="136">
        <f t="shared" si="20"/>
        <v>2</v>
      </c>
      <c r="L173" s="133" t="s">
        <v>3511</v>
      </c>
      <c r="M173" s="162"/>
      <c r="N173" s="162"/>
      <c r="O173" s="163"/>
      <c r="P173" s="164"/>
      <c r="Q173" s="165"/>
      <c r="R173" s="137">
        <f t="shared" si="21"/>
        <v>2</v>
      </c>
      <c r="S173" s="170"/>
      <c r="T173" s="176" t="str">
        <f t="shared" si="22"/>
        <v/>
      </c>
      <c r="U173" s="94">
        <v>10</v>
      </c>
      <c r="V173" s="84">
        <v>310</v>
      </c>
      <c r="W173" s="85">
        <v>10</v>
      </c>
      <c r="X173" s="138">
        <f t="shared" si="23"/>
        <v>2604</v>
      </c>
      <c r="Y173" s="137" t="str">
        <f t="shared" si="24"/>
        <v/>
      </c>
      <c r="Z173" s="138">
        <f t="shared" si="25"/>
        <v>72912</v>
      </c>
      <c r="AA173" s="137" t="str">
        <f t="shared" si="26"/>
        <v/>
      </c>
      <c r="AB173" s="138" t="str">
        <f t="shared" si="27"/>
        <v/>
      </c>
      <c r="AC173" s="139" t="str">
        <f t="shared" si="28"/>
        <v/>
      </c>
      <c r="AD173" s="96" t="str">
        <f t="shared" si="29"/>
        <v/>
      </c>
    </row>
    <row r="174" spans="1:30" s="110" customFormat="1" ht="24.95" customHeight="1" x14ac:dyDescent="0.15">
      <c r="A174" s="133">
        <v>170</v>
      </c>
      <c r="B174" s="134">
        <v>3</v>
      </c>
      <c r="C174" s="134" t="s">
        <v>168</v>
      </c>
      <c r="D174" s="135">
        <v>2700</v>
      </c>
      <c r="E174" s="133" t="s">
        <v>296</v>
      </c>
      <c r="F174" s="82" t="s">
        <v>60</v>
      </c>
      <c r="G174" s="82" t="s">
        <v>61</v>
      </c>
      <c r="H174" s="84">
        <v>42</v>
      </c>
      <c r="I174" s="84">
        <v>4</v>
      </c>
      <c r="J174" s="84">
        <v>4</v>
      </c>
      <c r="K174" s="136">
        <f t="shared" si="20"/>
        <v>16</v>
      </c>
      <c r="L174" s="133" t="s">
        <v>3511</v>
      </c>
      <c r="M174" s="162"/>
      <c r="N174" s="162"/>
      <c r="O174" s="163"/>
      <c r="P174" s="164"/>
      <c r="Q174" s="165"/>
      <c r="R174" s="137">
        <f t="shared" si="21"/>
        <v>4</v>
      </c>
      <c r="S174" s="170"/>
      <c r="T174" s="176" t="str">
        <f t="shared" si="22"/>
        <v/>
      </c>
      <c r="U174" s="94">
        <v>10</v>
      </c>
      <c r="V174" s="84">
        <v>310</v>
      </c>
      <c r="W174" s="85">
        <v>10</v>
      </c>
      <c r="X174" s="138">
        <f t="shared" si="23"/>
        <v>20832</v>
      </c>
      <c r="Y174" s="137" t="str">
        <f t="shared" si="24"/>
        <v/>
      </c>
      <c r="Z174" s="138">
        <f t="shared" si="25"/>
        <v>583296</v>
      </c>
      <c r="AA174" s="137" t="str">
        <f t="shared" si="26"/>
        <v/>
      </c>
      <c r="AB174" s="138" t="str">
        <f t="shared" si="27"/>
        <v/>
      </c>
      <c r="AC174" s="139" t="str">
        <f t="shared" si="28"/>
        <v/>
      </c>
      <c r="AD174" s="96" t="str">
        <f t="shared" si="29"/>
        <v/>
      </c>
    </row>
    <row r="175" spans="1:30" s="110" customFormat="1" ht="24.95" customHeight="1" x14ac:dyDescent="0.15">
      <c r="A175" s="133">
        <v>171</v>
      </c>
      <c r="B175" s="134">
        <v>3</v>
      </c>
      <c r="C175" s="134" t="s">
        <v>168</v>
      </c>
      <c r="D175" s="135">
        <v>2700</v>
      </c>
      <c r="E175" s="133" t="s">
        <v>297</v>
      </c>
      <c r="F175" s="82" t="s">
        <v>62</v>
      </c>
      <c r="G175" s="82" t="s">
        <v>63</v>
      </c>
      <c r="H175" s="84">
        <v>42</v>
      </c>
      <c r="I175" s="84">
        <v>4</v>
      </c>
      <c r="J175" s="84">
        <v>4</v>
      </c>
      <c r="K175" s="136">
        <f t="shared" si="20"/>
        <v>16</v>
      </c>
      <c r="L175" s="133" t="s">
        <v>3511</v>
      </c>
      <c r="M175" s="162"/>
      <c r="N175" s="162"/>
      <c r="O175" s="163"/>
      <c r="P175" s="164"/>
      <c r="Q175" s="165"/>
      <c r="R175" s="137">
        <f t="shared" si="21"/>
        <v>4</v>
      </c>
      <c r="S175" s="170"/>
      <c r="T175" s="176" t="str">
        <f t="shared" si="22"/>
        <v/>
      </c>
      <c r="U175" s="94">
        <v>10</v>
      </c>
      <c r="V175" s="84">
        <v>310</v>
      </c>
      <c r="W175" s="85">
        <v>10</v>
      </c>
      <c r="X175" s="138">
        <f t="shared" si="23"/>
        <v>20832</v>
      </c>
      <c r="Y175" s="137" t="str">
        <f t="shared" si="24"/>
        <v/>
      </c>
      <c r="Z175" s="138">
        <f t="shared" si="25"/>
        <v>583296</v>
      </c>
      <c r="AA175" s="137" t="str">
        <f t="shared" si="26"/>
        <v/>
      </c>
      <c r="AB175" s="138" t="str">
        <f t="shared" si="27"/>
        <v/>
      </c>
      <c r="AC175" s="139" t="str">
        <f t="shared" si="28"/>
        <v/>
      </c>
      <c r="AD175" s="96" t="str">
        <f t="shared" si="29"/>
        <v/>
      </c>
    </row>
    <row r="176" spans="1:30" s="110" customFormat="1" ht="24.95" customHeight="1" x14ac:dyDescent="0.15">
      <c r="A176" s="133">
        <v>172</v>
      </c>
      <c r="B176" s="134">
        <v>3</v>
      </c>
      <c r="C176" s="134" t="s">
        <v>169</v>
      </c>
      <c r="D176" s="135">
        <v>2700</v>
      </c>
      <c r="E176" s="133" t="s">
        <v>296</v>
      </c>
      <c r="F176" s="82" t="s">
        <v>60</v>
      </c>
      <c r="G176" s="82" t="s">
        <v>61</v>
      </c>
      <c r="H176" s="84">
        <v>42</v>
      </c>
      <c r="I176" s="84">
        <v>4</v>
      </c>
      <c r="J176" s="84">
        <v>4</v>
      </c>
      <c r="K176" s="136">
        <f t="shared" si="20"/>
        <v>16</v>
      </c>
      <c r="L176" s="133" t="s">
        <v>3511</v>
      </c>
      <c r="M176" s="162"/>
      <c r="N176" s="162"/>
      <c r="O176" s="163"/>
      <c r="P176" s="164"/>
      <c r="Q176" s="165"/>
      <c r="R176" s="137">
        <f t="shared" si="21"/>
        <v>4</v>
      </c>
      <c r="S176" s="170"/>
      <c r="T176" s="176" t="str">
        <f t="shared" si="22"/>
        <v/>
      </c>
      <c r="U176" s="94">
        <v>10</v>
      </c>
      <c r="V176" s="84">
        <v>310</v>
      </c>
      <c r="W176" s="85">
        <v>10</v>
      </c>
      <c r="X176" s="138">
        <f t="shared" si="23"/>
        <v>20832</v>
      </c>
      <c r="Y176" s="137" t="str">
        <f t="shared" si="24"/>
        <v/>
      </c>
      <c r="Z176" s="138">
        <f t="shared" si="25"/>
        <v>583296</v>
      </c>
      <c r="AA176" s="137" t="str">
        <f t="shared" si="26"/>
        <v/>
      </c>
      <c r="AB176" s="138" t="str">
        <f t="shared" si="27"/>
        <v/>
      </c>
      <c r="AC176" s="139" t="str">
        <f t="shared" si="28"/>
        <v/>
      </c>
      <c r="AD176" s="96" t="str">
        <f t="shared" si="29"/>
        <v/>
      </c>
    </row>
    <row r="177" spans="1:30" s="110" customFormat="1" ht="24.95" customHeight="1" x14ac:dyDescent="0.15">
      <c r="A177" s="133">
        <v>173</v>
      </c>
      <c r="B177" s="134">
        <v>3</v>
      </c>
      <c r="C177" s="134" t="s">
        <v>169</v>
      </c>
      <c r="D177" s="135">
        <v>2700</v>
      </c>
      <c r="E177" s="133" t="s">
        <v>297</v>
      </c>
      <c r="F177" s="82" t="s">
        <v>62</v>
      </c>
      <c r="G177" s="82" t="s">
        <v>63</v>
      </c>
      <c r="H177" s="84">
        <v>42</v>
      </c>
      <c r="I177" s="84">
        <v>4</v>
      </c>
      <c r="J177" s="84">
        <v>4</v>
      </c>
      <c r="K177" s="136">
        <f t="shared" si="20"/>
        <v>16</v>
      </c>
      <c r="L177" s="133" t="s">
        <v>3511</v>
      </c>
      <c r="M177" s="162"/>
      <c r="N177" s="162"/>
      <c r="O177" s="163"/>
      <c r="P177" s="164"/>
      <c r="Q177" s="165"/>
      <c r="R177" s="137">
        <f t="shared" si="21"/>
        <v>4</v>
      </c>
      <c r="S177" s="170"/>
      <c r="T177" s="176" t="str">
        <f t="shared" si="22"/>
        <v/>
      </c>
      <c r="U177" s="94">
        <v>10</v>
      </c>
      <c r="V177" s="84">
        <v>310</v>
      </c>
      <c r="W177" s="85">
        <v>10</v>
      </c>
      <c r="X177" s="138">
        <f t="shared" si="23"/>
        <v>20832</v>
      </c>
      <c r="Y177" s="137" t="str">
        <f t="shared" si="24"/>
        <v/>
      </c>
      <c r="Z177" s="138">
        <f t="shared" si="25"/>
        <v>583296</v>
      </c>
      <c r="AA177" s="137" t="str">
        <f t="shared" si="26"/>
        <v/>
      </c>
      <c r="AB177" s="138" t="str">
        <f t="shared" si="27"/>
        <v/>
      </c>
      <c r="AC177" s="139" t="str">
        <f t="shared" si="28"/>
        <v/>
      </c>
      <c r="AD177" s="96" t="str">
        <f t="shared" si="29"/>
        <v/>
      </c>
    </row>
    <row r="178" spans="1:30" s="110" customFormat="1" ht="24.95" customHeight="1" x14ac:dyDescent="0.15">
      <c r="A178" s="133">
        <v>174</v>
      </c>
      <c r="B178" s="134">
        <v>3</v>
      </c>
      <c r="C178" s="134" t="s">
        <v>170</v>
      </c>
      <c r="D178" s="135">
        <v>2550</v>
      </c>
      <c r="E178" s="133" t="s">
        <v>334</v>
      </c>
      <c r="F178" s="82" t="s">
        <v>36</v>
      </c>
      <c r="G178" s="82" t="s">
        <v>79</v>
      </c>
      <c r="H178" s="84">
        <v>42</v>
      </c>
      <c r="I178" s="84">
        <v>4</v>
      </c>
      <c r="J178" s="84">
        <v>2</v>
      </c>
      <c r="K178" s="136">
        <f t="shared" si="20"/>
        <v>8</v>
      </c>
      <c r="L178" s="133" t="s">
        <v>3511</v>
      </c>
      <c r="M178" s="162"/>
      <c r="N178" s="162"/>
      <c r="O178" s="163"/>
      <c r="P178" s="164"/>
      <c r="Q178" s="165"/>
      <c r="R178" s="137">
        <f t="shared" si="21"/>
        <v>4</v>
      </c>
      <c r="S178" s="170"/>
      <c r="T178" s="176" t="str">
        <f t="shared" si="22"/>
        <v/>
      </c>
      <c r="U178" s="94">
        <v>10</v>
      </c>
      <c r="V178" s="84">
        <v>310</v>
      </c>
      <c r="W178" s="85">
        <v>10</v>
      </c>
      <c r="X178" s="138">
        <f t="shared" si="23"/>
        <v>10416</v>
      </c>
      <c r="Y178" s="137" t="str">
        <f t="shared" si="24"/>
        <v/>
      </c>
      <c r="Z178" s="138">
        <f t="shared" si="25"/>
        <v>291648</v>
      </c>
      <c r="AA178" s="137" t="str">
        <f t="shared" si="26"/>
        <v/>
      </c>
      <c r="AB178" s="138" t="str">
        <f t="shared" si="27"/>
        <v/>
      </c>
      <c r="AC178" s="139" t="str">
        <f t="shared" si="28"/>
        <v/>
      </c>
      <c r="AD178" s="96" t="str">
        <f t="shared" si="29"/>
        <v/>
      </c>
    </row>
    <row r="179" spans="1:30" s="110" customFormat="1" ht="24.95" customHeight="1" x14ac:dyDescent="0.15">
      <c r="A179" s="133">
        <v>175</v>
      </c>
      <c r="B179" s="134">
        <v>3</v>
      </c>
      <c r="C179" s="134" t="s">
        <v>170</v>
      </c>
      <c r="D179" s="135">
        <v>2550</v>
      </c>
      <c r="E179" s="133" t="s">
        <v>335</v>
      </c>
      <c r="F179" s="82" t="s">
        <v>181</v>
      </c>
      <c r="G179" s="82" t="s">
        <v>108</v>
      </c>
      <c r="H179" s="84" t="s">
        <v>46</v>
      </c>
      <c r="I179" s="84">
        <v>3</v>
      </c>
      <c r="J179" s="84">
        <v>1</v>
      </c>
      <c r="K179" s="136">
        <f t="shared" si="20"/>
        <v>3</v>
      </c>
      <c r="L179" s="133" t="s">
        <v>3511</v>
      </c>
      <c r="M179" s="162"/>
      <c r="N179" s="162"/>
      <c r="O179" s="163"/>
      <c r="P179" s="164"/>
      <c r="Q179" s="165"/>
      <c r="R179" s="137">
        <f t="shared" si="21"/>
        <v>3</v>
      </c>
      <c r="S179" s="170"/>
      <c r="T179" s="176" t="str">
        <f t="shared" si="22"/>
        <v/>
      </c>
      <c r="U179" s="94" t="s">
        <v>213</v>
      </c>
      <c r="V179" s="84" t="s">
        <v>213</v>
      </c>
      <c r="W179" s="85" t="s">
        <v>213</v>
      </c>
      <c r="X179" s="138" t="str">
        <f t="shared" si="23"/>
        <v>-</v>
      </c>
      <c r="Y179" s="137" t="str">
        <f t="shared" si="24"/>
        <v/>
      </c>
      <c r="Z179" s="138" t="str">
        <f t="shared" si="25"/>
        <v>-</v>
      </c>
      <c r="AA179" s="137" t="str">
        <f t="shared" si="26"/>
        <v/>
      </c>
      <c r="AB179" s="138" t="str">
        <f t="shared" si="27"/>
        <v/>
      </c>
      <c r="AC179" s="139" t="str">
        <f t="shared" si="28"/>
        <v/>
      </c>
      <c r="AD179" s="96" t="str">
        <f t="shared" si="29"/>
        <v/>
      </c>
    </row>
    <row r="180" spans="1:30" s="110" customFormat="1" ht="24.95" customHeight="1" x14ac:dyDescent="0.15">
      <c r="A180" s="133">
        <v>176</v>
      </c>
      <c r="B180" s="134">
        <v>3</v>
      </c>
      <c r="C180" s="134" t="s">
        <v>170</v>
      </c>
      <c r="D180" s="135">
        <v>2550</v>
      </c>
      <c r="E180" s="133" t="s">
        <v>336</v>
      </c>
      <c r="F180" s="82" t="s">
        <v>113</v>
      </c>
      <c r="G180" s="82" t="s">
        <v>182</v>
      </c>
      <c r="H180" s="84">
        <v>22</v>
      </c>
      <c r="I180" s="84">
        <v>2</v>
      </c>
      <c r="J180" s="84">
        <v>1</v>
      </c>
      <c r="K180" s="136">
        <f t="shared" si="20"/>
        <v>2</v>
      </c>
      <c r="L180" s="133" t="s">
        <v>3511</v>
      </c>
      <c r="M180" s="162"/>
      <c r="N180" s="162"/>
      <c r="O180" s="163"/>
      <c r="P180" s="164"/>
      <c r="Q180" s="165"/>
      <c r="R180" s="137">
        <f t="shared" si="21"/>
        <v>2</v>
      </c>
      <c r="S180" s="170"/>
      <c r="T180" s="176" t="str">
        <f t="shared" si="22"/>
        <v/>
      </c>
      <c r="U180" s="94">
        <v>10</v>
      </c>
      <c r="V180" s="84">
        <v>310</v>
      </c>
      <c r="W180" s="85">
        <v>10</v>
      </c>
      <c r="X180" s="138">
        <f t="shared" si="23"/>
        <v>1364</v>
      </c>
      <c r="Y180" s="137" t="str">
        <f t="shared" si="24"/>
        <v/>
      </c>
      <c r="Z180" s="138">
        <f t="shared" si="25"/>
        <v>38192</v>
      </c>
      <c r="AA180" s="137" t="str">
        <f t="shared" si="26"/>
        <v/>
      </c>
      <c r="AB180" s="138" t="str">
        <f t="shared" si="27"/>
        <v/>
      </c>
      <c r="AC180" s="139" t="str">
        <f t="shared" si="28"/>
        <v/>
      </c>
      <c r="AD180" s="96" t="str">
        <f t="shared" si="29"/>
        <v/>
      </c>
    </row>
    <row r="181" spans="1:30" s="110" customFormat="1" ht="24.95" customHeight="1" x14ac:dyDescent="0.15">
      <c r="A181" s="133">
        <v>177</v>
      </c>
      <c r="B181" s="134">
        <v>3</v>
      </c>
      <c r="C181" s="134" t="s">
        <v>170</v>
      </c>
      <c r="D181" s="135">
        <v>2550</v>
      </c>
      <c r="E181" s="133" t="s">
        <v>337</v>
      </c>
      <c r="F181" s="82" t="s">
        <v>44</v>
      </c>
      <c r="G181" s="82" t="s">
        <v>75</v>
      </c>
      <c r="H181" s="84">
        <v>40</v>
      </c>
      <c r="I181" s="84">
        <v>6</v>
      </c>
      <c r="J181" s="84">
        <v>21</v>
      </c>
      <c r="K181" s="136">
        <f t="shared" si="20"/>
        <v>126</v>
      </c>
      <c r="L181" s="133" t="s">
        <v>3511</v>
      </c>
      <c r="M181" s="162"/>
      <c r="N181" s="162"/>
      <c r="O181" s="163"/>
      <c r="P181" s="164"/>
      <c r="Q181" s="165"/>
      <c r="R181" s="137">
        <f t="shared" si="21"/>
        <v>6</v>
      </c>
      <c r="S181" s="170"/>
      <c r="T181" s="176" t="str">
        <f t="shared" si="22"/>
        <v/>
      </c>
      <c r="U181" s="94">
        <v>10</v>
      </c>
      <c r="V181" s="84">
        <v>310</v>
      </c>
      <c r="W181" s="85">
        <v>10</v>
      </c>
      <c r="X181" s="138">
        <f t="shared" si="23"/>
        <v>156240</v>
      </c>
      <c r="Y181" s="137" t="str">
        <f t="shared" si="24"/>
        <v/>
      </c>
      <c r="Z181" s="138">
        <f t="shared" si="25"/>
        <v>4374720</v>
      </c>
      <c r="AA181" s="137" t="str">
        <f t="shared" si="26"/>
        <v/>
      </c>
      <c r="AB181" s="138" t="str">
        <f t="shared" si="27"/>
        <v/>
      </c>
      <c r="AC181" s="139" t="str">
        <f t="shared" si="28"/>
        <v/>
      </c>
      <c r="AD181" s="96" t="str">
        <f t="shared" si="29"/>
        <v/>
      </c>
    </row>
    <row r="182" spans="1:30" s="110" customFormat="1" ht="24.95" customHeight="1" x14ac:dyDescent="0.15">
      <c r="A182" s="133">
        <v>178</v>
      </c>
      <c r="B182" s="134">
        <v>3</v>
      </c>
      <c r="C182" s="134" t="s">
        <v>170</v>
      </c>
      <c r="D182" s="135">
        <v>2550</v>
      </c>
      <c r="E182" s="133" t="s">
        <v>338</v>
      </c>
      <c r="F182" s="82" t="s">
        <v>44</v>
      </c>
      <c r="G182" s="82" t="s">
        <v>45</v>
      </c>
      <c r="H182" s="84" t="s">
        <v>46</v>
      </c>
      <c r="I182" s="84">
        <v>4</v>
      </c>
      <c r="J182" s="84">
        <v>1</v>
      </c>
      <c r="K182" s="136">
        <f t="shared" si="20"/>
        <v>4</v>
      </c>
      <c r="L182" s="133" t="s">
        <v>3511</v>
      </c>
      <c r="M182" s="162"/>
      <c r="N182" s="162"/>
      <c r="O182" s="163"/>
      <c r="P182" s="164"/>
      <c r="Q182" s="165"/>
      <c r="R182" s="137">
        <f t="shared" si="21"/>
        <v>4</v>
      </c>
      <c r="S182" s="170"/>
      <c r="T182" s="176" t="str">
        <f t="shared" si="22"/>
        <v/>
      </c>
      <c r="U182" s="94" t="s">
        <v>213</v>
      </c>
      <c r="V182" s="84" t="s">
        <v>213</v>
      </c>
      <c r="W182" s="85" t="s">
        <v>213</v>
      </c>
      <c r="X182" s="138" t="str">
        <f t="shared" si="23"/>
        <v>-</v>
      </c>
      <c r="Y182" s="137" t="str">
        <f t="shared" si="24"/>
        <v/>
      </c>
      <c r="Z182" s="138" t="str">
        <f t="shared" si="25"/>
        <v>-</v>
      </c>
      <c r="AA182" s="137" t="str">
        <f t="shared" si="26"/>
        <v/>
      </c>
      <c r="AB182" s="138" t="str">
        <f t="shared" si="27"/>
        <v/>
      </c>
      <c r="AC182" s="139" t="str">
        <f t="shared" si="28"/>
        <v/>
      </c>
      <c r="AD182" s="96" t="str">
        <f t="shared" si="29"/>
        <v/>
      </c>
    </row>
    <row r="183" spans="1:30" s="110" customFormat="1" ht="24.95" customHeight="1" x14ac:dyDescent="0.15">
      <c r="A183" s="133">
        <v>179</v>
      </c>
      <c r="B183" s="134">
        <v>3</v>
      </c>
      <c r="C183" s="134" t="s">
        <v>171</v>
      </c>
      <c r="D183" s="135">
        <v>2500</v>
      </c>
      <c r="E183" s="133" t="s">
        <v>314</v>
      </c>
      <c r="F183" s="82" t="s">
        <v>36</v>
      </c>
      <c r="G183" s="82" t="s">
        <v>142</v>
      </c>
      <c r="H183" s="84">
        <v>42</v>
      </c>
      <c r="I183" s="84">
        <v>2</v>
      </c>
      <c r="J183" s="84">
        <v>2</v>
      </c>
      <c r="K183" s="136">
        <f t="shared" si="20"/>
        <v>4</v>
      </c>
      <c r="L183" s="133" t="s">
        <v>3511</v>
      </c>
      <c r="M183" s="162"/>
      <c r="N183" s="162"/>
      <c r="O183" s="163"/>
      <c r="P183" s="164"/>
      <c r="Q183" s="165"/>
      <c r="R183" s="137">
        <f t="shared" si="21"/>
        <v>2</v>
      </c>
      <c r="S183" s="170"/>
      <c r="T183" s="176" t="str">
        <f t="shared" si="22"/>
        <v/>
      </c>
      <c r="U183" s="94">
        <v>10</v>
      </c>
      <c r="V183" s="84">
        <v>310</v>
      </c>
      <c r="W183" s="85">
        <v>10</v>
      </c>
      <c r="X183" s="138">
        <f t="shared" si="23"/>
        <v>5208</v>
      </c>
      <c r="Y183" s="137" t="str">
        <f t="shared" si="24"/>
        <v/>
      </c>
      <c r="Z183" s="138">
        <f t="shared" si="25"/>
        <v>145824</v>
      </c>
      <c r="AA183" s="137" t="str">
        <f t="shared" si="26"/>
        <v/>
      </c>
      <c r="AB183" s="138" t="str">
        <f t="shared" si="27"/>
        <v/>
      </c>
      <c r="AC183" s="139" t="str">
        <f t="shared" si="28"/>
        <v/>
      </c>
      <c r="AD183" s="96" t="str">
        <f t="shared" si="29"/>
        <v/>
      </c>
    </row>
    <row r="184" spans="1:30" s="110" customFormat="1" ht="24.95" customHeight="1" x14ac:dyDescent="0.15">
      <c r="A184" s="133">
        <v>180</v>
      </c>
      <c r="B184" s="134">
        <v>3</v>
      </c>
      <c r="C184" s="134" t="s">
        <v>171</v>
      </c>
      <c r="D184" s="135">
        <v>2500</v>
      </c>
      <c r="E184" s="133" t="s">
        <v>333</v>
      </c>
      <c r="F184" s="82" t="s">
        <v>44</v>
      </c>
      <c r="G184" s="82" t="s">
        <v>180</v>
      </c>
      <c r="H184" s="84">
        <v>40</v>
      </c>
      <c r="I184" s="84">
        <v>2</v>
      </c>
      <c r="J184" s="84">
        <v>1</v>
      </c>
      <c r="K184" s="136">
        <f t="shared" si="20"/>
        <v>2</v>
      </c>
      <c r="L184" s="133" t="s">
        <v>3511</v>
      </c>
      <c r="M184" s="162"/>
      <c r="N184" s="162"/>
      <c r="O184" s="163"/>
      <c r="P184" s="164"/>
      <c r="Q184" s="165"/>
      <c r="R184" s="137">
        <f t="shared" si="21"/>
        <v>2</v>
      </c>
      <c r="S184" s="170"/>
      <c r="T184" s="176" t="str">
        <f t="shared" si="22"/>
        <v/>
      </c>
      <c r="U184" s="94">
        <v>10</v>
      </c>
      <c r="V184" s="84">
        <v>310</v>
      </c>
      <c r="W184" s="85">
        <v>10</v>
      </c>
      <c r="X184" s="138">
        <f t="shared" si="23"/>
        <v>2480</v>
      </c>
      <c r="Y184" s="137" t="str">
        <f t="shared" si="24"/>
        <v/>
      </c>
      <c r="Z184" s="138">
        <f t="shared" si="25"/>
        <v>69440</v>
      </c>
      <c r="AA184" s="137" t="str">
        <f t="shared" si="26"/>
        <v/>
      </c>
      <c r="AB184" s="138" t="str">
        <f t="shared" si="27"/>
        <v/>
      </c>
      <c r="AC184" s="139" t="str">
        <f t="shared" si="28"/>
        <v/>
      </c>
      <c r="AD184" s="96" t="str">
        <f t="shared" si="29"/>
        <v/>
      </c>
    </row>
    <row r="185" spans="1:30" s="110" customFormat="1" ht="24.95" customHeight="1" x14ac:dyDescent="0.15">
      <c r="A185" s="133">
        <v>181</v>
      </c>
      <c r="B185" s="134">
        <v>3</v>
      </c>
      <c r="C185" s="134" t="s">
        <v>172</v>
      </c>
      <c r="D185" s="135">
        <v>2500</v>
      </c>
      <c r="E185" s="133" t="s">
        <v>293</v>
      </c>
      <c r="F185" s="82" t="s">
        <v>24</v>
      </c>
      <c r="G185" s="82" t="s">
        <v>49</v>
      </c>
      <c r="H185" s="84">
        <v>42</v>
      </c>
      <c r="I185" s="84">
        <v>2</v>
      </c>
      <c r="J185" s="84">
        <v>1</v>
      </c>
      <c r="K185" s="136">
        <f t="shared" si="20"/>
        <v>2</v>
      </c>
      <c r="L185" s="133" t="s">
        <v>3511</v>
      </c>
      <c r="M185" s="162"/>
      <c r="N185" s="162"/>
      <c r="O185" s="163"/>
      <c r="P185" s="164"/>
      <c r="Q185" s="165"/>
      <c r="R185" s="137">
        <f t="shared" si="21"/>
        <v>2</v>
      </c>
      <c r="S185" s="170"/>
      <c r="T185" s="176" t="str">
        <f t="shared" si="22"/>
        <v/>
      </c>
      <c r="U185" s="94">
        <v>2</v>
      </c>
      <c r="V185" s="84">
        <v>310</v>
      </c>
      <c r="W185" s="85">
        <v>10</v>
      </c>
      <c r="X185" s="138">
        <f t="shared" si="23"/>
        <v>520</v>
      </c>
      <c r="Y185" s="137" t="str">
        <f t="shared" si="24"/>
        <v/>
      </c>
      <c r="Z185" s="138">
        <f t="shared" si="25"/>
        <v>14560</v>
      </c>
      <c r="AA185" s="137" t="str">
        <f t="shared" si="26"/>
        <v/>
      </c>
      <c r="AB185" s="138" t="str">
        <f t="shared" si="27"/>
        <v/>
      </c>
      <c r="AC185" s="139" t="str">
        <f t="shared" si="28"/>
        <v/>
      </c>
      <c r="AD185" s="96" t="str">
        <f t="shared" si="29"/>
        <v/>
      </c>
    </row>
    <row r="186" spans="1:30" s="110" customFormat="1" ht="24.95" customHeight="1" x14ac:dyDescent="0.15">
      <c r="A186" s="133">
        <v>182</v>
      </c>
      <c r="B186" s="134" t="s">
        <v>191</v>
      </c>
      <c r="C186" s="134" t="s">
        <v>183</v>
      </c>
      <c r="D186" s="135">
        <v>2500</v>
      </c>
      <c r="E186" s="133" t="s">
        <v>292</v>
      </c>
      <c r="F186" s="82" t="s">
        <v>44</v>
      </c>
      <c r="G186" s="82" t="s">
        <v>45</v>
      </c>
      <c r="H186" s="84" t="s">
        <v>46</v>
      </c>
      <c r="I186" s="84">
        <v>12</v>
      </c>
      <c r="J186" s="84">
        <v>1</v>
      </c>
      <c r="K186" s="136">
        <f t="shared" si="20"/>
        <v>12</v>
      </c>
      <c r="L186" s="133" t="s">
        <v>3511</v>
      </c>
      <c r="M186" s="162"/>
      <c r="N186" s="162"/>
      <c r="O186" s="163"/>
      <c r="P186" s="164"/>
      <c r="Q186" s="165"/>
      <c r="R186" s="137">
        <f t="shared" si="21"/>
        <v>12</v>
      </c>
      <c r="S186" s="170"/>
      <c r="T186" s="176" t="str">
        <f t="shared" si="22"/>
        <v/>
      </c>
      <c r="U186" s="94" t="s">
        <v>213</v>
      </c>
      <c r="V186" s="84" t="s">
        <v>213</v>
      </c>
      <c r="W186" s="85" t="s">
        <v>213</v>
      </c>
      <c r="X186" s="138" t="str">
        <f t="shared" si="23"/>
        <v>-</v>
      </c>
      <c r="Y186" s="137" t="str">
        <f t="shared" si="24"/>
        <v/>
      </c>
      <c r="Z186" s="138" t="str">
        <f t="shared" si="25"/>
        <v>-</v>
      </c>
      <c r="AA186" s="137" t="str">
        <f t="shared" si="26"/>
        <v/>
      </c>
      <c r="AB186" s="138" t="str">
        <f t="shared" si="27"/>
        <v/>
      </c>
      <c r="AC186" s="139" t="str">
        <f t="shared" si="28"/>
        <v/>
      </c>
      <c r="AD186" s="96" t="str">
        <f t="shared" si="29"/>
        <v/>
      </c>
    </row>
    <row r="187" spans="1:30" s="110" customFormat="1" ht="24.95" customHeight="1" x14ac:dyDescent="0.15">
      <c r="A187" s="133">
        <v>183</v>
      </c>
      <c r="B187" s="134" t="s">
        <v>191</v>
      </c>
      <c r="C187" s="134" t="s">
        <v>183</v>
      </c>
      <c r="D187" s="135">
        <v>2500</v>
      </c>
      <c r="E187" s="133" t="s">
        <v>339</v>
      </c>
      <c r="F187" s="82" t="s">
        <v>44</v>
      </c>
      <c r="G187" s="82" t="s">
        <v>45</v>
      </c>
      <c r="H187" s="84" t="s">
        <v>46</v>
      </c>
      <c r="I187" s="84">
        <v>6</v>
      </c>
      <c r="J187" s="84">
        <v>1</v>
      </c>
      <c r="K187" s="136">
        <f t="shared" si="20"/>
        <v>6</v>
      </c>
      <c r="L187" s="133" t="s">
        <v>3511</v>
      </c>
      <c r="M187" s="162"/>
      <c r="N187" s="162"/>
      <c r="O187" s="163"/>
      <c r="P187" s="164"/>
      <c r="Q187" s="165"/>
      <c r="R187" s="137">
        <f t="shared" si="21"/>
        <v>6</v>
      </c>
      <c r="S187" s="170"/>
      <c r="T187" s="176" t="str">
        <f t="shared" si="22"/>
        <v/>
      </c>
      <c r="U187" s="94" t="s">
        <v>213</v>
      </c>
      <c r="V187" s="84" t="s">
        <v>213</v>
      </c>
      <c r="W187" s="85" t="s">
        <v>213</v>
      </c>
      <c r="X187" s="138" t="str">
        <f t="shared" si="23"/>
        <v>-</v>
      </c>
      <c r="Y187" s="137" t="str">
        <f t="shared" si="24"/>
        <v/>
      </c>
      <c r="Z187" s="138" t="str">
        <f t="shared" si="25"/>
        <v>-</v>
      </c>
      <c r="AA187" s="137" t="str">
        <f t="shared" si="26"/>
        <v/>
      </c>
      <c r="AB187" s="138" t="str">
        <f t="shared" si="27"/>
        <v/>
      </c>
      <c r="AC187" s="139" t="str">
        <f t="shared" si="28"/>
        <v/>
      </c>
      <c r="AD187" s="96" t="str">
        <f t="shared" si="29"/>
        <v/>
      </c>
    </row>
    <row r="188" spans="1:30" s="110" customFormat="1" ht="24.95" customHeight="1" x14ac:dyDescent="0.15">
      <c r="A188" s="133">
        <v>184</v>
      </c>
      <c r="B188" s="134" t="s">
        <v>191</v>
      </c>
      <c r="C188" s="134" t="s">
        <v>184</v>
      </c>
      <c r="D188" s="135">
        <v>2500</v>
      </c>
      <c r="E188" s="133" t="s">
        <v>289</v>
      </c>
      <c r="F188" s="82" t="s">
        <v>36</v>
      </c>
      <c r="G188" s="82" t="s">
        <v>37</v>
      </c>
      <c r="H188" s="84">
        <v>42</v>
      </c>
      <c r="I188" s="84">
        <v>8</v>
      </c>
      <c r="J188" s="84">
        <v>2</v>
      </c>
      <c r="K188" s="136">
        <f t="shared" si="20"/>
        <v>16</v>
      </c>
      <c r="L188" s="133" t="s">
        <v>3511</v>
      </c>
      <c r="M188" s="162"/>
      <c r="N188" s="162"/>
      <c r="O188" s="163"/>
      <c r="P188" s="164"/>
      <c r="Q188" s="165"/>
      <c r="R188" s="137">
        <f t="shared" si="21"/>
        <v>8</v>
      </c>
      <c r="S188" s="170"/>
      <c r="T188" s="176" t="str">
        <f t="shared" si="22"/>
        <v/>
      </c>
      <c r="U188" s="94">
        <v>10</v>
      </c>
      <c r="V188" s="84">
        <v>310</v>
      </c>
      <c r="W188" s="85">
        <v>10</v>
      </c>
      <c r="X188" s="138">
        <f t="shared" si="23"/>
        <v>20832</v>
      </c>
      <c r="Y188" s="137" t="str">
        <f t="shared" si="24"/>
        <v/>
      </c>
      <c r="Z188" s="138">
        <f t="shared" si="25"/>
        <v>583296</v>
      </c>
      <c r="AA188" s="137" t="str">
        <f t="shared" si="26"/>
        <v/>
      </c>
      <c r="AB188" s="138" t="str">
        <f t="shared" si="27"/>
        <v/>
      </c>
      <c r="AC188" s="139" t="str">
        <f t="shared" si="28"/>
        <v/>
      </c>
      <c r="AD188" s="96" t="str">
        <f t="shared" si="29"/>
        <v/>
      </c>
    </row>
    <row r="189" spans="1:30" s="110" customFormat="1" ht="24.95" customHeight="1" x14ac:dyDescent="0.15">
      <c r="A189" s="133">
        <v>185</v>
      </c>
      <c r="B189" s="134" t="s">
        <v>191</v>
      </c>
      <c r="C189" s="134" t="s">
        <v>183</v>
      </c>
      <c r="D189" s="135">
        <v>2500</v>
      </c>
      <c r="E189" s="133" t="s">
        <v>292</v>
      </c>
      <c r="F189" s="82" t="s">
        <v>44</v>
      </c>
      <c r="G189" s="82" t="s">
        <v>45</v>
      </c>
      <c r="H189" s="84" t="s">
        <v>46</v>
      </c>
      <c r="I189" s="84">
        <v>37</v>
      </c>
      <c r="J189" s="84">
        <v>1</v>
      </c>
      <c r="K189" s="136">
        <f t="shared" si="20"/>
        <v>37</v>
      </c>
      <c r="L189" s="133" t="s">
        <v>3511</v>
      </c>
      <c r="M189" s="162"/>
      <c r="N189" s="162"/>
      <c r="O189" s="163"/>
      <c r="P189" s="164"/>
      <c r="Q189" s="165"/>
      <c r="R189" s="137">
        <f t="shared" si="21"/>
        <v>37</v>
      </c>
      <c r="S189" s="170"/>
      <c r="T189" s="176" t="str">
        <f t="shared" si="22"/>
        <v/>
      </c>
      <c r="U189" s="94" t="s">
        <v>213</v>
      </c>
      <c r="V189" s="84" t="s">
        <v>213</v>
      </c>
      <c r="W189" s="85" t="s">
        <v>213</v>
      </c>
      <c r="X189" s="138" t="str">
        <f t="shared" si="23"/>
        <v>-</v>
      </c>
      <c r="Y189" s="137" t="str">
        <f t="shared" si="24"/>
        <v/>
      </c>
      <c r="Z189" s="138" t="str">
        <f t="shared" si="25"/>
        <v>-</v>
      </c>
      <c r="AA189" s="137" t="str">
        <f t="shared" si="26"/>
        <v/>
      </c>
      <c r="AB189" s="138" t="str">
        <f t="shared" si="27"/>
        <v/>
      </c>
      <c r="AC189" s="139" t="str">
        <f t="shared" si="28"/>
        <v/>
      </c>
      <c r="AD189" s="96" t="str">
        <f t="shared" si="29"/>
        <v/>
      </c>
    </row>
    <row r="190" spans="1:30" s="110" customFormat="1" ht="24.95" customHeight="1" x14ac:dyDescent="0.15">
      <c r="A190" s="133">
        <v>186</v>
      </c>
      <c r="B190" s="134" t="s">
        <v>191</v>
      </c>
      <c r="C190" s="134" t="s">
        <v>183</v>
      </c>
      <c r="D190" s="135">
        <v>2500</v>
      </c>
      <c r="E190" s="133" t="s">
        <v>293</v>
      </c>
      <c r="F190" s="82" t="s">
        <v>24</v>
      </c>
      <c r="G190" s="82" t="s">
        <v>49</v>
      </c>
      <c r="H190" s="84">
        <v>42</v>
      </c>
      <c r="I190" s="84">
        <v>1</v>
      </c>
      <c r="J190" s="84">
        <v>1</v>
      </c>
      <c r="K190" s="136">
        <f t="shared" si="20"/>
        <v>1</v>
      </c>
      <c r="L190" s="133" t="s">
        <v>3511</v>
      </c>
      <c r="M190" s="162"/>
      <c r="N190" s="162"/>
      <c r="O190" s="163"/>
      <c r="P190" s="164"/>
      <c r="Q190" s="165"/>
      <c r="R190" s="137">
        <f t="shared" si="21"/>
        <v>1</v>
      </c>
      <c r="S190" s="170"/>
      <c r="T190" s="176" t="str">
        <f t="shared" si="22"/>
        <v/>
      </c>
      <c r="U190" s="94">
        <v>10</v>
      </c>
      <c r="V190" s="84">
        <v>310</v>
      </c>
      <c r="W190" s="85">
        <v>10</v>
      </c>
      <c r="X190" s="138">
        <f t="shared" si="23"/>
        <v>1302</v>
      </c>
      <c r="Y190" s="137" t="str">
        <f t="shared" si="24"/>
        <v/>
      </c>
      <c r="Z190" s="138">
        <f t="shared" si="25"/>
        <v>36456</v>
      </c>
      <c r="AA190" s="137" t="str">
        <f t="shared" si="26"/>
        <v/>
      </c>
      <c r="AB190" s="138" t="str">
        <f t="shared" si="27"/>
        <v/>
      </c>
      <c r="AC190" s="139" t="str">
        <f t="shared" si="28"/>
        <v/>
      </c>
      <c r="AD190" s="96" t="str">
        <f t="shared" si="29"/>
        <v/>
      </c>
    </row>
    <row r="191" spans="1:30" s="110" customFormat="1" ht="24.95" customHeight="1" x14ac:dyDescent="0.15">
      <c r="A191" s="133">
        <v>187</v>
      </c>
      <c r="B191" s="134" t="s">
        <v>191</v>
      </c>
      <c r="C191" s="134" t="s">
        <v>183</v>
      </c>
      <c r="D191" s="135">
        <v>2500</v>
      </c>
      <c r="E191" s="133" t="s">
        <v>339</v>
      </c>
      <c r="F191" s="82" t="s">
        <v>44</v>
      </c>
      <c r="G191" s="82" t="s">
        <v>45</v>
      </c>
      <c r="H191" s="84" t="s">
        <v>46</v>
      </c>
      <c r="I191" s="84">
        <v>15</v>
      </c>
      <c r="J191" s="84">
        <v>1</v>
      </c>
      <c r="K191" s="136">
        <f t="shared" si="20"/>
        <v>15</v>
      </c>
      <c r="L191" s="133" t="s">
        <v>3511</v>
      </c>
      <c r="M191" s="162"/>
      <c r="N191" s="162"/>
      <c r="O191" s="163"/>
      <c r="P191" s="164"/>
      <c r="Q191" s="165"/>
      <c r="R191" s="137">
        <f t="shared" si="21"/>
        <v>15</v>
      </c>
      <c r="S191" s="170"/>
      <c r="T191" s="176" t="str">
        <f t="shared" si="22"/>
        <v/>
      </c>
      <c r="U191" s="94" t="s">
        <v>213</v>
      </c>
      <c r="V191" s="84" t="s">
        <v>213</v>
      </c>
      <c r="W191" s="85" t="s">
        <v>213</v>
      </c>
      <c r="X191" s="138" t="str">
        <f t="shared" si="23"/>
        <v>-</v>
      </c>
      <c r="Y191" s="137" t="str">
        <f t="shared" si="24"/>
        <v/>
      </c>
      <c r="Z191" s="138" t="str">
        <f t="shared" si="25"/>
        <v>-</v>
      </c>
      <c r="AA191" s="137" t="str">
        <f t="shared" si="26"/>
        <v/>
      </c>
      <c r="AB191" s="138" t="str">
        <f t="shared" si="27"/>
        <v/>
      </c>
      <c r="AC191" s="139" t="str">
        <f t="shared" si="28"/>
        <v/>
      </c>
      <c r="AD191" s="96" t="str">
        <f t="shared" si="29"/>
        <v/>
      </c>
    </row>
    <row r="192" spans="1:30" s="110" customFormat="1" ht="24.95" customHeight="1" x14ac:dyDescent="0.15">
      <c r="A192" s="133">
        <v>188</v>
      </c>
      <c r="B192" s="134" t="s">
        <v>191</v>
      </c>
      <c r="C192" s="134" t="s">
        <v>185</v>
      </c>
      <c r="D192" s="135">
        <v>2500</v>
      </c>
      <c r="E192" s="133" t="s">
        <v>293</v>
      </c>
      <c r="F192" s="82" t="s">
        <v>24</v>
      </c>
      <c r="G192" s="82" t="s">
        <v>49</v>
      </c>
      <c r="H192" s="84">
        <v>42</v>
      </c>
      <c r="I192" s="84">
        <v>4</v>
      </c>
      <c r="J192" s="84">
        <v>1</v>
      </c>
      <c r="K192" s="136">
        <f t="shared" si="20"/>
        <v>4</v>
      </c>
      <c r="L192" s="133" t="s">
        <v>3511</v>
      </c>
      <c r="M192" s="162"/>
      <c r="N192" s="162"/>
      <c r="O192" s="163"/>
      <c r="P192" s="164"/>
      <c r="Q192" s="165"/>
      <c r="R192" s="137">
        <f t="shared" si="21"/>
        <v>4</v>
      </c>
      <c r="S192" s="170"/>
      <c r="T192" s="176" t="str">
        <f t="shared" si="22"/>
        <v/>
      </c>
      <c r="U192" s="94">
        <v>10</v>
      </c>
      <c r="V192" s="84">
        <v>310</v>
      </c>
      <c r="W192" s="85">
        <v>10</v>
      </c>
      <c r="X192" s="138">
        <f t="shared" si="23"/>
        <v>5208</v>
      </c>
      <c r="Y192" s="137" t="str">
        <f t="shared" si="24"/>
        <v/>
      </c>
      <c r="Z192" s="138">
        <f t="shared" si="25"/>
        <v>145824</v>
      </c>
      <c r="AA192" s="137" t="str">
        <f t="shared" si="26"/>
        <v/>
      </c>
      <c r="AB192" s="138" t="str">
        <f t="shared" si="27"/>
        <v/>
      </c>
      <c r="AC192" s="139" t="str">
        <f t="shared" si="28"/>
        <v/>
      </c>
      <c r="AD192" s="96" t="str">
        <f t="shared" si="29"/>
        <v/>
      </c>
    </row>
    <row r="193" spans="1:30" s="110" customFormat="1" ht="24.95" customHeight="1" x14ac:dyDescent="0.15">
      <c r="A193" s="133">
        <v>189</v>
      </c>
      <c r="B193" s="134" t="s">
        <v>191</v>
      </c>
      <c r="C193" s="134" t="s">
        <v>185</v>
      </c>
      <c r="D193" s="135">
        <v>2500</v>
      </c>
      <c r="E193" s="133" t="s">
        <v>340</v>
      </c>
      <c r="F193" s="82" t="s">
        <v>84</v>
      </c>
      <c r="G193" s="82" t="s">
        <v>49</v>
      </c>
      <c r="H193" s="84">
        <v>42</v>
      </c>
      <c r="I193" s="84">
        <v>6</v>
      </c>
      <c r="J193" s="84">
        <v>1</v>
      </c>
      <c r="K193" s="136">
        <f t="shared" si="20"/>
        <v>6</v>
      </c>
      <c r="L193" s="133" t="s">
        <v>3511</v>
      </c>
      <c r="M193" s="162"/>
      <c r="N193" s="162"/>
      <c r="O193" s="163"/>
      <c r="P193" s="164"/>
      <c r="Q193" s="165"/>
      <c r="R193" s="137">
        <f t="shared" si="21"/>
        <v>6</v>
      </c>
      <c r="S193" s="170"/>
      <c r="T193" s="176" t="str">
        <f t="shared" si="22"/>
        <v/>
      </c>
      <c r="U193" s="94">
        <v>10</v>
      </c>
      <c r="V193" s="84">
        <v>310</v>
      </c>
      <c r="W193" s="85">
        <v>10</v>
      </c>
      <c r="X193" s="138">
        <f t="shared" si="23"/>
        <v>7812</v>
      </c>
      <c r="Y193" s="137" t="str">
        <f t="shared" si="24"/>
        <v/>
      </c>
      <c r="Z193" s="138">
        <f t="shared" si="25"/>
        <v>218736</v>
      </c>
      <c r="AA193" s="137" t="str">
        <f t="shared" si="26"/>
        <v/>
      </c>
      <c r="AB193" s="138" t="str">
        <f t="shared" si="27"/>
        <v/>
      </c>
      <c r="AC193" s="139" t="str">
        <f t="shared" si="28"/>
        <v/>
      </c>
      <c r="AD193" s="96" t="str">
        <f t="shared" si="29"/>
        <v/>
      </c>
    </row>
    <row r="194" spans="1:30" s="110" customFormat="1" ht="24.95" customHeight="1" x14ac:dyDescent="0.15">
      <c r="A194" s="133">
        <v>190</v>
      </c>
      <c r="B194" s="134" t="s">
        <v>191</v>
      </c>
      <c r="C194" s="134" t="s">
        <v>186</v>
      </c>
      <c r="D194" s="135">
        <v>2500</v>
      </c>
      <c r="E194" s="133" t="s">
        <v>293</v>
      </c>
      <c r="F194" s="82" t="s">
        <v>24</v>
      </c>
      <c r="G194" s="82" t="s">
        <v>49</v>
      </c>
      <c r="H194" s="84">
        <v>42</v>
      </c>
      <c r="I194" s="84">
        <v>2</v>
      </c>
      <c r="J194" s="84">
        <v>1</v>
      </c>
      <c r="K194" s="136">
        <f t="shared" si="20"/>
        <v>2</v>
      </c>
      <c r="L194" s="133" t="s">
        <v>3511</v>
      </c>
      <c r="M194" s="162"/>
      <c r="N194" s="162"/>
      <c r="O194" s="163"/>
      <c r="P194" s="164"/>
      <c r="Q194" s="165"/>
      <c r="R194" s="137">
        <f t="shared" si="21"/>
        <v>2</v>
      </c>
      <c r="S194" s="170"/>
      <c r="T194" s="176" t="str">
        <f t="shared" si="22"/>
        <v/>
      </c>
      <c r="U194" s="94">
        <v>10</v>
      </c>
      <c r="V194" s="84">
        <v>310</v>
      </c>
      <c r="W194" s="85">
        <v>10</v>
      </c>
      <c r="X194" s="138">
        <f t="shared" si="23"/>
        <v>2604</v>
      </c>
      <c r="Y194" s="137" t="str">
        <f t="shared" si="24"/>
        <v/>
      </c>
      <c r="Z194" s="138">
        <f t="shared" si="25"/>
        <v>72912</v>
      </c>
      <c r="AA194" s="137" t="str">
        <f t="shared" si="26"/>
        <v/>
      </c>
      <c r="AB194" s="138" t="str">
        <f t="shared" si="27"/>
        <v/>
      </c>
      <c r="AC194" s="139" t="str">
        <f t="shared" si="28"/>
        <v/>
      </c>
      <c r="AD194" s="96" t="str">
        <f t="shared" si="29"/>
        <v/>
      </c>
    </row>
    <row r="195" spans="1:30" s="110" customFormat="1" ht="24.95" customHeight="1" x14ac:dyDescent="0.15">
      <c r="A195" s="133">
        <v>191</v>
      </c>
      <c r="B195" s="134" t="s">
        <v>191</v>
      </c>
      <c r="C195" s="134" t="s">
        <v>186</v>
      </c>
      <c r="D195" s="135">
        <v>2500</v>
      </c>
      <c r="E195" s="133" t="s">
        <v>340</v>
      </c>
      <c r="F195" s="82" t="s">
        <v>84</v>
      </c>
      <c r="G195" s="82" t="s">
        <v>49</v>
      </c>
      <c r="H195" s="84">
        <v>42</v>
      </c>
      <c r="I195" s="84">
        <v>1</v>
      </c>
      <c r="J195" s="84">
        <v>1</v>
      </c>
      <c r="K195" s="136">
        <f t="shared" si="20"/>
        <v>1</v>
      </c>
      <c r="L195" s="133" t="s">
        <v>3511</v>
      </c>
      <c r="M195" s="162"/>
      <c r="N195" s="162"/>
      <c r="O195" s="163"/>
      <c r="P195" s="164"/>
      <c r="Q195" s="165"/>
      <c r="R195" s="137">
        <f t="shared" si="21"/>
        <v>1</v>
      </c>
      <c r="S195" s="170"/>
      <c r="T195" s="176" t="str">
        <f t="shared" si="22"/>
        <v/>
      </c>
      <c r="U195" s="94">
        <v>10</v>
      </c>
      <c r="V195" s="84">
        <v>310</v>
      </c>
      <c r="W195" s="85">
        <v>10</v>
      </c>
      <c r="X195" s="138">
        <f t="shared" si="23"/>
        <v>1302</v>
      </c>
      <c r="Y195" s="137" t="str">
        <f t="shared" si="24"/>
        <v/>
      </c>
      <c r="Z195" s="138">
        <f t="shared" si="25"/>
        <v>36456</v>
      </c>
      <c r="AA195" s="137" t="str">
        <f t="shared" si="26"/>
        <v/>
      </c>
      <c r="AB195" s="138" t="str">
        <f t="shared" si="27"/>
        <v/>
      </c>
      <c r="AC195" s="139" t="str">
        <f t="shared" si="28"/>
        <v/>
      </c>
      <c r="AD195" s="96" t="str">
        <f t="shared" si="29"/>
        <v/>
      </c>
    </row>
    <row r="196" spans="1:30" s="110" customFormat="1" ht="24.95" customHeight="1" x14ac:dyDescent="0.15">
      <c r="A196" s="133">
        <v>192</v>
      </c>
      <c r="B196" s="134" t="s">
        <v>191</v>
      </c>
      <c r="C196" s="134" t="s">
        <v>187</v>
      </c>
      <c r="D196" s="135">
        <v>2500</v>
      </c>
      <c r="E196" s="133" t="s">
        <v>291</v>
      </c>
      <c r="F196" s="82" t="s">
        <v>24</v>
      </c>
      <c r="G196" s="82" t="s">
        <v>192</v>
      </c>
      <c r="H196" s="84">
        <v>42</v>
      </c>
      <c r="I196" s="84">
        <v>2</v>
      </c>
      <c r="J196" s="84">
        <v>1</v>
      </c>
      <c r="K196" s="136">
        <f t="shared" si="20"/>
        <v>2</v>
      </c>
      <c r="L196" s="133" t="s">
        <v>3511</v>
      </c>
      <c r="M196" s="162"/>
      <c r="N196" s="162"/>
      <c r="O196" s="163"/>
      <c r="P196" s="164"/>
      <c r="Q196" s="165"/>
      <c r="R196" s="137">
        <f t="shared" si="21"/>
        <v>2</v>
      </c>
      <c r="S196" s="170"/>
      <c r="T196" s="176" t="str">
        <f t="shared" si="22"/>
        <v/>
      </c>
      <c r="U196" s="94">
        <v>10</v>
      </c>
      <c r="V196" s="84">
        <v>310</v>
      </c>
      <c r="W196" s="85">
        <v>10</v>
      </c>
      <c r="X196" s="138">
        <f t="shared" si="23"/>
        <v>2604</v>
      </c>
      <c r="Y196" s="137" t="str">
        <f t="shared" si="24"/>
        <v/>
      </c>
      <c r="Z196" s="138">
        <f t="shared" si="25"/>
        <v>72912</v>
      </c>
      <c r="AA196" s="137" t="str">
        <f t="shared" si="26"/>
        <v/>
      </c>
      <c r="AB196" s="138" t="str">
        <f t="shared" si="27"/>
        <v/>
      </c>
      <c r="AC196" s="139" t="str">
        <f t="shared" si="28"/>
        <v/>
      </c>
      <c r="AD196" s="96" t="str">
        <f t="shared" si="29"/>
        <v/>
      </c>
    </row>
    <row r="197" spans="1:30" s="110" customFormat="1" ht="24.95" customHeight="1" x14ac:dyDescent="0.15">
      <c r="A197" s="133">
        <v>193</v>
      </c>
      <c r="B197" s="134" t="s">
        <v>191</v>
      </c>
      <c r="C197" s="134" t="s">
        <v>187</v>
      </c>
      <c r="D197" s="135">
        <v>2500</v>
      </c>
      <c r="E197" s="133" t="s">
        <v>305</v>
      </c>
      <c r="F197" s="82" t="s">
        <v>84</v>
      </c>
      <c r="G197" s="82" t="s">
        <v>37</v>
      </c>
      <c r="H197" s="84">
        <v>42</v>
      </c>
      <c r="I197" s="84">
        <v>6</v>
      </c>
      <c r="J197" s="84">
        <v>1</v>
      </c>
      <c r="K197" s="136">
        <f t="shared" si="20"/>
        <v>6</v>
      </c>
      <c r="L197" s="133" t="s">
        <v>3511</v>
      </c>
      <c r="M197" s="162"/>
      <c r="N197" s="162"/>
      <c r="O197" s="163"/>
      <c r="P197" s="164"/>
      <c r="Q197" s="165"/>
      <c r="R197" s="137">
        <f t="shared" si="21"/>
        <v>6</v>
      </c>
      <c r="S197" s="170"/>
      <c r="T197" s="176" t="str">
        <f t="shared" si="22"/>
        <v/>
      </c>
      <c r="U197" s="94">
        <v>10</v>
      </c>
      <c r="V197" s="84">
        <v>310</v>
      </c>
      <c r="W197" s="85">
        <v>10</v>
      </c>
      <c r="X197" s="138">
        <f t="shared" si="23"/>
        <v>7812</v>
      </c>
      <c r="Y197" s="137" t="str">
        <f t="shared" si="24"/>
        <v/>
      </c>
      <c r="Z197" s="138">
        <f t="shared" si="25"/>
        <v>218736</v>
      </c>
      <c r="AA197" s="137" t="str">
        <f t="shared" si="26"/>
        <v/>
      </c>
      <c r="AB197" s="138" t="str">
        <f t="shared" si="27"/>
        <v/>
      </c>
      <c r="AC197" s="139" t="str">
        <f t="shared" si="28"/>
        <v/>
      </c>
      <c r="AD197" s="96" t="str">
        <f t="shared" si="29"/>
        <v/>
      </c>
    </row>
    <row r="198" spans="1:30" s="110" customFormat="1" ht="24.95" customHeight="1" x14ac:dyDescent="0.15">
      <c r="A198" s="133">
        <v>194</v>
      </c>
      <c r="B198" s="134" t="s">
        <v>191</v>
      </c>
      <c r="C198" s="134" t="s">
        <v>184</v>
      </c>
      <c r="D198" s="135">
        <v>2500</v>
      </c>
      <c r="E198" s="133" t="s">
        <v>289</v>
      </c>
      <c r="F198" s="82" t="s">
        <v>36</v>
      </c>
      <c r="G198" s="82" t="s">
        <v>37</v>
      </c>
      <c r="H198" s="84">
        <v>42</v>
      </c>
      <c r="I198" s="84">
        <v>24</v>
      </c>
      <c r="J198" s="84">
        <v>2</v>
      </c>
      <c r="K198" s="136">
        <f t="shared" si="20"/>
        <v>48</v>
      </c>
      <c r="L198" s="133" t="s">
        <v>3511</v>
      </c>
      <c r="M198" s="162"/>
      <c r="N198" s="162"/>
      <c r="O198" s="163"/>
      <c r="P198" s="164"/>
      <c r="Q198" s="165"/>
      <c r="R198" s="137">
        <f t="shared" si="21"/>
        <v>24</v>
      </c>
      <c r="S198" s="170"/>
      <c r="T198" s="176" t="str">
        <f t="shared" si="22"/>
        <v/>
      </c>
      <c r="U198" s="94">
        <v>10</v>
      </c>
      <c r="V198" s="84">
        <v>310</v>
      </c>
      <c r="W198" s="85">
        <v>10</v>
      </c>
      <c r="X198" s="138">
        <f t="shared" si="23"/>
        <v>62496</v>
      </c>
      <c r="Y198" s="137" t="str">
        <f t="shared" si="24"/>
        <v/>
      </c>
      <c r="Z198" s="138">
        <f t="shared" si="25"/>
        <v>1749888</v>
      </c>
      <c r="AA198" s="137" t="str">
        <f t="shared" si="26"/>
        <v/>
      </c>
      <c r="AB198" s="138" t="str">
        <f t="shared" si="27"/>
        <v/>
      </c>
      <c r="AC198" s="139" t="str">
        <f t="shared" si="28"/>
        <v/>
      </c>
      <c r="AD198" s="96" t="str">
        <f t="shared" si="29"/>
        <v/>
      </c>
    </row>
    <row r="199" spans="1:30" s="110" customFormat="1" ht="24.95" customHeight="1" x14ac:dyDescent="0.15">
      <c r="A199" s="133">
        <v>195</v>
      </c>
      <c r="B199" s="134" t="s">
        <v>191</v>
      </c>
      <c r="C199" s="134" t="s">
        <v>188</v>
      </c>
      <c r="D199" s="135">
        <v>2500</v>
      </c>
      <c r="E199" s="133" t="s">
        <v>305</v>
      </c>
      <c r="F199" s="82" t="s">
        <v>84</v>
      </c>
      <c r="G199" s="82" t="s">
        <v>37</v>
      </c>
      <c r="H199" s="84">
        <v>42</v>
      </c>
      <c r="I199" s="84">
        <v>3</v>
      </c>
      <c r="J199" s="84">
        <v>1</v>
      </c>
      <c r="K199" s="136">
        <f t="shared" ref="K199:K202" si="30">+I199*J199</f>
        <v>3</v>
      </c>
      <c r="L199" s="133" t="s">
        <v>3511</v>
      </c>
      <c r="M199" s="162"/>
      <c r="N199" s="162"/>
      <c r="O199" s="163"/>
      <c r="P199" s="164"/>
      <c r="Q199" s="165"/>
      <c r="R199" s="137">
        <f t="shared" ref="R199:R202" si="31">+I199</f>
        <v>3</v>
      </c>
      <c r="S199" s="170"/>
      <c r="T199" s="176" t="str">
        <f t="shared" ref="T199:T202" si="32">IFERROR(IF(S199="","",R199*S199),"-")</f>
        <v/>
      </c>
      <c r="U199" s="94">
        <v>10</v>
      </c>
      <c r="V199" s="84">
        <v>310</v>
      </c>
      <c r="W199" s="85">
        <v>10</v>
      </c>
      <c r="X199" s="138">
        <f t="shared" ref="X199:X202" si="33">IFERROR(IF(H199="","",ROUNDDOWN(H199/1000*K199*U199*V199*W199,0)),"-")</f>
        <v>3906</v>
      </c>
      <c r="Y199" s="137" t="str">
        <f t="shared" ref="Y199:Y202" si="34">IFERROR(IF(Q199="","",ROUNDDOWN(Q199/1000*R199*U199*V199*W199,0)),"-")</f>
        <v/>
      </c>
      <c r="Z199" s="138">
        <f t="shared" ref="Z199:Z202" si="35">IFERROR(IF(H199="","",ROUNDDOWN(X199*$V$2,0)),"-")</f>
        <v>109368</v>
      </c>
      <c r="AA199" s="137" t="str">
        <f t="shared" ref="AA199:AA202" si="36">IFERROR(IF(Q199="","",ROUNDDOWN(Y199*$V$2,0)),"-")</f>
        <v/>
      </c>
      <c r="AB199" s="138" t="str">
        <f t="shared" ref="AB199:AB202" si="37">IFERROR(IF(Q199="","",ROUNDDOWN(X199-Y199,0)),"-")</f>
        <v/>
      </c>
      <c r="AC199" s="139" t="str">
        <f t="shared" ref="AC199:AC202" si="38">IFERROR(IF(Q199="","",ROUNDDOWN(Z199-AA199,0)),"-")</f>
        <v/>
      </c>
      <c r="AD199" s="96" t="str">
        <f t="shared" ref="AD199:AD201" si="39">IFERROR(IF(Q199="","",ROUNDDOWN(AB199*$AD$2,2)),"-")</f>
        <v/>
      </c>
    </row>
    <row r="200" spans="1:30" s="110" customFormat="1" ht="24.95" customHeight="1" x14ac:dyDescent="0.15">
      <c r="A200" s="133">
        <v>196</v>
      </c>
      <c r="B200" s="134" t="s">
        <v>191</v>
      </c>
      <c r="C200" s="134" t="s">
        <v>188</v>
      </c>
      <c r="D200" s="135">
        <v>2500</v>
      </c>
      <c r="E200" s="133" t="s">
        <v>341</v>
      </c>
      <c r="F200" s="82" t="s">
        <v>24</v>
      </c>
      <c r="G200" s="82" t="s">
        <v>193</v>
      </c>
      <c r="H200" s="84">
        <v>42</v>
      </c>
      <c r="I200" s="84">
        <v>4</v>
      </c>
      <c r="J200" s="84">
        <v>1</v>
      </c>
      <c r="K200" s="136">
        <f t="shared" si="30"/>
        <v>4</v>
      </c>
      <c r="L200" s="133" t="s">
        <v>3511</v>
      </c>
      <c r="M200" s="162"/>
      <c r="N200" s="162"/>
      <c r="O200" s="163"/>
      <c r="P200" s="164"/>
      <c r="Q200" s="165"/>
      <c r="R200" s="137">
        <f t="shared" si="31"/>
        <v>4</v>
      </c>
      <c r="S200" s="170"/>
      <c r="T200" s="176" t="str">
        <f t="shared" si="32"/>
        <v/>
      </c>
      <c r="U200" s="94">
        <v>10</v>
      </c>
      <c r="V200" s="84">
        <v>310</v>
      </c>
      <c r="W200" s="85">
        <v>10</v>
      </c>
      <c r="X200" s="138">
        <f t="shared" si="33"/>
        <v>5208</v>
      </c>
      <c r="Y200" s="137" t="str">
        <f t="shared" si="34"/>
        <v/>
      </c>
      <c r="Z200" s="138">
        <f t="shared" si="35"/>
        <v>145824</v>
      </c>
      <c r="AA200" s="137" t="str">
        <f t="shared" si="36"/>
        <v/>
      </c>
      <c r="AB200" s="138" t="str">
        <f t="shared" si="37"/>
        <v/>
      </c>
      <c r="AC200" s="139" t="str">
        <f t="shared" si="38"/>
        <v/>
      </c>
      <c r="AD200" s="96" t="str">
        <f t="shared" si="39"/>
        <v/>
      </c>
    </row>
    <row r="201" spans="1:30" s="110" customFormat="1" ht="24.95" customHeight="1" x14ac:dyDescent="0.15">
      <c r="A201" s="133">
        <v>197</v>
      </c>
      <c r="B201" s="134" t="s">
        <v>191</v>
      </c>
      <c r="C201" s="134" t="s">
        <v>189</v>
      </c>
      <c r="D201" s="135">
        <v>2500</v>
      </c>
      <c r="E201" s="133" t="s">
        <v>340</v>
      </c>
      <c r="F201" s="82" t="s">
        <v>84</v>
      </c>
      <c r="G201" s="82" t="s">
        <v>49</v>
      </c>
      <c r="H201" s="84">
        <v>42</v>
      </c>
      <c r="I201" s="84">
        <v>6</v>
      </c>
      <c r="J201" s="84">
        <v>1</v>
      </c>
      <c r="K201" s="136">
        <f t="shared" si="30"/>
        <v>6</v>
      </c>
      <c r="L201" s="133" t="s">
        <v>3511</v>
      </c>
      <c r="M201" s="162"/>
      <c r="N201" s="162"/>
      <c r="O201" s="163"/>
      <c r="P201" s="164"/>
      <c r="Q201" s="165"/>
      <c r="R201" s="137">
        <f t="shared" si="31"/>
        <v>6</v>
      </c>
      <c r="S201" s="170"/>
      <c r="T201" s="176" t="str">
        <f t="shared" si="32"/>
        <v/>
      </c>
      <c r="U201" s="94">
        <v>10</v>
      </c>
      <c r="V201" s="84">
        <v>310</v>
      </c>
      <c r="W201" s="85">
        <v>10</v>
      </c>
      <c r="X201" s="138">
        <f t="shared" si="33"/>
        <v>7812</v>
      </c>
      <c r="Y201" s="137" t="str">
        <f t="shared" si="34"/>
        <v/>
      </c>
      <c r="Z201" s="138">
        <f t="shared" si="35"/>
        <v>218736</v>
      </c>
      <c r="AA201" s="137" t="str">
        <f t="shared" si="36"/>
        <v/>
      </c>
      <c r="AB201" s="138" t="str">
        <f t="shared" si="37"/>
        <v/>
      </c>
      <c r="AC201" s="139" t="str">
        <f t="shared" si="38"/>
        <v/>
      </c>
      <c r="AD201" s="96" t="str">
        <f t="shared" si="39"/>
        <v/>
      </c>
    </row>
    <row r="202" spans="1:30" s="110" customFormat="1" ht="24.95" customHeight="1" x14ac:dyDescent="0.15">
      <c r="A202" s="142">
        <v>198</v>
      </c>
      <c r="B202" s="143" t="s">
        <v>191</v>
      </c>
      <c r="C202" s="143" t="s">
        <v>190</v>
      </c>
      <c r="D202" s="135">
        <v>2500</v>
      </c>
      <c r="E202" s="142" t="s">
        <v>327</v>
      </c>
      <c r="F202" s="144" t="s">
        <v>173</v>
      </c>
      <c r="G202" s="144" t="s">
        <v>174</v>
      </c>
      <c r="H202" s="145">
        <v>22</v>
      </c>
      <c r="I202" s="145">
        <v>12</v>
      </c>
      <c r="J202" s="145">
        <v>2</v>
      </c>
      <c r="K202" s="136">
        <f t="shared" si="30"/>
        <v>24</v>
      </c>
      <c r="L202" s="142" t="s">
        <v>3511</v>
      </c>
      <c r="M202" s="166"/>
      <c r="N202" s="166"/>
      <c r="O202" s="167"/>
      <c r="P202" s="168"/>
      <c r="Q202" s="165"/>
      <c r="R202" s="137">
        <f t="shared" si="31"/>
        <v>12</v>
      </c>
      <c r="S202" s="170"/>
      <c r="T202" s="176" t="str">
        <f t="shared" si="32"/>
        <v/>
      </c>
      <c r="U202" s="94">
        <v>10</v>
      </c>
      <c r="V202" s="84">
        <v>310</v>
      </c>
      <c r="W202" s="85">
        <v>10</v>
      </c>
      <c r="X202" s="138">
        <f t="shared" si="33"/>
        <v>16368</v>
      </c>
      <c r="Y202" s="137" t="str">
        <f t="shared" si="34"/>
        <v/>
      </c>
      <c r="Z202" s="138">
        <f t="shared" si="35"/>
        <v>458304</v>
      </c>
      <c r="AA202" s="137" t="str">
        <f t="shared" si="36"/>
        <v/>
      </c>
      <c r="AB202" s="138" t="str">
        <f t="shared" si="37"/>
        <v/>
      </c>
      <c r="AC202" s="139" t="str">
        <f t="shared" si="38"/>
        <v/>
      </c>
      <c r="AD202" s="96" t="str">
        <f>IFERROR(IF(Q202="","",ROUNDDOWN(AB202*$AD$2,2)),"-")</f>
        <v/>
      </c>
    </row>
    <row r="203" spans="1:30" s="110" customFormat="1" ht="24.95" customHeight="1" x14ac:dyDescent="0.15">
      <c r="A203" s="142"/>
      <c r="B203" s="143"/>
      <c r="C203" s="143"/>
      <c r="D203" s="150"/>
      <c r="E203" s="142"/>
      <c r="F203" s="144"/>
      <c r="G203" s="144"/>
      <c r="H203" s="145"/>
      <c r="I203" s="145"/>
      <c r="J203" s="145"/>
      <c r="K203" s="151"/>
      <c r="L203" s="142"/>
      <c r="M203" s="146"/>
      <c r="N203" s="146"/>
      <c r="O203" s="143"/>
      <c r="P203" s="147"/>
      <c r="Q203" s="148"/>
      <c r="R203" s="152"/>
      <c r="S203" s="170"/>
      <c r="T203" s="149"/>
      <c r="U203" s="94"/>
      <c r="V203" s="84"/>
      <c r="W203" s="85"/>
      <c r="X203" s="94"/>
      <c r="Y203" s="85"/>
      <c r="Z203" s="153"/>
      <c r="AA203" s="154"/>
      <c r="AB203" s="153"/>
      <c r="AC203" s="155"/>
      <c r="AD203" s="156"/>
    </row>
    <row r="204" spans="1:30" s="110" customFormat="1" ht="24.95" customHeight="1" thickBot="1" x14ac:dyDescent="0.2">
      <c r="A204" s="97"/>
      <c r="B204" s="98"/>
      <c r="C204" s="98"/>
      <c r="D204" s="99"/>
      <c r="E204" s="97"/>
      <c r="F204" s="100"/>
      <c r="G204" s="100"/>
      <c r="H204" s="102"/>
      <c r="I204" s="102"/>
      <c r="J204" s="102"/>
      <c r="K204" s="157"/>
      <c r="L204" s="97"/>
      <c r="M204" s="104"/>
      <c r="N204" s="104"/>
      <c r="O204" s="98"/>
      <c r="P204" s="105"/>
      <c r="Q204" s="106"/>
      <c r="R204" s="158"/>
      <c r="S204" s="171"/>
      <c r="T204" s="108"/>
      <c r="U204" s="94"/>
      <c r="V204" s="84"/>
      <c r="W204" s="85"/>
      <c r="X204" s="109"/>
      <c r="Y204" s="103"/>
      <c r="Z204" s="109"/>
      <c r="AA204" s="103"/>
      <c r="AB204" s="109"/>
      <c r="AC204" s="159"/>
      <c r="AD204" s="160"/>
    </row>
    <row r="205" spans="1:30" ht="24.95" customHeight="1" thickBot="1" x14ac:dyDescent="0.2">
      <c r="M205" s="46"/>
      <c r="N205" s="46"/>
      <c r="O205" s="46"/>
      <c r="P205" s="46"/>
      <c r="Q205" s="46"/>
      <c r="R205" s="111"/>
      <c r="S205" s="253" t="s">
        <v>3525</v>
      </c>
      <c r="T205" s="112" t="str">
        <f>IF(SUBTOTAL(9,T5:T204)=0,"",SUBTOTAL(9,T5:T204))</f>
        <v/>
      </c>
      <c r="U205" s="113"/>
      <c r="V205" s="114"/>
      <c r="W205" s="115"/>
      <c r="X205" s="116">
        <f t="shared" ref="X205:AD205" si="40">IF(SUBTOTAL(9,X5:X204)=0,"",SUBTOTAL(9,X5:X204))</f>
        <v>2160169</v>
      </c>
      <c r="Y205" s="117" t="str">
        <f t="shared" si="40"/>
        <v/>
      </c>
      <c r="Z205" s="116">
        <f t="shared" si="40"/>
        <v>60484732</v>
      </c>
      <c r="AA205" s="117" t="str">
        <f t="shared" si="40"/>
        <v/>
      </c>
      <c r="AB205" s="116" t="str">
        <f t="shared" si="40"/>
        <v/>
      </c>
      <c r="AC205" s="118" t="str">
        <f t="shared" si="40"/>
        <v/>
      </c>
      <c r="AD205" s="161" t="str">
        <f t="shared" si="40"/>
        <v/>
      </c>
    </row>
    <row r="206" spans="1:30" ht="24.95" customHeight="1" thickBot="1" x14ac:dyDescent="0.2">
      <c r="S206" s="262" t="s">
        <v>3544</v>
      </c>
      <c r="T206" s="264"/>
    </row>
    <row r="207" spans="1:30" ht="24.95" customHeight="1" thickTop="1" thickBot="1" x14ac:dyDescent="0.2">
      <c r="S207" s="265" t="s">
        <v>3545</v>
      </c>
      <c r="T207" s="268" t="str">
        <f>IF(T205="","",T205+T206)</f>
        <v/>
      </c>
    </row>
    <row r="208" spans="1:30" ht="24.95" customHeight="1" thickTop="1" x14ac:dyDescent="0.15"/>
  </sheetData>
  <sheetProtection algorithmName="SHA-512" hashValue="AVSSBJWV2H9wZn+m5KMes6/ulJU6LSAccJwRY9GZIIe0YXn7O2MdKzeHdt/3KOQNi8ly74YCK1ZTicGbWRxN2w==" saltValue="7p9Re3YEiFhbc+gW7CmLhg==" spinCount="100000" sheet="1" objects="1" scenarios="1" autoFilter="0"/>
  <autoFilter ref="A4:AD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202">
    <cfRule type="containsBlanks" dxfId="458" priority="5">
      <formula>LEN(TRIM(M5))=0</formula>
    </cfRule>
  </conditionalFormatting>
  <conditionalFormatting sqref="S5">
    <cfRule type="containsBlanks" dxfId="457" priority="4">
      <formula>LEN(TRIM(S5))=0</formula>
    </cfRule>
  </conditionalFormatting>
  <conditionalFormatting sqref="S6:S202">
    <cfRule type="containsBlanks" dxfId="456" priority="3">
      <formula>LEN(TRIM(S6))=0</formula>
    </cfRule>
  </conditionalFormatting>
  <conditionalFormatting sqref="T206">
    <cfRule type="containsBlanks" dxfId="455" priority="1">
      <formula>LEN(TRIM(T206))=0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29F2-6A92-4FD9-82EF-D59F776EC280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38</v>
      </c>
      <c r="D1" s="41" t="s">
        <v>1</v>
      </c>
      <c r="E1" s="42" t="s">
        <v>1383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1363</v>
      </c>
      <c r="D5" s="66">
        <v>3000</v>
      </c>
      <c r="E5" s="64" t="s">
        <v>735</v>
      </c>
      <c r="F5" s="67" t="s">
        <v>105</v>
      </c>
      <c r="G5" s="67" t="s">
        <v>1386</v>
      </c>
      <c r="H5" s="74">
        <v>100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7300</v>
      </c>
      <c r="Y5" s="75" t="str">
        <f>IFERROR(IF(Q5="","",ROUNDDOWN(Q5/1000*R5*U5*V5*W5,0)),"-")</f>
        <v/>
      </c>
      <c r="Z5" s="73">
        <f>IFERROR(IF(H5="","",ROUNDDOWN(X5*$V$2,0)),"-")</f>
        <v>204400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1362</v>
      </c>
      <c r="D6" s="135">
        <v>3000</v>
      </c>
      <c r="E6" s="133" t="s">
        <v>735</v>
      </c>
      <c r="F6" s="82" t="s">
        <v>105</v>
      </c>
      <c r="G6" s="82" t="s">
        <v>1386</v>
      </c>
      <c r="H6" s="84">
        <v>100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7300</v>
      </c>
      <c r="Y6" s="85" t="str">
        <f>IFERROR(IF(Q6="","",ROUNDDOWN(Q6/1000*R6*U6*V6*W6,0)),"-")</f>
        <v/>
      </c>
      <c r="Z6" s="94">
        <f>IFERROR(IF(H6="","",ROUNDDOWN(X6*$V$2,0)),"-")</f>
        <v>204400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1384</v>
      </c>
      <c r="D7" s="135">
        <v>3000</v>
      </c>
      <c r="E7" s="133" t="s">
        <v>735</v>
      </c>
      <c r="F7" s="82" t="s">
        <v>105</v>
      </c>
      <c r="G7" s="82" t="s">
        <v>1386</v>
      </c>
      <c r="H7" s="84">
        <v>100</v>
      </c>
      <c r="I7" s="84">
        <v>2</v>
      </c>
      <c r="J7" s="84">
        <v>1</v>
      </c>
      <c r="K7" s="136">
        <f t="shared" ref="K7:K8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2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7300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204400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/>
      <c r="C8" s="134" t="s">
        <v>1385</v>
      </c>
      <c r="D8" s="135">
        <v>2400</v>
      </c>
      <c r="E8" s="133" t="s">
        <v>737</v>
      </c>
      <c r="F8" s="82" t="s">
        <v>1387</v>
      </c>
      <c r="G8" s="82" t="s">
        <v>1388</v>
      </c>
      <c r="H8" s="84">
        <v>140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10220</v>
      </c>
      <c r="Y8" s="85" t="str">
        <f t="shared" si="7"/>
        <v/>
      </c>
      <c r="Z8" s="94">
        <f t="shared" si="8"/>
        <v>286160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93" t="str">
        <f>IF(SUBTOTAL(9,T5:T10)=0,"",SUBTOTAL(9,T5:T10))</f>
        <v/>
      </c>
      <c r="U11" s="194"/>
      <c r="V11" s="195"/>
      <c r="W11" s="196"/>
      <c r="X11" s="197">
        <f t="shared" ref="X11:AD11" si="13">IF(SUBTOTAL(9,X5:X10)=0,"",SUBTOTAL(9,X5:X10))</f>
        <v>32120</v>
      </c>
      <c r="Y11" s="198" t="str">
        <f t="shared" si="13"/>
        <v/>
      </c>
      <c r="Z11" s="197">
        <f t="shared" si="13"/>
        <v>899360</v>
      </c>
      <c r="AA11" s="198" t="str">
        <f t="shared" si="13"/>
        <v/>
      </c>
      <c r="AB11" s="197" t="str">
        <f t="shared" si="13"/>
        <v/>
      </c>
      <c r="AC11" s="226" t="str">
        <f t="shared" si="13"/>
        <v/>
      </c>
      <c r="AD11" s="200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HxqpzbhqTDbhAa0p5EUdNoURbqHtzFA8k9f3fS5p0Z5QbtpCTsWdPr43tjDcoqY+10y5jKQD21ZLLSLGL2EeSA==" saltValue="j+LabSfi08d/6yKNOe7EVw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315" priority="6" stopIfTrue="1">
      <formula>LEN(TRIM(M5))=0</formula>
    </cfRule>
  </conditionalFormatting>
  <conditionalFormatting sqref="S5">
    <cfRule type="containsBlanks" dxfId="314" priority="3">
      <formula>LEN(TRIM(S5))=0</formula>
    </cfRule>
  </conditionalFormatting>
  <conditionalFormatting sqref="S6:S8 S11">
    <cfRule type="containsBlanks" dxfId="313" priority="2">
      <formula>LEN(TRIM(S6))=0</formula>
    </cfRule>
  </conditionalFormatting>
  <conditionalFormatting sqref="T12">
    <cfRule type="containsBlanks" dxfId="312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0F9D-3CE7-4622-A54B-376D4BC3B299}">
  <sheetPr>
    <pageSetUpPr fitToPage="1"/>
  </sheetPr>
  <dimension ref="A1:AD18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39</v>
      </c>
      <c r="D1" s="41" t="s">
        <v>1</v>
      </c>
      <c r="E1" s="42" t="s">
        <v>1389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1390</v>
      </c>
      <c r="D5" s="66">
        <v>2500</v>
      </c>
      <c r="E5" s="64" t="s">
        <v>1394</v>
      </c>
      <c r="F5" s="67" t="s">
        <v>113</v>
      </c>
      <c r="G5" s="67" t="s">
        <v>114</v>
      </c>
      <c r="H5" s="74">
        <v>22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803</v>
      </c>
      <c r="Y5" s="75" t="str">
        <f>IFERROR(IF(Q5="","",ROUNDDOWN(Q5/1000*R5*U5*V5*W5,0)),"-")</f>
        <v/>
      </c>
      <c r="Z5" s="73">
        <f>IFERROR(IF(H5="","",ROUNDDOWN(X5*$V$2,0)),"-")</f>
        <v>22484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970</v>
      </c>
      <c r="D6" s="135">
        <v>2500</v>
      </c>
      <c r="E6" s="133" t="s">
        <v>1395</v>
      </c>
      <c r="F6" s="82" t="s">
        <v>1396</v>
      </c>
      <c r="G6" s="82" t="s">
        <v>1158</v>
      </c>
      <c r="H6" s="84">
        <v>18</v>
      </c>
      <c r="I6" s="84">
        <v>5</v>
      </c>
      <c r="J6" s="84">
        <v>1</v>
      </c>
      <c r="K6" s="136">
        <f>+I6*J6</f>
        <v>5</v>
      </c>
      <c r="L6" s="133" t="s">
        <v>3511</v>
      </c>
      <c r="M6" s="162"/>
      <c r="N6" s="162"/>
      <c r="O6" s="163"/>
      <c r="P6" s="164"/>
      <c r="Q6" s="165"/>
      <c r="R6" s="137">
        <f>+I6</f>
        <v>5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3285</v>
      </c>
      <c r="Y6" s="85" t="str">
        <f>IFERROR(IF(Q6="","",ROUNDDOWN(Q6/1000*R6*U6*V6*W6,0)),"-")</f>
        <v/>
      </c>
      <c r="Z6" s="94">
        <f>IFERROR(IF(H6="","",ROUNDDOWN(X6*$V$2,0)),"-")</f>
        <v>91980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1391</v>
      </c>
      <c r="D7" s="135">
        <v>2500</v>
      </c>
      <c r="E7" s="133" t="s">
        <v>376</v>
      </c>
      <c r="F7" s="82" t="s">
        <v>44</v>
      </c>
      <c r="G7" s="82" t="s">
        <v>75</v>
      </c>
      <c r="H7" s="84">
        <v>40</v>
      </c>
      <c r="I7" s="84">
        <v>2</v>
      </c>
      <c r="J7" s="84">
        <v>1</v>
      </c>
      <c r="K7" s="136">
        <f t="shared" ref="K7:K12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12" si="4">+I7</f>
        <v>2</v>
      </c>
      <c r="S7" s="170"/>
      <c r="T7" s="176" t="str">
        <f t="shared" ref="T7:T12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12" si="6">IFERROR(IF(H7="","",ROUNDDOWN(H7/1000*K7*U7*V7*W7,0)),"-")</f>
        <v>2920</v>
      </c>
      <c r="Y7" s="85" t="str">
        <f t="shared" ref="Y7:Y12" si="7">IFERROR(IF(Q7="","",ROUNDDOWN(Q7/1000*R7*U7*V7*W7,0)),"-")</f>
        <v/>
      </c>
      <c r="Z7" s="94">
        <f t="shared" ref="Z7:Z12" si="8">IFERROR(IF(H7="","",ROUNDDOWN(X7*$V$2,0)),"-")</f>
        <v>81760</v>
      </c>
      <c r="AA7" s="85" t="str">
        <f t="shared" ref="AA7:AA12" si="9">IFERROR(IF(Q7="","",ROUNDDOWN(Y7*$V$2,0)),"-")</f>
        <v/>
      </c>
      <c r="AB7" s="94" t="str">
        <f t="shared" ref="AB7:AB12" si="10">IFERROR(IF(Q7="","",ROUNDDOWN(X7-Y7,0)),"-")</f>
        <v/>
      </c>
      <c r="AC7" s="95" t="str">
        <f t="shared" ref="AC7:AC12" si="11">IFERROR(IF(Q7="","",ROUNDDOWN(Z7-AA7,0)),"-")</f>
        <v/>
      </c>
      <c r="AD7" s="178" t="str">
        <f t="shared" ref="AD7:AD12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1392</v>
      </c>
      <c r="D8" s="135">
        <v>2500</v>
      </c>
      <c r="E8" s="133" t="s">
        <v>1395</v>
      </c>
      <c r="F8" s="82" t="s">
        <v>1396</v>
      </c>
      <c r="G8" s="82" t="s">
        <v>1158</v>
      </c>
      <c r="H8" s="84">
        <v>18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1314</v>
      </c>
      <c r="Y8" s="85" t="str">
        <f t="shared" si="7"/>
        <v/>
      </c>
      <c r="Z8" s="94">
        <f t="shared" si="8"/>
        <v>36792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1369</v>
      </c>
      <c r="D9" s="135">
        <v>2500</v>
      </c>
      <c r="E9" s="133" t="s">
        <v>1395</v>
      </c>
      <c r="F9" s="82" t="s">
        <v>1396</v>
      </c>
      <c r="G9" s="82" t="s">
        <v>1158</v>
      </c>
      <c r="H9" s="84">
        <v>18</v>
      </c>
      <c r="I9" s="84">
        <v>2</v>
      </c>
      <c r="J9" s="84">
        <v>1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365</v>
      </c>
      <c r="W9" s="85">
        <v>10</v>
      </c>
      <c r="X9" s="94">
        <f t="shared" si="6"/>
        <v>1314</v>
      </c>
      <c r="Y9" s="85" t="str">
        <f t="shared" si="7"/>
        <v/>
      </c>
      <c r="Z9" s="94">
        <f t="shared" si="8"/>
        <v>36792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1393</v>
      </c>
      <c r="D10" s="135">
        <v>2500</v>
      </c>
      <c r="E10" s="133" t="s">
        <v>1395</v>
      </c>
      <c r="F10" s="82" t="s">
        <v>1396</v>
      </c>
      <c r="G10" s="82" t="s">
        <v>1158</v>
      </c>
      <c r="H10" s="84">
        <v>18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10</v>
      </c>
      <c r="V10" s="84">
        <v>365</v>
      </c>
      <c r="W10" s="85">
        <v>10</v>
      </c>
      <c r="X10" s="94">
        <f t="shared" si="6"/>
        <v>657</v>
      </c>
      <c r="Y10" s="85" t="str">
        <f t="shared" si="7"/>
        <v/>
      </c>
      <c r="Z10" s="94">
        <f t="shared" si="8"/>
        <v>18396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1393</v>
      </c>
      <c r="D11" s="135">
        <v>2500</v>
      </c>
      <c r="E11" s="133" t="s">
        <v>376</v>
      </c>
      <c r="F11" s="82" t="s">
        <v>44</v>
      </c>
      <c r="G11" s="82" t="s">
        <v>75</v>
      </c>
      <c r="H11" s="84">
        <v>40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365</v>
      </c>
      <c r="W11" s="85">
        <v>10</v>
      </c>
      <c r="X11" s="94">
        <f t="shared" si="6"/>
        <v>2920</v>
      </c>
      <c r="Y11" s="85" t="str">
        <f t="shared" si="7"/>
        <v/>
      </c>
      <c r="Z11" s="94">
        <f t="shared" si="8"/>
        <v>81760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971</v>
      </c>
      <c r="D12" s="135">
        <v>2500</v>
      </c>
      <c r="E12" s="133" t="s">
        <v>1395</v>
      </c>
      <c r="F12" s="82" t="s">
        <v>1396</v>
      </c>
      <c r="G12" s="82" t="s">
        <v>1158</v>
      </c>
      <c r="H12" s="179">
        <v>18</v>
      </c>
      <c r="I12" s="84">
        <v>4</v>
      </c>
      <c r="J12" s="84">
        <v>1</v>
      </c>
      <c r="K12" s="136">
        <f t="shared" si="3"/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10</v>
      </c>
      <c r="V12" s="84">
        <v>365</v>
      </c>
      <c r="W12" s="85">
        <v>10</v>
      </c>
      <c r="X12" s="94">
        <f t="shared" si="6"/>
        <v>2628</v>
      </c>
      <c r="Y12" s="85" t="str">
        <f t="shared" si="7"/>
        <v/>
      </c>
      <c r="Z12" s="94">
        <f t="shared" si="8"/>
        <v>73584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/>
      <c r="B13" s="134"/>
      <c r="C13" s="134"/>
      <c r="D13" s="135"/>
      <c r="E13" s="133"/>
      <c r="F13" s="82"/>
      <c r="G13" s="82"/>
      <c r="H13" s="179"/>
      <c r="I13" s="84"/>
      <c r="J13" s="84"/>
      <c r="K13" s="136"/>
      <c r="L13" s="133"/>
      <c r="M13" s="173"/>
      <c r="N13" s="173"/>
      <c r="O13" s="134"/>
      <c r="P13" s="174"/>
      <c r="Q13" s="175"/>
      <c r="R13" s="137"/>
      <c r="S13" s="176"/>
      <c r="T13" s="176"/>
      <c r="U13" s="94"/>
      <c r="V13" s="84"/>
      <c r="W13" s="85"/>
      <c r="X13" s="94"/>
      <c r="Y13" s="85"/>
      <c r="Z13" s="94"/>
      <c r="AA13" s="85"/>
      <c r="AB13" s="94"/>
      <c r="AC13" s="95"/>
      <c r="AD13" s="85"/>
    </row>
    <row r="14" spans="1:30" s="110" customFormat="1" ht="24.95" customHeight="1" thickBot="1" x14ac:dyDescent="0.2">
      <c r="A14" s="97"/>
      <c r="B14" s="98"/>
      <c r="C14" s="98"/>
      <c r="D14" s="99"/>
      <c r="E14" s="97"/>
      <c r="F14" s="100"/>
      <c r="G14" s="100"/>
      <c r="H14" s="102"/>
      <c r="I14" s="102"/>
      <c r="J14" s="102"/>
      <c r="K14" s="157"/>
      <c r="L14" s="97"/>
      <c r="M14" s="104"/>
      <c r="N14" s="104"/>
      <c r="O14" s="98"/>
      <c r="P14" s="105"/>
      <c r="Q14" s="106"/>
      <c r="R14" s="158"/>
      <c r="S14" s="108"/>
      <c r="T14" s="108"/>
      <c r="U14" s="94"/>
      <c r="V14" s="84"/>
      <c r="W14" s="85"/>
      <c r="X14" s="109"/>
      <c r="Y14" s="103"/>
      <c r="Z14" s="109"/>
      <c r="AA14" s="103"/>
      <c r="AB14" s="109"/>
      <c r="AC14" s="159"/>
      <c r="AD14" s="103"/>
    </row>
    <row r="15" spans="1:30" ht="24.95" customHeight="1" thickBot="1" x14ac:dyDescent="0.2">
      <c r="M15" s="46"/>
      <c r="N15" s="46"/>
      <c r="O15" s="46"/>
      <c r="P15" s="46"/>
      <c r="Q15" s="46"/>
      <c r="R15" s="111"/>
      <c r="S15" s="251" t="s">
        <v>40</v>
      </c>
      <c r="T15" s="181" t="str">
        <f>IF(SUBTOTAL(9,T5:T14)=0,"",SUBTOTAL(9,T5:T14))</f>
        <v/>
      </c>
      <c r="U15" s="190"/>
      <c r="V15" s="191"/>
      <c r="W15" s="192"/>
      <c r="X15" s="182">
        <f t="shared" ref="X15:AD15" si="13">IF(SUBTOTAL(9,X5:X14)=0,"",SUBTOTAL(9,X5:X14))</f>
        <v>15841</v>
      </c>
      <c r="Y15" s="184" t="str">
        <f t="shared" si="13"/>
        <v/>
      </c>
      <c r="Z15" s="182">
        <f t="shared" si="13"/>
        <v>443548</v>
      </c>
      <c r="AA15" s="184" t="str">
        <f t="shared" si="13"/>
        <v/>
      </c>
      <c r="AB15" s="182" t="str">
        <f t="shared" si="13"/>
        <v/>
      </c>
      <c r="AC15" s="183" t="str">
        <f t="shared" si="13"/>
        <v/>
      </c>
      <c r="AD15" s="186" t="str">
        <f t="shared" si="13"/>
        <v/>
      </c>
    </row>
    <row r="16" spans="1:30" ht="24.95" customHeight="1" thickBot="1" x14ac:dyDescent="0.2">
      <c r="S16" s="262" t="s">
        <v>3544</v>
      </c>
      <c r="T16" s="264"/>
    </row>
    <row r="17" spans="19:20" ht="24.95" customHeight="1" thickTop="1" thickBot="1" x14ac:dyDescent="0.2">
      <c r="S17" s="265" t="s">
        <v>3545</v>
      </c>
      <c r="T17" s="268" t="str">
        <f>IF(T15="","",T15+T16)</f>
        <v/>
      </c>
    </row>
    <row r="18" spans="19:20" ht="24.95" customHeight="1" thickTop="1" x14ac:dyDescent="0.15"/>
  </sheetData>
  <sheetProtection algorithmName="SHA-512" hashValue="/3TtCurSeW62Wu/KqJqGjC/pCNxxcR+JTsYiMUh0U8NEvQ7jtacqLz4LZrd3GMfgSU3CMRj3HrZDmYx2yLKvgQ==" saltValue="1WpPF4c2pmoemFpVZireHQ==" spinCount="100000" sheet="1" objects="1" scenarios="1" autoFilter="0"/>
  <autoFilter ref="A4:AD15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2">
    <cfRule type="containsBlanks" dxfId="311" priority="6" stopIfTrue="1">
      <formula>LEN(TRIM(M5))=0</formula>
    </cfRule>
  </conditionalFormatting>
  <conditionalFormatting sqref="S5">
    <cfRule type="containsBlanks" dxfId="310" priority="3">
      <formula>LEN(TRIM(S5))=0</formula>
    </cfRule>
  </conditionalFormatting>
  <conditionalFormatting sqref="S15 S6:S12">
    <cfRule type="containsBlanks" dxfId="309" priority="2">
      <formula>LEN(TRIM(S6))=0</formula>
    </cfRule>
  </conditionalFormatting>
  <conditionalFormatting sqref="T16">
    <cfRule type="containsBlanks" dxfId="308" priority="1">
      <formula>LEN(TRIM(T16))=0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784C7-9138-4882-A15C-EBE9B9FC6CCE}">
  <sheetPr>
    <pageSetUpPr fitToPage="1"/>
  </sheetPr>
  <dimension ref="A1:AD15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40</v>
      </c>
      <c r="D1" s="41" t="s">
        <v>1</v>
      </c>
      <c r="E1" s="42" t="s">
        <v>1397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1398</v>
      </c>
      <c r="D5" s="66">
        <v>2300</v>
      </c>
      <c r="E5" s="64" t="s">
        <v>735</v>
      </c>
      <c r="F5" s="67" t="s">
        <v>1401</v>
      </c>
      <c r="G5" s="67" t="s">
        <v>75</v>
      </c>
      <c r="H5" s="74">
        <v>14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511</v>
      </c>
      <c r="Y5" s="75" t="str">
        <f>IFERROR(IF(Q5="","",ROUNDDOWN(Q5/1000*R5*U5*V5*W5,0)),"-")</f>
        <v/>
      </c>
      <c r="Z5" s="73">
        <f>IFERROR(IF(H5="","",ROUNDDOWN(X5*$V$2,0)),"-")</f>
        <v>14308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1399</v>
      </c>
      <c r="D6" s="135">
        <v>2300</v>
      </c>
      <c r="E6" s="133" t="s">
        <v>735</v>
      </c>
      <c r="F6" s="82" t="s">
        <v>1401</v>
      </c>
      <c r="G6" s="82" t="s">
        <v>75</v>
      </c>
      <c r="H6" s="84">
        <v>14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511</v>
      </c>
      <c r="Y6" s="85" t="str">
        <f>IFERROR(IF(Q6="","",ROUNDDOWN(Q6/1000*R6*U6*V6*W6,0)),"-")</f>
        <v/>
      </c>
      <c r="Z6" s="94">
        <f>IFERROR(IF(H6="","",ROUNDDOWN(X6*$V$2,0)),"-")</f>
        <v>14308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1400</v>
      </c>
      <c r="D7" s="135">
        <v>2300</v>
      </c>
      <c r="E7" s="133" t="s">
        <v>735</v>
      </c>
      <c r="F7" s="82" t="s">
        <v>1401</v>
      </c>
      <c r="G7" s="82" t="s">
        <v>75</v>
      </c>
      <c r="H7" s="84">
        <v>14</v>
      </c>
      <c r="I7" s="84">
        <v>1</v>
      </c>
      <c r="J7" s="84">
        <v>1</v>
      </c>
      <c r="K7" s="136">
        <f t="shared" ref="K7:K9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9" si="4">+I7</f>
        <v>1</v>
      </c>
      <c r="S7" s="170"/>
      <c r="T7" s="176" t="str">
        <f t="shared" ref="T7:T9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9" si="6">IFERROR(IF(H7="","",ROUNDDOWN(H7/1000*K7*U7*V7*W7,0)),"-")</f>
        <v>511</v>
      </c>
      <c r="Y7" s="85" t="str">
        <f t="shared" ref="Y7:Y9" si="7">IFERROR(IF(Q7="","",ROUNDDOWN(Q7/1000*R7*U7*V7*W7,0)),"-")</f>
        <v/>
      </c>
      <c r="Z7" s="94">
        <f t="shared" ref="Z7:Z9" si="8">IFERROR(IF(H7="","",ROUNDDOWN(X7*$V$2,0)),"-")</f>
        <v>14308</v>
      </c>
      <c r="AA7" s="85" t="str">
        <f t="shared" ref="AA7:AA9" si="9">IFERROR(IF(Q7="","",ROUNDDOWN(Y7*$V$2,0)),"-")</f>
        <v/>
      </c>
      <c r="AB7" s="94" t="str">
        <f t="shared" ref="AB7:AB9" si="10">IFERROR(IF(Q7="","",ROUNDDOWN(X7-Y7,0)),"-")</f>
        <v/>
      </c>
      <c r="AC7" s="95" t="str">
        <f t="shared" ref="AC7:AC9" si="11">IFERROR(IF(Q7="","",ROUNDDOWN(Z7-AA7,0)),"-")</f>
        <v/>
      </c>
      <c r="AD7" s="178" t="str">
        <f t="shared" ref="AD7:AD9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722</v>
      </c>
      <c r="D8" s="135">
        <v>2300</v>
      </c>
      <c r="E8" s="133" t="s">
        <v>737</v>
      </c>
      <c r="F8" s="82" t="s">
        <v>113</v>
      </c>
      <c r="G8" s="82" t="s">
        <v>114</v>
      </c>
      <c r="H8" s="84">
        <v>22</v>
      </c>
      <c r="I8" s="84">
        <v>1</v>
      </c>
      <c r="J8" s="84">
        <v>1</v>
      </c>
      <c r="K8" s="136">
        <f t="shared" si="3"/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803</v>
      </c>
      <c r="Y8" s="85" t="str">
        <f t="shared" si="7"/>
        <v/>
      </c>
      <c r="Z8" s="94">
        <f t="shared" si="8"/>
        <v>22484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1385</v>
      </c>
      <c r="D9" s="135">
        <v>2300</v>
      </c>
      <c r="E9" s="133" t="s">
        <v>740</v>
      </c>
      <c r="F9" s="82" t="s">
        <v>1247</v>
      </c>
      <c r="G9" s="82" t="s">
        <v>75</v>
      </c>
      <c r="H9" s="84">
        <v>15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365</v>
      </c>
      <c r="W9" s="85">
        <v>10</v>
      </c>
      <c r="X9" s="94">
        <f t="shared" si="6"/>
        <v>547</v>
      </c>
      <c r="Y9" s="85" t="str">
        <f t="shared" si="7"/>
        <v/>
      </c>
      <c r="Z9" s="94">
        <f t="shared" si="8"/>
        <v>15316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/>
      <c r="B10" s="134"/>
      <c r="C10" s="134"/>
      <c r="D10" s="135"/>
      <c r="E10" s="133"/>
      <c r="F10" s="82"/>
      <c r="G10" s="82"/>
      <c r="H10" s="84"/>
      <c r="I10" s="84"/>
      <c r="J10" s="84"/>
      <c r="K10" s="136"/>
      <c r="L10" s="133"/>
      <c r="M10" s="173"/>
      <c r="N10" s="173"/>
      <c r="O10" s="134"/>
      <c r="P10" s="174"/>
      <c r="Q10" s="175"/>
      <c r="R10" s="137"/>
      <c r="S10" s="176"/>
      <c r="T10" s="176"/>
      <c r="U10" s="94"/>
      <c r="V10" s="84"/>
      <c r="W10" s="85"/>
      <c r="X10" s="94"/>
      <c r="Y10" s="85"/>
      <c r="Z10" s="94"/>
      <c r="AA10" s="85"/>
      <c r="AB10" s="94"/>
      <c r="AC10" s="95"/>
      <c r="AD10" s="85"/>
    </row>
    <row r="11" spans="1:30" s="110" customFormat="1" ht="24.95" customHeight="1" thickBot="1" x14ac:dyDescent="0.2">
      <c r="A11" s="97"/>
      <c r="B11" s="98"/>
      <c r="C11" s="98"/>
      <c r="D11" s="99"/>
      <c r="E11" s="97"/>
      <c r="F11" s="100"/>
      <c r="G11" s="100"/>
      <c r="H11" s="102"/>
      <c r="I11" s="102"/>
      <c r="J11" s="102"/>
      <c r="K11" s="157"/>
      <c r="L11" s="97"/>
      <c r="M11" s="104"/>
      <c r="N11" s="104"/>
      <c r="O11" s="98"/>
      <c r="P11" s="105"/>
      <c r="Q11" s="106"/>
      <c r="R11" s="158"/>
      <c r="S11" s="108"/>
      <c r="T11" s="108"/>
      <c r="U11" s="94"/>
      <c r="V11" s="84"/>
      <c r="W11" s="85"/>
      <c r="X11" s="109"/>
      <c r="Y11" s="103"/>
      <c r="Z11" s="109"/>
      <c r="AA11" s="103"/>
      <c r="AB11" s="109"/>
      <c r="AC11" s="159"/>
      <c r="AD11" s="103"/>
    </row>
    <row r="12" spans="1:30" ht="24.95" customHeight="1" thickBot="1" x14ac:dyDescent="0.2">
      <c r="M12" s="46"/>
      <c r="N12" s="46"/>
      <c r="O12" s="46"/>
      <c r="P12" s="46"/>
      <c r="Q12" s="46"/>
      <c r="R12" s="111"/>
      <c r="S12" s="251" t="s">
        <v>40</v>
      </c>
      <c r="T12" s="181" t="str">
        <f>IF(SUBTOTAL(9,T5:T11)=0,"",SUBTOTAL(9,T5:T11))</f>
        <v/>
      </c>
      <c r="U12" s="190"/>
      <c r="V12" s="191"/>
      <c r="W12" s="192"/>
      <c r="X12" s="182">
        <f t="shared" ref="X12:AD12" si="13">IF(SUBTOTAL(9,X5:X11)=0,"",SUBTOTAL(9,X5:X11))</f>
        <v>2883</v>
      </c>
      <c r="Y12" s="184" t="str">
        <f t="shared" si="13"/>
        <v/>
      </c>
      <c r="Z12" s="182">
        <f t="shared" si="13"/>
        <v>80724</v>
      </c>
      <c r="AA12" s="184" t="str">
        <f t="shared" si="13"/>
        <v/>
      </c>
      <c r="AB12" s="182" t="str">
        <f t="shared" si="13"/>
        <v/>
      </c>
      <c r="AC12" s="183" t="str">
        <f t="shared" si="13"/>
        <v/>
      </c>
      <c r="AD12" s="186" t="str">
        <f t="shared" si="13"/>
        <v/>
      </c>
    </row>
    <row r="13" spans="1:30" ht="24.95" customHeight="1" thickBot="1" x14ac:dyDescent="0.2">
      <c r="S13" s="262" t="s">
        <v>3544</v>
      </c>
      <c r="T13" s="264"/>
    </row>
    <row r="14" spans="1:30" ht="24.95" customHeight="1" thickTop="1" thickBot="1" x14ac:dyDescent="0.2">
      <c r="S14" s="265" t="s">
        <v>3545</v>
      </c>
      <c r="T14" s="268" t="str">
        <f>IF(T12="","",T12+T13)</f>
        <v/>
      </c>
    </row>
    <row r="15" spans="1:30" ht="24.95" customHeight="1" thickTop="1" x14ac:dyDescent="0.15"/>
  </sheetData>
  <sheetProtection algorithmName="SHA-512" hashValue="GMJonXx0BHpOFP6xQD4c3rRwhU81TSbi46JbGET03t/ZAWy8yflKEQexixR4hc4Lzm+96FXMRnmsk1WI4K4wcw==" saltValue="2g9exnzVrHk+If+QepknFg==" spinCount="100000" sheet="1" objects="1" scenarios="1" autoFilter="0"/>
  <autoFilter ref="A4:AD12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9">
    <cfRule type="containsBlanks" dxfId="307" priority="6" stopIfTrue="1">
      <formula>LEN(TRIM(M5))=0</formula>
    </cfRule>
  </conditionalFormatting>
  <conditionalFormatting sqref="S5">
    <cfRule type="containsBlanks" dxfId="306" priority="3">
      <formula>LEN(TRIM(S5))=0</formula>
    </cfRule>
  </conditionalFormatting>
  <conditionalFormatting sqref="S12 S6:S9">
    <cfRule type="containsBlanks" dxfId="305" priority="2">
      <formula>LEN(TRIM(S6))=0</formula>
    </cfRule>
  </conditionalFormatting>
  <conditionalFormatting sqref="T13">
    <cfRule type="containsBlanks" dxfId="304" priority="1">
      <formula>LEN(TRIM(T13))=0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A39D-CB0A-4A32-9DAE-00CAC16F7D26}">
  <sheetPr>
    <pageSetUpPr fitToPage="1"/>
  </sheetPr>
  <dimension ref="A1:AD15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41</v>
      </c>
      <c r="D1" s="41" t="s">
        <v>1</v>
      </c>
      <c r="E1" s="42" t="s">
        <v>1402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221</v>
      </c>
      <c r="D5" s="66">
        <v>2400</v>
      </c>
      <c r="E5" s="64" t="s">
        <v>734</v>
      </c>
      <c r="F5" s="67" t="s">
        <v>24</v>
      </c>
      <c r="G5" s="67" t="s">
        <v>49</v>
      </c>
      <c r="H5" s="74">
        <v>42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3066</v>
      </c>
      <c r="Y5" s="75" t="str">
        <f>IFERROR(IF(Q5="","",ROUNDDOWN(Q5/1000*R5*U5*V5*W5,0)),"-")</f>
        <v/>
      </c>
      <c r="Z5" s="73">
        <f>IFERROR(IF(H5="","",ROUNDDOWN(X5*$V$2,0)),"-")</f>
        <v>85848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1403</v>
      </c>
      <c r="D6" s="135">
        <v>2400</v>
      </c>
      <c r="E6" s="133" t="s">
        <v>734</v>
      </c>
      <c r="F6" s="82" t="s">
        <v>24</v>
      </c>
      <c r="G6" s="82" t="s">
        <v>49</v>
      </c>
      <c r="H6" s="84">
        <v>42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1533</v>
      </c>
      <c r="Y6" s="85" t="str">
        <f>IFERROR(IF(Q6="","",ROUNDDOWN(Q6/1000*R6*U6*V6*W6,0)),"-")</f>
        <v/>
      </c>
      <c r="Z6" s="94">
        <f>IFERROR(IF(H6="","",ROUNDDOWN(X6*$V$2,0)),"-")</f>
        <v>42924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1404</v>
      </c>
      <c r="D7" s="135">
        <v>2400</v>
      </c>
      <c r="E7" s="133" t="s">
        <v>734</v>
      </c>
      <c r="F7" s="82" t="s">
        <v>24</v>
      </c>
      <c r="G7" s="82" t="s">
        <v>49</v>
      </c>
      <c r="H7" s="84">
        <v>42</v>
      </c>
      <c r="I7" s="84">
        <v>1</v>
      </c>
      <c r="J7" s="84">
        <v>1</v>
      </c>
      <c r="K7" s="136">
        <f t="shared" ref="K7:K9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9" si="4">+I7</f>
        <v>1</v>
      </c>
      <c r="S7" s="170"/>
      <c r="T7" s="176" t="str">
        <f t="shared" ref="T7:T9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9" si="6">IFERROR(IF(H7="","",ROUNDDOWN(H7/1000*K7*U7*V7*W7,0)),"-")</f>
        <v>1533</v>
      </c>
      <c r="Y7" s="85" t="str">
        <f t="shared" ref="Y7:Y9" si="7">IFERROR(IF(Q7="","",ROUNDDOWN(Q7/1000*R7*U7*V7*W7,0)),"-")</f>
        <v/>
      </c>
      <c r="Z7" s="94">
        <f t="shared" ref="Z7:Z9" si="8">IFERROR(IF(H7="","",ROUNDDOWN(X7*$V$2,0)),"-")</f>
        <v>42924</v>
      </c>
      <c r="AA7" s="85" t="str">
        <f t="shared" ref="AA7:AA9" si="9">IFERROR(IF(Q7="","",ROUNDDOWN(Y7*$V$2,0)),"-")</f>
        <v/>
      </c>
      <c r="AB7" s="94" t="str">
        <f t="shared" ref="AB7:AB9" si="10">IFERROR(IF(Q7="","",ROUNDDOWN(X7-Y7,0)),"-")</f>
        <v/>
      </c>
      <c r="AC7" s="95" t="str">
        <f t="shared" ref="AC7:AC9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215</v>
      </c>
      <c r="D8" s="135">
        <v>2400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3066</v>
      </c>
      <c r="Y8" s="85" t="str">
        <f t="shared" si="7"/>
        <v/>
      </c>
      <c r="Z8" s="94">
        <f t="shared" si="8"/>
        <v>85848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201</v>
      </c>
      <c r="D9" s="135">
        <v>2400</v>
      </c>
      <c r="E9" s="133" t="s">
        <v>736</v>
      </c>
      <c r="F9" s="82" t="s">
        <v>1405</v>
      </c>
      <c r="G9" s="82" t="s">
        <v>75</v>
      </c>
      <c r="H9" s="84">
        <v>40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365</v>
      </c>
      <c r="W9" s="85">
        <v>10</v>
      </c>
      <c r="X9" s="94">
        <f t="shared" si="6"/>
        <v>1460</v>
      </c>
      <c r="Y9" s="85" t="str">
        <f t="shared" si="7"/>
        <v/>
      </c>
      <c r="Z9" s="94">
        <f t="shared" si="8"/>
        <v>40880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>IFERROR(IF(Q9="","",ROUNDDOWN(AB9*$AD$2,2)),"-")</f>
        <v/>
      </c>
    </row>
    <row r="10" spans="1:30" s="110" customFormat="1" ht="24.95" customHeight="1" x14ac:dyDescent="0.15">
      <c r="A10" s="133"/>
      <c r="B10" s="134"/>
      <c r="C10" s="134"/>
      <c r="D10" s="135"/>
      <c r="E10" s="133"/>
      <c r="F10" s="82"/>
      <c r="G10" s="82"/>
      <c r="H10" s="84"/>
      <c r="I10" s="84"/>
      <c r="J10" s="84"/>
      <c r="K10" s="136"/>
      <c r="L10" s="133"/>
      <c r="M10" s="173"/>
      <c r="N10" s="173"/>
      <c r="O10" s="134"/>
      <c r="P10" s="174"/>
      <c r="Q10" s="175"/>
      <c r="R10" s="137"/>
      <c r="S10" s="176"/>
      <c r="T10" s="176"/>
      <c r="U10" s="94"/>
      <c r="V10" s="84"/>
      <c r="W10" s="85"/>
      <c r="X10" s="94"/>
      <c r="Y10" s="85"/>
      <c r="Z10" s="94"/>
      <c r="AA10" s="85"/>
      <c r="AB10" s="94"/>
      <c r="AC10" s="95"/>
      <c r="AD10" s="85"/>
    </row>
    <row r="11" spans="1:30" s="110" customFormat="1" ht="24.95" customHeight="1" thickBot="1" x14ac:dyDescent="0.2">
      <c r="A11" s="97"/>
      <c r="B11" s="98"/>
      <c r="C11" s="98"/>
      <c r="D11" s="99"/>
      <c r="E11" s="97"/>
      <c r="F11" s="100"/>
      <c r="G11" s="100"/>
      <c r="H11" s="102"/>
      <c r="I11" s="102"/>
      <c r="J11" s="102"/>
      <c r="K11" s="157"/>
      <c r="L11" s="97"/>
      <c r="M11" s="104"/>
      <c r="N11" s="104"/>
      <c r="O11" s="98"/>
      <c r="P11" s="105"/>
      <c r="Q11" s="106"/>
      <c r="R11" s="158"/>
      <c r="S11" s="108"/>
      <c r="T11" s="108"/>
      <c r="U11" s="94"/>
      <c r="V11" s="84"/>
      <c r="W11" s="85"/>
      <c r="X11" s="109"/>
      <c r="Y11" s="103"/>
      <c r="Z11" s="109"/>
      <c r="AA11" s="103"/>
      <c r="AB11" s="109"/>
      <c r="AC11" s="159"/>
      <c r="AD11" s="103"/>
    </row>
    <row r="12" spans="1:30" ht="24.95" customHeight="1" thickBot="1" x14ac:dyDescent="0.2">
      <c r="M12" s="46"/>
      <c r="N12" s="46"/>
      <c r="O12" s="46"/>
      <c r="P12" s="46"/>
      <c r="Q12" s="46"/>
      <c r="R12" s="111"/>
      <c r="S12" s="251" t="s">
        <v>40</v>
      </c>
      <c r="T12" s="181" t="str">
        <f>IF(SUBTOTAL(9,T5:T11)=0,"",SUBTOTAL(9,T5:T11))</f>
        <v/>
      </c>
      <c r="U12" s="190"/>
      <c r="V12" s="191"/>
      <c r="W12" s="192"/>
      <c r="X12" s="182">
        <f t="shared" ref="X12:AD12" si="13">IF(SUBTOTAL(9,X5:X11)=0,"",SUBTOTAL(9,X5:X11))</f>
        <v>10658</v>
      </c>
      <c r="Y12" s="184" t="str">
        <f t="shared" si="13"/>
        <v/>
      </c>
      <c r="Z12" s="182">
        <f t="shared" si="13"/>
        <v>298424</v>
      </c>
      <c r="AA12" s="184" t="str">
        <f t="shared" si="13"/>
        <v/>
      </c>
      <c r="AB12" s="182" t="str">
        <f t="shared" si="13"/>
        <v/>
      </c>
      <c r="AC12" s="183" t="str">
        <f t="shared" si="13"/>
        <v/>
      </c>
      <c r="AD12" s="186" t="str">
        <f t="shared" si="13"/>
        <v/>
      </c>
    </row>
    <row r="13" spans="1:30" ht="24.95" customHeight="1" thickBot="1" x14ac:dyDescent="0.2">
      <c r="S13" s="262" t="s">
        <v>3544</v>
      </c>
      <c r="T13" s="264"/>
    </row>
    <row r="14" spans="1:30" ht="24.95" customHeight="1" thickTop="1" thickBot="1" x14ac:dyDescent="0.2">
      <c r="S14" s="265" t="s">
        <v>3545</v>
      </c>
      <c r="T14" s="268" t="str">
        <f>IF(T12="","",T12+T13)</f>
        <v/>
      </c>
    </row>
    <row r="15" spans="1:30" ht="24.95" customHeight="1" thickTop="1" x14ac:dyDescent="0.15"/>
  </sheetData>
  <sheetProtection algorithmName="SHA-512" hashValue="DRGiANEMZ/WHmUeSYyZ9VqCJ1WWk1cPncL7/1oAHSENoFL6CW/F2aBZy651olDKpEog/n7dolpORoBGdC164ww==" saltValue="HDOWQunlsyzIdihW3IlEvg==" spinCount="100000" sheet="1" objects="1" scenarios="1" autoFilter="0"/>
  <autoFilter ref="A4:AD12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9">
    <cfRule type="containsBlanks" dxfId="303" priority="6" stopIfTrue="1">
      <formula>LEN(TRIM(M5))=0</formula>
    </cfRule>
  </conditionalFormatting>
  <conditionalFormatting sqref="S5">
    <cfRule type="containsBlanks" dxfId="302" priority="3">
      <formula>LEN(TRIM(S5))=0</formula>
    </cfRule>
  </conditionalFormatting>
  <conditionalFormatting sqref="S12 S6:S9">
    <cfRule type="containsBlanks" dxfId="301" priority="2">
      <formula>LEN(TRIM(S6))=0</formula>
    </cfRule>
  </conditionalFormatting>
  <conditionalFormatting sqref="T13">
    <cfRule type="containsBlanks" dxfId="300" priority="1">
      <formula>LEN(TRIM(T13))=0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FEDA-1F68-43E8-94AE-65D772FAABA2}">
  <sheetPr>
    <pageSetUpPr fitToPage="1"/>
  </sheetPr>
  <dimension ref="A1:AD16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42</v>
      </c>
      <c r="D1" s="41" t="s">
        <v>1</v>
      </c>
      <c r="E1" s="42" t="s">
        <v>1406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201</v>
      </c>
      <c r="D5" s="66">
        <v>2400</v>
      </c>
      <c r="E5" s="64" t="s">
        <v>1395</v>
      </c>
      <c r="F5" s="67" t="s">
        <v>1408</v>
      </c>
      <c r="G5" s="67" t="s">
        <v>75</v>
      </c>
      <c r="H5" s="74">
        <v>40</v>
      </c>
      <c r="I5" s="74">
        <v>4</v>
      </c>
      <c r="J5" s="74">
        <v>2</v>
      </c>
      <c r="K5" s="127">
        <f>+I5*J5</f>
        <v>8</v>
      </c>
      <c r="L5" s="64" t="s">
        <v>3512</v>
      </c>
      <c r="M5" s="162"/>
      <c r="N5" s="162"/>
      <c r="O5" s="163"/>
      <c r="P5" s="164"/>
      <c r="Q5" s="165"/>
      <c r="R5" s="137">
        <f>+I5</f>
        <v>4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11680</v>
      </c>
      <c r="Y5" s="75" t="str">
        <f>IFERROR(IF(Q5="","",ROUNDDOWN(Q5/1000*R5*U5*V5*W5,0)),"-")</f>
        <v/>
      </c>
      <c r="Z5" s="73">
        <f>IFERROR(IF(H5="","",ROUNDDOWN(X5*$V$2,0)),"-")</f>
        <v>327040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1407</v>
      </c>
      <c r="D6" s="135">
        <v>3700</v>
      </c>
      <c r="E6" s="133" t="s">
        <v>702</v>
      </c>
      <c r="F6" s="82" t="s">
        <v>1409</v>
      </c>
      <c r="G6" s="82" t="s">
        <v>75</v>
      </c>
      <c r="H6" s="84">
        <v>60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4380</v>
      </c>
      <c r="Y6" s="85" t="str">
        <f>IFERROR(IF(Q6="","",ROUNDDOWN(Q6/1000*R6*U6*V6*W6,0)),"-")</f>
        <v/>
      </c>
      <c r="Z6" s="94">
        <f>IFERROR(IF(H6="","",ROUNDDOWN(X6*$V$2,0)),"-")</f>
        <v>122640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692</v>
      </c>
      <c r="D7" s="135">
        <v>2400</v>
      </c>
      <c r="E7" s="133" t="s">
        <v>1411</v>
      </c>
      <c r="F7" s="82" t="s">
        <v>1410</v>
      </c>
      <c r="G7" s="82" t="s">
        <v>75</v>
      </c>
      <c r="H7" s="84">
        <v>6</v>
      </c>
      <c r="I7" s="84">
        <v>2</v>
      </c>
      <c r="J7" s="84">
        <v>1</v>
      </c>
      <c r="K7" s="136">
        <f t="shared" ref="K7:K10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10" si="4">+I7</f>
        <v>2</v>
      </c>
      <c r="S7" s="170"/>
      <c r="T7" s="176" t="str">
        <f t="shared" ref="T7:T10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10" si="6">IFERROR(IF(H7="","",ROUNDDOWN(H7/1000*K7*U7*V7*W7,0)),"-")</f>
        <v>438</v>
      </c>
      <c r="Y7" s="85" t="str">
        <f t="shared" ref="Y7:Y10" si="7">IFERROR(IF(Q7="","",ROUNDDOWN(Q7/1000*R7*U7*V7*W7,0)),"-")</f>
        <v/>
      </c>
      <c r="Z7" s="94">
        <f t="shared" ref="Z7:Z10" si="8">IFERROR(IF(H7="","",ROUNDDOWN(X7*$V$2,0)),"-")</f>
        <v>12264</v>
      </c>
      <c r="AA7" s="85" t="str">
        <f t="shared" ref="AA7:AA10" si="9">IFERROR(IF(Q7="","",ROUNDDOWN(Y7*$V$2,0)),"-")</f>
        <v/>
      </c>
      <c r="AB7" s="94" t="str">
        <f t="shared" ref="AB7:AB10" si="10">IFERROR(IF(Q7="","",ROUNDDOWN(X7-Y7,0)),"-")</f>
        <v/>
      </c>
      <c r="AC7" s="95" t="str">
        <f t="shared" ref="AC7:AC10" si="11">IFERROR(IF(Q7="","",ROUNDDOWN(Z7-AA7,0)),"-")</f>
        <v/>
      </c>
      <c r="AD7" s="178" t="str">
        <f t="shared" ref="AD7:AD1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692</v>
      </c>
      <c r="D8" s="135">
        <v>3700</v>
      </c>
      <c r="E8" s="133" t="s">
        <v>702</v>
      </c>
      <c r="F8" s="82" t="s">
        <v>1409</v>
      </c>
      <c r="G8" s="82" t="s">
        <v>75</v>
      </c>
      <c r="H8" s="84">
        <v>60</v>
      </c>
      <c r="I8" s="84">
        <v>5</v>
      </c>
      <c r="J8" s="84">
        <v>1</v>
      </c>
      <c r="K8" s="136">
        <f t="shared" si="3"/>
        <v>5</v>
      </c>
      <c r="L8" s="133" t="s">
        <v>3511</v>
      </c>
      <c r="M8" s="162"/>
      <c r="N8" s="162"/>
      <c r="O8" s="163"/>
      <c r="P8" s="164"/>
      <c r="Q8" s="165"/>
      <c r="R8" s="137">
        <f t="shared" si="4"/>
        <v>5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10950</v>
      </c>
      <c r="Y8" s="85" t="str">
        <f t="shared" si="7"/>
        <v/>
      </c>
      <c r="Z8" s="94">
        <f t="shared" si="8"/>
        <v>306600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694</v>
      </c>
      <c r="D9" s="135">
        <v>2400</v>
      </c>
      <c r="E9" s="133" t="s">
        <v>1411</v>
      </c>
      <c r="F9" s="82" t="s">
        <v>1410</v>
      </c>
      <c r="G9" s="82" t="s">
        <v>75</v>
      </c>
      <c r="H9" s="84">
        <v>6</v>
      </c>
      <c r="I9" s="84">
        <v>2</v>
      </c>
      <c r="J9" s="84">
        <v>1</v>
      </c>
      <c r="K9" s="136">
        <f t="shared" si="3"/>
        <v>2</v>
      </c>
      <c r="L9" s="133" t="s">
        <v>3511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365</v>
      </c>
      <c r="W9" s="85">
        <v>10</v>
      </c>
      <c r="X9" s="94">
        <f t="shared" si="6"/>
        <v>438</v>
      </c>
      <c r="Y9" s="85" t="str">
        <f t="shared" si="7"/>
        <v/>
      </c>
      <c r="Z9" s="94">
        <f t="shared" si="8"/>
        <v>12264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/>
      <c r="C10" s="134" t="s">
        <v>694</v>
      </c>
      <c r="D10" s="135">
        <v>3700</v>
      </c>
      <c r="E10" s="133" t="s">
        <v>702</v>
      </c>
      <c r="F10" s="82" t="s">
        <v>1409</v>
      </c>
      <c r="G10" s="82" t="s">
        <v>75</v>
      </c>
      <c r="H10" s="84">
        <v>60</v>
      </c>
      <c r="I10" s="84">
        <v>5</v>
      </c>
      <c r="J10" s="84">
        <v>1</v>
      </c>
      <c r="K10" s="136">
        <f t="shared" si="3"/>
        <v>5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5</v>
      </c>
      <c r="S10" s="170"/>
      <c r="T10" s="176" t="str">
        <f t="shared" si="5"/>
        <v/>
      </c>
      <c r="U10" s="94">
        <v>10</v>
      </c>
      <c r="V10" s="84">
        <v>365</v>
      </c>
      <c r="W10" s="85">
        <v>10</v>
      </c>
      <c r="X10" s="94">
        <f t="shared" si="6"/>
        <v>10950</v>
      </c>
      <c r="Y10" s="85" t="str">
        <f t="shared" si="7"/>
        <v/>
      </c>
      <c r="Z10" s="94">
        <f t="shared" si="8"/>
        <v>306600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/>
      <c r="B11" s="134"/>
      <c r="C11" s="134"/>
      <c r="D11" s="135"/>
      <c r="E11" s="133"/>
      <c r="F11" s="82"/>
      <c r="G11" s="82"/>
      <c r="H11" s="84"/>
      <c r="I11" s="84"/>
      <c r="J11" s="84"/>
      <c r="K11" s="136"/>
      <c r="L11" s="133"/>
      <c r="M11" s="173"/>
      <c r="N11" s="173"/>
      <c r="O11" s="134"/>
      <c r="P11" s="174"/>
      <c r="Q11" s="175"/>
      <c r="R11" s="137"/>
      <c r="S11" s="176"/>
      <c r="T11" s="176"/>
      <c r="U11" s="94"/>
      <c r="V11" s="84"/>
      <c r="W11" s="85"/>
      <c r="X11" s="94"/>
      <c r="Y11" s="85"/>
      <c r="Z11" s="94"/>
      <c r="AA11" s="85"/>
      <c r="AB11" s="94"/>
      <c r="AC11" s="95"/>
      <c r="AD11" s="85"/>
    </row>
    <row r="12" spans="1:30" s="110" customFormat="1" ht="24.95" customHeight="1" thickBot="1" x14ac:dyDescent="0.2">
      <c r="A12" s="97"/>
      <c r="B12" s="98"/>
      <c r="C12" s="98"/>
      <c r="D12" s="99"/>
      <c r="E12" s="97"/>
      <c r="F12" s="100"/>
      <c r="G12" s="100"/>
      <c r="H12" s="102"/>
      <c r="I12" s="102"/>
      <c r="J12" s="102"/>
      <c r="K12" s="157"/>
      <c r="L12" s="97"/>
      <c r="M12" s="104"/>
      <c r="N12" s="104"/>
      <c r="O12" s="98"/>
      <c r="P12" s="105"/>
      <c r="Q12" s="106"/>
      <c r="R12" s="158"/>
      <c r="S12" s="108"/>
      <c r="T12" s="108"/>
      <c r="U12" s="94"/>
      <c r="V12" s="84"/>
      <c r="W12" s="85"/>
      <c r="X12" s="109"/>
      <c r="Y12" s="103"/>
      <c r="Z12" s="109"/>
      <c r="AA12" s="103"/>
      <c r="AB12" s="109"/>
      <c r="AC12" s="159"/>
      <c r="AD12" s="103"/>
    </row>
    <row r="13" spans="1:30" ht="24.95" customHeight="1" thickBot="1" x14ac:dyDescent="0.2">
      <c r="M13" s="46"/>
      <c r="N13" s="46"/>
      <c r="O13" s="46"/>
      <c r="P13" s="46"/>
      <c r="Q13" s="46"/>
      <c r="R13" s="111"/>
      <c r="S13" s="251" t="s">
        <v>40</v>
      </c>
      <c r="T13" s="181" t="str">
        <f>IF(SUBTOTAL(9,T5:T12)=0,"",SUBTOTAL(9,T5:T12))</f>
        <v/>
      </c>
      <c r="U13" s="190"/>
      <c r="V13" s="191"/>
      <c r="W13" s="192"/>
      <c r="X13" s="182">
        <f t="shared" ref="X13:AD13" si="13">IF(SUBTOTAL(9,X5:X12)=0,"",SUBTOTAL(9,X5:X12))</f>
        <v>38836</v>
      </c>
      <c r="Y13" s="184" t="str">
        <f t="shared" si="13"/>
        <v/>
      </c>
      <c r="Z13" s="182">
        <f t="shared" si="13"/>
        <v>1087408</v>
      </c>
      <c r="AA13" s="184" t="str">
        <f t="shared" si="13"/>
        <v/>
      </c>
      <c r="AB13" s="182" t="str">
        <f t="shared" si="13"/>
        <v/>
      </c>
      <c r="AC13" s="183" t="str">
        <f t="shared" si="13"/>
        <v/>
      </c>
      <c r="AD13" s="186" t="str">
        <f t="shared" si="13"/>
        <v/>
      </c>
    </row>
    <row r="14" spans="1:30" ht="24.95" customHeight="1" thickBot="1" x14ac:dyDescent="0.2">
      <c r="S14" s="262" t="s">
        <v>3544</v>
      </c>
      <c r="T14" s="264"/>
    </row>
    <row r="15" spans="1:30" ht="24.95" customHeight="1" thickTop="1" thickBot="1" x14ac:dyDescent="0.2">
      <c r="S15" s="265" t="s">
        <v>3545</v>
      </c>
      <c r="T15" s="268" t="str">
        <f>IF(T13="","",T13+T14)</f>
        <v/>
      </c>
    </row>
    <row r="16" spans="1:30" ht="24.95" customHeight="1" thickTop="1" x14ac:dyDescent="0.15"/>
  </sheetData>
  <sheetProtection algorithmName="SHA-512" hashValue="ObY20xJkbQ7HkdA9E4wlxhvo1WUFAiBmO0uuJ+T8xE+fBCHxLR5ntgm2XFozOsbaj9OwwhmfjcdAQPGDBpTpdA==" saltValue="/XmMqAjn6EiXQFInnpEyXg==" spinCount="100000" sheet="1" objects="1" scenarios="1" autoFilter="0"/>
  <autoFilter ref="A4:AD1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0">
    <cfRule type="containsBlanks" dxfId="299" priority="6" stopIfTrue="1">
      <formula>LEN(TRIM(M5))=0</formula>
    </cfRule>
  </conditionalFormatting>
  <conditionalFormatting sqref="S5">
    <cfRule type="containsBlanks" dxfId="298" priority="3">
      <formula>LEN(TRIM(S5))=0</formula>
    </cfRule>
  </conditionalFormatting>
  <conditionalFormatting sqref="S13 S6:S10">
    <cfRule type="containsBlanks" dxfId="297" priority="2">
      <formula>LEN(TRIM(S6))=0</formula>
    </cfRule>
  </conditionalFormatting>
  <conditionalFormatting sqref="T14">
    <cfRule type="containsBlanks" dxfId="296" priority="1">
      <formula>LEN(TRIM(T14))=0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E9EA2-201F-4AF2-AC3A-3AEF1FDE6720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43</v>
      </c>
      <c r="D1" s="41" t="s">
        <v>1</v>
      </c>
      <c r="E1" s="42" t="s">
        <v>1412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694</v>
      </c>
      <c r="D5" s="66">
        <v>2400</v>
      </c>
      <c r="E5" s="64" t="s">
        <v>1413</v>
      </c>
      <c r="F5" s="67" t="s">
        <v>179</v>
      </c>
      <c r="G5" s="67" t="s">
        <v>75</v>
      </c>
      <c r="H5" s="74">
        <v>60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2190</v>
      </c>
      <c r="Y5" s="75" t="str">
        <f>IFERROR(IF(Q5="","",ROUNDDOWN(Q5/1000*R5*U5*V5*W5,0)),"-")</f>
        <v/>
      </c>
      <c r="Z5" s="73">
        <f>IFERROR(IF(H5="","",ROUNDDOWN(X5*$V$2,0)),"-")</f>
        <v>61320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692</v>
      </c>
      <c r="D6" s="135">
        <v>2400</v>
      </c>
      <c r="E6" s="133" t="s">
        <v>1413</v>
      </c>
      <c r="F6" s="82" t="s">
        <v>179</v>
      </c>
      <c r="G6" s="82" t="s">
        <v>75</v>
      </c>
      <c r="H6" s="84">
        <v>60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4380</v>
      </c>
      <c r="Y6" s="85" t="str">
        <f>IFERROR(IF(Q6="","",ROUNDDOWN(Q6/1000*R6*U6*V6*W6,0)),"-")</f>
        <v/>
      </c>
      <c r="Z6" s="94">
        <f>IFERROR(IF(H6="","",ROUNDDOWN(X6*$V$2,0)),"-")</f>
        <v>122640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1400</v>
      </c>
      <c r="D7" s="135">
        <v>2400</v>
      </c>
      <c r="E7" s="133" t="s">
        <v>1413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ref="K7:K8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2190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61320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1385</v>
      </c>
      <c r="D8" s="135">
        <v>2400</v>
      </c>
      <c r="E8" s="133" t="s">
        <v>1414</v>
      </c>
      <c r="F8" s="82" t="s">
        <v>1247</v>
      </c>
      <c r="G8" s="82" t="s">
        <v>75</v>
      </c>
      <c r="H8" s="84">
        <v>15</v>
      </c>
      <c r="I8" s="84">
        <v>1</v>
      </c>
      <c r="J8" s="84">
        <v>1</v>
      </c>
      <c r="K8" s="136">
        <f t="shared" si="3"/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547</v>
      </c>
      <c r="Y8" s="85" t="str">
        <f t="shared" si="7"/>
        <v/>
      </c>
      <c r="Z8" s="94">
        <f t="shared" si="8"/>
        <v>15316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9307</v>
      </c>
      <c r="Y11" s="184" t="str">
        <f t="shared" si="13"/>
        <v/>
      </c>
      <c r="Z11" s="182">
        <f t="shared" si="13"/>
        <v>260596</v>
      </c>
      <c r="AA11" s="184" t="str">
        <f t="shared" si="13"/>
        <v/>
      </c>
      <c r="AB11" s="182" t="str">
        <f t="shared" si="13"/>
        <v/>
      </c>
      <c r="AC11" s="183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J6M7Kt8qmbTy2zZERuAb5sAx5qxD45Ga7fyjtvgvTM8oOKRwt7FGq9S6K5Hmck9W7sJp1ePs0gZ+X1/6VH7FDg==" saltValue="XYZOZxRdwQG05vjGuKQcpw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295" priority="6" stopIfTrue="1">
      <formula>LEN(TRIM(M5))=0</formula>
    </cfRule>
  </conditionalFormatting>
  <conditionalFormatting sqref="S5">
    <cfRule type="containsBlanks" dxfId="294" priority="3">
      <formula>LEN(TRIM(S5))=0</formula>
    </cfRule>
  </conditionalFormatting>
  <conditionalFormatting sqref="S6:S8 S11">
    <cfRule type="containsBlanks" dxfId="293" priority="2">
      <formula>LEN(TRIM(S6))=0</formula>
    </cfRule>
  </conditionalFormatting>
  <conditionalFormatting sqref="T12">
    <cfRule type="containsBlanks" dxfId="292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8B97-B1F9-463F-A15A-50BED4F85D54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44</v>
      </c>
      <c r="D1" s="41" t="s">
        <v>1</v>
      </c>
      <c r="E1" s="42" t="s">
        <v>1415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1416</v>
      </c>
      <c r="D5" s="66">
        <v>2400</v>
      </c>
      <c r="E5" s="64"/>
      <c r="F5" s="67" t="s">
        <v>24</v>
      </c>
      <c r="G5" s="67" t="s">
        <v>49</v>
      </c>
      <c r="H5" s="74">
        <v>42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1533</v>
      </c>
      <c r="Y5" s="75" t="str">
        <f>IFERROR(IF(Q5="","",ROUNDDOWN(Q5/1000*R5*U5*V5*W5,0)),"-")</f>
        <v/>
      </c>
      <c r="Z5" s="73">
        <f>IFERROR(IF(H5="","",ROUNDDOWN(X5*$V$2,0)),"-")</f>
        <v>42924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1417</v>
      </c>
      <c r="D6" s="135">
        <v>2400</v>
      </c>
      <c r="E6" s="133"/>
      <c r="F6" s="82" t="s">
        <v>24</v>
      </c>
      <c r="G6" s="82" t="s">
        <v>49</v>
      </c>
      <c r="H6" s="84">
        <v>42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1533</v>
      </c>
      <c r="Y6" s="85" t="str">
        <f>IFERROR(IF(Q6="","",ROUNDDOWN(Q6/1000*R6*U6*V6*W6,0)),"-")</f>
        <v/>
      </c>
      <c r="Z6" s="94">
        <f>IFERROR(IF(H6="","",ROUNDDOWN(X6*$V$2,0)),"-")</f>
        <v>42924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1418</v>
      </c>
      <c r="D7" s="135">
        <v>2400</v>
      </c>
      <c r="E7" s="133"/>
      <c r="F7" s="82" t="s">
        <v>24</v>
      </c>
      <c r="G7" s="82" t="s">
        <v>49</v>
      </c>
      <c r="H7" s="84">
        <v>42</v>
      </c>
      <c r="I7" s="84">
        <v>1</v>
      </c>
      <c r="J7" s="84">
        <v>1</v>
      </c>
      <c r="K7" s="136">
        <f t="shared" ref="K7:K8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1533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42924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1419</v>
      </c>
      <c r="D8" s="135">
        <v>2400</v>
      </c>
      <c r="E8" s="133"/>
      <c r="F8" s="82" t="s">
        <v>208</v>
      </c>
      <c r="G8" s="82" t="s">
        <v>75</v>
      </c>
      <c r="H8" s="84">
        <v>22</v>
      </c>
      <c r="I8" s="84">
        <v>1</v>
      </c>
      <c r="J8" s="84">
        <v>1</v>
      </c>
      <c r="K8" s="136">
        <f t="shared" si="3"/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803</v>
      </c>
      <c r="Y8" s="85" t="str">
        <f t="shared" si="7"/>
        <v/>
      </c>
      <c r="Z8" s="94">
        <f t="shared" si="8"/>
        <v>22484</v>
      </c>
      <c r="AA8" s="85" t="str">
        <f t="shared" si="9"/>
        <v/>
      </c>
      <c r="AB8" s="94" t="str">
        <f t="shared" si="10"/>
        <v/>
      </c>
      <c r="AC8" s="95" t="str">
        <f>IFERROR(IF(Q8="","",ROUNDDOWN(Z8-AA8,0)),"-")</f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5402</v>
      </c>
      <c r="Y11" s="184" t="str">
        <f t="shared" si="13"/>
        <v/>
      </c>
      <c r="Z11" s="182">
        <f t="shared" si="13"/>
        <v>151256</v>
      </c>
      <c r="AA11" s="184" t="str">
        <f t="shared" si="13"/>
        <v/>
      </c>
      <c r="AB11" s="182" t="str">
        <f t="shared" si="13"/>
        <v/>
      </c>
      <c r="AC11" s="185" t="str">
        <f t="shared" si="13"/>
        <v/>
      </c>
      <c r="AD11" s="225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8rB3nCtByWzVer6CGdIuEwc/A5PhK/HQVuRnnnwjmLQeRcxUtv1+yWB63gHuo8QehfXVjIsW765c7OLyKQgIUg==" saltValue="g6t0JI2N61G+1we13TPr8A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291" priority="6" stopIfTrue="1">
      <formula>LEN(TRIM(M5))=0</formula>
    </cfRule>
  </conditionalFormatting>
  <conditionalFormatting sqref="S5">
    <cfRule type="containsBlanks" dxfId="290" priority="3">
      <formula>LEN(TRIM(S5))=0</formula>
    </cfRule>
  </conditionalFormatting>
  <conditionalFormatting sqref="S11 S6:S8">
    <cfRule type="containsBlanks" dxfId="289" priority="2">
      <formula>LEN(TRIM(S6))=0</formula>
    </cfRule>
  </conditionalFormatting>
  <conditionalFormatting sqref="T12">
    <cfRule type="containsBlanks" dxfId="288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FFDBB-F8F3-4758-A6EE-24129D257686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45</v>
      </c>
      <c r="D1" s="41" t="s">
        <v>1</v>
      </c>
      <c r="E1" s="42" t="s">
        <v>1422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189</v>
      </c>
      <c r="D5" s="66">
        <v>2400</v>
      </c>
      <c r="E5" s="64" t="s">
        <v>365</v>
      </c>
      <c r="F5" s="67" t="s">
        <v>711</v>
      </c>
      <c r="G5" s="67" t="s">
        <v>1421</v>
      </c>
      <c r="H5" s="74">
        <v>34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1241</v>
      </c>
      <c r="Y5" s="75" t="str">
        <f>IFERROR(IF(Q5="","",ROUNDDOWN(Q5/1000*R5*U5*V5*W5,0)),"-")</f>
        <v/>
      </c>
      <c r="Z5" s="73">
        <f>IFERROR(IF(H5="","",ROUNDDOWN(X5*$V$2,0)),"-")</f>
        <v>34748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694</v>
      </c>
      <c r="D6" s="135">
        <v>2400</v>
      </c>
      <c r="E6" s="133" t="s">
        <v>1420</v>
      </c>
      <c r="F6" s="82" t="s">
        <v>372</v>
      </c>
      <c r="G6" s="82" t="s">
        <v>69</v>
      </c>
      <c r="H6" s="84">
        <v>13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949</v>
      </c>
      <c r="Y6" s="85" t="str">
        <f>IFERROR(IF(Q6="","",ROUNDDOWN(Q6/1000*R6*U6*V6*W6,0)),"-")</f>
        <v/>
      </c>
      <c r="Z6" s="94">
        <f>IFERROR(IF(H6="","",ROUNDDOWN(X6*$V$2,0)),"-")</f>
        <v>26572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1417</v>
      </c>
      <c r="D7" s="135">
        <v>2400</v>
      </c>
      <c r="E7" s="133" t="s">
        <v>365</v>
      </c>
      <c r="F7" s="82" t="s">
        <v>711</v>
      </c>
      <c r="G7" s="82" t="s">
        <v>1421</v>
      </c>
      <c r="H7" s="84">
        <v>34</v>
      </c>
      <c r="I7" s="84">
        <v>1</v>
      </c>
      <c r="J7" s="84">
        <v>1</v>
      </c>
      <c r="K7" s="136">
        <f t="shared" ref="K7:K8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1241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34748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692</v>
      </c>
      <c r="D8" s="135">
        <v>2400</v>
      </c>
      <c r="E8" s="133" t="s">
        <v>1420</v>
      </c>
      <c r="F8" s="82" t="s">
        <v>372</v>
      </c>
      <c r="G8" s="82" t="s">
        <v>69</v>
      </c>
      <c r="H8" s="84">
        <v>13</v>
      </c>
      <c r="I8" s="84">
        <v>4</v>
      </c>
      <c r="J8" s="84">
        <v>1</v>
      </c>
      <c r="K8" s="136">
        <f t="shared" si="3"/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4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1898</v>
      </c>
      <c r="Y8" s="85" t="str">
        <f t="shared" si="7"/>
        <v/>
      </c>
      <c r="Z8" s="94">
        <f t="shared" si="8"/>
        <v>53144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5329</v>
      </c>
      <c r="Y11" s="184" t="str">
        <f t="shared" si="13"/>
        <v/>
      </c>
      <c r="Z11" s="182">
        <f t="shared" si="13"/>
        <v>149212</v>
      </c>
      <c r="AA11" s="184" t="str">
        <f t="shared" si="13"/>
        <v/>
      </c>
      <c r="AB11" s="182" t="str">
        <f t="shared" si="13"/>
        <v/>
      </c>
      <c r="AC11" s="224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gjDMWJfZ2PpDJMrEQOxlYsgk5fiLpH0L4fjQRdx2WW8IU5KWiRlVdcHcXC6tL2OxX5hN1+gEvKTcMQ/RIEGbJQ==" saltValue="RTdE+0UgFrjnnnrA67ffcQ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287" priority="6" stopIfTrue="1">
      <formula>LEN(TRIM(M5))=0</formula>
    </cfRule>
  </conditionalFormatting>
  <conditionalFormatting sqref="S5">
    <cfRule type="containsBlanks" dxfId="286" priority="3">
      <formula>LEN(TRIM(S5))=0</formula>
    </cfRule>
  </conditionalFormatting>
  <conditionalFormatting sqref="S11 S6:S8">
    <cfRule type="containsBlanks" dxfId="285" priority="2">
      <formula>LEN(TRIM(S6))=0</formula>
    </cfRule>
  </conditionalFormatting>
  <conditionalFormatting sqref="T12">
    <cfRule type="containsBlanks" dxfId="284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7588-FC56-461E-97D1-7B3A1AB82168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46</v>
      </c>
      <c r="D1" s="41" t="s">
        <v>1</v>
      </c>
      <c r="E1" s="42" t="s">
        <v>1423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189</v>
      </c>
      <c r="D5" s="66">
        <v>2400</v>
      </c>
      <c r="E5" s="64" t="s">
        <v>365</v>
      </c>
      <c r="F5" s="67" t="s">
        <v>711</v>
      </c>
      <c r="G5" s="67" t="s">
        <v>1421</v>
      </c>
      <c r="H5" s="74">
        <v>34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1241</v>
      </c>
      <c r="Y5" s="75" t="str">
        <f>IFERROR(IF(Q5="","",ROUNDDOWN(Q5/1000*R5*U5*V5*W5,0)),"-")</f>
        <v/>
      </c>
      <c r="Z5" s="73">
        <f>IFERROR(IF(H5="","",ROUNDDOWN(X5*$V$2,0)),"-")</f>
        <v>34748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694</v>
      </c>
      <c r="D6" s="135">
        <v>2400</v>
      </c>
      <c r="E6" s="133" t="s">
        <v>1420</v>
      </c>
      <c r="F6" s="82" t="s">
        <v>372</v>
      </c>
      <c r="G6" s="82" t="s">
        <v>69</v>
      </c>
      <c r="H6" s="84">
        <v>13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949</v>
      </c>
      <c r="Y6" s="85" t="str">
        <f>IFERROR(IF(Q6="","",ROUNDDOWN(Q6/1000*R6*U6*V6*W6,0)),"-")</f>
        <v/>
      </c>
      <c r="Z6" s="94">
        <f>IFERROR(IF(H6="","",ROUNDDOWN(X6*$V$2,0)),"-")</f>
        <v>26572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1417</v>
      </c>
      <c r="D7" s="135">
        <v>2400</v>
      </c>
      <c r="E7" s="133" t="s">
        <v>365</v>
      </c>
      <c r="F7" s="82" t="s">
        <v>711</v>
      </c>
      <c r="G7" s="82" t="s">
        <v>1421</v>
      </c>
      <c r="H7" s="84">
        <v>34</v>
      </c>
      <c r="I7" s="84">
        <v>1</v>
      </c>
      <c r="J7" s="84">
        <v>1</v>
      </c>
      <c r="K7" s="136">
        <f t="shared" ref="K7:K8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1241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34748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692</v>
      </c>
      <c r="D8" s="135">
        <v>2400</v>
      </c>
      <c r="E8" s="133" t="s">
        <v>1420</v>
      </c>
      <c r="F8" s="82" t="s">
        <v>372</v>
      </c>
      <c r="G8" s="82" t="s">
        <v>69</v>
      </c>
      <c r="H8" s="84">
        <v>13</v>
      </c>
      <c r="I8" s="84">
        <v>4</v>
      </c>
      <c r="J8" s="84">
        <v>1</v>
      </c>
      <c r="K8" s="136">
        <f t="shared" si="3"/>
        <v>4</v>
      </c>
      <c r="L8" s="133" t="s">
        <v>3511</v>
      </c>
      <c r="M8" s="162"/>
      <c r="N8" s="162"/>
      <c r="O8" s="163"/>
      <c r="P8" s="164"/>
      <c r="Q8" s="165"/>
      <c r="R8" s="137">
        <f t="shared" si="4"/>
        <v>4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1898</v>
      </c>
      <c r="Y8" s="85" t="str">
        <f t="shared" si="7"/>
        <v/>
      </c>
      <c r="Z8" s="94">
        <f t="shared" si="8"/>
        <v>53144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5329</v>
      </c>
      <c r="Y11" s="184" t="str">
        <f t="shared" si="13"/>
        <v/>
      </c>
      <c r="Z11" s="182">
        <f t="shared" si="13"/>
        <v>149212</v>
      </c>
      <c r="AA11" s="184" t="str">
        <f t="shared" si="13"/>
        <v/>
      </c>
      <c r="AB11" s="182" t="str">
        <f t="shared" si="13"/>
        <v/>
      </c>
      <c r="AC11" s="183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XvvBAwUNwsMY5PoF9BYp2z3Js6y/pcPq3Cnew2pRFqgk+a/hV8FUrNYTkIMBIzFeLb+VyuyfcgrXXdYaYsoTMg==" saltValue="T/dB7sWznBy4TABPAR1EBg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283" priority="6" stopIfTrue="1">
      <formula>LEN(TRIM(M5))=0</formula>
    </cfRule>
  </conditionalFormatting>
  <conditionalFormatting sqref="S5">
    <cfRule type="containsBlanks" dxfId="282" priority="3">
      <formula>LEN(TRIM(S5))=0</formula>
    </cfRule>
  </conditionalFormatting>
  <conditionalFormatting sqref="S11 S6:S8">
    <cfRule type="containsBlanks" dxfId="281" priority="2">
      <formula>LEN(TRIM(S6))=0</formula>
    </cfRule>
  </conditionalFormatting>
  <conditionalFormatting sqref="T12">
    <cfRule type="containsBlanks" dxfId="280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8963E-86CD-41F6-875E-B1B3408A7CD6}">
  <sheetPr>
    <pageSetUpPr fitToPage="1"/>
  </sheetPr>
  <dimension ref="A1:AD13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47</v>
      </c>
      <c r="D1" s="41" t="s">
        <v>1</v>
      </c>
      <c r="E1" s="42" t="s">
        <v>1424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694</v>
      </c>
      <c r="D5" s="66">
        <v>3400</v>
      </c>
      <c r="E5" s="64" t="s">
        <v>365</v>
      </c>
      <c r="F5" s="67" t="s">
        <v>24</v>
      </c>
      <c r="G5" s="67" t="s">
        <v>74</v>
      </c>
      <c r="H5" s="74">
        <v>42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3066</v>
      </c>
      <c r="Y5" s="75" t="str">
        <f>IFERROR(IF(Q5="","",ROUNDDOWN(Q5/1000*R5*U5*V5*W5,0)),"-")</f>
        <v/>
      </c>
      <c r="Z5" s="73">
        <f>IFERROR(IF(H5="","",ROUNDDOWN(X5*$V$2,0)),"-")</f>
        <v>85848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692</v>
      </c>
      <c r="D6" s="135">
        <v>3400</v>
      </c>
      <c r="E6" s="133" t="s">
        <v>365</v>
      </c>
      <c r="F6" s="82" t="s">
        <v>24</v>
      </c>
      <c r="G6" s="82" t="s">
        <v>74</v>
      </c>
      <c r="H6" s="84">
        <v>42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3066</v>
      </c>
      <c r="Y6" s="85" t="str">
        <f>IFERROR(IF(Q6="","",ROUNDDOWN(Q6/1000*R6*U6*V6*W6,0)),"-")</f>
        <v/>
      </c>
      <c r="Z6" s="94">
        <f>IFERROR(IF(H6="","",ROUNDDOWN(X6*$V$2,0)),"-")</f>
        <v>85848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767</v>
      </c>
      <c r="D7" s="135">
        <v>3000</v>
      </c>
      <c r="E7" s="133" t="s">
        <v>703</v>
      </c>
      <c r="F7" s="82" t="s">
        <v>504</v>
      </c>
      <c r="G7" s="82" t="s">
        <v>353</v>
      </c>
      <c r="H7" s="84">
        <v>13</v>
      </c>
      <c r="I7" s="84">
        <v>1</v>
      </c>
      <c r="J7" s="84">
        <v>1</v>
      </c>
      <c r="K7" s="136">
        <f>+I7*J7</f>
        <v>1</v>
      </c>
      <c r="L7" s="133" t="s">
        <v>3511</v>
      </c>
      <c r="M7" s="162"/>
      <c r="N7" s="162"/>
      <c r="O7" s="163"/>
      <c r="P7" s="164"/>
      <c r="Q7" s="165"/>
      <c r="R7" s="137">
        <f>+I7</f>
        <v>1</v>
      </c>
      <c r="S7" s="170"/>
      <c r="T7" s="176" t="str">
        <f>IFERROR(IF(S7="","",R7*S7),"-")</f>
        <v/>
      </c>
      <c r="U7" s="94">
        <v>10</v>
      </c>
      <c r="V7" s="84">
        <v>365</v>
      </c>
      <c r="W7" s="85">
        <v>10</v>
      </c>
      <c r="X7" s="94">
        <f>IFERROR(IF(H7="","",ROUNDDOWN(H7/1000*K7*U7*V7*W7,0)),"-")</f>
        <v>474</v>
      </c>
      <c r="Y7" s="85" t="str">
        <f>IFERROR(IF(Q7="","",ROUNDDOWN(Q7/1000*R7*U7*V7*W7,0)),"-")</f>
        <v/>
      </c>
      <c r="Z7" s="94">
        <f>IFERROR(IF(H7="","",ROUNDDOWN(X7*$V$2,0)),"-")</f>
        <v>13272</v>
      </c>
      <c r="AA7" s="85" t="str">
        <f>IFERROR(IF(Q7="","",ROUNDDOWN(Y7*$V$2,0)),"-")</f>
        <v/>
      </c>
      <c r="AB7" s="94" t="str">
        <f t="shared" ref="AB7" si="3">IFERROR(IF(Q7="","",ROUNDDOWN(X7-Y7,0)),"-")</f>
        <v/>
      </c>
      <c r="AC7" s="95" t="str">
        <f t="shared" ref="AC7" si="4">IFERROR(IF(Q7="","",ROUNDDOWN(Z7-AA7,0)),"-")</f>
        <v/>
      </c>
      <c r="AD7" s="178" t="str">
        <f t="shared" ref="AD7" si="5">IFERROR(IF(Q7="","",ROUNDDOWN(AB7*$AD$2,2)),"-")</f>
        <v/>
      </c>
    </row>
    <row r="8" spans="1:30" s="110" customFormat="1" ht="24.95" customHeight="1" x14ac:dyDescent="0.15">
      <c r="A8" s="133"/>
      <c r="B8" s="134"/>
      <c r="C8" s="134"/>
      <c r="D8" s="135"/>
      <c r="E8" s="133"/>
      <c r="F8" s="82"/>
      <c r="G8" s="82"/>
      <c r="H8" s="84"/>
      <c r="I8" s="84"/>
      <c r="J8" s="84"/>
      <c r="K8" s="136"/>
      <c r="L8" s="133"/>
      <c r="M8" s="173"/>
      <c r="N8" s="173"/>
      <c r="O8" s="134"/>
      <c r="P8" s="174"/>
      <c r="Q8" s="175"/>
      <c r="R8" s="137"/>
      <c r="S8" s="176"/>
      <c r="T8" s="176"/>
      <c r="U8" s="94"/>
      <c r="V8" s="84"/>
      <c r="W8" s="85"/>
      <c r="X8" s="94"/>
      <c r="Y8" s="85"/>
      <c r="Z8" s="94"/>
      <c r="AA8" s="85"/>
      <c r="AB8" s="94"/>
      <c r="AC8" s="95"/>
      <c r="AD8" s="85"/>
    </row>
    <row r="9" spans="1:30" s="110" customFormat="1" ht="24.95" customHeight="1" thickBot="1" x14ac:dyDescent="0.2">
      <c r="A9" s="97"/>
      <c r="B9" s="98"/>
      <c r="C9" s="98"/>
      <c r="D9" s="99"/>
      <c r="E9" s="97"/>
      <c r="F9" s="100"/>
      <c r="G9" s="100"/>
      <c r="H9" s="102"/>
      <c r="I9" s="102"/>
      <c r="J9" s="102"/>
      <c r="K9" s="157"/>
      <c r="L9" s="97"/>
      <c r="M9" s="104"/>
      <c r="N9" s="104"/>
      <c r="O9" s="98"/>
      <c r="P9" s="105"/>
      <c r="Q9" s="106"/>
      <c r="R9" s="158"/>
      <c r="S9" s="108"/>
      <c r="T9" s="108"/>
      <c r="U9" s="94"/>
      <c r="V9" s="84"/>
      <c r="W9" s="85"/>
      <c r="X9" s="109"/>
      <c r="Y9" s="103"/>
      <c r="Z9" s="109"/>
      <c r="AA9" s="103"/>
      <c r="AB9" s="109"/>
      <c r="AC9" s="159"/>
      <c r="AD9" s="103"/>
    </row>
    <row r="10" spans="1:30" ht="24.95" customHeight="1" thickBot="1" x14ac:dyDescent="0.2">
      <c r="M10" s="46"/>
      <c r="N10" s="46"/>
      <c r="O10" s="46"/>
      <c r="P10" s="46"/>
      <c r="Q10" s="46"/>
      <c r="R10" s="111"/>
      <c r="S10" s="251" t="s">
        <v>40</v>
      </c>
      <c r="T10" s="181" t="str">
        <f>IF(SUBTOTAL(9,T5:T9)=0,"",SUBTOTAL(9,T5:T9))</f>
        <v/>
      </c>
      <c r="U10" s="190"/>
      <c r="V10" s="191"/>
      <c r="W10" s="192"/>
      <c r="X10" s="182">
        <f t="shared" ref="X10:AD10" si="6">IF(SUBTOTAL(9,X5:X9)=0,"",SUBTOTAL(9,X5:X9))</f>
        <v>6606</v>
      </c>
      <c r="Y10" s="184" t="str">
        <f t="shared" si="6"/>
        <v/>
      </c>
      <c r="Z10" s="182">
        <f t="shared" si="6"/>
        <v>184968</v>
      </c>
      <c r="AA10" s="184" t="str">
        <f t="shared" si="6"/>
        <v/>
      </c>
      <c r="AB10" s="182" t="str">
        <f t="shared" si="6"/>
        <v/>
      </c>
      <c r="AC10" s="183" t="str">
        <f t="shared" si="6"/>
        <v/>
      </c>
      <c r="AD10" s="186" t="str">
        <f t="shared" si="6"/>
        <v/>
      </c>
    </row>
    <row r="11" spans="1:30" ht="24.95" customHeight="1" thickBot="1" x14ac:dyDescent="0.2">
      <c r="S11" s="262" t="s">
        <v>3544</v>
      </c>
      <c r="T11" s="264"/>
    </row>
    <row r="12" spans="1:30" ht="24.95" customHeight="1" thickTop="1" thickBot="1" x14ac:dyDescent="0.2">
      <c r="S12" s="265" t="s">
        <v>3545</v>
      </c>
      <c r="T12" s="268" t="str">
        <f>IF(T10="","",T10+T11)</f>
        <v/>
      </c>
    </row>
    <row r="13" spans="1:30" ht="24.95" customHeight="1" thickTop="1" x14ac:dyDescent="0.15"/>
  </sheetData>
  <sheetProtection algorithmName="SHA-512" hashValue="juwbDCNjO6T+64Z1vJC6/cSb8G5qX4c/oQPHDClOvc/gPWRlm4ZMwTR8ESj6twByZfrjInc9D+t/DfScq3hstA==" saltValue="Rek9Wj6s6+YgVZNk1KKO9g==" spinCount="100000" sheet="1" objects="1" scenarios="1" autoFilter="0"/>
  <autoFilter ref="A4:AD1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7">
    <cfRule type="containsBlanks" dxfId="279" priority="6" stopIfTrue="1">
      <formula>LEN(TRIM(M5))=0</formula>
    </cfRule>
  </conditionalFormatting>
  <conditionalFormatting sqref="S5">
    <cfRule type="containsBlanks" dxfId="278" priority="3">
      <formula>LEN(TRIM(S5))=0</formula>
    </cfRule>
  </conditionalFormatting>
  <conditionalFormatting sqref="S6:S7 S10">
    <cfRule type="containsBlanks" dxfId="277" priority="2">
      <formula>LEN(TRIM(S6))=0</formula>
    </cfRule>
  </conditionalFormatting>
  <conditionalFormatting sqref="T11">
    <cfRule type="containsBlanks" dxfId="276" priority="1">
      <formula>LEN(TRIM(T11))=0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CBFF-9BDE-4799-BA31-38926026570D}">
  <sheetPr>
    <pageSetUpPr fitToPage="1"/>
  </sheetPr>
  <dimension ref="A1:AD70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3</v>
      </c>
      <c r="D1" s="41" t="s">
        <v>1</v>
      </c>
      <c r="E1" s="42" t="s">
        <v>212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 t="s">
        <v>210</v>
      </c>
      <c r="C5" s="65" t="s">
        <v>195</v>
      </c>
      <c r="D5" s="66">
        <v>2600</v>
      </c>
      <c r="E5" s="64" t="s">
        <v>256</v>
      </c>
      <c r="F5" s="67" t="s">
        <v>36</v>
      </c>
      <c r="G5" s="67" t="s">
        <v>79</v>
      </c>
      <c r="H5" s="74">
        <v>42</v>
      </c>
      <c r="I5" s="74">
        <v>5</v>
      </c>
      <c r="J5" s="74">
        <v>2</v>
      </c>
      <c r="K5" s="75">
        <f>+I5*J5</f>
        <v>10</v>
      </c>
      <c r="L5" s="64" t="s">
        <v>3512</v>
      </c>
      <c r="M5" s="1"/>
      <c r="N5" s="1"/>
      <c r="O5" s="2"/>
      <c r="P5" s="3"/>
      <c r="Q5" s="4"/>
      <c r="R5" s="128">
        <f>+I5</f>
        <v>5</v>
      </c>
      <c r="S5" s="5"/>
      <c r="T5" s="246" t="str">
        <f>IFERROR(IF(S5="","",R5*S5),"-")</f>
        <v/>
      </c>
      <c r="U5" s="73">
        <v>10</v>
      </c>
      <c r="V5" s="74">
        <v>325</v>
      </c>
      <c r="W5" s="75">
        <v>10</v>
      </c>
      <c r="X5" s="131">
        <f>IFERROR(IF(H5="","",ROUNDDOWN(H5/1000*K5*U5*V5*W5,0)),"-")</f>
        <v>13650</v>
      </c>
      <c r="Y5" s="128" t="str">
        <f>IFERROR(IF(Q5="","",ROUNDDOWN(Q5/1000*R5*U5*V5*W5,0)),"-")</f>
        <v/>
      </c>
      <c r="Z5" s="131">
        <f>IFERROR(IF(H5="","",ROUNDDOWN(X5*$V$2,0)),"-")</f>
        <v>382200</v>
      </c>
      <c r="AA5" s="128" t="str">
        <f>IFERROR(IF(Q5="","",ROUNDDOWN(Y5*$V$2,0)),"-")</f>
        <v/>
      </c>
      <c r="AB5" s="131" t="str">
        <f>IFERROR(IF(Q5="","",ROUNDDOWN(X5-Y5,0)),"-")</f>
        <v/>
      </c>
      <c r="AC5" s="132" t="str">
        <f>IFERROR(IF(Q5="","",ROUNDDOWN(Z5-AA5,0)),"-")</f>
        <v/>
      </c>
      <c r="AD5" s="77" t="str">
        <f>IFERROR(IF(Q5="","",ROUNDDOWN(AB5*$AD$2,2)),"-")</f>
        <v/>
      </c>
    </row>
    <row r="6" spans="1:30" s="110" customFormat="1" ht="24.95" customHeight="1" x14ac:dyDescent="0.15">
      <c r="A6" s="133">
        <v>2</v>
      </c>
      <c r="B6" s="134" t="s">
        <v>210</v>
      </c>
      <c r="C6" s="134" t="s">
        <v>195</v>
      </c>
      <c r="D6" s="135">
        <v>2600</v>
      </c>
      <c r="E6" s="133" t="s">
        <v>257</v>
      </c>
      <c r="F6" s="82" t="s">
        <v>36</v>
      </c>
      <c r="G6" s="82" t="s">
        <v>202</v>
      </c>
      <c r="H6" s="84">
        <v>42</v>
      </c>
      <c r="I6" s="84">
        <v>1</v>
      </c>
      <c r="J6" s="84">
        <v>2</v>
      </c>
      <c r="K6" s="85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325</v>
      </c>
      <c r="W6" s="85">
        <v>10</v>
      </c>
      <c r="X6" s="138">
        <f>IFERROR(IF(H6="","",ROUNDDOWN(H6/1000*K6*U6*V6*W6,0)),"-")</f>
        <v>2730</v>
      </c>
      <c r="Y6" s="137" t="str">
        <f>IFERROR(IF(Q6="","",ROUNDDOWN(Q6/1000*R6*U6*V6*W6,0)),"-")</f>
        <v/>
      </c>
      <c r="Z6" s="138">
        <f>IFERROR(IF(H6="","",ROUNDDOWN(X6*$V$2,0)),"-")</f>
        <v>76440</v>
      </c>
      <c r="AA6" s="137" t="str">
        <f>IFERROR(IF(Q6="","",ROUNDDOWN(Y6*$V$2,0)),"-")</f>
        <v/>
      </c>
      <c r="AB6" s="138" t="str">
        <f>IFERROR(IF(Q6="","",ROUNDDOWN(X6-Y6,0)),"-")</f>
        <v/>
      </c>
      <c r="AC6" s="139" t="str">
        <f>IFERROR(IF(Q6="","",ROUNDDOWN(Z6-AA6,0)),"-")</f>
        <v/>
      </c>
      <c r="AD6" s="96" t="str">
        <f>IFERROR(IF(Q6="","",ROUNDDOWN(AB6*$AD$2,2)),"-")</f>
        <v/>
      </c>
    </row>
    <row r="7" spans="1:30" s="110" customFormat="1" ht="24.95" customHeight="1" x14ac:dyDescent="0.15">
      <c r="A7" s="133">
        <v>3</v>
      </c>
      <c r="B7" s="134" t="s">
        <v>209</v>
      </c>
      <c r="C7" s="134" t="s">
        <v>196</v>
      </c>
      <c r="D7" s="135">
        <v>2400</v>
      </c>
      <c r="E7" s="133" t="s">
        <v>256</v>
      </c>
      <c r="F7" s="82" t="s">
        <v>36</v>
      </c>
      <c r="G7" s="82" t="s">
        <v>79</v>
      </c>
      <c r="H7" s="84">
        <v>42</v>
      </c>
      <c r="I7" s="84">
        <v>6</v>
      </c>
      <c r="J7" s="84">
        <v>2</v>
      </c>
      <c r="K7" s="85">
        <f t="shared" ref="K7:K64" si="0">+I7*J7</f>
        <v>12</v>
      </c>
      <c r="L7" s="133" t="s">
        <v>3511</v>
      </c>
      <c r="M7" s="162"/>
      <c r="N7" s="162"/>
      <c r="O7" s="163"/>
      <c r="P7" s="164"/>
      <c r="Q7" s="165"/>
      <c r="R7" s="137">
        <f t="shared" ref="R7:R64" si="1">+I7</f>
        <v>6</v>
      </c>
      <c r="S7" s="170"/>
      <c r="T7" s="176" t="str">
        <f t="shared" ref="T7:T64" si="2">IFERROR(IF(S7="","",R7*S7),"-")</f>
        <v/>
      </c>
      <c r="U7" s="94">
        <v>2</v>
      </c>
      <c r="V7" s="84">
        <v>325</v>
      </c>
      <c r="W7" s="85">
        <v>10</v>
      </c>
      <c r="X7" s="138">
        <f t="shared" ref="X7" si="3">IFERROR(IF(H7="","",ROUNDDOWN(H7/1000*K7*U7*V7*W7,0)),"-")</f>
        <v>3276</v>
      </c>
      <c r="Y7" s="137" t="str">
        <f t="shared" ref="Y7" si="4">IFERROR(IF(Q7="","",ROUNDDOWN(Q7/1000*R7*U7*V7*W7,0)),"-")</f>
        <v/>
      </c>
      <c r="Z7" s="138">
        <f t="shared" ref="Z7" si="5">IFERROR(IF(H7="","",ROUNDDOWN(X7*$V$2,0)),"-")</f>
        <v>91728</v>
      </c>
      <c r="AA7" s="137" t="str">
        <f t="shared" ref="AA7" si="6">IFERROR(IF(Q7="","",ROUNDDOWN(Y7*$V$2,0)),"-")</f>
        <v/>
      </c>
      <c r="AB7" s="138" t="str">
        <f t="shared" ref="AB7" si="7">IFERROR(IF(Q7="","",ROUNDDOWN(X7-Y7,0)),"-")</f>
        <v/>
      </c>
      <c r="AC7" s="139" t="str">
        <f t="shared" ref="AC7" si="8">IFERROR(IF(Q7="","",ROUNDDOWN(Z7-AA7,0)),"-")</f>
        <v/>
      </c>
      <c r="AD7" s="96" t="str">
        <f t="shared" ref="AD7" si="9">IFERROR(IF(Q7="","",ROUNDDOWN(AB7*$AD$2,2)),"-")</f>
        <v/>
      </c>
    </row>
    <row r="8" spans="1:30" s="110" customFormat="1" ht="24.95" customHeight="1" x14ac:dyDescent="0.15">
      <c r="A8" s="133">
        <v>4</v>
      </c>
      <c r="B8" s="134" t="s">
        <v>209</v>
      </c>
      <c r="C8" s="134" t="s">
        <v>197</v>
      </c>
      <c r="D8" s="135">
        <v>2400</v>
      </c>
      <c r="E8" s="133" t="s">
        <v>258</v>
      </c>
      <c r="F8" s="82" t="s">
        <v>179</v>
      </c>
      <c r="G8" s="82" t="s">
        <v>203</v>
      </c>
      <c r="H8" s="84">
        <v>60</v>
      </c>
      <c r="I8" s="84">
        <v>1</v>
      </c>
      <c r="J8" s="84">
        <v>1</v>
      </c>
      <c r="K8" s="85">
        <f t="shared" si="0"/>
        <v>1</v>
      </c>
      <c r="L8" s="133" t="s">
        <v>3511</v>
      </c>
      <c r="M8" s="162"/>
      <c r="N8" s="162"/>
      <c r="O8" s="163"/>
      <c r="P8" s="164"/>
      <c r="Q8" s="165"/>
      <c r="R8" s="137">
        <f t="shared" si="1"/>
        <v>1</v>
      </c>
      <c r="S8" s="170"/>
      <c r="T8" s="176" t="str">
        <f t="shared" si="2"/>
        <v/>
      </c>
      <c r="U8" s="94">
        <v>10</v>
      </c>
      <c r="V8" s="84">
        <v>325</v>
      </c>
      <c r="W8" s="85">
        <v>10</v>
      </c>
      <c r="X8" s="138">
        <f t="shared" ref="X8:X64" si="10">IFERROR(IF(H8="","",ROUNDDOWN(H8/1000*K8*U8*V8*W8,0)),"-")</f>
        <v>1950</v>
      </c>
      <c r="Y8" s="137" t="str">
        <f t="shared" ref="Y8:Y64" si="11">IFERROR(IF(Q8="","",ROUNDDOWN(Q8/1000*R8*U8*V8*W8,0)),"-")</f>
        <v/>
      </c>
      <c r="Z8" s="138">
        <f t="shared" ref="Z8:Z64" si="12">IFERROR(IF(H8="","",ROUNDDOWN(X8*$V$2,0)),"-")</f>
        <v>54600</v>
      </c>
      <c r="AA8" s="137" t="str">
        <f t="shared" ref="AA8:AA64" si="13">IFERROR(IF(Q8="","",ROUNDDOWN(Y8*$V$2,0)),"-")</f>
        <v/>
      </c>
      <c r="AB8" s="138" t="str">
        <f t="shared" ref="AB8:AB64" si="14">IFERROR(IF(Q8="","",ROUNDDOWN(X8-Y8,0)),"-")</f>
        <v/>
      </c>
      <c r="AC8" s="139" t="str">
        <f t="shared" ref="AC8:AC64" si="15">IFERROR(IF(Q8="","",ROUNDDOWN(Z8-AA8,0)),"-")</f>
        <v/>
      </c>
      <c r="AD8" s="96" t="str">
        <f t="shared" ref="AD8:AD64" si="16">IFERROR(IF(Q8="","",ROUNDDOWN(AB8*$AD$2,2)),"-")</f>
        <v/>
      </c>
    </row>
    <row r="9" spans="1:30" s="110" customFormat="1" ht="24.95" customHeight="1" x14ac:dyDescent="0.15">
      <c r="A9" s="133">
        <v>5</v>
      </c>
      <c r="B9" s="134" t="s">
        <v>209</v>
      </c>
      <c r="C9" s="134" t="s">
        <v>197</v>
      </c>
      <c r="D9" s="135">
        <v>2400</v>
      </c>
      <c r="E9" s="133" t="s">
        <v>259</v>
      </c>
      <c r="F9" s="82" t="s">
        <v>24</v>
      </c>
      <c r="G9" s="82" t="s">
        <v>37</v>
      </c>
      <c r="H9" s="84">
        <v>42</v>
      </c>
      <c r="I9" s="84">
        <v>1</v>
      </c>
      <c r="J9" s="84">
        <v>1</v>
      </c>
      <c r="K9" s="85">
        <f t="shared" si="0"/>
        <v>1</v>
      </c>
      <c r="L9" s="133" t="s">
        <v>3511</v>
      </c>
      <c r="M9" s="162"/>
      <c r="N9" s="162"/>
      <c r="O9" s="163"/>
      <c r="P9" s="164"/>
      <c r="Q9" s="165"/>
      <c r="R9" s="137">
        <f t="shared" si="1"/>
        <v>1</v>
      </c>
      <c r="S9" s="170"/>
      <c r="T9" s="176" t="str">
        <f t="shared" si="2"/>
        <v/>
      </c>
      <c r="U9" s="94">
        <v>10</v>
      </c>
      <c r="V9" s="84">
        <v>325</v>
      </c>
      <c r="W9" s="85">
        <v>10</v>
      </c>
      <c r="X9" s="138">
        <f t="shared" si="10"/>
        <v>1365</v>
      </c>
      <c r="Y9" s="137" t="str">
        <f t="shared" si="11"/>
        <v/>
      </c>
      <c r="Z9" s="138">
        <f t="shared" si="12"/>
        <v>38220</v>
      </c>
      <c r="AA9" s="137" t="str">
        <f t="shared" si="13"/>
        <v/>
      </c>
      <c r="AB9" s="138" t="str">
        <f t="shared" si="14"/>
        <v/>
      </c>
      <c r="AC9" s="139" t="str">
        <f t="shared" si="15"/>
        <v/>
      </c>
      <c r="AD9" s="96" t="str">
        <f t="shared" si="16"/>
        <v/>
      </c>
    </row>
    <row r="10" spans="1:30" s="110" customFormat="1" ht="24.95" customHeight="1" x14ac:dyDescent="0.15">
      <c r="A10" s="133">
        <v>6</v>
      </c>
      <c r="B10" s="134" t="s">
        <v>209</v>
      </c>
      <c r="C10" s="134" t="s">
        <v>97</v>
      </c>
      <c r="D10" s="135">
        <v>4300</v>
      </c>
      <c r="E10" s="133" t="s">
        <v>260</v>
      </c>
      <c r="F10" s="82" t="s">
        <v>36</v>
      </c>
      <c r="G10" s="82" t="s">
        <v>37</v>
      </c>
      <c r="H10" s="84">
        <v>42</v>
      </c>
      <c r="I10" s="84">
        <v>3</v>
      </c>
      <c r="J10" s="84">
        <v>2</v>
      </c>
      <c r="K10" s="85">
        <f t="shared" si="0"/>
        <v>6</v>
      </c>
      <c r="L10" s="133" t="s">
        <v>3511</v>
      </c>
      <c r="M10" s="162"/>
      <c r="N10" s="162"/>
      <c r="O10" s="163"/>
      <c r="P10" s="164"/>
      <c r="Q10" s="165"/>
      <c r="R10" s="137">
        <f t="shared" si="1"/>
        <v>3</v>
      </c>
      <c r="S10" s="170"/>
      <c r="T10" s="176" t="str">
        <f t="shared" si="2"/>
        <v/>
      </c>
      <c r="U10" s="94">
        <v>2</v>
      </c>
      <c r="V10" s="84">
        <v>325</v>
      </c>
      <c r="W10" s="85">
        <v>10</v>
      </c>
      <c r="X10" s="138">
        <f t="shared" si="10"/>
        <v>1638</v>
      </c>
      <c r="Y10" s="137" t="str">
        <f t="shared" si="11"/>
        <v/>
      </c>
      <c r="Z10" s="138">
        <f t="shared" si="12"/>
        <v>45864</v>
      </c>
      <c r="AA10" s="137" t="str">
        <f t="shared" si="13"/>
        <v/>
      </c>
      <c r="AB10" s="138" t="str">
        <f t="shared" si="14"/>
        <v/>
      </c>
      <c r="AC10" s="139" t="str">
        <f t="shared" si="15"/>
        <v/>
      </c>
      <c r="AD10" s="96" t="str">
        <f t="shared" si="16"/>
        <v/>
      </c>
    </row>
    <row r="11" spans="1:30" s="110" customFormat="1" ht="24.95" customHeight="1" x14ac:dyDescent="0.15">
      <c r="A11" s="133">
        <v>7</v>
      </c>
      <c r="B11" s="134" t="s">
        <v>209</v>
      </c>
      <c r="C11" s="134" t="s">
        <v>97</v>
      </c>
      <c r="D11" s="135">
        <v>4300</v>
      </c>
      <c r="E11" s="133" t="s">
        <v>259</v>
      </c>
      <c r="F11" s="82" t="s">
        <v>24</v>
      </c>
      <c r="G11" s="82" t="s">
        <v>37</v>
      </c>
      <c r="H11" s="84">
        <v>42</v>
      </c>
      <c r="I11" s="84">
        <v>7</v>
      </c>
      <c r="J11" s="84">
        <v>1</v>
      </c>
      <c r="K11" s="85">
        <f t="shared" si="0"/>
        <v>7</v>
      </c>
      <c r="L11" s="133" t="s">
        <v>3511</v>
      </c>
      <c r="M11" s="162"/>
      <c r="N11" s="162"/>
      <c r="O11" s="163"/>
      <c r="P11" s="164"/>
      <c r="Q11" s="165"/>
      <c r="R11" s="137">
        <f t="shared" si="1"/>
        <v>7</v>
      </c>
      <c r="S11" s="170"/>
      <c r="T11" s="176" t="str">
        <f t="shared" si="2"/>
        <v/>
      </c>
      <c r="U11" s="94">
        <v>2</v>
      </c>
      <c r="V11" s="84">
        <v>325</v>
      </c>
      <c r="W11" s="85">
        <v>10</v>
      </c>
      <c r="X11" s="138">
        <f t="shared" si="10"/>
        <v>1911</v>
      </c>
      <c r="Y11" s="137" t="str">
        <f t="shared" si="11"/>
        <v/>
      </c>
      <c r="Z11" s="138">
        <f t="shared" si="12"/>
        <v>53508</v>
      </c>
      <c r="AA11" s="137" t="str">
        <f t="shared" si="13"/>
        <v/>
      </c>
      <c r="AB11" s="138" t="str">
        <f t="shared" si="14"/>
        <v/>
      </c>
      <c r="AC11" s="139" t="str">
        <f t="shared" si="15"/>
        <v/>
      </c>
      <c r="AD11" s="96" t="str">
        <f t="shared" si="16"/>
        <v/>
      </c>
    </row>
    <row r="12" spans="1:30" s="110" customFormat="1" ht="24.95" customHeight="1" x14ac:dyDescent="0.15">
      <c r="A12" s="133">
        <v>8</v>
      </c>
      <c r="B12" s="134" t="s">
        <v>209</v>
      </c>
      <c r="C12" s="134" t="s">
        <v>198</v>
      </c>
      <c r="D12" s="135">
        <v>2600</v>
      </c>
      <c r="E12" s="133" t="s">
        <v>261</v>
      </c>
      <c r="F12" s="82" t="s">
        <v>24</v>
      </c>
      <c r="G12" s="82" t="s">
        <v>204</v>
      </c>
      <c r="H12" s="179">
        <v>42</v>
      </c>
      <c r="I12" s="84">
        <v>1</v>
      </c>
      <c r="J12" s="84">
        <v>1</v>
      </c>
      <c r="K12" s="85">
        <f t="shared" si="0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1"/>
        <v>1</v>
      </c>
      <c r="S12" s="170"/>
      <c r="T12" s="176" t="str">
        <f t="shared" si="2"/>
        <v/>
      </c>
      <c r="U12" s="94">
        <v>10</v>
      </c>
      <c r="V12" s="84">
        <v>325</v>
      </c>
      <c r="W12" s="85">
        <v>10</v>
      </c>
      <c r="X12" s="138">
        <f t="shared" si="10"/>
        <v>1365</v>
      </c>
      <c r="Y12" s="137" t="str">
        <f t="shared" si="11"/>
        <v/>
      </c>
      <c r="Z12" s="138">
        <f t="shared" si="12"/>
        <v>38220</v>
      </c>
      <c r="AA12" s="137" t="str">
        <f t="shared" si="13"/>
        <v/>
      </c>
      <c r="AB12" s="138" t="str">
        <f t="shared" si="14"/>
        <v/>
      </c>
      <c r="AC12" s="139" t="str">
        <f t="shared" si="15"/>
        <v/>
      </c>
      <c r="AD12" s="96" t="str">
        <f t="shared" si="16"/>
        <v/>
      </c>
    </row>
    <row r="13" spans="1:30" s="110" customFormat="1" ht="24.95" customHeight="1" x14ac:dyDescent="0.15">
      <c r="A13" s="133">
        <v>9</v>
      </c>
      <c r="B13" s="134" t="s">
        <v>209</v>
      </c>
      <c r="C13" s="134" t="s">
        <v>198</v>
      </c>
      <c r="D13" s="135">
        <v>2600</v>
      </c>
      <c r="E13" s="133" t="s">
        <v>262</v>
      </c>
      <c r="F13" s="82" t="s">
        <v>24</v>
      </c>
      <c r="G13" s="82" t="s">
        <v>205</v>
      </c>
      <c r="H13" s="84">
        <v>42</v>
      </c>
      <c r="I13" s="84">
        <v>2</v>
      </c>
      <c r="J13" s="84">
        <v>1</v>
      </c>
      <c r="K13" s="85">
        <f t="shared" si="0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1"/>
        <v>2</v>
      </c>
      <c r="S13" s="170"/>
      <c r="T13" s="176" t="str">
        <f t="shared" si="2"/>
        <v/>
      </c>
      <c r="U13" s="94">
        <v>10</v>
      </c>
      <c r="V13" s="84">
        <v>325</v>
      </c>
      <c r="W13" s="85">
        <v>10</v>
      </c>
      <c r="X13" s="138">
        <f t="shared" si="10"/>
        <v>2730</v>
      </c>
      <c r="Y13" s="137" t="str">
        <f t="shared" si="11"/>
        <v/>
      </c>
      <c r="Z13" s="138">
        <f t="shared" si="12"/>
        <v>76440</v>
      </c>
      <c r="AA13" s="137" t="str">
        <f t="shared" si="13"/>
        <v/>
      </c>
      <c r="AB13" s="138" t="str">
        <f t="shared" si="14"/>
        <v/>
      </c>
      <c r="AC13" s="139" t="str">
        <f t="shared" si="15"/>
        <v/>
      </c>
      <c r="AD13" s="96" t="str">
        <f t="shared" si="16"/>
        <v/>
      </c>
    </row>
    <row r="14" spans="1:30" s="110" customFormat="1" ht="24.95" customHeight="1" x14ac:dyDescent="0.15">
      <c r="A14" s="133">
        <v>10</v>
      </c>
      <c r="B14" s="134" t="s">
        <v>209</v>
      </c>
      <c r="C14" s="134" t="s">
        <v>199</v>
      </c>
      <c r="D14" s="135">
        <v>2500</v>
      </c>
      <c r="E14" s="133" t="s">
        <v>261</v>
      </c>
      <c r="F14" s="82" t="s">
        <v>24</v>
      </c>
      <c r="G14" s="82" t="s">
        <v>204</v>
      </c>
      <c r="H14" s="84">
        <v>42</v>
      </c>
      <c r="I14" s="84">
        <v>20</v>
      </c>
      <c r="J14" s="84">
        <v>1</v>
      </c>
      <c r="K14" s="85">
        <f t="shared" si="0"/>
        <v>20</v>
      </c>
      <c r="L14" s="133" t="s">
        <v>3511</v>
      </c>
      <c r="M14" s="162"/>
      <c r="N14" s="162"/>
      <c r="O14" s="163"/>
      <c r="P14" s="164"/>
      <c r="Q14" s="165"/>
      <c r="R14" s="137">
        <f t="shared" si="1"/>
        <v>20</v>
      </c>
      <c r="S14" s="170"/>
      <c r="T14" s="176" t="str">
        <f t="shared" si="2"/>
        <v/>
      </c>
      <c r="U14" s="94">
        <v>2</v>
      </c>
      <c r="V14" s="84">
        <v>325</v>
      </c>
      <c r="W14" s="85">
        <v>10</v>
      </c>
      <c r="X14" s="138">
        <f t="shared" si="10"/>
        <v>5460</v>
      </c>
      <c r="Y14" s="137" t="str">
        <f t="shared" si="11"/>
        <v/>
      </c>
      <c r="Z14" s="138">
        <f t="shared" si="12"/>
        <v>152880</v>
      </c>
      <c r="AA14" s="137" t="str">
        <f t="shared" si="13"/>
        <v/>
      </c>
      <c r="AB14" s="138" t="str">
        <f t="shared" si="14"/>
        <v/>
      </c>
      <c r="AC14" s="139" t="str">
        <f t="shared" si="15"/>
        <v/>
      </c>
      <c r="AD14" s="96" t="str">
        <f t="shared" si="16"/>
        <v/>
      </c>
    </row>
    <row r="15" spans="1:30" s="110" customFormat="1" ht="24.95" customHeight="1" x14ac:dyDescent="0.15">
      <c r="A15" s="133">
        <v>11</v>
      </c>
      <c r="B15" s="134" t="s">
        <v>209</v>
      </c>
      <c r="C15" s="134" t="s">
        <v>199</v>
      </c>
      <c r="D15" s="135">
        <v>2500</v>
      </c>
      <c r="E15" s="133" t="s">
        <v>263</v>
      </c>
      <c r="F15" s="82" t="s">
        <v>206</v>
      </c>
      <c r="G15" s="82" t="s">
        <v>207</v>
      </c>
      <c r="H15" s="84">
        <v>22</v>
      </c>
      <c r="I15" s="84">
        <v>8</v>
      </c>
      <c r="J15" s="84">
        <v>4</v>
      </c>
      <c r="K15" s="85">
        <f t="shared" si="0"/>
        <v>32</v>
      </c>
      <c r="L15" s="133" t="s">
        <v>3511</v>
      </c>
      <c r="M15" s="162"/>
      <c r="N15" s="162"/>
      <c r="O15" s="163"/>
      <c r="P15" s="164"/>
      <c r="Q15" s="165"/>
      <c r="R15" s="137">
        <f t="shared" si="1"/>
        <v>8</v>
      </c>
      <c r="S15" s="170"/>
      <c r="T15" s="176" t="str">
        <f t="shared" si="2"/>
        <v/>
      </c>
      <c r="U15" s="94">
        <v>2</v>
      </c>
      <c r="V15" s="84">
        <v>325</v>
      </c>
      <c r="W15" s="85">
        <v>10</v>
      </c>
      <c r="X15" s="138">
        <f t="shared" si="10"/>
        <v>4576</v>
      </c>
      <c r="Y15" s="137" t="str">
        <f t="shared" si="11"/>
        <v/>
      </c>
      <c r="Z15" s="138">
        <f t="shared" si="12"/>
        <v>128128</v>
      </c>
      <c r="AA15" s="137" t="str">
        <f t="shared" si="13"/>
        <v/>
      </c>
      <c r="AB15" s="138" t="str">
        <f t="shared" si="14"/>
        <v/>
      </c>
      <c r="AC15" s="139" t="str">
        <f t="shared" si="15"/>
        <v/>
      </c>
      <c r="AD15" s="96" t="str">
        <f t="shared" si="16"/>
        <v/>
      </c>
    </row>
    <row r="16" spans="1:30" s="110" customFormat="1" ht="24.95" customHeight="1" x14ac:dyDescent="0.15">
      <c r="A16" s="133">
        <v>12</v>
      </c>
      <c r="B16" s="134" t="s">
        <v>209</v>
      </c>
      <c r="C16" s="134" t="s">
        <v>200</v>
      </c>
      <c r="D16" s="135">
        <v>2400</v>
      </c>
      <c r="E16" s="133" t="s">
        <v>256</v>
      </c>
      <c r="F16" s="82" t="s">
        <v>36</v>
      </c>
      <c r="G16" s="82" t="s">
        <v>79</v>
      </c>
      <c r="H16" s="84">
        <v>42</v>
      </c>
      <c r="I16" s="84">
        <v>6</v>
      </c>
      <c r="J16" s="84">
        <v>2</v>
      </c>
      <c r="K16" s="85">
        <f t="shared" si="0"/>
        <v>12</v>
      </c>
      <c r="L16" s="133" t="s">
        <v>3511</v>
      </c>
      <c r="M16" s="162"/>
      <c r="N16" s="162"/>
      <c r="O16" s="163"/>
      <c r="P16" s="164"/>
      <c r="Q16" s="165"/>
      <c r="R16" s="137">
        <f t="shared" si="1"/>
        <v>6</v>
      </c>
      <c r="S16" s="170"/>
      <c r="T16" s="176" t="str">
        <f t="shared" si="2"/>
        <v/>
      </c>
      <c r="U16" s="94">
        <v>10</v>
      </c>
      <c r="V16" s="84">
        <v>325</v>
      </c>
      <c r="W16" s="85">
        <v>10</v>
      </c>
      <c r="X16" s="138">
        <f t="shared" si="10"/>
        <v>16380</v>
      </c>
      <c r="Y16" s="137" t="str">
        <f t="shared" si="11"/>
        <v/>
      </c>
      <c r="Z16" s="138">
        <f t="shared" si="12"/>
        <v>458640</v>
      </c>
      <c r="AA16" s="137" t="str">
        <f t="shared" si="13"/>
        <v/>
      </c>
      <c r="AB16" s="138" t="str">
        <f t="shared" si="14"/>
        <v/>
      </c>
      <c r="AC16" s="139" t="str">
        <f t="shared" si="15"/>
        <v/>
      </c>
      <c r="AD16" s="96" t="str">
        <f t="shared" si="16"/>
        <v/>
      </c>
    </row>
    <row r="17" spans="1:30" s="110" customFormat="1" ht="24.95" customHeight="1" x14ac:dyDescent="0.15">
      <c r="A17" s="133">
        <v>13</v>
      </c>
      <c r="B17" s="134" t="s">
        <v>209</v>
      </c>
      <c r="C17" s="134" t="s">
        <v>200</v>
      </c>
      <c r="D17" s="135">
        <v>2400</v>
      </c>
      <c r="E17" s="133" t="s">
        <v>257</v>
      </c>
      <c r="F17" s="82" t="s">
        <v>36</v>
      </c>
      <c r="G17" s="82" t="s">
        <v>202</v>
      </c>
      <c r="H17" s="84">
        <v>42</v>
      </c>
      <c r="I17" s="84">
        <v>2</v>
      </c>
      <c r="J17" s="84">
        <v>2</v>
      </c>
      <c r="K17" s="85">
        <f t="shared" si="0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1"/>
        <v>2</v>
      </c>
      <c r="S17" s="170"/>
      <c r="T17" s="176" t="str">
        <f t="shared" si="2"/>
        <v/>
      </c>
      <c r="U17" s="94">
        <v>10</v>
      </c>
      <c r="V17" s="84">
        <v>325</v>
      </c>
      <c r="W17" s="85">
        <v>10</v>
      </c>
      <c r="X17" s="138">
        <f t="shared" si="10"/>
        <v>5460</v>
      </c>
      <c r="Y17" s="137" t="str">
        <f t="shared" si="11"/>
        <v/>
      </c>
      <c r="Z17" s="138">
        <f t="shared" si="12"/>
        <v>152880</v>
      </c>
      <c r="AA17" s="137" t="str">
        <f t="shared" si="13"/>
        <v/>
      </c>
      <c r="AB17" s="138" t="str">
        <f t="shared" si="14"/>
        <v/>
      </c>
      <c r="AC17" s="139" t="str">
        <f t="shared" si="15"/>
        <v/>
      </c>
      <c r="AD17" s="96" t="str">
        <f t="shared" si="16"/>
        <v/>
      </c>
    </row>
    <row r="18" spans="1:30" s="110" customFormat="1" ht="24.95" customHeight="1" x14ac:dyDescent="0.15">
      <c r="A18" s="133">
        <v>14</v>
      </c>
      <c r="B18" s="134" t="s">
        <v>209</v>
      </c>
      <c r="C18" s="134" t="s">
        <v>201</v>
      </c>
      <c r="D18" s="135" t="s">
        <v>213</v>
      </c>
      <c r="E18" s="133" t="s">
        <v>264</v>
      </c>
      <c r="F18" s="82" t="s">
        <v>208</v>
      </c>
      <c r="G18" s="82" t="s">
        <v>75</v>
      </c>
      <c r="H18" s="84">
        <v>22</v>
      </c>
      <c r="I18" s="84">
        <v>1</v>
      </c>
      <c r="J18" s="84">
        <v>1</v>
      </c>
      <c r="K18" s="85">
        <f t="shared" si="0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1"/>
        <v>1</v>
      </c>
      <c r="S18" s="170"/>
      <c r="T18" s="176" t="str">
        <f t="shared" si="2"/>
        <v/>
      </c>
      <c r="U18" s="94">
        <v>10</v>
      </c>
      <c r="V18" s="84">
        <v>325</v>
      </c>
      <c r="W18" s="85">
        <v>10</v>
      </c>
      <c r="X18" s="138">
        <f t="shared" si="10"/>
        <v>715</v>
      </c>
      <c r="Y18" s="137" t="str">
        <f t="shared" si="11"/>
        <v/>
      </c>
      <c r="Z18" s="138">
        <f t="shared" si="12"/>
        <v>20020</v>
      </c>
      <c r="AA18" s="137" t="str">
        <f t="shared" si="13"/>
        <v/>
      </c>
      <c r="AB18" s="138" t="str">
        <f t="shared" si="14"/>
        <v/>
      </c>
      <c r="AC18" s="139" t="str">
        <f t="shared" si="15"/>
        <v/>
      </c>
      <c r="AD18" s="96" t="str">
        <f t="shared" si="16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214</v>
      </c>
      <c r="D19" s="135">
        <v>3000</v>
      </c>
      <c r="E19" s="133" t="s">
        <v>265</v>
      </c>
      <c r="F19" s="82" t="s">
        <v>36</v>
      </c>
      <c r="G19" s="82" t="s">
        <v>224</v>
      </c>
      <c r="H19" s="84">
        <v>42</v>
      </c>
      <c r="I19" s="84">
        <v>9</v>
      </c>
      <c r="J19" s="84">
        <v>2</v>
      </c>
      <c r="K19" s="85">
        <f t="shared" si="0"/>
        <v>18</v>
      </c>
      <c r="L19" s="133" t="s">
        <v>3511</v>
      </c>
      <c r="M19" s="162"/>
      <c r="N19" s="162"/>
      <c r="O19" s="163"/>
      <c r="P19" s="164"/>
      <c r="Q19" s="165"/>
      <c r="R19" s="137">
        <f t="shared" si="1"/>
        <v>9</v>
      </c>
      <c r="S19" s="170"/>
      <c r="T19" s="176" t="str">
        <f t="shared" si="2"/>
        <v/>
      </c>
      <c r="U19" s="94">
        <v>10</v>
      </c>
      <c r="V19" s="84">
        <v>325</v>
      </c>
      <c r="W19" s="85">
        <v>10</v>
      </c>
      <c r="X19" s="138">
        <f t="shared" si="10"/>
        <v>24570</v>
      </c>
      <c r="Y19" s="137" t="str">
        <f t="shared" si="11"/>
        <v/>
      </c>
      <c r="Z19" s="138">
        <f t="shared" si="12"/>
        <v>687960</v>
      </c>
      <c r="AA19" s="137" t="str">
        <f t="shared" si="13"/>
        <v/>
      </c>
      <c r="AB19" s="138" t="str">
        <f t="shared" si="14"/>
        <v/>
      </c>
      <c r="AC19" s="139" t="str">
        <f t="shared" si="15"/>
        <v/>
      </c>
      <c r="AD19" s="96" t="str">
        <f t="shared" si="16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214</v>
      </c>
      <c r="D20" s="135">
        <v>3000</v>
      </c>
      <c r="E20" s="133" t="s">
        <v>266</v>
      </c>
      <c r="F20" s="82" t="s">
        <v>36</v>
      </c>
      <c r="G20" s="82" t="s">
        <v>225</v>
      </c>
      <c r="H20" s="84">
        <v>42</v>
      </c>
      <c r="I20" s="84">
        <v>2</v>
      </c>
      <c r="J20" s="84">
        <v>2</v>
      </c>
      <c r="K20" s="85">
        <f t="shared" si="0"/>
        <v>4</v>
      </c>
      <c r="L20" s="133" t="s">
        <v>3511</v>
      </c>
      <c r="M20" s="162"/>
      <c r="N20" s="162"/>
      <c r="O20" s="163"/>
      <c r="P20" s="164"/>
      <c r="Q20" s="165"/>
      <c r="R20" s="137">
        <f t="shared" si="1"/>
        <v>2</v>
      </c>
      <c r="S20" s="170"/>
      <c r="T20" s="176" t="str">
        <f t="shared" si="2"/>
        <v/>
      </c>
      <c r="U20" s="94">
        <v>10</v>
      </c>
      <c r="V20" s="84">
        <v>325</v>
      </c>
      <c r="W20" s="85">
        <v>10</v>
      </c>
      <c r="X20" s="138">
        <f t="shared" si="10"/>
        <v>5460</v>
      </c>
      <c r="Y20" s="137" t="str">
        <f t="shared" si="11"/>
        <v/>
      </c>
      <c r="Z20" s="138">
        <f t="shared" si="12"/>
        <v>152880</v>
      </c>
      <c r="AA20" s="137" t="str">
        <f t="shared" si="13"/>
        <v/>
      </c>
      <c r="AB20" s="138" t="str">
        <f t="shared" si="14"/>
        <v/>
      </c>
      <c r="AC20" s="139" t="str">
        <f t="shared" si="15"/>
        <v/>
      </c>
      <c r="AD20" s="96" t="str">
        <f t="shared" si="16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215</v>
      </c>
      <c r="D21" s="135">
        <v>2400</v>
      </c>
      <c r="E21" s="133" t="s">
        <v>261</v>
      </c>
      <c r="F21" s="82" t="s">
        <v>3448</v>
      </c>
      <c r="G21" s="82" t="s">
        <v>204</v>
      </c>
      <c r="H21" s="84">
        <v>42</v>
      </c>
      <c r="I21" s="84">
        <v>2</v>
      </c>
      <c r="J21" s="84">
        <v>1</v>
      </c>
      <c r="K21" s="85">
        <f t="shared" si="0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1"/>
        <v>2</v>
      </c>
      <c r="S21" s="170"/>
      <c r="T21" s="176" t="str">
        <f t="shared" si="2"/>
        <v/>
      </c>
      <c r="U21" s="94">
        <v>2</v>
      </c>
      <c r="V21" s="84">
        <v>325</v>
      </c>
      <c r="W21" s="85">
        <v>10</v>
      </c>
      <c r="X21" s="138">
        <f t="shared" si="10"/>
        <v>546</v>
      </c>
      <c r="Y21" s="137" t="str">
        <f t="shared" si="11"/>
        <v/>
      </c>
      <c r="Z21" s="138">
        <f t="shared" si="12"/>
        <v>15288</v>
      </c>
      <c r="AA21" s="137" t="str">
        <f t="shared" si="13"/>
        <v/>
      </c>
      <c r="AB21" s="138" t="str">
        <f t="shared" si="14"/>
        <v/>
      </c>
      <c r="AC21" s="139" t="str">
        <f t="shared" si="15"/>
        <v/>
      </c>
      <c r="AD21" s="96" t="str">
        <f t="shared" si="16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215</v>
      </c>
      <c r="D22" s="135">
        <v>2400</v>
      </c>
      <c r="E22" s="133" t="s">
        <v>267</v>
      </c>
      <c r="F22" s="82" t="s">
        <v>24</v>
      </c>
      <c r="G22" s="82" t="s">
        <v>25</v>
      </c>
      <c r="H22" s="84">
        <v>42</v>
      </c>
      <c r="I22" s="84">
        <v>1</v>
      </c>
      <c r="J22" s="84">
        <v>1</v>
      </c>
      <c r="K22" s="85">
        <f t="shared" si="0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1"/>
        <v>1</v>
      </c>
      <c r="S22" s="170"/>
      <c r="T22" s="176" t="str">
        <f t="shared" si="2"/>
        <v/>
      </c>
      <c r="U22" s="94">
        <v>2</v>
      </c>
      <c r="V22" s="84">
        <v>325</v>
      </c>
      <c r="W22" s="85">
        <v>10</v>
      </c>
      <c r="X22" s="138">
        <f t="shared" si="10"/>
        <v>273</v>
      </c>
      <c r="Y22" s="137" t="str">
        <f t="shared" si="11"/>
        <v/>
      </c>
      <c r="Z22" s="138">
        <f t="shared" si="12"/>
        <v>7644</v>
      </c>
      <c r="AA22" s="137" t="str">
        <f t="shared" si="13"/>
        <v/>
      </c>
      <c r="AB22" s="138" t="str">
        <f t="shared" si="14"/>
        <v/>
      </c>
      <c r="AC22" s="139" t="str">
        <f t="shared" si="15"/>
        <v/>
      </c>
      <c r="AD22" s="96" t="str">
        <f t="shared" si="16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216</v>
      </c>
      <c r="D23" s="135">
        <v>2400</v>
      </c>
      <c r="E23" s="133" t="s">
        <v>268</v>
      </c>
      <c r="F23" s="82" t="s">
        <v>173</v>
      </c>
      <c r="G23" s="82" t="s">
        <v>226</v>
      </c>
      <c r="H23" s="84">
        <v>22</v>
      </c>
      <c r="I23" s="84">
        <v>1</v>
      </c>
      <c r="J23" s="84">
        <v>2</v>
      </c>
      <c r="K23" s="85">
        <f t="shared" si="0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1"/>
        <v>1</v>
      </c>
      <c r="S23" s="170"/>
      <c r="T23" s="176" t="str">
        <f t="shared" si="2"/>
        <v/>
      </c>
      <c r="U23" s="94">
        <v>2</v>
      </c>
      <c r="V23" s="84">
        <v>325</v>
      </c>
      <c r="W23" s="85">
        <v>10</v>
      </c>
      <c r="X23" s="138">
        <f t="shared" si="10"/>
        <v>286</v>
      </c>
      <c r="Y23" s="137" t="str">
        <f t="shared" si="11"/>
        <v/>
      </c>
      <c r="Z23" s="138">
        <f t="shared" si="12"/>
        <v>8008</v>
      </c>
      <c r="AA23" s="137" t="str">
        <f t="shared" si="13"/>
        <v/>
      </c>
      <c r="AB23" s="138" t="str">
        <f t="shared" si="14"/>
        <v/>
      </c>
      <c r="AC23" s="139" t="str">
        <f t="shared" si="15"/>
        <v/>
      </c>
      <c r="AD23" s="96" t="str">
        <f t="shared" si="16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217</v>
      </c>
      <c r="D24" s="135">
        <v>3000</v>
      </c>
      <c r="E24" s="133" t="s">
        <v>269</v>
      </c>
      <c r="F24" s="82" t="s">
        <v>52</v>
      </c>
      <c r="G24" s="82" t="s">
        <v>227</v>
      </c>
      <c r="H24" s="84">
        <v>42</v>
      </c>
      <c r="I24" s="84">
        <v>14</v>
      </c>
      <c r="J24" s="84">
        <v>3</v>
      </c>
      <c r="K24" s="85">
        <f t="shared" si="0"/>
        <v>42</v>
      </c>
      <c r="L24" s="133" t="s">
        <v>3513</v>
      </c>
      <c r="M24" s="162"/>
      <c r="N24" s="162"/>
      <c r="O24" s="163"/>
      <c r="P24" s="164"/>
      <c r="Q24" s="165"/>
      <c r="R24" s="137">
        <f t="shared" si="1"/>
        <v>14</v>
      </c>
      <c r="S24" s="170"/>
      <c r="T24" s="176" t="str">
        <f t="shared" si="2"/>
        <v/>
      </c>
      <c r="U24" s="94">
        <v>10</v>
      </c>
      <c r="V24" s="84">
        <v>325</v>
      </c>
      <c r="W24" s="85">
        <v>10</v>
      </c>
      <c r="X24" s="138">
        <f t="shared" si="10"/>
        <v>57330</v>
      </c>
      <c r="Y24" s="137" t="str">
        <f t="shared" si="11"/>
        <v/>
      </c>
      <c r="Z24" s="138">
        <f t="shared" si="12"/>
        <v>1605240</v>
      </c>
      <c r="AA24" s="137" t="str">
        <f t="shared" si="13"/>
        <v/>
      </c>
      <c r="AB24" s="138" t="str">
        <f t="shared" si="14"/>
        <v/>
      </c>
      <c r="AC24" s="139" t="str">
        <f t="shared" si="15"/>
        <v/>
      </c>
      <c r="AD24" s="96" t="str">
        <f t="shared" si="16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217</v>
      </c>
      <c r="D25" s="135">
        <v>3000</v>
      </c>
      <c r="E25" s="133" t="s">
        <v>270</v>
      </c>
      <c r="F25" s="82" t="s">
        <v>52</v>
      </c>
      <c r="G25" s="82" t="s">
        <v>228</v>
      </c>
      <c r="H25" s="84">
        <v>42</v>
      </c>
      <c r="I25" s="84">
        <v>3</v>
      </c>
      <c r="J25" s="84">
        <v>3</v>
      </c>
      <c r="K25" s="85">
        <f t="shared" si="0"/>
        <v>9</v>
      </c>
      <c r="L25" s="133" t="s">
        <v>3513</v>
      </c>
      <c r="M25" s="162"/>
      <c r="N25" s="162"/>
      <c r="O25" s="163"/>
      <c r="P25" s="164"/>
      <c r="Q25" s="165"/>
      <c r="R25" s="137">
        <f t="shared" si="1"/>
        <v>3</v>
      </c>
      <c r="S25" s="170"/>
      <c r="T25" s="176" t="str">
        <f t="shared" si="2"/>
        <v/>
      </c>
      <c r="U25" s="94">
        <v>10</v>
      </c>
      <c r="V25" s="84">
        <v>325</v>
      </c>
      <c r="W25" s="85">
        <v>10</v>
      </c>
      <c r="X25" s="138">
        <f t="shared" si="10"/>
        <v>12285</v>
      </c>
      <c r="Y25" s="137" t="str">
        <f t="shared" si="11"/>
        <v/>
      </c>
      <c r="Z25" s="138">
        <f t="shared" si="12"/>
        <v>343980</v>
      </c>
      <c r="AA25" s="137" t="str">
        <f t="shared" si="13"/>
        <v/>
      </c>
      <c r="AB25" s="138" t="str">
        <f t="shared" si="14"/>
        <v/>
      </c>
      <c r="AC25" s="139" t="str">
        <f t="shared" si="15"/>
        <v/>
      </c>
      <c r="AD25" s="96" t="str">
        <f t="shared" si="16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242</v>
      </c>
      <c r="D26" s="135" t="s">
        <v>244</v>
      </c>
      <c r="E26" s="133" t="s">
        <v>271</v>
      </c>
      <c r="F26" s="82" t="s">
        <v>3448</v>
      </c>
      <c r="G26" s="82" t="s">
        <v>229</v>
      </c>
      <c r="H26" s="84">
        <v>42</v>
      </c>
      <c r="I26" s="84">
        <v>52</v>
      </c>
      <c r="J26" s="84">
        <v>2</v>
      </c>
      <c r="K26" s="85">
        <f t="shared" si="0"/>
        <v>104</v>
      </c>
      <c r="L26" s="133" t="s">
        <v>3511</v>
      </c>
      <c r="M26" s="162"/>
      <c r="N26" s="162"/>
      <c r="O26" s="163"/>
      <c r="P26" s="164"/>
      <c r="Q26" s="165"/>
      <c r="R26" s="137">
        <f t="shared" si="1"/>
        <v>52</v>
      </c>
      <c r="S26" s="170"/>
      <c r="T26" s="176" t="str">
        <f t="shared" si="2"/>
        <v/>
      </c>
      <c r="U26" s="94">
        <v>2</v>
      </c>
      <c r="V26" s="84">
        <v>325</v>
      </c>
      <c r="W26" s="85">
        <v>10</v>
      </c>
      <c r="X26" s="138">
        <f t="shared" si="10"/>
        <v>28392</v>
      </c>
      <c r="Y26" s="137" t="str">
        <f t="shared" si="11"/>
        <v/>
      </c>
      <c r="Z26" s="138">
        <f t="shared" si="12"/>
        <v>794976</v>
      </c>
      <c r="AA26" s="137" t="str">
        <f t="shared" si="13"/>
        <v/>
      </c>
      <c r="AB26" s="138" t="str">
        <f t="shared" si="14"/>
        <v/>
      </c>
      <c r="AC26" s="139" t="str">
        <f t="shared" si="15"/>
        <v/>
      </c>
      <c r="AD26" s="96" t="str">
        <f t="shared" si="16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242</v>
      </c>
      <c r="D27" s="135" t="s">
        <v>243</v>
      </c>
      <c r="E27" s="133" t="s">
        <v>272</v>
      </c>
      <c r="F27" s="82" t="s">
        <v>36</v>
      </c>
      <c r="G27" s="82" t="s">
        <v>230</v>
      </c>
      <c r="H27" s="84">
        <v>42</v>
      </c>
      <c r="I27" s="84">
        <v>12</v>
      </c>
      <c r="J27" s="84">
        <v>2</v>
      </c>
      <c r="K27" s="85">
        <f t="shared" si="0"/>
        <v>24</v>
      </c>
      <c r="L27" s="133" t="s">
        <v>3511</v>
      </c>
      <c r="M27" s="162"/>
      <c r="N27" s="162"/>
      <c r="O27" s="163"/>
      <c r="P27" s="164"/>
      <c r="Q27" s="165"/>
      <c r="R27" s="137">
        <f t="shared" si="1"/>
        <v>12</v>
      </c>
      <c r="S27" s="170"/>
      <c r="T27" s="176" t="str">
        <f t="shared" si="2"/>
        <v/>
      </c>
      <c r="U27" s="94">
        <v>2</v>
      </c>
      <c r="V27" s="84">
        <v>325</v>
      </c>
      <c r="W27" s="85">
        <v>10</v>
      </c>
      <c r="X27" s="138">
        <f t="shared" si="10"/>
        <v>6552</v>
      </c>
      <c r="Y27" s="137" t="str">
        <f t="shared" si="11"/>
        <v/>
      </c>
      <c r="Z27" s="138">
        <f t="shared" si="12"/>
        <v>183456</v>
      </c>
      <c r="AA27" s="137" t="str">
        <f t="shared" si="13"/>
        <v/>
      </c>
      <c r="AB27" s="138" t="str">
        <f t="shared" si="14"/>
        <v/>
      </c>
      <c r="AC27" s="139" t="str">
        <f t="shared" si="15"/>
        <v/>
      </c>
      <c r="AD27" s="96" t="str">
        <f t="shared" si="16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242</v>
      </c>
      <c r="D28" s="135" t="s">
        <v>243</v>
      </c>
      <c r="E28" s="133" t="s">
        <v>273</v>
      </c>
      <c r="F28" s="82" t="s">
        <v>175</v>
      </c>
      <c r="G28" s="82" t="s">
        <v>176</v>
      </c>
      <c r="H28" s="84">
        <v>250</v>
      </c>
      <c r="I28" s="84">
        <v>15</v>
      </c>
      <c r="J28" s="84">
        <v>1</v>
      </c>
      <c r="K28" s="85">
        <f t="shared" si="0"/>
        <v>15</v>
      </c>
      <c r="L28" s="133" t="s">
        <v>3511</v>
      </c>
      <c r="M28" s="162"/>
      <c r="N28" s="162"/>
      <c r="O28" s="163"/>
      <c r="P28" s="164"/>
      <c r="Q28" s="165"/>
      <c r="R28" s="137">
        <f t="shared" si="1"/>
        <v>15</v>
      </c>
      <c r="S28" s="170"/>
      <c r="T28" s="176" t="str">
        <f t="shared" si="2"/>
        <v/>
      </c>
      <c r="U28" s="94">
        <v>2</v>
      </c>
      <c r="V28" s="84">
        <v>325</v>
      </c>
      <c r="W28" s="85">
        <v>10</v>
      </c>
      <c r="X28" s="138">
        <f t="shared" si="10"/>
        <v>24375</v>
      </c>
      <c r="Y28" s="137" t="str">
        <f t="shared" si="11"/>
        <v/>
      </c>
      <c r="Z28" s="138">
        <f t="shared" si="12"/>
        <v>682500</v>
      </c>
      <c r="AA28" s="137" t="str">
        <f t="shared" si="13"/>
        <v/>
      </c>
      <c r="AB28" s="138" t="str">
        <f t="shared" si="14"/>
        <v/>
      </c>
      <c r="AC28" s="139" t="str">
        <f t="shared" si="15"/>
        <v/>
      </c>
      <c r="AD28" s="96" t="str">
        <f t="shared" si="16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242</v>
      </c>
      <c r="D29" s="135" t="s">
        <v>243</v>
      </c>
      <c r="E29" s="133" t="s">
        <v>274</v>
      </c>
      <c r="F29" s="82" t="s">
        <v>177</v>
      </c>
      <c r="G29" s="82" t="s">
        <v>178</v>
      </c>
      <c r="H29" s="84">
        <v>250</v>
      </c>
      <c r="I29" s="84">
        <v>6</v>
      </c>
      <c r="J29" s="84">
        <v>1</v>
      </c>
      <c r="K29" s="85">
        <f t="shared" si="0"/>
        <v>6</v>
      </c>
      <c r="L29" s="133" t="s">
        <v>3511</v>
      </c>
      <c r="M29" s="162"/>
      <c r="N29" s="162"/>
      <c r="O29" s="163"/>
      <c r="P29" s="164"/>
      <c r="Q29" s="165"/>
      <c r="R29" s="137">
        <f t="shared" si="1"/>
        <v>6</v>
      </c>
      <c r="S29" s="170"/>
      <c r="T29" s="176" t="str">
        <f t="shared" si="2"/>
        <v/>
      </c>
      <c r="U29" s="94">
        <v>2</v>
      </c>
      <c r="V29" s="84">
        <v>325</v>
      </c>
      <c r="W29" s="85">
        <v>10</v>
      </c>
      <c r="X29" s="138">
        <f t="shared" si="10"/>
        <v>9750</v>
      </c>
      <c r="Y29" s="137" t="str">
        <f t="shared" si="11"/>
        <v/>
      </c>
      <c r="Z29" s="138">
        <f t="shared" si="12"/>
        <v>273000</v>
      </c>
      <c r="AA29" s="137" t="str">
        <f t="shared" si="13"/>
        <v/>
      </c>
      <c r="AB29" s="138" t="str">
        <f t="shared" si="14"/>
        <v/>
      </c>
      <c r="AC29" s="139" t="str">
        <f t="shared" si="15"/>
        <v/>
      </c>
      <c r="AD29" s="96" t="str">
        <f t="shared" si="16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218</v>
      </c>
      <c r="D30" s="135">
        <v>3000</v>
      </c>
      <c r="E30" s="133" t="s">
        <v>275</v>
      </c>
      <c r="F30" s="82" t="s">
        <v>231</v>
      </c>
      <c r="G30" s="82" t="s">
        <v>232</v>
      </c>
      <c r="H30" s="84">
        <v>40</v>
      </c>
      <c r="I30" s="84">
        <v>4</v>
      </c>
      <c r="J30" s="84">
        <v>7</v>
      </c>
      <c r="K30" s="85">
        <f t="shared" si="0"/>
        <v>28</v>
      </c>
      <c r="L30" s="133" t="s">
        <v>3511</v>
      </c>
      <c r="M30" s="162"/>
      <c r="N30" s="162"/>
      <c r="O30" s="163"/>
      <c r="P30" s="164"/>
      <c r="Q30" s="165"/>
      <c r="R30" s="137">
        <f t="shared" si="1"/>
        <v>4</v>
      </c>
      <c r="S30" s="170"/>
      <c r="T30" s="176" t="str">
        <f t="shared" si="2"/>
        <v/>
      </c>
      <c r="U30" s="94">
        <v>10</v>
      </c>
      <c r="V30" s="84">
        <v>325</v>
      </c>
      <c r="W30" s="85">
        <v>10</v>
      </c>
      <c r="X30" s="138">
        <f t="shared" si="10"/>
        <v>36400</v>
      </c>
      <c r="Y30" s="137" t="str">
        <f t="shared" si="11"/>
        <v/>
      </c>
      <c r="Z30" s="138">
        <f t="shared" si="12"/>
        <v>1019200</v>
      </c>
      <c r="AA30" s="137" t="str">
        <f t="shared" si="13"/>
        <v/>
      </c>
      <c r="AB30" s="138" t="str">
        <f t="shared" si="14"/>
        <v/>
      </c>
      <c r="AC30" s="139" t="str">
        <f t="shared" si="15"/>
        <v/>
      </c>
      <c r="AD30" s="96" t="str">
        <f t="shared" si="16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218</v>
      </c>
      <c r="D31" s="135">
        <v>3000</v>
      </c>
      <c r="E31" s="133" t="s">
        <v>276</v>
      </c>
      <c r="F31" s="82" t="s">
        <v>231</v>
      </c>
      <c r="G31" s="82" t="s">
        <v>233</v>
      </c>
      <c r="H31" s="84">
        <v>40</v>
      </c>
      <c r="I31" s="84">
        <v>4</v>
      </c>
      <c r="J31" s="84">
        <v>7</v>
      </c>
      <c r="K31" s="85">
        <f t="shared" si="0"/>
        <v>28</v>
      </c>
      <c r="L31" s="133" t="s">
        <v>3511</v>
      </c>
      <c r="M31" s="162"/>
      <c r="N31" s="162"/>
      <c r="O31" s="163"/>
      <c r="P31" s="164"/>
      <c r="Q31" s="165"/>
      <c r="R31" s="137">
        <f t="shared" si="1"/>
        <v>4</v>
      </c>
      <c r="S31" s="170"/>
      <c r="T31" s="176" t="str">
        <f t="shared" si="2"/>
        <v/>
      </c>
      <c r="U31" s="94">
        <v>10</v>
      </c>
      <c r="V31" s="84">
        <v>325</v>
      </c>
      <c r="W31" s="85">
        <v>10</v>
      </c>
      <c r="X31" s="138">
        <f t="shared" si="10"/>
        <v>36400</v>
      </c>
      <c r="Y31" s="137" t="str">
        <f t="shared" si="11"/>
        <v/>
      </c>
      <c r="Z31" s="138">
        <f t="shared" si="12"/>
        <v>1019200</v>
      </c>
      <c r="AA31" s="137" t="str">
        <f t="shared" si="13"/>
        <v/>
      </c>
      <c r="AB31" s="138" t="str">
        <f t="shared" si="14"/>
        <v/>
      </c>
      <c r="AC31" s="139" t="str">
        <f t="shared" si="15"/>
        <v/>
      </c>
      <c r="AD31" s="96" t="str">
        <f t="shared" si="16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219</v>
      </c>
      <c r="D32" s="135">
        <v>3000</v>
      </c>
      <c r="E32" s="133" t="s">
        <v>261</v>
      </c>
      <c r="F32" s="82" t="s">
        <v>24</v>
      </c>
      <c r="G32" s="82" t="s">
        <v>204</v>
      </c>
      <c r="H32" s="84">
        <v>42</v>
      </c>
      <c r="I32" s="84">
        <v>1</v>
      </c>
      <c r="J32" s="84">
        <v>1</v>
      </c>
      <c r="K32" s="85">
        <f t="shared" si="0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1"/>
        <v>1</v>
      </c>
      <c r="S32" s="170"/>
      <c r="T32" s="176" t="str">
        <f t="shared" si="2"/>
        <v/>
      </c>
      <c r="U32" s="94">
        <v>10</v>
      </c>
      <c r="V32" s="84">
        <v>325</v>
      </c>
      <c r="W32" s="85">
        <v>10</v>
      </c>
      <c r="X32" s="138">
        <f t="shared" si="10"/>
        <v>1365</v>
      </c>
      <c r="Y32" s="137" t="str">
        <f t="shared" si="11"/>
        <v/>
      </c>
      <c r="Z32" s="138">
        <f t="shared" si="12"/>
        <v>38220</v>
      </c>
      <c r="AA32" s="137" t="str">
        <f t="shared" si="13"/>
        <v/>
      </c>
      <c r="AB32" s="138" t="str">
        <f t="shared" si="14"/>
        <v/>
      </c>
      <c r="AC32" s="139" t="str">
        <f t="shared" si="15"/>
        <v/>
      </c>
      <c r="AD32" s="96" t="str">
        <f t="shared" si="16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219</v>
      </c>
      <c r="D33" s="135">
        <v>3000</v>
      </c>
      <c r="E33" s="133" t="s">
        <v>262</v>
      </c>
      <c r="F33" s="82" t="s">
        <v>24</v>
      </c>
      <c r="G33" s="82" t="s">
        <v>205</v>
      </c>
      <c r="H33" s="84">
        <v>42</v>
      </c>
      <c r="I33" s="84">
        <v>1</v>
      </c>
      <c r="J33" s="84">
        <v>1</v>
      </c>
      <c r="K33" s="85">
        <f t="shared" si="0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1"/>
        <v>1</v>
      </c>
      <c r="S33" s="170"/>
      <c r="T33" s="176" t="str">
        <f t="shared" si="2"/>
        <v/>
      </c>
      <c r="U33" s="94">
        <v>10</v>
      </c>
      <c r="V33" s="84">
        <v>325</v>
      </c>
      <c r="W33" s="85">
        <v>10</v>
      </c>
      <c r="X33" s="138">
        <f t="shared" si="10"/>
        <v>1365</v>
      </c>
      <c r="Y33" s="137" t="str">
        <f t="shared" si="11"/>
        <v/>
      </c>
      <c r="Z33" s="138">
        <f t="shared" si="12"/>
        <v>38220</v>
      </c>
      <c r="AA33" s="137" t="str">
        <f t="shared" si="13"/>
        <v/>
      </c>
      <c r="AB33" s="138" t="str">
        <f t="shared" si="14"/>
        <v/>
      </c>
      <c r="AC33" s="139" t="str">
        <f t="shared" si="15"/>
        <v/>
      </c>
      <c r="AD33" s="96" t="str">
        <f t="shared" si="16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219</v>
      </c>
      <c r="D34" s="135">
        <v>3000</v>
      </c>
      <c r="E34" s="133" t="s">
        <v>258</v>
      </c>
      <c r="F34" s="82" t="s">
        <v>179</v>
      </c>
      <c r="G34" s="82" t="s">
        <v>203</v>
      </c>
      <c r="H34" s="84">
        <v>60</v>
      </c>
      <c r="I34" s="84">
        <v>5</v>
      </c>
      <c r="J34" s="84">
        <v>1</v>
      </c>
      <c r="K34" s="85">
        <f t="shared" si="0"/>
        <v>5</v>
      </c>
      <c r="L34" s="133" t="s">
        <v>3511</v>
      </c>
      <c r="M34" s="162"/>
      <c r="N34" s="162"/>
      <c r="O34" s="163"/>
      <c r="P34" s="164"/>
      <c r="Q34" s="165"/>
      <c r="R34" s="137">
        <f t="shared" si="1"/>
        <v>5</v>
      </c>
      <c r="S34" s="170"/>
      <c r="T34" s="176" t="str">
        <f t="shared" si="2"/>
        <v/>
      </c>
      <c r="U34" s="94">
        <v>10</v>
      </c>
      <c r="V34" s="84">
        <v>325</v>
      </c>
      <c r="W34" s="85">
        <v>10</v>
      </c>
      <c r="X34" s="138">
        <f t="shared" si="10"/>
        <v>9750</v>
      </c>
      <c r="Y34" s="137" t="str">
        <f t="shared" si="11"/>
        <v/>
      </c>
      <c r="Z34" s="138">
        <f t="shared" si="12"/>
        <v>273000</v>
      </c>
      <c r="AA34" s="137" t="str">
        <f t="shared" si="13"/>
        <v/>
      </c>
      <c r="AB34" s="138" t="str">
        <f t="shared" si="14"/>
        <v/>
      </c>
      <c r="AC34" s="139" t="str">
        <f t="shared" si="15"/>
        <v/>
      </c>
      <c r="AD34" s="96" t="str">
        <f t="shared" si="16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67</v>
      </c>
      <c r="D35" s="135">
        <v>3000</v>
      </c>
      <c r="E35" s="133" t="s">
        <v>277</v>
      </c>
      <c r="F35" s="82" t="s">
        <v>105</v>
      </c>
      <c r="G35" s="82" t="s">
        <v>69</v>
      </c>
      <c r="H35" s="84">
        <v>100</v>
      </c>
      <c r="I35" s="84">
        <v>15</v>
      </c>
      <c r="J35" s="84">
        <v>1</v>
      </c>
      <c r="K35" s="85">
        <f t="shared" si="0"/>
        <v>15</v>
      </c>
      <c r="L35" s="133" t="s">
        <v>3511</v>
      </c>
      <c r="M35" s="162"/>
      <c r="N35" s="162"/>
      <c r="O35" s="163"/>
      <c r="P35" s="164"/>
      <c r="Q35" s="165"/>
      <c r="R35" s="137">
        <f t="shared" si="1"/>
        <v>15</v>
      </c>
      <c r="S35" s="170"/>
      <c r="T35" s="176" t="str">
        <f t="shared" si="2"/>
        <v/>
      </c>
      <c r="U35" s="94">
        <v>10</v>
      </c>
      <c r="V35" s="84">
        <v>325</v>
      </c>
      <c r="W35" s="85">
        <v>10</v>
      </c>
      <c r="X35" s="138">
        <f t="shared" si="10"/>
        <v>48750</v>
      </c>
      <c r="Y35" s="137" t="str">
        <f t="shared" si="11"/>
        <v/>
      </c>
      <c r="Z35" s="138">
        <f t="shared" si="12"/>
        <v>1365000</v>
      </c>
      <c r="AA35" s="137" t="str">
        <f t="shared" si="13"/>
        <v/>
      </c>
      <c r="AB35" s="138" t="str">
        <f t="shared" si="14"/>
        <v/>
      </c>
      <c r="AC35" s="139" t="str">
        <f t="shared" si="15"/>
        <v/>
      </c>
      <c r="AD35" s="96" t="str">
        <f t="shared" si="16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67</v>
      </c>
      <c r="D36" s="135">
        <v>3000</v>
      </c>
      <c r="E36" s="133" t="s">
        <v>278</v>
      </c>
      <c r="F36" s="82" t="s">
        <v>105</v>
      </c>
      <c r="G36" s="82" t="s">
        <v>234</v>
      </c>
      <c r="H36" s="84">
        <v>100</v>
      </c>
      <c r="I36" s="84">
        <v>2</v>
      </c>
      <c r="J36" s="84">
        <v>1</v>
      </c>
      <c r="K36" s="85">
        <f t="shared" si="0"/>
        <v>2</v>
      </c>
      <c r="L36" s="133" t="s">
        <v>3511</v>
      </c>
      <c r="M36" s="162"/>
      <c r="N36" s="162"/>
      <c r="O36" s="163"/>
      <c r="P36" s="164"/>
      <c r="Q36" s="165"/>
      <c r="R36" s="137">
        <f t="shared" si="1"/>
        <v>2</v>
      </c>
      <c r="S36" s="170"/>
      <c r="T36" s="176" t="str">
        <f t="shared" si="2"/>
        <v/>
      </c>
      <c r="U36" s="94">
        <v>10</v>
      </c>
      <c r="V36" s="84">
        <v>325</v>
      </c>
      <c r="W36" s="85">
        <v>10</v>
      </c>
      <c r="X36" s="138">
        <f t="shared" si="10"/>
        <v>6500</v>
      </c>
      <c r="Y36" s="137" t="str">
        <f t="shared" si="11"/>
        <v/>
      </c>
      <c r="Z36" s="138">
        <f t="shared" si="12"/>
        <v>182000</v>
      </c>
      <c r="AA36" s="137" t="str">
        <f t="shared" si="13"/>
        <v/>
      </c>
      <c r="AB36" s="138" t="str">
        <f t="shared" si="14"/>
        <v/>
      </c>
      <c r="AC36" s="139" t="str">
        <f t="shared" si="15"/>
        <v/>
      </c>
      <c r="AD36" s="96" t="str">
        <f t="shared" si="16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220</v>
      </c>
      <c r="D37" s="135">
        <v>2400</v>
      </c>
      <c r="E37" s="133" t="s">
        <v>267</v>
      </c>
      <c r="F37" s="82" t="s">
        <v>24</v>
      </c>
      <c r="G37" s="82" t="s">
        <v>25</v>
      </c>
      <c r="H37" s="84">
        <v>42</v>
      </c>
      <c r="I37" s="84">
        <v>1</v>
      </c>
      <c r="J37" s="84">
        <v>1</v>
      </c>
      <c r="K37" s="85">
        <f t="shared" si="0"/>
        <v>1</v>
      </c>
      <c r="L37" s="133" t="s">
        <v>3511</v>
      </c>
      <c r="M37" s="162"/>
      <c r="N37" s="162"/>
      <c r="O37" s="163"/>
      <c r="P37" s="164"/>
      <c r="Q37" s="165"/>
      <c r="R37" s="137">
        <f t="shared" si="1"/>
        <v>1</v>
      </c>
      <c r="S37" s="170"/>
      <c r="T37" s="176" t="str">
        <f t="shared" si="2"/>
        <v/>
      </c>
      <c r="U37" s="94">
        <v>2</v>
      </c>
      <c r="V37" s="84">
        <v>325</v>
      </c>
      <c r="W37" s="85">
        <v>10</v>
      </c>
      <c r="X37" s="138">
        <f t="shared" si="10"/>
        <v>273</v>
      </c>
      <c r="Y37" s="137" t="str">
        <f t="shared" si="11"/>
        <v/>
      </c>
      <c r="Z37" s="138">
        <f t="shared" si="12"/>
        <v>7644</v>
      </c>
      <c r="AA37" s="137" t="str">
        <f t="shared" si="13"/>
        <v/>
      </c>
      <c r="AB37" s="138" t="str">
        <f t="shared" si="14"/>
        <v/>
      </c>
      <c r="AC37" s="139" t="str">
        <f t="shared" si="15"/>
        <v/>
      </c>
      <c r="AD37" s="96" t="str">
        <f t="shared" si="16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221</v>
      </c>
      <c r="D38" s="135">
        <v>2400</v>
      </c>
      <c r="E38" s="133" t="s">
        <v>261</v>
      </c>
      <c r="F38" s="82" t="s">
        <v>24</v>
      </c>
      <c r="G38" s="82" t="s">
        <v>204</v>
      </c>
      <c r="H38" s="84">
        <v>42</v>
      </c>
      <c r="I38" s="84">
        <v>2</v>
      </c>
      <c r="J38" s="84">
        <v>1</v>
      </c>
      <c r="K38" s="85">
        <f t="shared" si="0"/>
        <v>2</v>
      </c>
      <c r="L38" s="133" t="s">
        <v>3511</v>
      </c>
      <c r="M38" s="162"/>
      <c r="N38" s="162"/>
      <c r="O38" s="163"/>
      <c r="P38" s="164"/>
      <c r="Q38" s="165"/>
      <c r="R38" s="137">
        <f t="shared" si="1"/>
        <v>2</v>
      </c>
      <c r="S38" s="170"/>
      <c r="T38" s="176" t="str">
        <f t="shared" si="2"/>
        <v/>
      </c>
      <c r="U38" s="94">
        <v>2</v>
      </c>
      <c r="V38" s="84">
        <v>325</v>
      </c>
      <c r="W38" s="85">
        <v>10</v>
      </c>
      <c r="X38" s="138">
        <f t="shared" si="10"/>
        <v>546</v>
      </c>
      <c r="Y38" s="137" t="str">
        <f t="shared" si="11"/>
        <v/>
      </c>
      <c r="Z38" s="138">
        <f t="shared" si="12"/>
        <v>15288</v>
      </c>
      <c r="AA38" s="137" t="str">
        <f t="shared" si="13"/>
        <v/>
      </c>
      <c r="AB38" s="138" t="str">
        <f t="shared" si="14"/>
        <v/>
      </c>
      <c r="AC38" s="139" t="str">
        <f t="shared" si="15"/>
        <v/>
      </c>
      <c r="AD38" s="96" t="str">
        <f t="shared" si="16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221</v>
      </c>
      <c r="D39" s="135">
        <v>2400</v>
      </c>
      <c r="E39" s="133" t="s">
        <v>267</v>
      </c>
      <c r="F39" s="82" t="s">
        <v>24</v>
      </c>
      <c r="G39" s="82" t="s">
        <v>25</v>
      </c>
      <c r="H39" s="84">
        <v>42</v>
      </c>
      <c r="I39" s="84">
        <v>1</v>
      </c>
      <c r="J39" s="84">
        <v>1</v>
      </c>
      <c r="K39" s="85">
        <f t="shared" si="0"/>
        <v>1</v>
      </c>
      <c r="L39" s="133" t="s">
        <v>3511</v>
      </c>
      <c r="M39" s="162"/>
      <c r="N39" s="162"/>
      <c r="O39" s="163"/>
      <c r="P39" s="164"/>
      <c r="Q39" s="165"/>
      <c r="R39" s="137">
        <f t="shared" si="1"/>
        <v>1</v>
      </c>
      <c r="S39" s="170"/>
      <c r="T39" s="176" t="str">
        <f t="shared" si="2"/>
        <v/>
      </c>
      <c r="U39" s="94">
        <v>2</v>
      </c>
      <c r="V39" s="84">
        <v>325</v>
      </c>
      <c r="W39" s="85">
        <v>10</v>
      </c>
      <c r="X39" s="138">
        <f t="shared" si="10"/>
        <v>273</v>
      </c>
      <c r="Y39" s="137" t="str">
        <f t="shared" si="11"/>
        <v/>
      </c>
      <c r="Z39" s="138">
        <f t="shared" si="12"/>
        <v>7644</v>
      </c>
      <c r="AA39" s="137" t="str">
        <f t="shared" si="13"/>
        <v/>
      </c>
      <c r="AB39" s="138" t="str">
        <f t="shared" si="14"/>
        <v/>
      </c>
      <c r="AC39" s="139" t="str">
        <f t="shared" si="15"/>
        <v/>
      </c>
      <c r="AD39" s="96" t="str">
        <f t="shared" si="16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117</v>
      </c>
      <c r="D40" s="135">
        <v>2200</v>
      </c>
      <c r="E40" s="133" t="s">
        <v>258</v>
      </c>
      <c r="F40" s="82" t="s">
        <v>179</v>
      </c>
      <c r="G40" s="82" t="s">
        <v>203</v>
      </c>
      <c r="H40" s="84">
        <v>60</v>
      </c>
      <c r="I40" s="84">
        <v>12</v>
      </c>
      <c r="J40" s="84">
        <v>1</v>
      </c>
      <c r="K40" s="85">
        <f t="shared" si="0"/>
        <v>12</v>
      </c>
      <c r="L40" s="133" t="s">
        <v>3511</v>
      </c>
      <c r="M40" s="162"/>
      <c r="N40" s="162"/>
      <c r="O40" s="163"/>
      <c r="P40" s="164"/>
      <c r="Q40" s="165"/>
      <c r="R40" s="137">
        <f t="shared" si="1"/>
        <v>12</v>
      </c>
      <c r="S40" s="170"/>
      <c r="T40" s="176" t="str">
        <f t="shared" si="2"/>
        <v/>
      </c>
      <c r="U40" s="94">
        <v>10</v>
      </c>
      <c r="V40" s="84">
        <v>325</v>
      </c>
      <c r="W40" s="85">
        <v>10</v>
      </c>
      <c r="X40" s="138">
        <f t="shared" si="10"/>
        <v>23400</v>
      </c>
      <c r="Y40" s="137" t="str">
        <f t="shared" si="11"/>
        <v/>
      </c>
      <c r="Z40" s="138">
        <f t="shared" si="12"/>
        <v>655200</v>
      </c>
      <c r="AA40" s="137" t="str">
        <f t="shared" si="13"/>
        <v/>
      </c>
      <c r="AB40" s="138" t="str">
        <f t="shared" si="14"/>
        <v/>
      </c>
      <c r="AC40" s="139" t="str">
        <f t="shared" si="15"/>
        <v/>
      </c>
      <c r="AD40" s="96" t="str">
        <f t="shared" si="16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222</v>
      </c>
      <c r="D41" s="135">
        <v>3000</v>
      </c>
      <c r="E41" s="133" t="s">
        <v>279</v>
      </c>
      <c r="F41" s="82" t="s">
        <v>36</v>
      </c>
      <c r="G41" s="82" t="s">
        <v>79</v>
      </c>
      <c r="H41" s="84">
        <v>42</v>
      </c>
      <c r="I41" s="84">
        <v>1</v>
      </c>
      <c r="J41" s="84">
        <v>2</v>
      </c>
      <c r="K41" s="85">
        <f t="shared" si="0"/>
        <v>2</v>
      </c>
      <c r="L41" s="133" t="s">
        <v>3513</v>
      </c>
      <c r="M41" s="162"/>
      <c r="N41" s="162"/>
      <c r="O41" s="163"/>
      <c r="P41" s="164"/>
      <c r="Q41" s="165"/>
      <c r="R41" s="137">
        <f t="shared" si="1"/>
        <v>1</v>
      </c>
      <c r="S41" s="170"/>
      <c r="T41" s="176" t="str">
        <f t="shared" si="2"/>
        <v/>
      </c>
      <c r="U41" s="94">
        <v>10</v>
      </c>
      <c r="V41" s="84">
        <v>325</v>
      </c>
      <c r="W41" s="85">
        <v>10</v>
      </c>
      <c r="X41" s="138">
        <f t="shared" si="10"/>
        <v>2730</v>
      </c>
      <c r="Y41" s="137" t="str">
        <f t="shared" si="11"/>
        <v/>
      </c>
      <c r="Z41" s="138">
        <f t="shared" si="12"/>
        <v>76440</v>
      </c>
      <c r="AA41" s="137" t="str">
        <f t="shared" si="13"/>
        <v/>
      </c>
      <c r="AB41" s="138" t="str">
        <f t="shared" si="14"/>
        <v/>
      </c>
      <c r="AC41" s="139" t="str">
        <f t="shared" si="15"/>
        <v/>
      </c>
      <c r="AD41" s="96" t="str">
        <f t="shared" si="16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222</v>
      </c>
      <c r="D42" s="135">
        <v>3000</v>
      </c>
      <c r="E42" s="133" t="s">
        <v>258</v>
      </c>
      <c r="F42" s="82" t="s">
        <v>179</v>
      </c>
      <c r="G42" s="82" t="s">
        <v>203</v>
      </c>
      <c r="H42" s="84">
        <v>60</v>
      </c>
      <c r="I42" s="84">
        <v>1</v>
      </c>
      <c r="J42" s="84">
        <v>1</v>
      </c>
      <c r="K42" s="85">
        <f t="shared" si="0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1"/>
        <v>1</v>
      </c>
      <c r="S42" s="170"/>
      <c r="T42" s="176" t="str">
        <f t="shared" si="2"/>
        <v/>
      </c>
      <c r="U42" s="94">
        <v>10</v>
      </c>
      <c r="V42" s="84">
        <v>325</v>
      </c>
      <c r="W42" s="85">
        <v>10</v>
      </c>
      <c r="X42" s="138">
        <f t="shared" si="10"/>
        <v>1950</v>
      </c>
      <c r="Y42" s="137" t="str">
        <f t="shared" si="11"/>
        <v/>
      </c>
      <c r="Z42" s="138">
        <f t="shared" si="12"/>
        <v>54600</v>
      </c>
      <c r="AA42" s="137" t="str">
        <f t="shared" si="13"/>
        <v/>
      </c>
      <c r="AB42" s="138" t="str">
        <f t="shared" si="14"/>
        <v/>
      </c>
      <c r="AC42" s="139" t="str">
        <f t="shared" si="15"/>
        <v/>
      </c>
      <c r="AD42" s="96" t="str">
        <f t="shared" si="16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223</v>
      </c>
      <c r="D43" s="135">
        <v>3000</v>
      </c>
      <c r="E43" s="133" t="s">
        <v>275</v>
      </c>
      <c r="F43" s="82" t="s">
        <v>231</v>
      </c>
      <c r="G43" s="82" t="s">
        <v>232</v>
      </c>
      <c r="H43" s="84">
        <v>40</v>
      </c>
      <c r="I43" s="84">
        <v>4</v>
      </c>
      <c r="J43" s="84">
        <v>7</v>
      </c>
      <c r="K43" s="85">
        <f t="shared" si="0"/>
        <v>28</v>
      </c>
      <c r="L43" s="133" t="s">
        <v>3511</v>
      </c>
      <c r="M43" s="162"/>
      <c r="N43" s="162"/>
      <c r="O43" s="163"/>
      <c r="P43" s="164"/>
      <c r="Q43" s="165"/>
      <c r="R43" s="137">
        <f t="shared" si="1"/>
        <v>4</v>
      </c>
      <c r="S43" s="170"/>
      <c r="T43" s="176" t="str">
        <f t="shared" si="2"/>
        <v/>
      </c>
      <c r="U43" s="94">
        <v>10</v>
      </c>
      <c r="V43" s="84">
        <v>325</v>
      </c>
      <c r="W43" s="85">
        <v>10</v>
      </c>
      <c r="X43" s="138">
        <f t="shared" si="10"/>
        <v>36400</v>
      </c>
      <c r="Y43" s="137" t="str">
        <f t="shared" si="11"/>
        <v/>
      </c>
      <c r="Z43" s="138">
        <f t="shared" si="12"/>
        <v>1019200</v>
      </c>
      <c r="AA43" s="137" t="str">
        <f t="shared" si="13"/>
        <v/>
      </c>
      <c r="AB43" s="138" t="str">
        <f t="shared" si="14"/>
        <v/>
      </c>
      <c r="AC43" s="139" t="str">
        <f t="shared" si="15"/>
        <v/>
      </c>
      <c r="AD43" s="96" t="str">
        <f t="shared" si="16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223</v>
      </c>
      <c r="D44" s="135">
        <v>3000</v>
      </c>
      <c r="E44" s="133" t="s">
        <v>276</v>
      </c>
      <c r="F44" s="82" t="s">
        <v>231</v>
      </c>
      <c r="G44" s="82" t="s">
        <v>233</v>
      </c>
      <c r="H44" s="84">
        <v>40</v>
      </c>
      <c r="I44" s="84">
        <v>4</v>
      </c>
      <c r="J44" s="84">
        <v>7</v>
      </c>
      <c r="K44" s="85">
        <f t="shared" si="0"/>
        <v>28</v>
      </c>
      <c r="L44" s="133" t="s">
        <v>3511</v>
      </c>
      <c r="M44" s="162"/>
      <c r="N44" s="162"/>
      <c r="O44" s="163"/>
      <c r="P44" s="164"/>
      <c r="Q44" s="165"/>
      <c r="R44" s="137">
        <f t="shared" si="1"/>
        <v>4</v>
      </c>
      <c r="S44" s="170"/>
      <c r="T44" s="176" t="str">
        <f t="shared" si="2"/>
        <v/>
      </c>
      <c r="U44" s="94">
        <v>10</v>
      </c>
      <c r="V44" s="84">
        <v>325</v>
      </c>
      <c r="W44" s="85">
        <v>10</v>
      </c>
      <c r="X44" s="138">
        <f t="shared" si="10"/>
        <v>36400</v>
      </c>
      <c r="Y44" s="137" t="str">
        <f t="shared" si="11"/>
        <v/>
      </c>
      <c r="Z44" s="138">
        <f t="shared" si="12"/>
        <v>1019200</v>
      </c>
      <c r="AA44" s="137" t="str">
        <f t="shared" si="13"/>
        <v/>
      </c>
      <c r="AB44" s="138" t="str">
        <f t="shared" si="14"/>
        <v/>
      </c>
      <c r="AC44" s="139" t="str">
        <f t="shared" si="15"/>
        <v/>
      </c>
      <c r="AD44" s="96" t="str">
        <f t="shared" si="16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172</v>
      </c>
      <c r="D45" s="135">
        <v>2600</v>
      </c>
      <c r="E45" s="133" t="s">
        <v>280</v>
      </c>
      <c r="F45" s="82" t="s">
        <v>24</v>
      </c>
      <c r="G45" s="82" t="s">
        <v>49</v>
      </c>
      <c r="H45" s="84">
        <v>42</v>
      </c>
      <c r="I45" s="84">
        <v>2</v>
      </c>
      <c r="J45" s="84">
        <v>1</v>
      </c>
      <c r="K45" s="85">
        <f t="shared" si="0"/>
        <v>2</v>
      </c>
      <c r="L45" s="133" t="s">
        <v>3511</v>
      </c>
      <c r="M45" s="162"/>
      <c r="N45" s="162"/>
      <c r="O45" s="163"/>
      <c r="P45" s="164"/>
      <c r="Q45" s="165"/>
      <c r="R45" s="137">
        <f t="shared" si="1"/>
        <v>2</v>
      </c>
      <c r="S45" s="170"/>
      <c r="T45" s="176" t="str">
        <f t="shared" si="2"/>
        <v/>
      </c>
      <c r="U45" s="94">
        <v>2</v>
      </c>
      <c r="V45" s="84">
        <v>325</v>
      </c>
      <c r="W45" s="85">
        <v>10</v>
      </c>
      <c r="X45" s="138">
        <f t="shared" si="10"/>
        <v>546</v>
      </c>
      <c r="Y45" s="137" t="str">
        <f t="shared" si="11"/>
        <v/>
      </c>
      <c r="Z45" s="138">
        <f t="shared" si="12"/>
        <v>15288</v>
      </c>
      <c r="AA45" s="137" t="str">
        <f t="shared" si="13"/>
        <v/>
      </c>
      <c r="AB45" s="138" t="str">
        <f t="shared" si="14"/>
        <v/>
      </c>
      <c r="AC45" s="139" t="str">
        <f t="shared" si="15"/>
        <v/>
      </c>
      <c r="AD45" s="96" t="str">
        <f t="shared" si="16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221</v>
      </c>
      <c r="D46" s="135">
        <v>2400</v>
      </c>
      <c r="E46" s="133" t="s">
        <v>261</v>
      </c>
      <c r="F46" s="82" t="s">
        <v>24</v>
      </c>
      <c r="G46" s="82" t="s">
        <v>204</v>
      </c>
      <c r="H46" s="84">
        <v>42</v>
      </c>
      <c r="I46" s="84">
        <v>2</v>
      </c>
      <c r="J46" s="84">
        <v>1</v>
      </c>
      <c r="K46" s="85">
        <f t="shared" si="0"/>
        <v>2</v>
      </c>
      <c r="L46" s="133" t="s">
        <v>3511</v>
      </c>
      <c r="M46" s="162"/>
      <c r="N46" s="162"/>
      <c r="O46" s="163"/>
      <c r="P46" s="164"/>
      <c r="Q46" s="165"/>
      <c r="R46" s="137">
        <f t="shared" si="1"/>
        <v>2</v>
      </c>
      <c r="S46" s="170"/>
      <c r="T46" s="176" t="str">
        <f t="shared" si="2"/>
        <v/>
      </c>
      <c r="U46" s="94">
        <v>2</v>
      </c>
      <c r="V46" s="84">
        <v>325</v>
      </c>
      <c r="W46" s="85">
        <v>10</v>
      </c>
      <c r="X46" s="138">
        <f t="shared" si="10"/>
        <v>546</v>
      </c>
      <c r="Y46" s="137" t="str">
        <f t="shared" si="11"/>
        <v/>
      </c>
      <c r="Z46" s="138">
        <f t="shared" si="12"/>
        <v>15288</v>
      </c>
      <c r="AA46" s="137" t="str">
        <f t="shared" si="13"/>
        <v/>
      </c>
      <c r="AB46" s="138" t="str">
        <f t="shared" si="14"/>
        <v/>
      </c>
      <c r="AC46" s="139" t="str">
        <f t="shared" si="15"/>
        <v/>
      </c>
      <c r="AD46" s="96" t="str">
        <f t="shared" si="16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221</v>
      </c>
      <c r="D47" s="135">
        <v>2400</v>
      </c>
      <c r="E47" s="133" t="s">
        <v>267</v>
      </c>
      <c r="F47" s="82" t="s">
        <v>24</v>
      </c>
      <c r="G47" s="82" t="s">
        <v>25</v>
      </c>
      <c r="H47" s="84">
        <v>42</v>
      </c>
      <c r="I47" s="84">
        <v>1</v>
      </c>
      <c r="J47" s="84">
        <v>1</v>
      </c>
      <c r="K47" s="85">
        <f t="shared" si="0"/>
        <v>1</v>
      </c>
      <c r="L47" s="133" t="s">
        <v>3511</v>
      </c>
      <c r="M47" s="162"/>
      <c r="N47" s="162"/>
      <c r="O47" s="163"/>
      <c r="P47" s="164"/>
      <c r="Q47" s="165"/>
      <c r="R47" s="137">
        <f t="shared" si="1"/>
        <v>1</v>
      </c>
      <c r="S47" s="170"/>
      <c r="T47" s="176" t="str">
        <f t="shared" si="2"/>
        <v/>
      </c>
      <c r="U47" s="94">
        <v>2</v>
      </c>
      <c r="V47" s="84">
        <v>325</v>
      </c>
      <c r="W47" s="85">
        <v>10</v>
      </c>
      <c r="X47" s="138">
        <f t="shared" si="10"/>
        <v>273</v>
      </c>
      <c r="Y47" s="137" t="str">
        <f t="shared" si="11"/>
        <v/>
      </c>
      <c r="Z47" s="138">
        <f t="shared" si="12"/>
        <v>7644</v>
      </c>
      <c r="AA47" s="137" t="str">
        <f t="shared" si="13"/>
        <v/>
      </c>
      <c r="AB47" s="138" t="str">
        <f t="shared" si="14"/>
        <v/>
      </c>
      <c r="AC47" s="139" t="str">
        <f t="shared" si="15"/>
        <v/>
      </c>
      <c r="AD47" s="96" t="str">
        <f t="shared" si="16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235</v>
      </c>
      <c r="D48" s="135">
        <v>2400</v>
      </c>
      <c r="E48" s="133" t="s">
        <v>261</v>
      </c>
      <c r="F48" s="82" t="s">
        <v>24</v>
      </c>
      <c r="G48" s="82" t="s">
        <v>204</v>
      </c>
      <c r="H48" s="84">
        <v>42</v>
      </c>
      <c r="I48" s="84">
        <v>2</v>
      </c>
      <c r="J48" s="84">
        <v>1</v>
      </c>
      <c r="K48" s="85">
        <f t="shared" si="0"/>
        <v>2</v>
      </c>
      <c r="L48" s="133" t="s">
        <v>3511</v>
      </c>
      <c r="M48" s="162"/>
      <c r="N48" s="162"/>
      <c r="O48" s="163"/>
      <c r="P48" s="164"/>
      <c r="Q48" s="165"/>
      <c r="R48" s="137">
        <f t="shared" si="1"/>
        <v>2</v>
      </c>
      <c r="S48" s="170"/>
      <c r="T48" s="176" t="str">
        <f t="shared" si="2"/>
        <v/>
      </c>
      <c r="U48" s="94">
        <v>2</v>
      </c>
      <c r="V48" s="84">
        <v>325</v>
      </c>
      <c r="W48" s="85">
        <v>10</v>
      </c>
      <c r="X48" s="138">
        <f t="shared" si="10"/>
        <v>546</v>
      </c>
      <c r="Y48" s="137" t="str">
        <f t="shared" si="11"/>
        <v/>
      </c>
      <c r="Z48" s="138">
        <f t="shared" si="12"/>
        <v>15288</v>
      </c>
      <c r="AA48" s="137" t="str">
        <f t="shared" si="13"/>
        <v/>
      </c>
      <c r="AB48" s="138" t="str">
        <f t="shared" si="14"/>
        <v/>
      </c>
      <c r="AC48" s="139" t="str">
        <f t="shared" si="15"/>
        <v/>
      </c>
      <c r="AD48" s="96" t="str">
        <f t="shared" si="16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235</v>
      </c>
      <c r="D49" s="135">
        <v>2400</v>
      </c>
      <c r="E49" s="133" t="s">
        <v>267</v>
      </c>
      <c r="F49" s="82" t="s">
        <v>24</v>
      </c>
      <c r="G49" s="82" t="s">
        <v>25</v>
      </c>
      <c r="H49" s="84">
        <v>42</v>
      </c>
      <c r="I49" s="84">
        <v>1</v>
      </c>
      <c r="J49" s="84">
        <v>1</v>
      </c>
      <c r="K49" s="85">
        <f t="shared" si="0"/>
        <v>1</v>
      </c>
      <c r="L49" s="133" t="s">
        <v>3511</v>
      </c>
      <c r="M49" s="162"/>
      <c r="N49" s="162"/>
      <c r="O49" s="163"/>
      <c r="P49" s="164"/>
      <c r="Q49" s="165"/>
      <c r="R49" s="137">
        <f t="shared" si="1"/>
        <v>1</v>
      </c>
      <c r="S49" s="170"/>
      <c r="T49" s="176" t="str">
        <f t="shared" si="2"/>
        <v/>
      </c>
      <c r="U49" s="94">
        <v>2</v>
      </c>
      <c r="V49" s="84">
        <v>325</v>
      </c>
      <c r="W49" s="85">
        <v>10</v>
      </c>
      <c r="X49" s="138">
        <f t="shared" si="10"/>
        <v>273</v>
      </c>
      <c r="Y49" s="137" t="str">
        <f t="shared" si="11"/>
        <v/>
      </c>
      <c r="Z49" s="138">
        <f t="shared" si="12"/>
        <v>7644</v>
      </c>
      <c r="AA49" s="137" t="str">
        <f t="shared" si="13"/>
        <v/>
      </c>
      <c r="AB49" s="138" t="str">
        <f t="shared" si="14"/>
        <v/>
      </c>
      <c r="AC49" s="139" t="str">
        <f t="shared" si="15"/>
        <v/>
      </c>
      <c r="AD49" s="96" t="str">
        <f t="shared" si="16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236</v>
      </c>
      <c r="D50" s="135" t="s">
        <v>251</v>
      </c>
      <c r="E50" s="133" t="s">
        <v>278</v>
      </c>
      <c r="F50" s="82" t="s">
        <v>105</v>
      </c>
      <c r="G50" s="82" t="s">
        <v>234</v>
      </c>
      <c r="H50" s="84">
        <v>100</v>
      </c>
      <c r="I50" s="84">
        <v>2</v>
      </c>
      <c r="J50" s="84">
        <v>1</v>
      </c>
      <c r="K50" s="85">
        <f t="shared" si="0"/>
        <v>2</v>
      </c>
      <c r="L50" s="133" t="s">
        <v>3511</v>
      </c>
      <c r="M50" s="162"/>
      <c r="N50" s="162"/>
      <c r="O50" s="163"/>
      <c r="P50" s="164"/>
      <c r="Q50" s="165"/>
      <c r="R50" s="137">
        <f t="shared" si="1"/>
        <v>2</v>
      </c>
      <c r="S50" s="170"/>
      <c r="T50" s="176" t="str">
        <f t="shared" si="2"/>
        <v/>
      </c>
      <c r="U50" s="94">
        <v>10</v>
      </c>
      <c r="V50" s="84">
        <v>325</v>
      </c>
      <c r="W50" s="85">
        <v>10</v>
      </c>
      <c r="X50" s="138">
        <f t="shared" si="10"/>
        <v>6500</v>
      </c>
      <c r="Y50" s="137" t="str">
        <f t="shared" si="11"/>
        <v/>
      </c>
      <c r="Z50" s="138">
        <f t="shared" si="12"/>
        <v>182000</v>
      </c>
      <c r="AA50" s="137" t="str">
        <f t="shared" si="13"/>
        <v/>
      </c>
      <c r="AB50" s="138" t="str">
        <f t="shared" si="14"/>
        <v/>
      </c>
      <c r="AC50" s="139" t="str">
        <f t="shared" si="15"/>
        <v/>
      </c>
      <c r="AD50" s="96" t="str">
        <f t="shared" si="16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236</v>
      </c>
      <c r="D51" s="135" t="s">
        <v>251</v>
      </c>
      <c r="E51" s="133" t="s">
        <v>281</v>
      </c>
      <c r="F51" s="82" t="s">
        <v>245</v>
      </c>
      <c r="G51" s="82" t="s">
        <v>69</v>
      </c>
      <c r="H51" s="84">
        <v>250</v>
      </c>
      <c r="I51" s="84">
        <v>13</v>
      </c>
      <c r="J51" s="84">
        <v>1</v>
      </c>
      <c r="K51" s="85">
        <f t="shared" si="0"/>
        <v>13</v>
      </c>
      <c r="L51" s="133" t="s">
        <v>3511</v>
      </c>
      <c r="M51" s="162"/>
      <c r="N51" s="162"/>
      <c r="O51" s="163"/>
      <c r="P51" s="164"/>
      <c r="Q51" s="165"/>
      <c r="R51" s="137">
        <f t="shared" si="1"/>
        <v>13</v>
      </c>
      <c r="S51" s="170"/>
      <c r="T51" s="176" t="str">
        <f t="shared" si="2"/>
        <v/>
      </c>
      <c r="U51" s="94">
        <v>10</v>
      </c>
      <c r="V51" s="84">
        <v>325</v>
      </c>
      <c r="W51" s="85">
        <v>10</v>
      </c>
      <c r="X51" s="138">
        <f t="shared" si="10"/>
        <v>105625</v>
      </c>
      <c r="Y51" s="137" t="str">
        <f t="shared" si="11"/>
        <v/>
      </c>
      <c r="Z51" s="138">
        <f t="shared" si="12"/>
        <v>2957500</v>
      </c>
      <c r="AA51" s="137" t="str">
        <f t="shared" si="13"/>
        <v/>
      </c>
      <c r="AB51" s="138" t="str">
        <f t="shared" si="14"/>
        <v/>
      </c>
      <c r="AC51" s="139" t="str">
        <f t="shared" si="15"/>
        <v/>
      </c>
      <c r="AD51" s="96" t="str">
        <f t="shared" si="16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237</v>
      </c>
      <c r="D52" s="135">
        <v>2600</v>
      </c>
      <c r="E52" s="133" t="s">
        <v>258</v>
      </c>
      <c r="F52" s="82" t="s">
        <v>179</v>
      </c>
      <c r="G52" s="82" t="s">
        <v>203</v>
      </c>
      <c r="H52" s="84">
        <v>60</v>
      </c>
      <c r="I52" s="84">
        <v>2</v>
      </c>
      <c r="J52" s="84">
        <v>1</v>
      </c>
      <c r="K52" s="85">
        <f t="shared" si="0"/>
        <v>2</v>
      </c>
      <c r="L52" s="133" t="s">
        <v>3511</v>
      </c>
      <c r="M52" s="162"/>
      <c r="N52" s="162"/>
      <c r="O52" s="163"/>
      <c r="P52" s="164"/>
      <c r="Q52" s="165"/>
      <c r="R52" s="137">
        <f t="shared" si="1"/>
        <v>2</v>
      </c>
      <c r="S52" s="170"/>
      <c r="T52" s="176" t="str">
        <f t="shared" si="2"/>
        <v/>
      </c>
      <c r="U52" s="94">
        <v>10</v>
      </c>
      <c r="V52" s="84">
        <v>325</v>
      </c>
      <c r="W52" s="85">
        <v>10</v>
      </c>
      <c r="X52" s="138">
        <f t="shared" si="10"/>
        <v>3900</v>
      </c>
      <c r="Y52" s="137" t="str">
        <f t="shared" si="11"/>
        <v/>
      </c>
      <c r="Z52" s="138">
        <f t="shared" si="12"/>
        <v>109200</v>
      </c>
      <c r="AA52" s="137" t="str">
        <f t="shared" si="13"/>
        <v/>
      </c>
      <c r="AB52" s="138" t="str">
        <f t="shared" si="14"/>
        <v/>
      </c>
      <c r="AC52" s="139" t="str">
        <f t="shared" si="15"/>
        <v/>
      </c>
      <c r="AD52" s="96" t="str">
        <f t="shared" si="16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238</v>
      </c>
      <c r="D53" s="135">
        <v>7000</v>
      </c>
      <c r="E53" s="133" t="s">
        <v>282</v>
      </c>
      <c r="F53" s="82" t="s">
        <v>175</v>
      </c>
      <c r="G53" s="82" t="s">
        <v>176</v>
      </c>
      <c r="H53" s="84">
        <v>250</v>
      </c>
      <c r="I53" s="84">
        <v>6</v>
      </c>
      <c r="J53" s="84">
        <v>1</v>
      </c>
      <c r="K53" s="85">
        <f t="shared" si="0"/>
        <v>6</v>
      </c>
      <c r="L53" s="133" t="s">
        <v>3511</v>
      </c>
      <c r="M53" s="162"/>
      <c r="N53" s="162"/>
      <c r="O53" s="163"/>
      <c r="P53" s="164"/>
      <c r="Q53" s="165"/>
      <c r="R53" s="137">
        <f t="shared" si="1"/>
        <v>6</v>
      </c>
      <c r="S53" s="170"/>
      <c r="T53" s="176" t="str">
        <f t="shared" si="2"/>
        <v/>
      </c>
      <c r="U53" s="94">
        <v>10</v>
      </c>
      <c r="V53" s="84">
        <v>325</v>
      </c>
      <c r="W53" s="85">
        <v>10</v>
      </c>
      <c r="X53" s="138">
        <f t="shared" si="10"/>
        <v>48750</v>
      </c>
      <c r="Y53" s="137" t="str">
        <f t="shared" si="11"/>
        <v/>
      </c>
      <c r="Z53" s="138">
        <f t="shared" si="12"/>
        <v>1365000</v>
      </c>
      <c r="AA53" s="137" t="str">
        <f t="shared" si="13"/>
        <v/>
      </c>
      <c r="AB53" s="138" t="str">
        <f t="shared" si="14"/>
        <v/>
      </c>
      <c r="AC53" s="139" t="str">
        <f t="shared" si="15"/>
        <v/>
      </c>
      <c r="AD53" s="96" t="str">
        <f t="shared" si="16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238</v>
      </c>
      <c r="D54" s="135">
        <v>7000</v>
      </c>
      <c r="E54" s="133" t="s">
        <v>283</v>
      </c>
      <c r="F54" s="82" t="s">
        <v>246</v>
      </c>
      <c r="G54" s="82" t="s">
        <v>247</v>
      </c>
      <c r="H54" s="84">
        <v>250</v>
      </c>
      <c r="I54" s="84">
        <v>1</v>
      </c>
      <c r="J54" s="84">
        <v>1</v>
      </c>
      <c r="K54" s="85">
        <f t="shared" si="0"/>
        <v>1</v>
      </c>
      <c r="L54" s="133" t="s">
        <v>3511</v>
      </c>
      <c r="M54" s="162"/>
      <c r="N54" s="162"/>
      <c r="O54" s="163"/>
      <c r="P54" s="164"/>
      <c r="Q54" s="165"/>
      <c r="R54" s="137">
        <f t="shared" si="1"/>
        <v>1</v>
      </c>
      <c r="S54" s="170"/>
      <c r="T54" s="176" t="str">
        <f t="shared" si="2"/>
        <v/>
      </c>
      <c r="U54" s="94">
        <v>10</v>
      </c>
      <c r="V54" s="84">
        <v>325</v>
      </c>
      <c r="W54" s="85">
        <v>10</v>
      </c>
      <c r="X54" s="138">
        <f t="shared" si="10"/>
        <v>8125</v>
      </c>
      <c r="Y54" s="137" t="str">
        <f t="shared" si="11"/>
        <v/>
      </c>
      <c r="Z54" s="138">
        <f t="shared" si="12"/>
        <v>227500</v>
      </c>
      <c r="AA54" s="137" t="str">
        <f t="shared" si="13"/>
        <v/>
      </c>
      <c r="AB54" s="138" t="str">
        <f t="shared" si="14"/>
        <v/>
      </c>
      <c r="AC54" s="139" t="str">
        <f t="shared" si="15"/>
        <v/>
      </c>
      <c r="AD54" s="96" t="str">
        <f t="shared" si="16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239</v>
      </c>
      <c r="D55" s="135">
        <v>2600</v>
      </c>
      <c r="E55" s="133" t="s">
        <v>277</v>
      </c>
      <c r="F55" s="82" t="s">
        <v>105</v>
      </c>
      <c r="G55" s="82" t="s">
        <v>69</v>
      </c>
      <c r="H55" s="84">
        <v>100</v>
      </c>
      <c r="I55" s="84">
        <v>8</v>
      </c>
      <c r="J55" s="84">
        <v>1</v>
      </c>
      <c r="K55" s="85">
        <f t="shared" si="0"/>
        <v>8</v>
      </c>
      <c r="L55" s="133" t="s">
        <v>3511</v>
      </c>
      <c r="M55" s="162"/>
      <c r="N55" s="162"/>
      <c r="O55" s="163"/>
      <c r="P55" s="164"/>
      <c r="Q55" s="165"/>
      <c r="R55" s="137">
        <f t="shared" si="1"/>
        <v>8</v>
      </c>
      <c r="S55" s="170"/>
      <c r="T55" s="176" t="str">
        <f t="shared" si="2"/>
        <v/>
      </c>
      <c r="U55" s="94">
        <v>10</v>
      </c>
      <c r="V55" s="84">
        <v>325</v>
      </c>
      <c r="W55" s="85">
        <v>10</v>
      </c>
      <c r="X55" s="138">
        <f t="shared" si="10"/>
        <v>26000</v>
      </c>
      <c r="Y55" s="137" t="str">
        <f t="shared" si="11"/>
        <v/>
      </c>
      <c r="Z55" s="138">
        <f t="shared" si="12"/>
        <v>728000</v>
      </c>
      <c r="AA55" s="137" t="str">
        <f t="shared" si="13"/>
        <v/>
      </c>
      <c r="AB55" s="138" t="str">
        <f t="shared" si="14"/>
        <v/>
      </c>
      <c r="AC55" s="139" t="str">
        <f t="shared" si="15"/>
        <v/>
      </c>
      <c r="AD55" s="96" t="str">
        <f t="shared" si="16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239</v>
      </c>
      <c r="D56" s="135">
        <v>2600</v>
      </c>
      <c r="E56" s="133" t="s">
        <v>278</v>
      </c>
      <c r="F56" s="82" t="s">
        <v>105</v>
      </c>
      <c r="G56" s="82" t="s">
        <v>234</v>
      </c>
      <c r="H56" s="84">
        <v>100</v>
      </c>
      <c r="I56" s="84">
        <v>3</v>
      </c>
      <c r="J56" s="84">
        <v>1</v>
      </c>
      <c r="K56" s="85">
        <f t="shared" si="0"/>
        <v>3</v>
      </c>
      <c r="L56" s="133" t="s">
        <v>3511</v>
      </c>
      <c r="M56" s="162"/>
      <c r="N56" s="162"/>
      <c r="O56" s="163"/>
      <c r="P56" s="164"/>
      <c r="Q56" s="165"/>
      <c r="R56" s="137">
        <f t="shared" si="1"/>
        <v>3</v>
      </c>
      <c r="S56" s="170"/>
      <c r="T56" s="176" t="str">
        <f t="shared" si="2"/>
        <v/>
      </c>
      <c r="U56" s="94">
        <v>10</v>
      </c>
      <c r="V56" s="84">
        <v>325</v>
      </c>
      <c r="W56" s="85">
        <v>10</v>
      </c>
      <c r="X56" s="138">
        <f t="shared" si="10"/>
        <v>9750</v>
      </c>
      <c r="Y56" s="137" t="str">
        <f t="shared" si="11"/>
        <v/>
      </c>
      <c r="Z56" s="138">
        <f t="shared" si="12"/>
        <v>273000</v>
      </c>
      <c r="AA56" s="137" t="str">
        <f t="shared" si="13"/>
        <v/>
      </c>
      <c r="AB56" s="138" t="str">
        <f t="shared" si="14"/>
        <v/>
      </c>
      <c r="AC56" s="139" t="str">
        <f t="shared" si="15"/>
        <v/>
      </c>
      <c r="AD56" s="96" t="str">
        <f t="shared" si="16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240</v>
      </c>
      <c r="D57" s="135">
        <v>2600</v>
      </c>
      <c r="E57" s="133" t="s">
        <v>269</v>
      </c>
      <c r="F57" s="82" t="s">
        <v>52</v>
      </c>
      <c r="G57" s="82" t="s">
        <v>227</v>
      </c>
      <c r="H57" s="84">
        <v>42</v>
      </c>
      <c r="I57" s="84">
        <v>15</v>
      </c>
      <c r="J57" s="84">
        <v>3</v>
      </c>
      <c r="K57" s="85">
        <f t="shared" si="0"/>
        <v>45</v>
      </c>
      <c r="L57" s="133" t="s">
        <v>3513</v>
      </c>
      <c r="M57" s="162"/>
      <c r="N57" s="162"/>
      <c r="O57" s="163"/>
      <c r="P57" s="164"/>
      <c r="Q57" s="165"/>
      <c r="R57" s="137">
        <f t="shared" si="1"/>
        <v>15</v>
      </c>
      <c r="S57" s="170"/>
      <c r="T57" s="176" t="str">
        <f t="shared" si="2"/>
        <v/>
      </c>
      <c r="U57" s="94">
        <v>10</v>
      </c>
      <c r="V57" s="84">
        <v>325</v>
      </c>
      <c r="W57" s="85">
        <v>10</v>
      </c>
      <c r="X57" s="138">
        <f t="shared" si="10"/>
        <v>61425</v>
      </c>
      <c r="Y57" s="137" t="str">
        <f t="shared" si="11"/>
        <v/>
      </c>
      <c r="Z57" s="138">
        <f t="shared" si="12"/>
        <v>1719900</v>
      </c>
      <c r="AA57" s="137" t="str">
        <f t="shared" si="13"/>
        <v/>
      </c>
      <c r="AB57" s="138" t="str">
        <f t="shared" si="14"/>
        <v/>
      </c>
      <c r="AC57" s="139" t="str">
        <f t="shared" si="15"/>
        <v/>
      </c>
      <c r="AD57" s="96" t="str">
        <f t="shared" si="16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240</v>
      </c>
      <c r="D58" s="135">
        <v>2600</v>
      </c>
      <c r="E58" s="133" t="s">
        <v>270</v>
      </c>
      <c r="F58" s="82" t="s">
        <v>52</v>
      </c>
      <c r="G58" s="82" t="s">
        <v>228</v>
      </c>
      <c r="H58" s="84">
        <v>42</v>
      </c>
      <c r="I58" s="84">
        <v>3</v>
      </c>
      <c r="J58" s="84">
        <v>3</v>
      </c>
      <c r="K58" s="85">
        <f t="shared" si="0"/>
        <v>9</v>
      </c>
      <c r="L58" s="133" t="s">
        <v>3513</v>
      </c>
      <c r="M58" s="162"/>
      <c r="N58" s="162"/>
      <c r="O58" s="163"/>
      <c r="P58" s="164"/>
      <c r="Q58" s="165"/>
      <c r="R58" s="137">
        <f t="shared" si="1"/>
        <v>3</v>
      </c>
      <c r="S58" s="170"/>
      <c r="T58" s="176" t="str">
        <f t="shared" si="2"/>
        <v/>
      </c>
      <c r="U58" s="94">
        <v>10</v>
      </c>
      <c r="V58" s="84">
        <v>325</v>
      </c>
      <c r="W58" s="85">
        <v>10</v>
      </c>
      <c r="X58" s="138">
        <f t="shared" si="10"/>
        <v>12285</v>
      </c>
      <c r="Y58" s="137" t="str">
        <f t="shared" si="11"/>
        <v/>
      </c>
      <c r="Z58" s="138">
        <f t="shared" si="12"/>
        <v>343980</v>
      </c>
      <c r="AA58" s="137" t="str">
        <f t="shared" si="13"/>
        <v/>
      </c>
      <c r="AB58" s="138" t="str">
        <f t="shared" si="14"/>
        <v/>
      </c>
      <c r="AC58" s="139" t="str">
        <f t="shared" si="15"/>
        <v/>
      </c>
      <c r="AD58" s="96" t="str">
        <f t="shared" si="16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240</v>
      </c>
      <c r="D59" s="135">
        <v>2600</v>
      </c>
      <c r="E59" s="133" t="s">
        <v>279</v>
      </c>
      <c r="F59" s="82" t="s">
        <v>36</v>
      </c>
      <c r="G59" s="82" t="s">
        <v>79</v>
      </c>
      <c r="H59" s="84">
        <v>42</v>
      </c>
      <c r="I59" s="84">
        <v>5</v>
      </c>
      <c r="J59" s="84">
        <v>2</v>
      </c>
      <c r="K59" s="85">
        <f t="shared" si="0"/>
        <v>10</v>
      </c>
      <c r="L59" s="133" t="s">
        <v>3513</v>
      </c>
      <c r="M59" s="162"/>
      <c r="N59" s="162"/>
      <c r="O59" s="163"/>
      <c r="P59" s="164"/>
      <c r="Q59" s="165"/>
      <c r="R59" s="137">
        <f t="shared" si="1"/>
        <v>5</v>
      </c>
      <c r="S59" s="170"/>
      <c r="T59" s="176" t="str">
        <f t="shared" si="2"/>
        <v/>
      </c>
      <c r="U59" s="94">
        <v>10</v>
      </c>
      <c r="V59" s="84">
        <v>325</v>
      </c>
      <c r="W59" s="85">
        <v>10</v>
      </c>
      <c r="X59" s="138">
        <f t="shared" si="10"/>
        <v>13650</v>
      </c>
      <c r="Y59" s="137" t="str">
        <f t="shared" si="11"/>
        <v/>
      </c>
      <c r="Z59" s="138">
        <f t="shared" si="12"/>
        <v>382200</v>
      </c>
      <c r="AA59" s="137" t="str">
        <f t="shared" si="13"/>
        <v/>
      </c>
      <c r="AB59" s="138" t="str">
        <f t="shared" si="14"/>
        <v/>
      </c>
      <c r="AC59" s="139" t="str">
        <f t="shared" si="15"/>
        <v/>
      </c>
      <c r="AD59" s="96" t="str">
        <f t="shared" si="16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241</v>
      </c>
      <c r="D60" s="135" t="s">
        <v>253</v>
      </c>
      <c r="E60" s="133" t="s">
        <v>284</v>
      </c>
      <c r="F60" s="82" t="s">
        <v>36</v>
      </c>
      <c r="G60" s="82" t="s">
        <v>248</v>
      </c>
      <c r="H60" s="84">
        <v>42</v>
      </c>
      <c r="I60" s="84">
        <v>19</v>
      </c>
      <c r="J60" s="84">
        <v>2</v>
      </c>
      <c r="K60" s="85">
        <f t="shared" si="0"/>
        <v>38</v>
      </c>
      <c r="L60" s="133" t="s">
        <v>3511</v>
      </c>
      <c r="M60" s="162"/>
      <c r="N60" s="162"/>
      <c r="O60" s="163"/>
      <c r="P60" s="164"/>
      <c r="Q60" s="165"/>
      <c r="R60" s="137">
        <f t="shared" si="1"/>
        <v>19</v>
      </c>
      <c r="S60" s="170"/>
      <c r="T60" s="176" t="str">
        <f t="shared" si="2"/>
        <v/>
      </c>
      <c r="U60" s="94">
        <v>10</v>
      </c>
      <c r="V60" s="84">
        <v>325</v>
      </c>
      <c r="W60" s="85">
        <v>10</v>
      </c>
      <c r="X60" s="138">
        <f t="shared" si="10"/>
        <v>51870</v>
      </c>
      <c r="Y60" s="137" t="str">
        <f t="shared" si="11"/>
        <v/>
      </c>
      <c r="Z60" s="138">
        <f t="shared" si="12"/>
        <v>1452360</v>
      </c>
      <c r="AA60" s="137" t="str">
        <f t="shared" si="13"/>
        <v/>
      </c>
      <c r="AB60" s="138" t="str">
        <f t="shared" si="14"/>
        <v/>
      </c>
      <c r="AC60" s="139" t="str">
        <f t="shared" si="15"/>
        <v/>
      </c>
      <c r="AD60" s="96" t="str">
        <f t="shared" si="16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241</v>
      </c>
      <c r="D61" s="135" t="s">
        <v>252</v>
      </c>
      <c r="E61" s="133" t="s">
        <v>285</v>
      </c>
      <c r="F61" s="82" t="s">
        <v>175</v>
      </c>
      <c r="G61" s="82" t="s">
        <v>176</v>
      </c>
      <c r="H61" s="84">
        <v>250</v>
      </c>
      <c r="I61" s="84">
        <v>6</v>
      </c>
      <c r="J61" s="84">
        <v>1</v>
      </c>
      <c r="K61" s="85">
        <f t="shared" si="0"/>
        <v>6</v>
      </c>
      <c r="L61" s="133" t="s">
        <v>3511</v>
      </c>
      <c r="M61" s="162"/>
      <c r="N61" s="162"/>
      <c r="O61" s="163"/>
      <c r="P61" s="164"/>
      <c r="Q61" s="165"/>
      <c r="R61" s="137">
        <f t="shared" si="1"/>
        <v>6</v>
      </c>
      <c r="S61" s="170"/>
      <c r="T61" s="176" t="str">
        <f t="shared" si="2"/>
        <v/>
      </c>
      <c r="U61" s="94">
        <v>10</v>
      </c>
      <c r="V61" s="84">
        <v>325</v>
      </c>
      <c r="W61" s="85">
        <v>10</v>
      </c>
      <c r="X61" s="138">
        <f t="shared" si="10"/>
        <v>48750</v>
      </c>
      <c r="Y61" s="137" t="str">
        <f t="shared" si="11"/>
        <v/>
      </c>
      <c r="Z61" s="138">
        <f t="shared" si="12"/>
        <v>1365000</v>
      </c>
      <c r="AA61" s="137" t="str">
        <f t="shared" si="13"/>
        <v/>
      </c>
      <c r="AB61" s="138" t="str">
        <f t="shared" si="14"/>
        <v/>
      </c>
      <c r="AC61" s="139" t="str">
        <f t="shared" si="15"/>
        <v/>
      </c>
      <c r="AD61" s="96" t="str">
        <f t="shared" si="16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241</v>
      </c>
      <c r="D62" s="135" t="s">
        <v>252</v>
      </c>
      <c r="E62" s="133" t="s">
        <v>286</v>
      </c>
      <c r="F62" s="82" t="s">
        <v>246</v>
      </c>
      <c r="G62" s="82" t="s">
        <v>247</v>
      </c>
      <c r="H62" s="84">
        <v>250</v>
      </c>
      <c r="I62" s="84">
        <v>4</v>
      </c>
      <c r="J62" s="84">
        <v>1</v>
      </c>
      <c r="K62" s="85">
        <f t="shared" si="0"/>
        <v>4</v>
      </c>
      <c r="L62" s="133" t="s">
        <v>3511</v>
      </c>
      <c r="M62" s="162"/>
      <c r="N62" s="162"/>
      <c r="O62" s="163"/>
      <c r="P62" s="164"/>
      <c r="Q62" s="165"/>
      <c r="R62" s="137">
        <f t="shared" si="1"/>
        <v>4</v>
      </c>
      <c r="S62" s="170"/>
      <c r="T62" s="176" t="str">
        <f t="shared" si="2"/>
        <v/>
      </c>
      <c r="U62" s="94">
        <v>10</v>
      </c>
      <c r="V62" s="84">
        <v>325</v>
      </c>
      <c r="W62" s="85">
        <v>10</v>
      </c>
      <c r="X62" s="138">
        <f t="shared" si="10"/>
        <v>32500</v>
      </c>
      <c r="Y62" s="137" t="str">
        <f t="shared" si="11"/>
        <v/>
      </c>
      <c r="Z62" s="138">
        <f t="shared" si="12"/>
        <v>910000</v>
      </c>
      <c r="AA62" s="137" t="str">
        <f t="shared" si="13"/>
        <v/>
      </c>
      <c r="AB62" s="138" t="str">
        <f t="shared" si="14"/>
        <v/>
      </c>
      <c r="AC62" s="139" t="str">
        <f t="shared" si="15"/>
        <v/>
      </c>
      <c r="AD62" s="96" t="str">
        <f t="shared" si="16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241</v>
      </c>
      <c r="D63" s="135" t="s">
        <v>252</v>
      </c>
      <c r="E63" s="133" t="s">
        <v>287</v>
      </c>
      <c r="F63" s="82" t="s">
        <v>249</v>
      </c>
      <c r="G63" s="82" t="s">
        <v>176</v>
      </c>
      <c r="H63" s="84">
        <v>150</v>
      </c>
      <c r="I63" s="84">
        <v>1</v>
      </c>
      <c r="J63" s="84">
        <v>1</v>
      </c>
      <c r="K63" s="85">
        <f t="shared" si="0"/>
        <v>1</v>
      </c>
      <c r="L63" s="133" t="s">
        <v>3511</v>
      </c>
      <c r="M63" s="162"/>
      <c r="N63" s="162"/>
      <c r="O63" s="163"/>
      <c r="P63" s="164"/>
      <c r="Q63" s="165"/>
      <c r="R63" s="137">
        <f t="shared" si="1"/>
        <v>1</v>
      </c>
      <c r="S63" s="170"/>
      <c r="T63" s="176" t="str">
        <f t="shared" si="2"/>
        <v/>
      </c>
      <c r="U63" s="94">
        <v>10</v>
      </c>
      <c r="V63" s="84">
        <v>325</v>
      </c>
      <c r="W63" s="85">
        <v>10</v>
      </c>
      <c r="X63" s="138">
        <f t="shared" si="10"/>
        <v>4875</v>
      </c>
      <c r="Y63" s="137" t="str">
        <f t="shared" si="11"/>
        <v/>
      </c>
      <c r="Z63" s="138">
        <f t="shared" si="12"/>
        <v>136500</v>
      </c>
      <c r="AA63" s="137" t="str">
        <f t="shared" si="13"/>
        <v/>
      </c>
      <c r="AB63" s="138" t="str">
        <f t="shared" si="14"/>
        <v/>
      </c>
      <c r="AC63" s="139" t="str">
        <f t="shared" si="15"/>
        <v/>
      </c>
      <c r="AD63" s="96" t="str">
        <f t="shared" si="16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241</v>
      </c>
      <c r="D64" s="135" t="s">
        <v>252</v>
      </c>
      <c r="E64" s="133" t="s">
        <v>288</v>
      </c>
      <c r="F64" s="82" t="s">
        <v>250</v>
      </c>
      <c r="G64" s="82" t="s">
        <v>247</v>
      </c>
      <c r="H64" s="84">
        <v>150</v>
      </c>
      <c r="I64" s="84">
        <v>2</v>
      </c>
      <c r="J64" s="84">
        <v>1</v>
      </c>
      <c r="K64" s="85">
        <f t="shared" si="0"/>
        <v>2</v>
      </c>
      <c r="L64" s="133" t="s">
        <v>3511</v>
      </c>
      <c r="M64" s="162"/>
      <c r="N64" s="162"/>
      <c r="O64" s="163"/>
      <c r="P64" s="164"/>
      <c r="Q64" s="165"/>
      <c r="R64" s="137">
        <f t="shared" si="1"/>
        <v>2</v>
      </c>
      <c r="S64" s="170"/>
      <c r="T64" s="176" t="str">
        <f t="shared" si="2"/>
        <v/>
      </c>
      <c r="U64" s="94">
        <v>10</v>
      </c>
      <c r="V64" s="84">
        <v>325</v>
      </c>
      <c r="W64" s="85">
        <v>10</v>
      </c>
      <c r="X64" s="138">
        <f t="shared" si="10"/>
        <v>9750</v>
      </c>
      <c r="Y64" s="137" t="str">
        <f t="shared" si="11"/>
        <v/>
      </c>
      <c r="Z64" s="138">
        <f t="shared" si="12"/>
        <v>273000</v>
      </c>
      <c r="AA64" s="137" t="str">
        <f t="shared" si="13"/>
        <v/>
      </c>
      <c r="AB64" s="138" t="str">
        <f t="shared" si="14"/>
        <v/>
      </c>
      <c r="AC64" s="139" t="str">
        <f t="shared" si="15"/>
        <v/>
      </c>
      <c r="AD64" s="96" t="str">
        <f t="shared" si="16"/>
        <v/>
      </c>
    </row>
    <row r="65" spans="1:30" s="110" customFormat="1" ht="24.95" customHeight="1" x14ac:dyDescent="0.15">
      <c r="A65" s="142"/>
      <c r="B65" s="143"/>
      <c r="C65" s="143"/>
      <c r="D65" s="150"/>
      <c r="E65" s="142"/>
      <c r="F65" s="144"/>
      <c r="G65" s="144"/>
      <c r="H65" s="145"/>
      <c r="I65" s="145"/>
      <c r="J65" s="145"/>
      <c r="K65" s="151"/>
      <c r="L65" s="142"/>
      <c r="M65" s="146"/>
      <c r="N65" s="146"/>
      <c r="O65" s="143"/>
      <c r="P65" s="147"/>
      <c r="Q65" s="148"/>
      <c r="R65" s="152"/>
      <c r="S65" s="176"/>
      <c r="T65" s="176"/>
      <c r="U65" s="94"/>
      <c r="V65" s="84"/>
      <c r="W65" s="85"/>
      <c r="X65" s="94"/>
      <c r="Y65" s="85"/>
      <c r="Z65" s="94"/>
      <c r="AA65" s="85"/>
      <c r="AB65" s="94"/>
      <c r="AC65" s="139"/>
      <c r="AD65" s="96"/>
    </row>
    <row r="66" spans="1:30" s="110" customFormat="1" ht="24.95" customHeight="1" thickBot="1" x14ac:dyDescent="0.2">
      <c r="A66" s="97"/>
      <c r="B66" s="98"/>
      <c r="C66" s="98"/>
      <c r="D66" s="99"/>
      <c r="E66" s="97"/>
      <c r="F66" s="100"/>
      <c r="G66" s="100"/>
      <c r="H66" s="102"/>
      <c r="I66" s="102"/>
      <c r="J66" s="102"/>
      <c r="K66" s="157"/>
      <c r="L66" s="97"/>
      <c r="M66" s="104"/>
      <c r="N66" s="104"/>
      <c r="O66" s="98"/>
      <c r="P66" s="105"/>
      <c r="Q66" s="106"/>
      <c r="R66" s="158"/>
      <c r="S66" s="149"/>
      <c r="T66" s="176"/>
      <c r="U66" s="94"/>
      <c r="V66" s="84"/>
      <c r="W66" s="85"/>
      <c r="X66" s="94"/>
      <c r="Y66" s="85"/>
      <c r="Z66" s="94"/>
      <c r="AA66" s="85"/>
      <c r="AB66" s="94"/>
      <c r="AC66" s="139"/>
      <c r="AD66" s="96"/>
    </row>
    <row r="67" spans="1:30" ht="24.95" customHeight="1" thickBot="1" x14ac:dyDescent="0.2">
      <c r="M67" s="46"/>
      <c r="N67" s="46"/>
      <c r="O67" s="46"/>
      <c r="P67" s="46"/>
      <c r="Q67" s="46"/>
      <c r="R67" s="249"/>
      <c r="S67" s="251" t="s">
        <v>3525</v>
      </c>
      <c r="T67" s="112" t="str">
        <f>IF(SUBTOTAL(9,T5:T66)=0,"",SUBTOTAL(9,T5:T66))</f>
        <v/>
      </c>
      <c r="U67" s="113"/>
      <c r="V67" s="114"/>
      <c r="W67" s="115"/>
      <c r="X67" s="116">
        <f t="shared" ref="X67:AD67" si="17">IF(SUBTOTAL(9,X5:X66)=0,"",SUBTOTAL(9,X5:X66))</f>
        <v>921466</v>
      </c>
      <c r="Y67" s="117" t="str">
        <f t="shared" si="17"/>
        <v/>
      </c>
      <c r="Z67" s="116">
        <f t="shared" si="17"/>
        <v>25801048</v>
      </c>
      <c r="AA67" s="117" t="str">
        <f t="shared" si="17"/>
        <v/>
      </c>
      <c r="AB67" s="116" t="str">
        <f t="shared" si="17"/>
        <v/>
      </c>
      <c r="AC67" s="118" t="str">
        <f t="shared" si="17"/>
        <v/>
      </c>
      <c r="AD67" s="119" t="str">
        <f t="shared" si="17"/>
        <v/>
      </c>
    </row>
    <row r="68" spans="1:30" ht="24.95" customHeight="1" thickBot="1" x14ac:dyDescent="0.2">
      <c r="S68" s="262" t="s">
        <v>3544</v>
      </c>
      <c r="T68" s="264"/>
    </row>
    <row r="69" spans="1:30" ht="24.95" customHeight="1" thickTop="1" thickBot="1" x14ac:dyDescent="0.2">
      <c r="S69" s="265" t="s">
        <v>3545</v>
      </c>
      <c r="T69" s="268" t="str">
        <f>IF(T67="","",T67+T68)</f>
        <v/>
      </c>
    </row>
    <row r="70" spans="1:30" ht="24.95" customHeight="1" thickTop="1" x14ac:dyDescent="0.15"/>
  </sheetData>
  <sheetProtection algorithmName="SHA-512" hashValue="sVJZ5A2nueLOP5TZxQ0KpC3RrkALkfE9q/5W1eBeelBBbAEIcTo5+UKCGspro1n8/aqFF2dc065+CeINFQzYCg==" saltValue="DpoAzzOGmtZNUChjLqh6Sw==" spinCount="100000" sheet="1" objects="1" scenarios="1" autoFilter="0"/>
  <autoFilter ref="A4:AD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64">
    <cfRule type="containsBlanks" dxfId="454" priority="5" stopIfTrue="1">
      <formula>LEN(TRIM(M5))=0</formula>
    </cfRule>
  </conditionalFormatting>
  <conditionalFormatting sqref="S5">
    <cfRule type="containsBlanks" dxfId="453" priority="4">
      <formula>LEN(TRIM(S5))=0</formula>
    </cfRule>
  </conditionalFormatting>
  <conditionalFormatting sqref="S6:S64">
    <cfRule type="containsBlanks" dxfId="452" priority="3">
      <formula>LEN(TRIM(S6))=0</formula>
    </cfRule>
  </conditionalFormatting>
  <conditionalFormatting sqref="T68">
    <cfRule type="containsBlanks" dxfId="451" priority="1">
      <formula>LEN(TRIM(T68))=0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4C7F9-B765-495D-BD30-7BFB7010E4F3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48</v>
      </c>
      <c r="D1" s="41" t="s">
        <v>1</v>
      </c>
      <c r="E1" s="42" t="s">
        <v>1425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694</v>
      </c>
      <c r="D5" s="66">
        <v>2400</v>
      </c>
      <c r="E5" s="64"/>
      <c r="F5" s="67" t="s">
        <v>414</v>
      </c>
      <c r="G5" s="67" t="s">
        <v>69</v>
      </c>
      <c r="H5" s="74">
        <v>18</v>
      </c>
      <c r="I5" s="74">
        <v>1</v>
      </c>
      <c r="J5" s="74">
        <v>1</v>
      </c>
      <c r="K5" s="127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657</v>
      </c>
      <c r="Y5" s="75" t="str">
        <f>IFERROR(IF(Q5="","",ROUNDDOWN(Q5/1000*R5*U5*V5*W5,0)),"-")</f>
        <v/>
      </c>
      <c r="Z5" s="73">
        <f>IFERROR(IF(H5="","",ROUNDDOWN(X5*$V$2,0)),"-")</f>
        <v>18396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1417</v>
      </c>
      <c r="D6" s="135">
        <v>2400</v>
      </c>
      <c r="E6" s="133"/>
      <c r="F6" s="82" t="s">
        <v>414</v>
      </c>
      <c r="G6" s="82" t="s">
        <v>69</v>
      </c>
      <c r="H6" s="84">
        <v>18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1314</v>
      </c>
      <c r="Y6" s="85" t="str">
        <f>IFERROR(IF(Q6="","",ROUNDDOWN(Q6/1000*R6*U6*V6*W6,0)),"-")</f>
        <v/>
      </c>
      <c r="Z6" s="94">
        <f>IFERROR(IF(H6="","",ROUNDDOWN(X6*$V$2,0)),"-")</f>
        <v>36792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692</v>
      </c>
      <c r="D7" s="135">
        <v>2400</v>
      </c>
      <c r="E7" s="133"/>
      <c r="F7" s="82" t="s">
        <v>414</v>
      </c>
      <c r="G7" s="82" t="s">
        <v>69</v>
      </c>
      <c r="H7" s="84">
        <v>18</v>
      </c>
      <c r="I7" s="84">
        <v>1</v>
      </c>
      <c r="J7" s="84">
        <v>1</v>
      </c>
      <c r="K7" s="136">
        <f t="shared" ref="K7:K8" si="3"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657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18396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201</v>
      </c>
      <c r="D8" s="135">
        <v>2400</v>
      </c>
      <c r="E8" s="133"/>
      <c r="F8" s="82" t="s">
        <v>576</v>
      </c>
      <c r="G8" s="82" t="s">
        <v>75</v>
      </c>
      <c r="H8" s="84">
        <v>30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2190</v>
      </c>
      <c r="Y8" s="85" t="str">
        <f t="shared" si="7"/>
        <v/>
      </c>
      <c r="Z8" s="94">
        <f t="shared" si="8"/>
        <v>61320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4818</v>
      </c>
      <c r="Y11" s="184" t="str">
        <f t="shared" si="13"/>
        <v/>
      </c>
      <c r="Z11" s="182">
        <f t="shared" si="13"/>
        <v>134904</v>
      </c>
      <c r="AA11" s="184" t="str">
        <f t="shared" si="13"/>
        <v/>
      </c>
      <c r="AB11" s="182" t="str">
        <f t="shared" si="13"/>
        <v/>
      </c>
      <c r="AC11" s="183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xa8Dc7IAix6GAS6VkFCqwN2Lgv0Afvn3yKQDV243JH/fDplqHeITtxlcDAIGg5x6K4dPGfLi3HMfaV9FixwjBA==" saltValue="SMcYXkh0c93yYCLsKiknxA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275" priority="6" stopIfTrue="1">
      <formula>LEN(TRIM(M5))=0</formula>
    </cfRule>
  </conditionalFormatting>
  <conditionalFormatting sqref="S5">
    <cfRule type="containsBlanks" dxfId="274" priority="3">
      <formula>LEN(TRIM(S5))=0</formula>
    </cfRule>
  </conditionalFormatting>
  <conditionalFormatting sqref="S6:S8 S11">
    <cfRule type="containsBlanks" dxfId="273" priority="2">
      <formula>LEN(TRIM(S6))=0</formula>
    </cfRule>
  </conditionalFormatting>
  <conditionalFormatting sqref="T12">
    <cfRule type="containsBlanks" dxfId="272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45E68-C0FA-43AA-96D2-883518FD9B4E}">
  <sheetPr>
    <pageSetUpPr fitToPage="1"/>
  </sheetPr>
  <dimension ref="A1:AD11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49</v>
      </c>
      <c r="D1" s="41" t="s">
        <v>1</v>
      </c>
      <c r="E1" s="42" t="s">
        <v>1426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1428</v>
      </c>
      <c r="D5" s="66">
        <v>2400</v>
      </c>
      <c r="E5" s="64"/>
      <c r="F5" s="67" t="s">
        <v>1427</v>
      </c>
      <c r="G5" s="67" t="s">
        <v>75</v>
      </c>
      <c r="H5" s="74">
        <v>15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1095</v>
      </c>
      <c r="Y5" s="75" t="str">
        <f>IFERROR(IF(Q5="","",ROUNDDOWN(Q5/1000*R5*U5*V5*W5,0)),"-")</f>
        <v/>
      </c>
      <c r="Z5" s="73">
        <f>IFERROR(IF(H5="","",ROUNDDOWN(X5*$V$2,0)),"-")</f>
        <v>30660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/>
      <c r="B6" s="134"/>
      <c r="C6" s="134"/>
      <c r="D6" s="135"/>
      <c r="E6" s="133"/>
      <c r="F6" s="82"/>
      <c r="G6" s="82"/>
      <c r="H6" s="84"/>
      <c r="I6" s="84"/>
      <c r="J6" s="84"/>
      <c r="K6" s="136"/>
      <c r="L6" s="133"/>
      <c r="M6" s="173"/>
      <c r="N6" s="173"/>
      <c r="O6" s="134"/>
      <c r="P6" s="174"/>
      <c r="Q6" s="175"/>
      <c r="R6" s="137"/>
      <c r="S6" s="176"/>
      <c r="T6" s="176"/>
      <c r="U6" s="94"/>
      <c r="V6" s="84"/>
      <c r="W6" s="85"/>
      <c r="X6" s="94" t="str">
        <f>IFERROR(IF(H6="","",ROUNDDOWN(H6/1000*K6*U6*V6*W6,0)),"-")</f>
        <v/>
      </c>
      <c r="Y6" s="85" t="str">
        <f>IFERROR(IF(Q6="","",ROUNDDOWN(Q6/1000*R6*U6*V6*W6,0)),"-")</f>
        <v/>
      </c>
      <c r="Z6" s="94" t="str">
        <f>IFERROR(IF(H6="","",ROUNDDOWN(X6*$V$2,0)),"-")</f>
        <v/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85" t="str">
        <f t="shared" si="2"/>
        <v/>
      </c>
    </row>
    <row r="7" spans="1:30" s="110" customFormat="1" ht="24.95" customHeight="1" thickBot="1" x14ac:dyDescent="0.2">
      <c r="A7" s="97"/>
      <c r="B7" s="98"/>
      <c r="C7" s="98"/>
      <c r="D7" s="99"/>
      <c r="E7" s="97"/>
      <c r="F7" s="100"/>
      <c r="G7" s="100"/>
      <c r="H7" s="102"/>
      <c r="I7" s="102"/>
      <c r="J7" s="102"/>
      <c r="K7" s="157"/>
      <c r="L7" s="97"/>
      <c r="M7" s="104"/>
      <c r="N7" s="104"/>
      <c r="O7" s="98"/>
      <c r="P7" s="105"/>
      <c r="Q7" s="106"/>
      <c r="R7" s="158"/>
      <c r="S7" s="108"/>
      <c r="T7" s="108"/>
      <c r="U7" s="94"/>
      <c r="V7" s="84"/>
      <c r="W7" s="85"/>
      <c r="X7" s="109"/>
      <c r="Y7" s="103"/>
      <c r="Z7" s="109"/>
      <c r="AA7" s="103"/>
      <c r="AB7" s="109"/>
      <c r="AC7" s="159"/>
      <c r="AD7" s="103"/>
    </row>
    <row r="8" spans="1:30" ht="24.95" customHeight="1" thickBot="1" x14ac:dyDescent="0.2">
      <c r="M8" s="46"/>
      <c r="N8" s="46"/>
      <c r="O8" s="46"/>
      <c r="P8" s="46"/>
      <c r="Q8" s="46"/>
      <c r="R8" s="111"/>
      <c r="S8" s="251" t="s">
        <v>40</v>
      </c>
      <c r="T8" s="181" t="str">
        <f>IF(SUBTOTAL(9,T5:T7)=0,"",SUBTOTAL(9,T5:T7))</f>
        <v/>
      </c>
      <c r="U8" s="190"/>
      <c r="V8" s="191"/>
      <c r="W8" s="192"/>
      <c r="X8" s="182">
        <f t="shared" ref="X8:AD8" si="3">IF(SUBTOTAL(9,X5:X7)=0,"",SUBTOTAL(9,X5:X7))</f>
        <v>1095</v>
      </c>
      <c r="Y8" s="184" t="str">
        <f t="shared" si="3"/>
        <v/>
      </c>
      <c r="Z8" s="182">
        <f t="shared" si="3"/>
        <v>30660</v>
      </c>
      <c r="AA8" s="184" t="str">
        <f t="shared" si="3"/>
        <v/>
      </c>
      <c r="AB8" s="182" t="str">
        <f t="shared" si="3"/>
        <v/>
      </c>
      <c r="AC8" s="183" t="str">
        <f t="shared" si="3"/>
        <v/>
      </c>
      <c r="AD8" s="186" t="str">
        <f t="shared" si="3"/>
        <v/>
      </c>
    </row>
    <row r="9" spans="1:30" ht="24.95" customHeight="1" thickBot="1" x14ac:dyDescent="0.2">
      <c r="S9" s="262" t="s">
        <v>3544</v>
      </c>
      <c r="T9" s="264"/>
    </row>
    <row r="10" spans="1:30" ht="24.95" customHeight="1" thickTop="1" thickBot="1" x14ac:dyDescent="0.2">
      <c r="S10" s="265" t="s">
        <v>3545</v>
      </c>
      <c r="T10" s="268" t="str">
        <f>IF(T8="","",T8+T9)</f>
        <v/>
      </c>
    </row>
    <row r="11" spans="1:30" ht="24.95" customHeight="1" thickTop="1" x14ac:dyDescent="0.15"/>
  </sheetData>
  <sheetProtection algorithmName="SHA-512" hashValue="cT1sxVVl4Po1l9FFw4Ay/Anp151GK7p54aMYza0cC5Z+3fT4waP+ONQI/ZYMU8kKr0TBAhqkYVK+0yO81Pg/0g==" saltValue="ND9Y9EXso8TuDzc8rePFUQ==" spinCount="100000" sheet="1" objects="1" scenarios="1" autoFilter="0"/>
  <autoFilter ref="A4:AD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">
    <cfRule type="containsBlanks" dxfId="271" priority="6" stopIfTrue="1">
      <formula>LEN(TRIM(M5))=0</formula>
    </cfRule>
  </conditionalFormatting>
  <conditionalFormatting sqref="S5">
    <cfRule type="containsBlanks" dxfId="270" priority="3">
      <formula>LEN(TRIM(S5))=0</formula>
    </cfRule>
  </conditionalFormatting>
  <conditionalFormatting sqref="S8">
    <cfRule type="containsBlanks" dxfId="269" priority="2">
      <formula>LEN(TRIM(S8))=0</formula>
    </cfRule>
  </conditionalFormatting>
  <conditionalFormatting sqref="T9">
    <cfRule type="containsBlanks" dxfId="268" priority="1">
      <formula>LEN(TRIM(T9))=0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0FE-E1D8-4F9F-A400-F12844CCA1C0}">
  <sheetPr>
    <pageSetUpPr fitToPage="1"/>
  </sheetPr>
  <dimension ref="A1:AD14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50</v>
      </c>
      <c r="D1" s="41" t="s">
        <v>1</v>
      </c>
      <c r="E1" s="42" t="s">
        <v>1429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694</v>
      </c>
      <c r="D5" s="66">
        <v>2400</v>
      </c>
      <c r="E5" s="64"/>
      <c r="F5" s="67" t="s">
        <v>414</v>
      </c>
      <c r="G5" s="67" t="s">
        <v>69</v>
      </c>
      <c r="H5" s="74">
        <v>18</v>
      </c>
      <c r="I5" s="74">
        <v>1</v>
      </c>
      <c r="J5" s="74">
        <v>1</v>
      </c>
      <c r="K5" s="75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657</v>
      </c>
      <c r="Y5" s="75" t="str">
        <f>IFERROR(IF(Q5="","",ROUNDDOWN(Q5/1000*R5*U5*V5*W5,0)),"-")</f>
        <v/>
      </c>
      <c r="Z5" s="73">
        <f>IFERROR(IF(H5="","",ROUNDDOWN(X5*$V$2,0)),"-")</f>
        <v>18396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1417</v>
      </c>
      <c r="D6" s="135">
        <v>2400</v>
      </c>
      <c r="E6" s="133"/>
      <c r="F6" s="82" t="s">
        <v>414</v>
      </c>
      <c r="G6" s="82" t="s">
        <v>69</v>
      </c>
      <c r="H6" s="84">
        <v>18</v>
      </c>
      <c r="I6" s="84">
        <v>2</v>
      </c>
      <c r="J6" s="84">
        <v>1</v>
      </c>
      <c r="K6" s="85">
        <f t="shared" ref="K6:K8" si="3"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10</v>
      </c>
      <c r="V6" s="84">
        <v>365</v>
      </c>
      <c r="W6" s="85">
        <v>10</v>
      </c>
      <c r="X6" s="94">
        <f>IFERROR(IF(H6="","",ROUNDDOWN(H6/1000*K6*U6*V6*W6,0)),"-")</f>
        <v>1314</v>
      </c>
      <c r="Y6" s="85" t="str">
        <f>IFERROR(IF(Q6="","",ROUNDDOWN(Q6/1000*R6*U6*V6*W6,0)),"-")</f>
        <v/>
      </c>
      <c r="Z6" s="94">
        <f>IFERROR(IF(H6="","",ROUNDDOWN(X6*$V$2,0)),"-")</f>
        <v>36792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692</v>
      </c>
      <c r="D7" s="135">
        <v>2400</v>
      </c>
      <c r="E7" s="133"/>
      <c r="F7" s="82" t="s">
        <v>414</v>
      </c>
      <c r="G7" s="82" t="s">
        <v>69</v>
      </c>
      <c r="H7" s="84">
        <v>18</v>
      </c>
      <c r="I7" s="84">
        <v>1</v>
      </c>
      <c r="J7" s="84">
        <v>1</v>
      </c>
      <c r="K7" s="85">
        <f t="shared" si="3"/>
        <v>1</v>
      </c>
      <c r="L7" s="133" t="s">
        <v>3511</v>
      </c>
      <c r="M7" s="162"/>
      <c r="N7" s="162"/>
      <c r="O7" s="163"/>
      <c r="P7" s="164"/>
      <c r="Q7" s="165"/>
      <c r="R7" s="137">
        <f t="shared" ref="R7:R8" si="4">+I7</f>
        <v>1</v>
      </c>
      <c r="S7" s="170"/>
      <c r="T7" s="176" t="str">
        <f t="shared" ref="T7:T8" si="5">IFERROR(IF(S7="","",R7*S7),"-")</f>
        <v/>
      </c>
      <c r="U7" s="94">
        <v>10</v>
      </c>
      <c r="V7" s="84">
        <v>365</v>
      </c>
      <c r="W7" s="85">
        <v>10</v>
      </c>
      <c r="X7" s="94">
        <f t="shared" ref="X7:X8" si="6">IFERROR(IF(H7="","",ROUNDDOWN(H7/1000*K7*U7*V7*W7,0)),"-")</f>
        <v>657</v>
      </c>
      <c r="Y7" s="85" t="str">
        <f t="shared" ref="Y7:Y8" si="7">IFERROR(IF(Q7="","",ROUNDDOWN(Q7/1000*R7*U7*V7*W7,0)),"-")</f>
        <v/>
      </c>
      <c r="Z7" s="94">
        <f t="shared" ref="Z7:Z8" si="8">IFERROR(IF(H7="","",ROUNDDOWN(X7*$V$2,0)),"-")</f>
        <v>18396</v>
      </c>
      <c r="AA7" s="85" t="str">
        <f t="shared" ref="AA7:AA8" si="9">IFERROR(IF(Q7="","",ROUNDDOWN(Y7*$V$2,0)),"-")</f>
        <v/>
      </c>
      <c r="AB7" s="94" t="str">
        <f t="shared" ref="AB7:AB8" si="10">IFERROR(IF(Q7="","",ROUNDDOWN(X7-Y7,0)),"-")</f>
        <v/>
      </c>
      <c r="AC7" s="95" t="str">
        <f t="shared" ref="AC7:AC8" si="11">IFERROR(IF(Q7="","",ROUNDDOWN(Z7-AA7,0)),"-")</f>
        <v/>
      </c>
      <c r="AD7" s="178" t="str">
        <f t="shared" ref="AD7:AD8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201</v>
      </c>
      <c r="D8" s="135">
        <v>2400</v>
      </c>
      <c r="E8" s="133"/>
      <c r="F8" s="82" t="s">
        <v>576</v>
      </c>
      <c r="G8" s="82" t="s">
        <v>75</v>
      </c>
      <c r="H8" s="84">
        <v>30</v>
      </c>
      <c r="I8" s="84">
        <v>2</v>
      </c>
      <c r="J8" s="84">
        <v>1</v>
      </c>
      <c r="K8" s="85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365</v>
      </c>
      <c r="W8" s="85">
        <v>10</v>
      </c>
      <c r="X8" s="94">
        <f t="shared" si="6"/>
        <v>2190</v>
      </c>
      <c r="Y8" s="85" t="str">
        <f t="shared" si="7"/>
        <v/>
      </c>
      <c r="Z8" s="94">
        <f t="shared" si="8"/>
        <v>61320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/>
      <c r="B9" s="134"/>
      <c r="C9" s="134"/>
      <c r="D9" s="135"/>
      <c r="E9" s="133"/>
      <c r="F9" s="82"/>
      <c r="G9" s="82"/>
      <c r="H9" s="84"/>
      <c r="I9" s="84"/>
      <c r="J9" s="84"/>
      <c r="K9" s="136"/>
      <c r="L9" s="133"/>
      <c r="M9" s="173"/>
      <c r="N9" s="173"/>
      <c r="O9" s="134"/>
      <c r="P9" s="174"/>
      <c r="Q9" s="175"/>
      <c r="R9" s="137"/>
      <c r="S9" s="176"/>
      <c r="T9" s="176"/>
      <c r="U9" s="94"/>
      <c r="V9" s="84"/>
      <c r="W9" s="85"/>
      <c r="X9" s="94"/>
      <c r="Y9" s="85"/>
      <c r="Z9" s="94"/>
      <c r="AA9" s="85"/>
      <c r="AB9" s="94"/>
      <c r="AC9" s="95"/>
      <c r="AD9" s="85"/>
    </row>
    <row r="10" spans="1:30" s="110" customFormat="1" ht="24.95" customHeight="1" thickBot="1" x14ac:dyDescent="0.2">
      <c r="A10" s="97"/>
      <c r="B10" s="98"/>
      <c r="C10" s="98"/>
      <c r="D10" s="99"/>
      <c r="E10" s="97"/>
      <c r="F10" s="100"/>
      <c r="G10" s="100"/>
      <c r="H10" s="102"/>
      <c r="I10" s="102"/>
      <c r="J10" s="102"/>
      <c r="K10" s="157"/>
      <c r="L10" s="97"/>
      <c r="M10" s="104"/>
      <c r="N10" s="104"/>
      <c r="O10" s="98"/>
      <c r="P10" s="105"/>
      <c r="Q10" s="106"/>
      <c r="R10" s="158"/>
      <c r="S10" s="108"/>
      <c r="T10" s="108"/>
      <c r="U10" s="94"/>
      <c r="V10" s="84"/>
      <c r="W10" s="85"/>
      <c r="X10" s="109"/>
      <c r="Y10" s="103"/>
      <c r="Z10" s="109"/>
      <c r="AA10" s="103"/>
      <c r="AB10" s="109"/>
      <c r="AC10" s="159"/>
      <c r="AD10" s="103"/>
    </row>
    <row r="11" spans="1:30" ht="24.95" customHeight="1" thickBot="1" x14ac:dyDescent="0.2">
      <c r="M11" s="46"/>
      <c r="N11" s="46"/>
      <c r="O11" s="46"/>
      <c r="P11" s="46"/>
      <c r="Q11" s="46"/>
      <c r="R11" s="111"/>
      <c r="S11" s="251" t="s">
        <v>40</v>
      </c>
      <c r="T11" s="181" t="str">
        <f>IF(SUBTOTAL(9,T5:T10)=0,"",SUBTOTAL(9,T5:T10))</f>
        <v/>
      </c>
      <c r="U11" s="190"/>
      <c r="V11" s="191"/>
      <c r="W11" s="192"/>
      <c r="X11" s="182">
        <f t="shared" ref="X11:AD11" si="13">IF(SUBTOTAL(9,X5:X10)=0,"",SUBTOTAL(9,X5:X10))</f>
        <v>4818</v>
      </c>
      <c r="Y11" s="184" t="str">
        <f t="shared" si="13"/>
        <v/>
      </c>
      <c r="Z11" s="182">
        <f t="shared" si="13"/>
        <v>134904</v>
      </c>
      <c r="AA11" s="184" t="str">
        <f t="shared" si="13"/>
        <v/>
      </c>
      <c r="AB11" s="182" t="str">
        <f t="shared" si="13"/>
        <v/>
      </c>
      <c r="AC11" s="183" t="str">
        <f t="shared" si="13"/>
        <v/>
      </c>
      <c r="AD11" s="186" t="str">
        <f t="shared" si="13"/>
        <v/>
      </c>
    </row>
    <row r="12" spans="1:30" ht="24.95" customHeight="1" thickBot="1" x14ac:dyDescent="0.2">
      <c r="S12" s="262" t="s">
        <v>3544</v>
      </c>
      <c r="T12" s="264"/>
    </row>
    <row r="13" spans="1:30" ht="24.95" customHeight="1" thickTop="1" thickBot="1" x14ac:dyDescent="0.2">
      <c r="S13" s="265" t="s">
        <v>3545</v>
      </c>
      <c r="T13" s="268" t="str">
        <f>IF(T11="","",T11+T12)</f>
        <v/>
      </c>
    </row>
    <row r="14" spans="1:30" ht="24.95" customHeight="1" thickTop="1" x14ac:dyDescent="0.15"/>
  </sheetData>
  <sheetProtection algorithmName="SHA-512" hashValue="o5oUv9KVC7uwCZoLF4d/V4kexg3RUlRvT2g47cKOqKO7hdfuidbxt4DfO93wT9vtVrR6+OsGIF1s+cciKLhtIA==" saltValue="EX5nu1KsWsibw2cLmENUzg==" spinCount="100000" sheet="1" objects="1" scenarios="1" autoFilter="0"/>
  <autoFilter ref="A4:AD1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8">
    <cfRule type="containsBlanks" dxfId="267" priority="6" stopIfTrue="1">
      <formula>LEN(TRIM(M5))=0</formula>
    </cfRule>
  </conditionalFormatting>
  <conditionalFormatting sqref="S5">
    <cfRule type="containsBlanks" dxfId="266" priority="3">
      <formula>LEN(TRIM(S5))=0</formula>
    </cfRule>
  </conditionalFormatting>
  <conditionalFormatting sqref="S6:S8 S11">
    <cfRule type="containsBlanks" dxfId="265" priority="2">
      <formula>LEN(TRIM(S6))=0</formula>
    </cfRule>
  </conditionalFormatting>
  <conditionalFormatting sqref="T12">
    <cfRule type="containsBlanks" dxfId="264" priority="1">
      <formula>LEN(TRIM(T12))=0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98F4-C35E-4426-BD88-35A56B635E91}">
  <sheetPr>
    <pageSetUpPr fitToPage="1"/>
  </sheetPr>
  <dimension ref="A1:AD11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51</v>
      </c>
      <c r="D1" s="41" t="s">
        <v>1</v>
      </c>
      <c r="E1" s="42" t="s">
        <v>1430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201</v>
      </c>
      <c r="D5" s="66">
        <v>2400</v>
      </c>
      <c r="E5" s="64"/>
      <c r="F5" s="67" t="s">
        <v>1427</v>
      </c>
      <c r="G5" s="67" t="s">
        <v>75</v>
      </c>
      <c r="H5" s="74">
        <v>15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365</v>
      </c>
      <c r="W5" s="75">
        <v>10</v>
      </c>
      <c r="X5" s="73">
        <f>IFERROR(IF(H5="","",ROUNDDOWN(H5/1000*K5*U5*V5*W5,0)),"-")</f>
        <v>1095</v>
      </c>
      <c r="Y5" s="75" t="str">
        <f>IFERROR(IF(Q5="","",ROUNDDOWN(Q5/1000*R5*U5*V5*W5,0)),"-")</f>
        <v/>
      </c>
      <c r="Z5" s="73">
        <f>IFERROR(IF(H5="","",ROUNDDOWN(X5*$V$2,0)),"-")</f>
        <v>30660</v>
      </c>
      <c r="AA5" s="75" t="str">
        <f>IFERROR(IF(Q5="","",ROUNDDOWN(Y5*$V$2,0)),"-")</f>
        <v/>
      </c>
      <c r="AB5" s="73" t="str">
        <f t="shared" ref="AB5" si="0">IFERROR(IF(Q5="","",ROUNDDOWN(X5-Y5,0)),"-")</f>
        <v/>
      </c>
      <c r="AC5" s="76" t="str">
        <f t="shared" ref="AC5" si="1">IFERROR(IF(Q5="","",ROUNDDOWN(Z5-AA5,0)),"-")</f>
        <v/>
      </c>
      <c r="AD5" s="177" t="str">
        <f t="shared" ref="AD5" si="2">IFERROR(IF(Q5="","",ROUNDDOWN(AB5*$AD$2,2)),"-")</f>
        <v/>
      </c>
    </row>
    <row r="6" spans="1:30" s="110" customFormat="1" ht="24.95" customHeight="1" x14ac:dyDescent="0.15">
      <c r="A6" s="133"/>
      <c r="B6" s="134"/>
      <c r="C6" s="134"/>
      <c r="D6" s="135"/>
      <c r="E6" s="133"/>
      <c r="F6" s="82"/>
      <c r="G6" s="82"/>
      <c r="H6" s="84"/>
      <c r="I6" s="84"/>
      <c r="J6" s="84"/>
      <c r="K6" s="136"/>
      <c r="L6" s="133"/>
      <c r="M6" s="173"/>
      <c r="N6" s="173"/>
      <c r="O6" s="134"/>
      <c r="P6" s="174"/>
      <c r="Q6" s="175"/>
      <c r="R6" s="137"/>
      <c r="S6" s="176"/>
      <c r="T6" s="176"/>
      <c r="U6" s="94"/>
      <c r="V6" s="84"/>
      <c r="W6" s="85"/>
      <c r="X6" s="94"/>
      <c r="Y6" s="85"/>
      <c r="Z6" s="94"/>
      <c r="AA6" s="85"/>
      <c r="AB6" s="94"/>
      <c r="AC6" s="95"/>
      <c r="AD6" s="85"/>
    </row>
    <row r="7" spans="1:30" s="110" customFormat="1" ht="24.95" customHeight="1" thickBot="1" x14ac:dyDescent="0.2">
      <c r="A7" s="97"/>
      <c r="B7" s="98"/>
      <c r="C7" s="98"/>
      <c r="D7" s="99"/>
      <c r="E7" s="97"/>
      <c r="F7" s="100"/>
      <c r="G7" s="100"/>
      <c r="H7" s="102"/>
      <c r="I7" s="102"/>
      <c r="J7" s="102"/>
      <c r="K7" s="157"/>
      <c r="L7" s="97"/>
      <c r="M7" s="104"/>
      <c r="N7" s="104"/>
      <c r="O7" s="98"/>
      <c r="P7" s="105"/>
      <c r="Q7" s="106"/>
      <c r="R7" s="158"/>
      <c r="S7" s="108"/>
      <c r="T7" s="108"/>
      <c r="U7" s="94"/>
      <c r="V7" s="84"/>
      <c r="W7" s="85"/>
      <c r="X7" s="109"/>
      <c r="Y7" s="103"/>
      <c r="Z7" s="109"/>
      <c r="AA7" s="103"/>
      <c r="AB7" s="109"/>
      <c r="AC7" s="159"/>
      <c r="AD7" s="103"/>
    </row>
    <row r="8" spans="1:30" ht="24.95" customHeight="1" thickBot="1" x14ac:dyDescent="0.2">
      <c r="M8" s="46"/>
      <c r="N8" s="46"/>
      <c r="O8" s="46"/>
      <c r="P8" s="46"/>
      <c r="Q8" s="46"/>
      <c r="R8" s="111"/>
      <c r="S8" s="251" t="s">
        <v>40</v>
      </c>
      <c r="T8" s="181" t="str">
        <f>IF(SUBTOTAL(9,T5:T7)=0,"",SUBTOTAL(9,T5:T7))</f>
        <v/>
      </c>
      <c r="U8" s="190"/>
      <c r="V8" s="191"/>
      <c r="W8" s="192"/>
      <c r="X8" s="182">
        <f t="shared" ref="X8:AD8" si="3">IF(SUBTOTAL(9,X5:X7)=0,"",SUBTOTAL(9,X5:X7))</f>
        <v>1095</v>
      </c>
      <c r="Y8" s="184" t="str">
        <f t="shared" si="3"/>
        <v/>
      </c>
      <c r="Z8" s="182">
        <f t="shared" si="3"/>
        <v>30660</v>
      </c>
      <c r="AA8" s="184" t="str">
        <f t="shared" si="3"/>
        <v/>
      </c>
      <c r="AB8" s="182" t="str">
        <f t="shared" si="3"/>
        <v/>
      </c>
      <c r="AC8" s="183" t="str">
        <f t="shared" si="3"/>
        <v/>
      </c>
      <c r="AD8" s="186" t="str">
        <f t="shared" si="3"/>
        <v/>
      </c>
    </row>
    <row r="9" spans="1:30" ht="24.95" customHeight="1" thickBot="1" x14ac:dyDescent="0.2">
      <c r="S9" s="262" t="s">
        <v>3544</v>
      </c>
      <c r="T9" s="264"/>
    </row>
    <row r="10" spans="1:30" ht="24.95" customHeight="1" thickTop="1" thickBot="1" x14ac:dyDescent="0.2">
      <c r="S10" s="265" t="s">
        <v>3545</v>
      </c>
      <c r="T10" s="268" t="str">
        <f>IF(T8="","",T8+T9)</f>
        <v/>
      </c>
    </row>
    <row r="11" spans="1:30" ht="24.95" customHeight="1" thickTop="1" x14ac:dyDescent="0.15"/>
  </sheetData>
  <sheetProtection algorithmName="SHA-512" hashValue="mJEn5DPQL8i5geXivALO/Ifkl4tU1xBcvWfeu7nlBsEqRxmloSp/f/tkrCis+pQKfECS/1KPrNNFj7VCMzNOzg==" saltValue="a11f0h3WfpKrBgtDODUprA==" spinCount="100000" sheet="1" objects="1" scenarios="1" autoFilter="0"/>
  <autoFilter ref="A4:AD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">
    <cfRule type="containsBlanks" dxfId="263" priority="6" stopIfTrue="1">
      <formula>LEN(TRIM(M5))=0</formula>
    </cfRule>
  </conditionalFormatting>
  <conditionalFormatting sqref="S5">
    <cfRule type="containsBlanks" dxfId="262" priority="3">
      <formula>LEN(TRIM(S5))=0</formula>
    </cfRule>
  </conditionalFormatting>
  <conditionalFormatting sqref="S8">
    <cfRule type="containsBlanks" dxfId="261" priority="2">
      <formula>LEN(TRIM(S8))=0</formula>
    </cfRule>
  </conditionalFormatting>
  <conditionalFormatting sqref="T9">
    <cfRule type="containsBlanks" dxfId="260" priority="1">
      <formula>LEN(TRIM(T9))=0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7EAA5-61F0-48D8-8202-5ED44967E794}">
  <sheetPr>
    <pageSetUpPr fitToPage="1"/>
  </sheetPr>
  <dimension ref="A1:AD63"/>
  <sheetViews>
    <sheetView showGridLines="0" zoomScale="85" zoomScaleNormal="85" zoomScaleSheetLayoutView="100" workbookViewId="0">
      <pane xSplit="11" ySplit="4" topLeftCell="L50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52</v>
      </c>
      <c r="D1" s="41" t="s">
        <v>1</v>
      </c>
      <c r="E1" s="42" t="s">
        <v>1431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1432</v>
      </c>
      <c r="D5" s="66">
        <v>2500</v>
      </c>
      <c r="E5" s="64" t="s">
        <v>617</v>
      </c>
      <c r="F5" s="67" t="s">
        <v>24</v>
      </c>
      <c r="G5" s="67" t="s">
        <v>49</v>
      </c>
      <c r="H5" s="74">
        <v>42</v>
      </c>
      <c r="I5" s="74">
        <v>2</v>
      </c>
      <c r="J5" s="74">
        <v>1</v>
      </c>
      <c r="K5" s="127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2</v>
      </c>
      <c r="V5" s="74">
        <v>310</v>
      </c>
      <c r="W5" s="75">
        <v>10</v>
      </c>
      <c r="X5" s="73">
        <f>IFERROR(IF(H5="","",ROUNDDOWN(H5/1000*K5*U5*V5*W5,0)),"-")</f>
        <v>520</v>
      </c>
      <c r="Y5" s="75" t="str">
        <f>IFERROR(IF(Q5="","",ROUNDDOWN(Q5/1000*R5*U5*V5*W5,0)),"-")</f>
        <v/>
      </c>
      <c r="Z5" s="73">
        <f>IFERROR(IF(H5="","",ROUNDDOWN(X5*$V$2,0)),"-")</f>
        <v>14560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208" t="s">
        <v>1433</v>
      </c>
      <c r="D6" s="135">
        <v>2500</v>
      </c>
      <c r="E6" s="133" t="s">
        <v>617</v>
      </c>
      <c r="F6" s="82" t="s">
        <v>24</v>
      </c>
      <c r="G6" s="82" t="s">
        <v>49</v>
      </c>
      <c r="H6" s="84">
        <v>42</v>
      </c>
      <c r="I6" s="84">
        <v>2</v>
      </c>
      <c r="J6" s="84">
        <v>1</v>
      </c>
      <c r="K6" s="136">
        <f>+I6*J6</f>
        <v>2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2</v>
      </c>
      <c r="V6" s="84">
        <v>310</v>
      </c>
      <c r="W6" s="85">
        <v>10</v>
      </c>
      <c r="X6" s="94">
        <f>IFERROR(IF(H6="","",ROUNDDOWN(H6/1000*K6*U6*V6*W6,0)),"-")</f>
        <v>520</v>
      </c>
      <c r="Y6" s="85" t="str">
        <f>IFERROR(IF(Q6="","",ROUNDDOWN(Q6/1000*R6*U6*V6*W6,0)),"-")</f>
        <v/>
      </c>
      <c r="Z6" s="94">
        <f>IFERROR(IF(H6="","",ROUNDDOWN(X6*$V$2,0)),"-")</f>
        <v>14560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208" t="s">
        <v>1434</v>
      </c>
      <c r="D7" s="135">
        <v>3500</v>
      </c>
      <c r="E7" s="133" t="s">
        <v>1207</v>
      </c>
      <c r="F7" s="82" t="s">
        <v>36</v>
      </c>
      <c r="G7" s="82" t="s">
        <v>142</v>
      </c>
      <c r="H7" s="84">
        <v>42</v>
      </c>
      <c r="I7" s="84">
        <v>12</v>
      </c>
      <c r="J7" s="84">
        <v>2</v>
      </c>
      <c r="K7" s="136">
        <f t="shared" ref="K7:K57" si="3">+I7*J7</f>
        <v>24</v>
      </c>
      <c r="L7" s="133" t="s">
        <v>3511</v>
      </c>
      <c r="M7" s="162"/>
      <c r="N7" s="162"/>
      <c r="O7" s="163"/>
      <c r="P7" s="164"/>
      <c r="Q7" s="165"/>
      <c r="R7" s="137">
        <f t="shared" ref="R7:R57" si="4">+I7</f>
        <v>12</v>
      </c>
      <c r="S7" s="170"/>
      <c r="T7" s="176" t="str">
        <f t="shared" ref="T7:T57" si="5">IFERROR(IF(S7="","",R7*S7),"-")</f>
        <v/>
      </c>
      <c r="U7" s="94">
        <v>8</v>
      </c>
      <c r="V7" s="84">
        <v>310</v>
      </c>
      <c r="W7" s="85">
        <v>10</v>
      </c>
      <c r="X7" s="94">
        <f t="shared" ref="X7:X57" si="6">IFERROR(IF(H7="","",ROUNDDOWN(H7/1000*K7*U7*V7*W7,0)),"-")</f>
        <v>24998</v>
      </c>
      <c r="Y7" s="85" t="str">
        <f t="shared" ref="Y7:Y57" si="7">IFERROR(IF(Q7="","",ROUNDDOWN(Q7/1000*R7*U7*V7*W7,0)),"-")</f>
        <v/>
      </c>
      <c r="Z7" s="94">
        <f t="shared" ref="Z7:Z57" si="8">IFERROR(IF(H7="","",ROUNDDOWN(X7*$V$2,0)),"-")</f>
        <v>699944</v>
      </c>
      <c r="AA7" s="85" t="str">
        <f t="shared" ref="AA7:AA57" si="9">IFERROR(IF(Q7="","",ROUNDDOWN(Y7*$V$2,0)),"-")</f>
        <v/>
      </c>
      <c r="AB7" s="94" t="str">
        <f t="shared" ref="AB7:AB57" si="10">IFERROR(IF(Q7="","",ROUNDDOWN(X7-Y7,0)),"-")</f>
        <v/>
      </c>
      <c r="AC7" s="95" t="str">
        <f t="shared" ref="AC7:AC57" si="11">IFERROR(IF(Q7="","",ROUNDDOWN(Z7-AA7,0)),"-")</f>
        <v/>
      </c>
      <c r="AD7" s="178" t="str">
        <f t="shared" ref="AD7:AD57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208" t="s">
        <v>1435</v>
      </c>
      <c r="D8" s="135" t="s">
        <v>1475</v>
      </c>
      <c r="E8" s="133" t="s">
        <v>1457</v>
      </c>
      <c r="F8" s="82" t="s">
        <v>175</v>
      </c>
      <c r="G8" s="82" t="s">
        <v>176</v>
      </c>
      <c r="H8" s="84">
        <v>250</v>
      </c>
      <c r="I8" s="84">
        <v>8</v>
      </c>
      <c r="J8" s="84">
        <v>1</v>
      </c>
      <c r="K8" s="136">
        <f>+I8*J8</f>
        <v>8</v>
      </c>
      <c r="L8" s="133" t="s">
        <v>3511</v>
      </c>
      <c r="M8" s="162"/>
      <c r="N8" s="162"/>
      <c r="O8" s="163"/>
      <c r="P8" s="164"/>
      <c r="Q8" s="165"/>
      <c r="R8" s="137">
        <f t="shared" si="4"/>
        <v>8</v>
      </c>
      <c r="S8" s="170"/>
      <c r="T8" s="176" t="str">
        <f t="shared" si="5"/>
        <v/>
      </c>
      <c r="U8" s="94">
        <v>8</v>
      </c>
      <c r="V8" s="84">
        <v>310</v>
      </c>
      <c r="W8" s="85">
        <v>10</v>
      </c>
      <c r="X8" s="94">
        <f t="shared" si="6"/>
        <v>49600</v>
      </c>
      <c r="Y8" s="85" t="str">
        <f t="shared" si="7"/>
        <v/>
      </c>
      <c r="Z8" s="94">
        <f t="shared" si="8"/>
        <v>1388800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208" t="s">
        <v>1435</v>
      </c>
      <c r="D9" s="135" t="s">
        <v>1474</v>
      </c>
      <c r="E9" s="133" t="s">
        <v>1458</v>
      </c>
      <c r="F9" s="82" t="s">
        <v>24</v>
      </c>
      <c r="G9" s="82" t="s">
        <v>25</v>
      </c>
      <c r="H9" s="84">
        <v>42</v>
      </c>
      <c r="I9" s="84">
        <v>27</v>
      </c>
      <c r="J9" s="84">
        <v>1</v>
      </c>
      <c r="K9" s="136">
        <f t="shared" si="3"/>
        <v>27</v>
      </c>
      <c r="L9" s="133" t="s">
        <v>3511</v>
      </c>
      <c r="M9" s="162"/>
      <c r="N9" s="162"/>
      <c r="O9" s="163"/>
      <c r="P9" s="164"/>
      <c r="Q9" s="165"/>
      <c r="R9" s="137">
        <f t="shared" si="4"/>
        <v>27</v>
      </c>
      <c r="S9" s="170"/>
      <c r="T9" s="176" t="str">
        <f t="shared" si="5"/>
        <v/>
      </c>
      <c r="U9" s="94">
        <v>8</v>
      </c>
      <c r="V9" s="84">
        <v>310</v>
      </c>
      <c r="W9" s="85">
        <v>10</v>
      </c>
      <c r="X9" s="94">
        <f t="shared" si="6"/>
        <v>28123</v>
      </c>
      <c r="Y9" s="85" t="str">
        <f t="shared" si="7"/>
        <v/>
      </c>
      <c r="Z9" s="94">
        <f t="shared" si="8"/>
        <v>787444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209" t="s">
        <v>1436</v>
      </c>
      <c r="D10" s="135">
        <v>2500</v>
      </c>
      <c r="E10" s="133" t="s">
        <v>1459</v>
      </c>
      <c r="F10" s="82" t="s">
        <v>36</v>
      </c>
      <c r="G10" s="82" t="s">
        <v>79</v>
      </c>
      <c r="H10" s="84">
        <v>42</v>
      </c>
      <c r="I10" s="84">
        <v>8</v>
      </c>
      <c r="J10" s="84">
        <v>2</v>
      </c>
      <c r="K10" s="136">
        <f t="shared" si="3"/>
        <v>16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8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16665</v>
      </c>
      <c r="Y10" s="85" t="str">
        <f t="shared" si="7"/>
        <v/>
      </c>
      <c r="Z10" s="94">
        <f t="shared" si="8"/>
        <v>466620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208" t="s">
        <v>1437</v>
      </c>
      <c r="D11" s="135">
        <v>2500</v>
      </c>
      <c r="E11" s="133" t="s">
        <v>1460</v>
      </c>
      <c r="F11" s="82" t="s">
        <v>36</v>
      </c>
      <c r="G11" s="82" t="s">
        <v>79</v>
      </c>
      <c r="H11" s="84">
        <v>42</v>
      </c>
      <c r="I11" s="84">
        <v>8</v>
      </c>
      <c r="J11" s="84">
        <v>2</v>
      </c>
      <c r="K11" s="136">
        <f t="shared" si="3"/>
        <v>16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8</v>
      </c>
      <c r="S11" s="170"/>
      <c r="T11" s="176" t="str">
        <f t="shared" si="5"/>
        <v/>
      </c>
      <c r="U11" s="94">
        <v>8</v>
      </c>
      <c r="V11" s="84">
        <v>310</v>
      </c>
      <c r="W11" s="85">
        <v>10</v>
      </c>
      <c r="X11" s="94">
        <f t="shared" si="6"/>
        <v>16665</v>
      </c>
      <c r="Y11" s="85" t="str">
        <f t="shared" si="7"/>
        <v/>
      </c>
      <c r="Z11" s="94">
        <f t="shared" si="8"/>
        <v>466620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209" t="s">
        <v>1438</v>
      </c>
      <c r="D12" s="135">
        <v>2500</v>
      </c>
      <c r="E12" s="133" t="s">
        <v>1460</v>
      </c>
      <c r="F12" s="82" t="s">
        <v>36</v>
      </c>
      <c r="G12" s="82" t="s">
        <v>79</v>
      </c>
      <c r="H12" s="179">
        <v>42</v>
      </c>
      <c r="I12" s="84">
        <v>10</v>
      </c>
      <c r="J12" s="84">
        <v>2</v>
      </c>
      <c r="K12" s="136">
        <f t="shared" si="3"/>
        <v>20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10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20832</v>
      </c>
      <c r="Y12" s="85" t="str">
        <f t="shared" si="7"/>
        <v/>
      </c>
      <c r="Z12" s="94">
        <f t="shared" si="8"/>
        <v>583296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209" t="s">
        <v>1439</v>
      </c>
      <c r="D13" s="135">
        <v>2500</v>
      </c>
      <c r="E13" s="133" t="s">
        <v>1461</v>
      </c>
      <c r="F13" s="82" t="s">
        <v>414</v>
      </c>
      <c r="G13" s="82" t="s">
        <v>69</v>
      </c>
      <c r="H13" s="84">
        <v>18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2</v>
      </c>
      <c r="V13" s="84">
        <v>310</v>
      </c>
      <c r="W13" s="85">
        <v>10</v>
      </c>
      <c r="X13" s="94">
        <f t="shared" si="6"/>
        <v>223</v>
      </c>
      <c r="Y13" s="85" t="str">
        <f t="shared" si="7"/>
        <v/>
      </c>
      <c r="Z13" s="94">
        <f t="shared" si="8"/>
        <v>6244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209" t="s">
        <v>1440</v>
      </c>
      <c r="D14" s="135">
        <v>2500</v>
      </c>
      <c r="E14" s="133" t="s">
        <v>1462</v>
      </c>
      <c r="F14" s="82" t="s">
        <v>356</v>
      </c>
      <c r="G14" s="82" t="s">
        <v>69</v>
      </c>
      <c r="H14" s="84">
        <v>27</v>
      </c>
      <c r="I14" s="84">
        <v>4</v>
      </c>
      <c r="J14" s="84">
        <v>1</v>
      </c>
      <c r="K14" s="136">
        <f t="shared" si="3"/>
        <v>4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4</v>
      </c>
      <c r="S14" s="170"/>
      <c r="T14" s="176" t="str">
        <f t="shared" si="5"/>
        <v/>
      </c>
      <c r="U14" s="94">
        <v>2</v>
      </c>
      <c r="V14" s="84">
        <v>310</v>
      </c>
      <c r="W14" s="85">
        <v>10</v>
      </c>
      <c r="X14" s="94">
        <f t="shared" si="6"/>
        <v>669</v>
      </c>
      <c r="Y14" s="85" t="str">
        <f t="shared" si="7"/>
        <v/>
      </c>
      <c r="Z14" s="94">
        <f t="shared" si="8"/>
        <v>18732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209" t="s">
        <v>1440</v>
      </c>
      <c r="D15" s="135">
        <v>2500</v>
      </c>
      <c r="E15" s="133" t="s">
        <v>1463</v>
      </c>
      <c r="F15" s="82" t="s">
        <v>24</v>
      </c>
      <c r="G15" s="82" t="s">
        <v>25</v>
      </c>
      <c r="H15" s="84">
        <v>42</v>
      </c>
      <c r="I15" s="84">
        <v>1</v>
      </c>
      <c r="J15" s="84">
        <v>1</v>
      </c>
      <c r="K15" s="136">
        <f t="shared" si="3"/>
        <v>1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365</v>
      </c>
      <c r="W15" s="85">
        <v>10</v>
      </c>
      <c r="X15" s="94">
        <f t="shared" si="6"/>
        <v>306</v>
      </c>
      <c r="Y15" s="85" t="str">
        <f t="shared" si="7"/>
        <v/>
      </c>
      <c r="Z15" s="94">
        <f t="shared" si="8"/>
        <v>8568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209" t="s">
        <v>1441</v>
      </c>
      <c r="D16" s="135">
        <v>2500</v>
      </c>
      <c r="E16" s="133" t="s">
        <v>1461</v>
      </c>
      <c r="F16" s="82" t="s">
        <v>414</v>
      </c>
      <c r="G16" s="82" t="s">
        <v>69</v>
      </c>
      <c r="H16" s="84">
        <v>18</v>
      </c>
      <c r="I16" s="84">
        <v>2</v>
      </c>
      <c r="J16" s="84">
        <v>1</v>
      </c>
      <c r="K16" s="136">
        <f t="shared" si="3"/>
        <v>2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2</v>
      </c>
      <c r="S16" s="170"/>
      <c r="T16" s="176" t="str">
        <f t="shared" si="5"/>
        <v/>
      </c>
      <c r="U16" s="94">
        <v>2</v>
      </c>
      <c r="V16" s="84">
        <v>365</v>
      </c>
      <c r="W16" s="85">
        <v>10</v>
      </c>
      <c r="X16" s="94">
        <f t="shared" si="6"/>
        <v>262</v>
      </c>
      <c r="Y16" s="85" t="str">
        <f t="shared" si="7"/>
        <v/>
      </c>
      <c r="Z16" s="94">
        <f t="shared" si="8"/>
        <v>7336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14</v>
      </c>
      <c r="B17" s="134">
        <v>1</v>
      </c>
      <c r="C17" s="209" t="s">
        <v>1442</v>
      </c>
      <c r="D17" s="135">
        <v>2500</v>
      </c>
      <c r="E17" s="133" t="s">
        <v>1462</v>
      </c>
      <c r="F17" s="82" t="s">
        <v>356</v>
      </c>
      <c r="G17" s="82" t="s">
        <v>69</v>
      </c>
      <c r="H17" s="84">
        <v>27</v>
      </c>
      <c r="I17" s="84">
        <v>4</v>
      </c>
      <c r="J17" s="84">
        <v>1</v>
      </c>
      <c r="K17" s="136">
        <f t="shared" si="3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4</v>
      </c>
      <c r="S17" s="170"/>
      <c r="T17" s="176" t="str">
        <f t="shared" si="5"/>
        <v/>
      </c>
      <c r="U17" s="94">
        <v>2</v>
      </c>
      <c r="V17" s="84">
        <v>310</v>
      </c>
      <c r="W17" s="85">
        <v>10</v>
      </c>
      <c r="X17" s="94">
        <f t="shared" si="6"/>
        <v>669</v>
      </c>
      <c r="Y17" s="85" t="str">
        <f t="shared" si="7"/>
        <v/>
      </c>
      <c r="Z17" s="94">
        <f t="shared" si="8"/>
        <v>18732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15</v>
      </c>
      <c r="B18" s="134">
        <v>1</v>
      </c>
      <c r="C18" s="209" t="s">
        <v>1442</v>
      </c>
      <c r="D18" s="135">
        <v>2500</v>
      </c>
      <c r="E18" s="133" t="s">
        <v>1463</v>
      </c>
      <c r="F18" s="82" t="s">
        <v>24</v>
      </c>
      <c r="G18" s="82" t="s">
        <v>25</v>
      </c>
      <c r="H18" s="84">
        <v>42</v>
      </c>
      <c r="I18" s="84">
        <v>1</v>
      </c>
      <c r="J18" s="84">
        <v>1</v>
      </c>
      <c r="K18" s="136">
        <f t="shared" si="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</v>
      </c>
      <c r="V18" s="84">
        <v>310</v>
      </c>
      <c r="W18" s="85">
        <v>10</v>
      </c>
      <c r="X18" s="94">
        <f t="shared" si="6"/>
        <v>260</v>
      </c>
      <c r="Y18" s="85" t="str">
        <f t="shared" si="7"/>
        <v/>
      </c>
      <c r="Z18" s="94">
        <f t="shared" si="8"/>
        <v>7280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16</v>
      </c>
      <c r="B19" s="134">
        <v>1</v>
      </c>
      <c r="C19" s="209" t="s">
        <v>1443</v>
      </c>
      <c r="D19" s="135">
        <v>2500</v>
      </c>
      <c r="E19" s="133" t="s">
        <v>1207</v>
      </c>
      <c r="F19" s="82" t="s">
        <v>36</v>
      </c>
      <c r="G19" s="82" t="s">
        <v>142</v>
      </c>
      <c r="H19" s="84">
        <v>42</v>
      </c>
      <c r="I19" s="84">
        <v>1</v>
      </c>
      <c r="J19" s="84">
        <v>2</v>
      </c>
      <c r="K19" s="136">
        <f t="shared" si="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8</v>
      </c>
      <c r="V19" s="84">
        <v>310</v>
      </c>
      <c r="W19" s="85">
        <v>10</v>
      </c>
      <c r="X19" s="94">
        <f t="shared" si="6"/>
        <v>2083</v>
      </c>
      <c r="Y19" s="85" t="str">
        <f t="shared" si="7"/>
        <v/>
      </c>
      <c r="Z19" s="94">
        <f t="shared" si="8"/>
        <v>58324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17</v>
      </c>
      <c r="B20" s="134">
        <v>1</v>
      </c>
      <c r="C20" s="209" t="s">
        <v>1444</v>
      </c>
      <c r="D20" s="135">
        <v>2500</v>
      </c>
      <c r="E20" s="133" t="s">
        <v>1461</v>
      </c>
      <c r="F20" s="82" t="s">
        <v>414</v>
      </c>
      <c r="G20" s="82" t="s">
        <v>69</v>
      </c>
      <c r="H20" s="84">
        <v>18</v>
      </c>
      <c r="I20" s="84">
        <v>18</v>
      </c>
      <c r="J20" s="84">
        <v>1</v>
      </c>
      <c r="K20" s="136">
        <f t="shared" si="3"/>
        <v>18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18</v>
      </c>
      <c r="S20" s="170"/>
      <c r="T20" s="176" t="str">
        <f t="shared" si="5"/>
        <v/>
      </c>
      <c r="U20" s="94">
        <v>8</v>
      </c>
      <c r="V20" s="84">
        <v>310</v>
      </c>
      <c r="W20" s="85">
        <v>10</v>
      </c>
      <c r="X20" s="94">
        <f t="shared" si="6"/>
        <v>8035</v>
      </c>
      <c r="Y20" s="85" t="str">
        <f t="shared" si="7"/>
        <v/>
      </c>
      <c r="Z20" s="94">
        <f t="shared" si="8"/>
        <v>224980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18</v>
      </c>
      <c r="B21" s="134">
        <v>1</v>
      </c>
      <c r="C21" s="209" t="s">
        <v>1444</v>
      </c>
      <c r="D21" s="135">
        <v>2500</v>
      </c>
      <c r="E21" s="133" t="s">
        <v>1464</v>
      </c>
      <c r="F21" s="82" t="s">
        <v>483</v>
      </c>
      <c r="G21" s="82" t="s">
        <v>1472</v>
      </c>
      <c r="H21" s="84" t="s">
        <v>46</v>
      </c>
      <c r="I21" s="84">
        <v>6</v>
      </c>
      <c r="J21" s="84">
        <v>1</v>
      </c>
      <c r="K21" s="136">
        <f t="shared" si="3"/>
        <v>6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6</v>
      </c>
      <c r="S21" s="170"/>
      <c r="T21" s="176" t="str">
        <f t="shared" si="5"/>
        <v/>
      </c>
      <c r="U21" s="94" t="s">
        <v>213</v>
      </c>
      <c r="V21" s="84" t="s">
        <v>213</v>
      </c>
      <c r="W21" s="85" t="s">
        <v>213</v>
      </c>
      <c r="X21" s="94" t="str">
        <f t="shared" si="6"/>
        <v>-</v>
      </c>
      <c r="Y21" s="85" t="str">
        <f t="shared" si="7"/>
        <v/>
      </c>
      <c r="Z21" s="94" t="str">
        <f t="shared" si="8"/>
        <v>-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19</v>
      </c>
      <c r="B22" s="134">
        <v>1</v>
      </c>
      <c r="C22" s="209" t="s">
        <v>1444</v>
      </c>
      <c r="D22" s="135">
        <v>2500</v>
      </c>
      <c r="E22" s="133" t="s">
        <v>1465</v>
      </c>
      <c r="F22" s="82" t="s">
        <v>478</v>
      </c>
      <c r="G22" s="82" t="s">
        <v>479</v>
      </c>
      <c r="H22" s="84">
        <v>22</v>
      </c>
      <c r="I22" s="84">
        <v>4</v>
      </c>
      <c r="J22" s="84">
        <v>1</v>
      </c>
      <c r="K22" s="136">
        <f t="shared" si="3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4</v>
      </c>
      <c r="S22" s="170"/>
      <c r="T22" s="176" t="str">
        <f t="shared" si="5"/>
        <v/>
      </c>
      <c r="U22" s="94">
        <v>24</v>
      </c>
      <c r="V22" s="84">
        <v>365</v>
      </c>
      <c r="W22" s="85">
        <v>10</v>
      </c>
      <c r="X22" s="94">
        <f t="shared" si="6"/>
        <v>7708</v>
      </c>
      <c r="Y22" s="85" t="str">
        <f t="shared" si="7"/>
        <v/>
      </c>
      <c r="Z22" s="94">
        <f t="shared" si="8"/>
        <v>215824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20</v>
      </c>
      <c r="B23" s="134">
        <v>1</v>
      </c>
      <c r="C23" s="209" t="s">
        <v>1445</v>
      </c>
      <c r="D23" s="135">
        <v>2700</v>
      </c>
      <c r="E23" s="133" t="s">
        <v>1462</v>
      </c>
      <c r="F23" s="82" t="s">
        <v>356</v>
      </c>
      <c r="G23" s="82" t="s">
        <v>69</v>
      </c>
      <c r="H23" s="84">
        <v>27</v>
      </c>
      <c r="I23" s="84">
        <v>20</v>
      </c>
      <c r="J23" s="84">
        <v>1</v>
      </c>
      <c r="K23" s="136">
        <f t="shared" si="3"/>
        <v>20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20</v>
      </c>
      <c r="S23" s="170"/>
      <c r="T23" s="176" t="str">
        <f t="shared" si="5"/>
        <v/>
      </c>
      <c r="U23" s="94">
        <v>8</v>
      </c>
      <c r="V23" s="84">
        <v>310</v>
      </c>
      <c r="W23" s="85">
        <v>10</v>
      </c>
      <c r="X23" s="94">
        <f t="shared" si="6"/>
        <v>13392</v>
      </c>
      <c r="Y23" s="85" t="str">
        <f t="shared" si="7"/>
        <v/>
      </c>
      <c r="Z23" s="94">
        <f t="shared" si="8"/>
        <v>374976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21</v>
      </c>
      <c r="B24" s="134">
        <v>1</v>
      </c>
      <c r="C24" s="209" t="s">
        <v>1445</v>
      </c>
      <c r="D24" s="135">
        <v>2700</v>
      </c>
      <c r="E24" s="133" t="s">
        <v>703</v>
      </c>
      <c r="F24" s="82" t="s">
        <v>504</v>
      </c>
      <c r="G24" s="82" t="s">
        <v>75</v>
      </c>
      <c r="H24" s="84">
        <v>13</v>
      </c>
      <c r="I24" s="84">
        <v>2</v>
      </c>
      <c r="J24" s="84">
        <v>1</v>
      </c>
      <c r="K24" s="136">
        <f t="shared" si="3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8</v>
      </c>
      <c r="V24" s="84">
        <v>310</v>
      </c>
      <c r="W24" s="85">
        <v>10</v>
      </c>
      <c r="X24" s="94">
        <f t="shared" si="6"/>
        <v>644</v>
      </c>
      <c r="Y24" s="85" t="str">
        <f t="shared" si="7"/>
        <v/>
      </c>
      <c r="Z24" s="94">
        <f t="shared" si="8"/>
        <v>18032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22</v>
      </c>
      <c r="B25" s="134">
        <v>1</v>
      </c>
      <c r="C25" s="209" t="s">
        <v>1445</v>
      </c>
      <c r="D25" s="135">
        <v>2700</v>
      </c>
      <c r="E25" s="133" t="s">
        <v>1464</v>
      </c>
      <c r="F25" s="82" t="s">
        <v>483</v>
      </c>
      <c r="G25" s="82" t="s">
        <v>1472</v>
      </c>
      <c r="H25" s="84" t="s">
        <v>46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 t="s">
        <v>213</v>
      </c>
      <c r="V25" s="84" t="s">
        <v>213</v>
      </c>
      <c r="W25" s="85" t="s">
        <v>213</v>
      </c>
      <c r="X25" s="94" t="str">
        <f t="shared" si="6"/>
        <v>-</v>
      </c>
      <c r="Y25" s="85" t="str">
        <f t="shared" si="7"/>
        <v/>
      </c>
      <c r="Z25" s="94" t="str">
        <f t="shared" si="8"/>
        <v>-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23</v>
      </c>
      <c r="B26" s="134">
        <v>1</v>
      </c>
      <c r="C26" s="209" t="s">
        <v>1445</v>
      </c>
      <c r="D26" s="135">
        <v>2700</v>
      </c>
      <c r="E26" s="133" t="s">
        <v>1466</v>
      </c>
      <c r="F26" s="82" t="s">
        <v>478</v>
      </c>
      <c r="G26" s="82" t="s">
        <v>479</v>
      </c>
      <c r="H26" s="84">
        <v>22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24</v>
      </c>
      <c r="V26" s="84">
        <v>365</v>
      </c>
      <c r="W26" s="85">
        <v>10</v>
      </c>
      <c r="X26" s="94">
        <f t="shared" si="6"/>
        <v>1927</v>
      </c>
      <c r="Y26" s="85" t="str">
        <f t="shared" si="7"/>
        <v/>
      </c>
      <c r="Z26" s="94">
        <f t="shared" si="8"/>
        <v>53956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24</v>
      </c>
      <c r="B27" s="134">
        <v>1</v>
      </c>
      <c r="C27" s="209" t="s">
        <v>1446</v>
      </c>
      <c r="D27" s="135">
        <v>2500</v>
      </c>
      <c r="E27" s="133" t="s">
        <v>1460</v>
      </c>
      <c r="F27" s="82" t="s">
        <v>36</v>
      </c>
      <c r="G27" s="82" t="s">
        <v>79</v>
      </c>
      <c r="H27" s="84">
        <v>42</v>
      </c>
      <c r="I27" s="84">
        <v>4</v>
      </c>
      <c r="J27" s="84">
        <v>2</v>
      </c>
      <c r="K27" s="136">
        <f t="shared" si="3"/>
        <v>8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4</v>
      </c>
      <c r="S27" s="170"/>
      <c r="T27" s="176" t="str">
        <f t="shared" si="5"/>
        <v/>
      </c>
      <c r="U27" s="94">
        <v>8</v>
      </c>
      <c r="V27" s="84">
        <v>310</v>
      </c>
      <c r="W27" s="85">
        <v>10</v>
      </c>
      <c r="X27" s="94">
        <f t="shared" si="6"/>
        <v>8332</v>
      </c>
      <c r="Y27" s="85" t="str">
        <f t="shared" si="7"/>
        <v/>
      </c>
      <c r="Z27" s="94">
        <f t="shared" si="8"/>
        <v>233296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25</v>
      </c>
      <c r="B28" s="134">
        <v>1</v>
      </c>
      <c r="C28" s="209" t="s">
        <v>1446</v>
      </c>
      <c r="D28" s="135">
        <v>2500</v>
      </c>
      <c r="E28" s="133" t="s">
        <v>1464</v>
      </c>
      <c r="F28" s="82" t="s">
        <v>483</v>
      </c>
      <c r="G28" s="82" t="s">
        <v>1472</v>
      </c>
      <c r="H28" s="84" t="s">
        <v>46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 t="s">
        <v>213</v>
      </c>
      <c r="V28" s="84" t="s">
        <v>213</v>
      </c>
      <c r="W28" s="85" t="s">
        <v>213</v>
      </c>
      <c r="X28" s="94" t="str">
        <f t="shared" si="6"/>
        <v>-</v>
      </c>
      <c r="Y28" s="85" t="str">
        <f t="shared" si="7"/>
        <v/>
      </c>
      <c r="Z28" s="94" t="str">
        <f t="shared" si="8"/>
        <v>-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26</v>
      </c>
      <c r="B29" s="134">
        <v>1</v>
      </c>
      <c r="C29" s="209" t="s">
        <v>1447</v>
      </c>
      <c r="D29" s="135">
        <v>2500</v>
      </c>
      <c r="E29" s="133" t="s">
        <v>629</v>
      </c>
      <c r="F29" s="82" t="s">
        <v>113</v>
      </c>
      <c r="G29" s="82" t="s">
        <v>114</v>
      </c>
      <c r="H29" s="84">
        <v>22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310</v>
      </c>
      <c r="W29" s="85">
        <v>10</v>
      </c>
      <c r="X29" s="94">
        <f t="shared" si="6"/>
        <v>136</v>
      </c>
      <c r="Y29" s="85" t="str">
        <f t="shared" si="7"/>
        <v/>
      </c>
      <c r="Z29" s="94">
        <f t="shared" si="8"/>
        <v>3808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27</v>
      </c>
      <c r="B30" s="134">
        <v>1</v>
      </c>
      <c r="C30" s="209" t="s">
        <v>1448</v>
      </c>
      <c r="D30" s="135">
        <v>2700</v>
      </c>
      <c r="E30" s="133" t="s">
        <v>1467</v>
      </c>
      <c r="F30" s="82" t="s">
        <v>504</v>
      </c>
      <c r="G30" s="82" t="s">
        <v>75</v>
      </c>
      <c r="H30" s="84">
        <v>13</v>
      </c>
      <c r="I30" s="84">
        <v>6</v>
      </c>
      <c r="J30" s="84">
        <v>1</v>
      </c>
      <c r="K30" s="136">
        <f t="shared" si="3"/>
        <v>6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6</v>
      </c>
      <c r="S30" s="170"/>
      <c r="T30" s="176" t="str">
        <f t="shared" si="5"/>
        <v/>
      </c>
      <c r="U30" s="94">
        <v>8</v>
      </c>
      <c r="V30" s="84">
        <v>310</v>
      </c>
      <c r="W30" s="85">
        <v>10</v>
      </c>
      <c r="X30" s="94">
        <f t="shared" si="6"/>
        <v>1934</v>
      </c>
      <c r="Y30" s="85" t="str">
        <f t="shared" si="7"/>
        <v/>
      </c>
      <c r="Z30" s="94">
        <f t="shared" si="8"/>
        <v>54152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28</v>
      </c>
      <c r="B31" s="134">
        <v>1</v>
      </c>
      <c r="C31" s="209" t="s">
        <v>1448</v>
      </c>
      <c r="D31" s="135">
        <v>2700</v>
      </c>
      <c r="E31" s="133" t="s">
        <v>1468</v>
      </c>
      <c r="F31" s="82" t="s">
        <v>686</v>
      </c>
      <c r="G31" s="82" t="s">
        <v>1473</v>
      </c>
      <c r="H31" s="84">
        <v>200</v>
      </c>
      <c r="I31" s="84">
        <v>1</v>
      </c>
      <c r="J31" s="84">
        <v>1</v>
      </c>
      <c r="K31" s="136">
        <f t="shared" si="3"/>
        <v>1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8</v>
      </c>
      <c r="V31" s="84">
        <v>310</v>
      </c>
      <c r="W31" s="85">
        <v>10</v>
      </c>
      <c r="X31" s="94">
        <f t="shared" si="6"/>
        <v>4960</v>
      </c>
      <c r="Y31" s="85" t="str">
        <f t="shared" si="7"/>
        <v/>
      </c>
      <c r="Z31" s="94">
        <f t="shared" si="8"/>
        <v>138880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29</v>
      </c>
      <c r="B32" s="134">
        <v>2</v>
      </c>
      <c r="C32" s="209" t="s">
        <v>1449</v>
      </c>
      <c r="D32" s="135">
        <v>2500</v>
      </c>
      <c r="E32" s="133" t="s">
        <v>617</v>
      </c>
      <c r="F32" s="82" t="s">
        <v>24</v>
      </c>
      <c r="G32" s="82" t="s">
        <v>49</v>
      </c>
      <c r="H32" s="84">
        <v>42</v>
      </c>
      <c r="I32" s="84">
        <v>2</v>
      </c>
      <c r="J32" s="84">
        <v>1</v>
      </c>
      <c r="K32" s="136">
        <f t="shared" si="3"/>
        <v>2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2</v>
      </c>
      <c r="S32" s="170"/>
      <c r="T32" s="176" t="str">
        <f t="shared" si="5"/>
        <v/>
      </c>
      <c r="U32" s="94">
        <v>2</v>
      </c>
      <c r="V32" s="84">
        <v>310</v>
      </c>
      <c r="W32" s="85">
        <v>10</v>
      </c>
      <c r="X32" s="94">
        <f t="shared" si="6"/>
        <v>520</v>
      </c>
      <c r="Y32" s="85" t="str">
        <f t="shared" si="7"/>
        <v/>
      </c>
      <c r="Z32" s="94">
        <f t="shared" si="8"/>
        <v>14560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30</v>
      </c>
      <c r="B33" s="134">
        <v>2</v>
      </c>
      <c r="C33" s="209" t="s">
        <v>1450</v>
      </c>
      <c r="D33" s="135">
        <v>2500</v>
      </c>
      <c r="E33" s="133" t="s">
        <v>1469</v>
      </c>
      <c r="F33" s="82" t="s">
        <v>36</v>
      </c>
      <c r="G33" s="82" t="s">
        <v>79</v>
      </c>
      <c r="H33" s="84">
        <v>42</v>
      </c>
      <c r="I33" s="84">
        <v>16</v>
      </c>
      <c r="J33" s="84">
        <v>2</v>
      </c>
      <c r="K33" s="136">
        <f t="shared" si="3"/>
        <v>32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16</v>
      </c>
      <c r="S33" s="170"/>
      <c r="T33" s="176" t="str">
        <f t="shared" si="5"/>
        <v/>
      </c>
      <c r="U33" s="94">
        <v>8</v>
      </c>
      <c r="V33" s="84">
        <v>310</v>
      </c>
      <c r="W33" s="85">
        <v>10</v>
      </c>
      <c r="X33" s="94">
        <f t="shared" si="6"/>
        <v>33331</v>
      </c>
      <c r="Y33" s="85" t="str">
        <f t="shared" si="7"/>
        <v/>
      </c>
      <c r="Z33" s="94">
        <f t="shared" si="8"/>
        <v>933268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31</v>
      </c>
      <c r="B34" s="134">
        <v>2</v>
      </c>
      <c r="C34" s="209" t="s">
        <v>1450</v>
      </c>
      <c r="D34" s="135">
        <v>2500</v>
      </c>
      <c r="E34" s="133" t="s">
        <v>1470</v>
      </c>
      <c r="F34" s="82" t="s">
        <v>511</v>
      </c>
      <c r="G34" s="82" t="s">
        <v>1472</v>
      </c>
      <c r="H34" s="84" t="s">
        <v>46</v>
      </c>
      <c r="I34" s="84">
        <v>2</v>
      </c>
      <c r="J34" s="84">
        <v>1</v>
      </c>
      <c r="K34" s="136">
        <f t="shared" si="3"/>
        <v>2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2</v>
      </c>
      <c r="S34" s="170"/>
      <c r="T34" s="176" t="str">
        <f t="shared" si="5"/>
        <v/>
      </c>
      <c r="U34" s="94" t="s">
        <v>213</v>
      </c>
      <c r="V34" s="84" t="s">
        <v>213</v>
      </c>
      <c r="W34" s="85" t="s">
        <v>213</v>
      </c>
      <c r="X34" s="94" t="str">
        <f t="shared" si="6"/>
        <v>-</v>
      </c>
      <c r="Y34" s="85" t="str">
        <f t="shared" si="7"/>
        <v/>
      </c>
      <c r="Z34" s="94" t="str">
        <f t="shared" si="8"/>
        <v>-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32</v>
      </c>
      <c r="B35" s="134">
        <v>2</v>
      </c>
      <c r="C35" s="209" t="s">
        <v>1450</v>
      </c>
      <c r="D35" s="135">
        <v>2500</v>
      </c>
      <c r="E35" s="133" t="s">
        <v>1466</v>
      </c>
      <c r="F35" s="82" t="s">
        <v>478</v>
      </c>
      <c r="G35" s="82" t="s">
        <v>479</v>
      </c>
      <c r="H35" s="84">
        <v>22</v>
      </c>
      <c r="I35" s="84">
        <v>1</v>
      </c>
      <c r="J35" s="84">
        <v>1</v>
      </c>
      <c r="K35" s="136">
        <f t="shared" si="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24</v>
      </c>
      <c r="V35" s="84">
        <v>365</v>
      </c>
      <c r="W35" s="85">
        <v>10</v>
      </c>
      <c r="X35" s="94">
        <f t="shared" si="6"/>
        <v>1927</v>
      </c>
      <c r="Y35" s="85" t="str">
        <f t="shared" si="7"/>
        <v/>
      </c>
      <c r="Z35" s="94">
        <f t="shared" si="8"/>
        <v>53956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33</v>
      </c>
      <c r="B36" s="134">
        <v>2</v>
      </c>
      <c r="C36" s="209" t="s">
        <v>1451</v>
      </c>
      <c r="D36" s="135">
        <v>2500</v>
      </c>
      <c r="E36" s="133" t="s">
        <v>1469</v>
      </c>
      <c r="F36" s="82" t="s">
        <v>36</v>
      </c>
      <c r="G36" s="82" t="s">
        <v>79</v>
      </c>
      <c r="H36" s="84">
        <v>42</v>
      </c>
      <c r="I36" s="84">
        <v>4</v>
      </c>
      <c r="J36" s="84">
        <v>1</v>
      </c>
      <c r="K36" s="136">
        <f t="shared" si="3"/>
        <v>4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4</v>
      </c>
      <c r="S36" s="170"/>
      <c r="T36" s="176" t="str">
        <f t="shared" si="5"/>
        <v/>
      </c>
      <c r="U36" s="94">
        <v>8</v>
      </c>
      <c r="V36" s="84">
        <v>310</v>
      </c>
      <c r="W36" s="85">
        <v>10</v>
      </c>
      <c r="X36" s="94">
        <f t="shared" si="6"/>
        <v>4166</v>
      </c>
      <c r="Y36" s="85" t="str">
        <f t="shared" si="7"/>
        <v/>
      </c>
      <c r="Z36" s="94">
        <f t="shared" si="8"/>
        <v>116648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34</v>
      </c>
      <c r="B37" s="134">
        <v>2</v>
      </c>
      <c r="C37" s="209" t="s">
        <v>1451</v>
      </c>
      <c r="D37" s="135">
        <v>2500</v>
      </c>
      <c r="E37" s="133" t="s">
        <v>1470</v>
      </c>
      <c r="F37" s="82" t="s">
        <v>511</v>
      </c>
      <c r="G37" s="82" t="s">
        <v>1472</v>
      </c>
      <c r="H37" s="84" t="s">
        <v>46</v>
      </c>
      <c r="I37" s="84">
        <v>1</v>
      </c>
      <c r="J37" s="84">
        <v>1</v>
      </c>
      <c r="K37" s="136">
        <f t="shared" si="3"/>
        <v>1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1</v>
      </c>
      <c r="S37" s="170"/>
      <c r="T37" s="176" t="str">
        <f t="shared" si="5"/>
        <v/>
      </c>
      <c r="U37" s="94" t="s">
        <v>213</v>
      </c>
      <c r="V37" s="84" t="s">
        <v>213</v>
      </c>
      <c r="W37" s="85" t="s">
        <v>213</v>
      </c>
      <c r="X37" s="94" t="str">
        <f t="shared" si="6"/>
        <v>-</v>
      </c>
      <c r="Y37" s="85" t="str">
        <f t="shared" si="7"/>
        <v/>
      </c>
      <c r="Z37" s="94" t="str">
        <f t="shared" si="8"/>
        <v>-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35</v>
      </c>
      <c r="B38" s="134">
        <v>2</v>
      </c>
      <c r="C38" s="209" t="s">
        <v>1451</v>
      </c>
      <c r="D38" s="135">
        <v>2500</v>
      </c>
      <c r="E38" s="133" t="s">
        <v>1466</v>
      </c>
      <c r="F38" s="82" t="s">
        <v>478</v>
      </c>
      <c r="G38" s="82" t="s">
        <v>479</v>
      </c>
      <c r="H38" s="84">
        <v>22</v>
      </c>
      <c r="I38" s="84">
        <v>1</v>
      </c>
      <c r="J38" s="84">
        <v>1</v>
      </c>
      <c r="K38" s="136">
        <f t="shared" si="3"/>
        <v>1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24</v>
      </c>
      <c r="V38" s="84">
        <v>365</v>
      </c>
      <c r="W38" s="85">
        <v>10</v>
      </c>
      <c r="X38" s="94">
        <f t="shared" si="6"/>
        <v>1927</v>
      </c>
      <c r="Y38" s="85" t="str">
        <f t="shared" si="7"/>
        <v/>
      </c>
      <c r="Z38" s="94">
        <f t="shared" si="8"/>
        <v>53956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36</v>
      </c>
      <c r="B39" s="134">
        <v>2</v>
      </c>
      <c r="C39" s="209" t="s">
        <v>1452</v>
      </c>
      <c r="D39" s="135">
        <v>2500</v>
      </c>
      <c r="E39" s="133" t="s">
        <v>1471</v>
      </c>
      <c r="F39" s="82" t="s">
        <v>82</v>
      </c>
      <c r="G39" s="82" t="s">
        <v>1158</v>
      </c>
      <c r="H39" s="84">
        <v>50</v>
      </c>
      <c r="I39" s="84">
        <v>2</v>
      </c>
      <c r="J39" s="84">
        <v>1</v>
      </c>
      <c r="K39" s="136">
        <f t="shared" si="3"/>
        <v>2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>
        <v>8</v>
      </c>
      <c r="V39" s="84">
        <v>310</v>
      </c>
      <c r="W39" s="85">
        <v>10</v>
      </c>
      <c r="X39" s="94">
        <f t="shared" si="6"/>
        <v>2480</v>
      </c>
      <c r="Y39" s="85" t="str">
        <f t="shared" si="7"/>
        <v/>
      </c>
      <c r="Z39" s="94">
        <f t="shared" si="8"/>
        <v>69440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37</v>
      </c>
      <c r="B40" s="134">
        <v>2</v>
      </c>
      <c r="C40" s="209" t="s">
        <v>1452</v>
      </c>
      <c r="D40" s="135">
        <v>2500</v>
      </c>
      <c r="E40" s="133" t="s">
        <v>1470</v>
      </c>
      <c r="F40" s="82" t="s">
        <v>511</v>
      </c>
      <c r="G40" s="82" t="s">
        <v>1472</v>
      </c>
      <c r="H40" s="84" t="s">
        <v>46</v>
      </c>
      <c r="I40" s="84">
        <v>1</v>
      </c>
      <c r="J40" s="84">
        <v>1</v>
      </c>
      <c r="K40" s="136">
        <f t="shared" si="3"/>
        <v>1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 t="s">
        <v>213</v>
      </c>
      <c r="V40" s="84" t="s">
        <v>213</v>
      </c>
      <c r="W40" s="85" t="s">
        <v>213</v>
      </c>
      <c r="X40" s="94" t="str">
        <f t="shared" si="6"/>
        <v>-</v>
      </c>
      <c r="Y40" s="85" t="str">
        <f t="shared" si="7"/>
        <v/>
      </c>
      <c r="Z40" s="94" t="str">
        <f t="shared" si="8"/>
        <v>-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38</v>
      </c>
      <c r="B41" s="134">
        <v>2</v>
      </c>
      <c r="C41" s="209" t="s">
        <v>1453</v>
      </c>
      <c r="D41" s="135">
        <v>2500</v>
      </c>
      <c r="E41" s="133" t="s">
        <v>1460</v>
      </c>
      <c r="F41" s="82" t="s">
        <v>36</v>
      </c>
      <c r="G41" s="82" t="s">
        <v>79</v>
      </c>
      <c r="H41" s="84">
        <v>42</v>
      </c>
      <c r="I41" s="84">
        <v>10</v>
      </c>
      <c r="J41" s="84">
        <v>1</v>
      </c>
      <c r="K41" s="136">
        <f t="shared" si="3"/>
        <v>10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10</v>
      </c>
      <c r="S41" s="170"/>
      <c r="T41" s="176" t="str">
        <f t="shared" si="5"/>
        <v/>
      </c>
      <c r="U41" s="94">
        <v>8</v>
      </c>
      <c r="V41" s="84">
        <v>310</v>
      </c>
      <c r="W41" s="85">
        <v>10</v>
      </c>
      <c r="X41" s="94">
        <f t="shared" si="6"/>
        <v>10416</v>
      </c>
      <c r="Y41" s="85" t="str">
        <f t="shared" si="7"/>
        <v/>
      </c>
      <c r="Z41" s="94">
        <f t="shared" si="8"/>
        <v>291648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39</v>
      </c>
      <c r="B42" s="134">
        <v>2</v>
      </c>
      <c r="C42" s="223" t="s">
        <v>1453</v>
      </c>
      <c r="D42" s="135">
        <v>2500</v>
      </c>
      <c r="E42" s="133" t="s">
        <v>1464</v>
      </c>
      <c r="F42" s="82" t="s">
        <v>483</v>
      </c>
      <c r="G42" s="82" t="s">
        <v>1472</v>
      </c>
      <c r="H42" s="84" t="s">
        <v>46</v>
      </c>
      <c r="I42" s="84">
        <v>1</v>
      </c>
      <c r="J42" s="84">
        <v>1</v>
      </c>
      <c r="K42" s="136">
        <f t="shared" si="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 t="s">
        <v>213</v>
      </c>
      <c r="V42" s="84" t="s">
        <v>213</v>
      </c>
      <c r="W42" s="85" t="s">
        <v>213</v>
      </c>
      <c r="X42" s="94" t="str">
        <f t="shared" si="6"/>
        <v>-</v>
      </c>
      <c r="Y42" s="85" t="str">
        <f t="shared" si="7"/>
        <v/>
      </c>
      <c r="Z42" s="94" t="str">
        <f t="shared" si="8"/>
        <v>-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40</v>
      </c>
      <c r="B43" s="134">
        <v>2</v>
      </c>
      <c r="C43" s="223" t="s">
        <v>1444</v>
      </c>
      <c r="D43" s="135">
        <v>2500</v>
      </c>
      <c r="E43" s="133" t="s">
        <v>1461</v>
      </c>
      <c r="F43" s="82" t="s">
        <v>414</v>
      </c>
      <c r="G43" s="82" t="s">
        <v>69</v>
      </c>
      <c r="H43" s="84">
        <v>18</v>
      </c>
      <c r="I43" s="84">
        <v>6</v>
      </c>
      <c r="J43" s="84">
        <v>1</v>
      </c>
      <c r="K43" s="136">
        <f t="shared" si="3"/>
        <v>6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6</v>
      </c>
      <c r="S43" s="170"/>
      <c r="T43" s="176" t="str">
        <f t="shared" si="5"/>
        <v/>
      </c>
      <c r="U43" s="94">
        <v>8</v>
      </c>
      <c r="V43" s="84">
        <v>310</v>
      </c>
      <c r="W43" s="85">
        <v>10</v>
      </c>
      <c r="X43" s="94">
        <f t="shared" si="6"/>
        <v>2678</v>
      </c>
      <c r="Y43" s="85" t="str">
        <f t="shared" si="7"/>
        <v/>
      </c>
      <c r="Z43" s="94">
        <f t="shared" si="8"/>
        <v>74984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41</v>
      </c>
      <c r="B44" s="134">
        <v>2</v>
      </c>
      <c r="C44" s="223" t="s">
        <v>1444</v>
      </c>
      <c r="D44" s="135">
        <v>2500</v>
      </c>
      <c r="E44" s="133" t="s">
        <v>1464</v>
      </c>
      <c r="F44" s="82" t="s">
        <v>483</v>
      </c>
      <c r="G44" s="82" t="s">
        <v>1472</v>
      </c>
      <c r="H44" s="84" t="s">
        <v>46</v>
      </c>
      <c r="I44" s="84">
        <v>2</v>
      </c>
      <c r="J44" s="84">
        <v>1</v>
      </c>
      <c r="K44" s="136">
        <f t="shared" si="3"/>
        <v>2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 t="s">
        <v>213</v>
      </c>
      <c r="V44" s="84" t="s">
        <v>213</v>
      </c>
      <c r="W44" s="85" t="s">
        <v>213</v>
      </c>
      <c r="X44" s="94" t="str">
        <f t="shared" si="6"/>
        <v>-</v>
      </c>
      <c r="Y44" s="85" t="str">
        <f t="shared" si="7"/>
        <v/>
      </c>
      <c r="Z44" s="94" t="str">
        <f t="shared" si="8"/>
        <v>-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42</v>
      </c>
      <c r="B45" s="134">
        <v>2</v>
      </c>
      <c r="C45" s="223" t="s">
        <v>1444</v>
      </c>
      <c r="D45" s="135">
        <v>2500</v>
      </c>
      <c r="E45" s="133" t="s">
        <v>1465</v>
      </c>
      <c r="F45" s="82" t="s">
        <v>478</v>
      </c>
      <c r="G45" s="82" t="s">
        <v>479</v>
      </c>
      <c r="H45" s="84">
        <v>22</v>
      </c>
      <c r="I45" s="84">
        <v>1</v>
      </c>
      <c r="J45" s="84">
        <v>1</v>
      </c>
      <c r="K45" s="136">
        <f t="shared" si="3"/>
        <v>1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24</v>
      </c>
      <c r="V45" s="84">
        <v>365</v>
      </c>
      <c r="W45" s="85">
        <v>10</v>
      </c>
      <c r="X45" s="94">
        <f t="shared" si="6"/>
        <v>1927</v>
      </c>
      <c r="Y45" s="85" t="str">
        <f t="shared" si="7"/>
        <v/>
      </c>
      <c r="Z45" s="94">
        <f t="shared" si="8"/>
        <v>53956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43</v>
      </c>
      <c r="B46" s="134">
        <v>2</v>
      </c>
      <c r="C46" s="223" t="s">
        <v>1454</v>
      </c>
      <c r="D46" s="135">
        <v>2500</v>
      </c>
      <c r="E46" s="133" t="s">
        <v>617</v>
      </c>
      <c r="F46" s="82" t="s">
        <v>24</v>
      </c>
      <c r="G46" s="82" t="s">
        <v>49</v>
      </c>
      <c r="H46" s="84">
        <v>42</v>
      </c>
      <c r="I46" s="84">
        <v>1</v>
      </c>
      <c r="J46" s="84">
        <v>1</v>
      </c>
      <c r="K46" s="136">
        <f t="shared" si="3"/>
        <v>1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2</v>
      </c>
      <c r="V46" s="84">
        <v>310</v>
      </c>
      <c r="W46" s="85">
        <v>10</v>
      </c>
      <c r="X46" s="94">
        <f t="shared" si="6"/>
        <v>260</v>
      </c>
      <c r="Y46" s="85" t="str">
        <f t="shared" si="7"/>
        <v/>
      </c>
      <c r="Z46" s="94">
        <f t="shared" si="8"/>
        <v>7280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44</v>
      </c>
      <c r="B47" s="134">
        <v>2</v>
      </c>
      <c r="C47" s="223" t="s">
        <v>1455</v>
      </c>
      <c r="D47" s="135">
        <v>2500</v>
      </c>
      <c r="E47" s="133" t="s">
        <v>617</v>
      </c>
      <c r="F47" s="82" t="s">
        <v>24</v>
      </c>
      <c r="G47" s="82" t="s">
        <v>49</v>
      </c>
      <c r="H47" s="84">
        <v>42</v>
      </c>
      <c r="I47" s="84">
        <v>1</v>
      </c>
      <c r="J47" s="84">
        <v>1</v>
      </c>
      <c r="K47" s="136">
        <f t="shared" si="3"/>
        <v>1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2</v>
      </c>
      <c r="V47" s="84">
        <v>310</v>
      </c>
      <c r="W47" s="85">
        <v>10</v>
      </c>
      <c r="X47" s="94">
        <f t="shared" si="6"/>
        <v>260</v>
      </c>
      <c r="Y47" s="85" t="str">
        <f t="shared" si="7"/>
        <v/>
      </c>
      <c r="Z47" s="94">
        <f t="shared" si="8"/>
        <v>7280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45</v>
      </c>
      <c r="B48" s="134">
        <v>2</v>
      </c>
      <c r="C48" s="223" t="s">
        <v>1440</v>
      </c>
      <c r="D48" s="135">
        <v>2500</v>
      </c>
      <c r="E48" s="133" t="s">
        <v>1461</v>
      </c>
      <c r="F48" s="82" t="s">
        <v>414</v>
      </c>
      <c r="G48" s="82" t="s">
        <v>69</v>
      </c>
      <c r="H48" s="84">
        <v>18</v>
      </c>
      <c r="I48" s="84">
        <v>4</v>
      </c>
      <c r="J48" s="84">
        <v>1</v>
      </c>
      <c r="K48" s="136">
        <f t="shared" si="3"/>
        <v>4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4</v>
      </c>
      <c r="S48" s="170"/>
      <c r="T48" s="176" t="str">
        <f t="shared" si="5"/>
        <v/>
      </c>
      <c r="U48" s="94">
        <v>2</v>
      </c>
      <c r="V48" s="84">
        <v>310</v>
      </c>
      <c r="W48" s="85">
        <v>10</v>
      </c>
      <c r="X48" s="94">
        <f t="shared" si="6"/>
        <v>446</v>
      </c>
      <c r="Y48" s="85" t="str">
        <f t="shared" si="7"/>
        <v/>
      </c>
      <c r="Z48" s="94">
        <f t="shared" si="8"/>
        <v>12488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46</v>
      </c>
      <c r="B49" s="134">
        <v>2</v>
      </c>
      <c r="C49" s="223" t="s">
        <v>1440</v>
      </c>
      <c r="D49" s="135">
        <v>2500</v>
      </c>
      <c r="E49" s="133" t="s">
        <v>1462</v>
      </c>
      <c r="F49" s="82" t="s">
        <v>356</v>
      </c>
      <c r="G49" s="82" t="s">
        <v>69</v>
      </c>
      <c r="H49" s="84">
        <v>27</v>
      </c>
      <c r="I49" s="84">
        <v>2</v>
      </c>
      <c r="J49" s="84">
        <v>1</v>
      </c>
      <c r="K49" s="136">
        <f t="shared" si="3"/>
        <v>2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2</v>
      </c>
      <c r="V49" s="84">
        <v>310</v>
      </c>
      <c r="W49" s="85">
        <v>10</v>
      </c>
      <c r="X49" s="94">
        <f t="shared" si="6"/>
        <v>334</v>
      </c>
      <c r="Y49" s="85" t="str">
        <f t="shared" si="7"/>
        <v/>
      </c>
      <c r="Z49" s="94">
        <f t="shared" si="8"/>
        <v>9352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47</v>
      </c>
      <c r="B50" s="134">
        <v>2</v>
      </c>
      <c r="C50" s="223" t="s">
        <v>1440</v>
      </c>
      <c r="D50" s="135">
        <v>2500</v>
      </c>
      <c r="E50" s="133" t="s">
        <v>1463</v>
      </c>
      <c r="F50" s="82" t="s">
        <v>24</v>
      </c>
      <c r="G50" s="82" t="s">
        <v>25</v>
      </c>
      <c r="H50" s="84">
        <v>42</v>
      </c>
      <c r="I50" s="84">
        <v>1</v>
      </c>
      <c r="J50" s="84">
        <v>1</v>
      </c>
      <c r="K50" s="136">
        <f t="shared" si="3"/>
        <v>1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2</v>
      </c>
      <c r="V50" s="84">
        <v>310</v>
      </c>
      <c r="W50" s="85">
        <v>10</v>
      </c>
      <c r="X50" s="94">
        <f t="shared" si="6"/>
        <v>260</v>
      </c>
      <c r="Y50" s="85" t="str">
        <f t="shared" si="7"/>
        <v/>
      </c>
      <c r="Z50" s="94">
        <f t="shared" si="8"/>
        <v>7280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48</v>
      </c>
      <c r="B51" s="134">
        <v>2</v>
      </c>
      <c r="C51" s="223" t="s">
        <v>1442</v>
      </c>
      <c r="D51" s="135">
        <v>2500</v>
      </c>
      <c r="E51" s="133" t="s">
        <v>1461</v>
      </c>
      <c r="F51" s="82" t="s">
        <v>414</v>
      </c>
      <c r="G51" s="82" t="s">
        <v>69</v>
      </c>
      <c r="H51" s="84">
        <v>18</v>
      </c>
      <c r="I51" s="84">
        <v>2</v>
      </c>
      <c r="J51" s="84">
        <v>1</v>
      </c>
      <c r="K51" s="136">
        <f t="shared" si="3"/>
        <v>2</v>
      </c>
      <c r="L51" s="133" t="s">
        <v>3511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2</v>
      </c>
      <c r="V51" s="84">
        <v>310</v>
      </c>
      <c r="W51" s="85">
        <v>10</v>
      </c>
      <c r="X51" s="94">
        <f t="shared" si="6"/>
        <v>223</v>
      </c>
      <c r="Y51" s="85" t="str">
        <f t="shared" si="7"/>
        <v/>
      </c>
      <c r="Z51" s="94">
        <f t="shared" si="8"/>
        <v>6244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49</v>
      </c>
      <c r="B52" s="134">
        <v>2</v>
      </c>
      <c r="C52" s="209" t="s">
        <v>1442</v>
      </c>
      <c r="D52" s="135">
        <v>2500</v>
      </c>
      <c r="E52" s="133" t="s">
        <v>1462</v>
      </c>
      <c r="F52" s="82" t="s">
        <v>356</v>
      </c>
      <c r="G52" s="82" t="s">
        <v>69</v>
      </c>
      <c r="H52" s="84">
        <v>27</v>
      </c>
      <c r="I52" s="84">
        <v>2</v>
      </c>
      <c r="J52" s="84">
        <v>1</v>
      </c>
      <c r="K52" s="136">
        <f t="shared" si="3"/>
        <v>2</v>
      </c>
      <c r="L52" s="133" t="s">
        <v>3511</v>
      </c>
      <c r="M52" s="162"/>
      <c r="N52" s="162"/>
      <c r="O52" s="163"/>
      <c r="P52" s="164"/>
      <c r="Q52" s="165"/>
      <c r="R52" s="137">
        <f t="shared" si="4"/>
        <v>2</v>
      </c>
      <c r="S52" s="170"/>
      <c r="T52" s="176" t="str">
        <f t="shared" si="5"/>
        <v/>
      </c>
      <c r="U52" s="94">
        <v>2</v>
      </c>
      <c r="V52" s="84">
        <v>310</v>
      </c>
      <c r="W52" s="85">
        <v>10</v>
      </c>
      <c r="X52" s="94">
        <f t="shared" si="6"/>
        <v>334</v>
      </c>
      <c r="Y52" s="85" t="str">
        <f t="shared" si="7"/>
        <v/>
      </c>
      <c r="Z52" s="94">
        <f t="shared" si="8"/>
        <v>9352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50</v>
      </c>
      <c r="B53" s="134">
        <v>2</v>
      </c>
      <c r="C53" s="209" t="s">
        <v>1442</v>
      </c>
      <c r="D53" s="135">
        <v>2500</v>
      </c>
      <c r="E53" s="133" t="s">
        <v>1463</v>
      </c>
      <c r="F53" s="82" t="s">
        <v>24</v>
      </c>
      <c r="G53" s="82" t="s">
        <v>25</v>
      </c>
      <c r="H53" s="84">
        <v>42</v>
      </c>
      <c r="I53" s="84">
        <v>1</v>
      </c>
      <c r="J53" s="84">
        <v>1</v>
      </c>
      <c r="K53" s="136">
        <f t="shared" si="3"/>
        <v>1</v>
      </c>
      <c r="L53" s="133" t="s">
        <v>3511</v>
      </c>
      <c r="M53" s="162"/>
      <c r="N53" s="162"/>
      <c r="O53" s="163"/>
      <c r="P53" s="164"/>
      <c r="Q53" s="165"/>
      <c r="R53" s="137">
        <f t="shared" si="4"/>
        <v>1</v>
      </c>
      <c r="S53" s="170"/>
      <c r="T53" s="176" t="str">
        <f t="shared" si="5"/>
        <v/>
      </c>
      <c r="U53" s="94">
        <v>2</v>
      </c>
      <c r="V53" s="84">
        <v>310</v>
      </c>
      <c r="W53" s="85">
        <v>10</v>
      </c>
      <c r="X53" s="94">
        <f t="shared" si="6"/>
        <v>260</v>
      </c>
      <c r="Y53" s="85" t="str">
        <f t="shared" si="7"/>
        <v/>
      </c>
      <c r="Z53" s="94">
        <f t="shared" si="8"/>
        <v>7280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51</v>
      </c>
      <c r="B54" s="134">
        <v>2</v>
      </c>
      <c r="C54" s="209" t="s">
        <v>1456</v>
      </c>
      <c r="D54" s="135">
        <v>2500</v>
      </c>
      <c r="E54" s="133" t="s">
        <v>1461</v>
      </c>
      <c r="F54" s="82" t="s">
        <v>414</v>
      </c>
      <c r="G54" s="82" t="s">
        <v>69</v>
      </c>
      <c r="H54" s="84">
        <v>18</v>
      </c>
      <c r="I54" s="84">
        <v>4</v>
      </c>
      <c r="J54" s="84">
        <v>1</v>
      </c>
      <c r="K54" s="136">
        <f t="shared" si="3"/>
        <v>4</v>
      </c>
      <c r="L54" s="133" t="s">
        <v>3511</v>
      </c>
      <c r="M54" s="162"/>
      <c r="N54" s="162"/>
      <c r="O54" s="163"/>
      <c r="P54" s="164"/>
      <c r="Q54" s="165"/>
      <c r="R54" s="137">
        <f t="shared" si="4"/>
        <v>4</v>
      </c>
      <c r="S54" s="170"/>
      <c r="T54" s="176" t="str">
        <f t="shared" si="5"/>
        <v/>
      </c>
      <c r="U54" s="94">
        <v>8</v>
      </c>
      <c r="V54" s="84">
        <v>310</v>
      </c>
      <c r="W54" s="85">
        <v>10</v>
      </c>
      <c r="X54" s="94">
        <f t="shared" si="6"/>
        <v>1785</v>
      </c>
      <c r="Y54" s="85" t="str">
        <f t="shared" si="7"/>
        <v/>
      </c>
      <c r="Z54" s="94">
        <f t="shared" si="8"/>
        <v>49980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52</v>
      </c>
      <c r="B55" s="134">
        <v>2</v>
      </c>
      <c r="C55" s="209" t="s">
        <v>1456</v>
      </c>
      <c r="D55" s="135">
        <v>2500</v>
      </c>
      <c r="E55" s="133" t="s">
        <v>1464</v>
      </c>
      <c r="F55" s="82" t="s">
        <v>483</v>
      </c>
      <c r="G55" s="82" t="s">
        <v>1472</v>
      </c>
      <c r="H55" s="84" t="s">
        <v>46</v>
      </c>
      <c r="I55" s="84">
        <v>2</v>
      </c>
      <c r="J55" s="84">
        <v>1</v>
      </c>
      <c r="K55" s="136">
        <f t="shared" si="3"/>
        <v>2</v>
      </c>
      <c r="L55" s="133" t="s">
        <v>3511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 t="s">
        <v>213</v>
      </c>
      <c r="V55" s="84" t="s">
        <v>213</v>
      </c>
      <c r="W55" s="85" t="s">
        <v>213</v>
      </c>
      <c r="X55" s="94" t="str">
        <f t="shared" si="6"/>
        <v>-</v>
      </c>
      <c r="Y55" s="85" t="str">
        <f t="shared" si="7"/>
        <v/>
      </c>
      <c r="Z55" s="94" t="str">
        <f t="shared" si="8"/>
        <v>-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53</v>
      </c>
      <c r="B56" s="134">
        <v>2</v>
      </c>
      <c r="C56" s="209" t="s">
        <v>1456</v>
      </c>
      <c r="D56" s="135">
        <v>2500</v>
      </c>
      <c r="E56" s="133" t="s">
        <v>1465</v>
      </c>
      <c r="F56" s="82" t="s">
        <v>478</v>
      </c>
      <c r="G56" s="82" t="s">
        <v>479</v>
      </c>
      <c r="H56" s="84">
        <v>22</v>
      </c>
      <c r="I56" s="84">
        <v>1</v>
      </c>
      <c r="J56" s="84">
        <v>1</v>
      </c>
      <c r="K56" s="136">
        <f t="shared" si="3"/>
        <v>1</v>
      </c>
      <c r="L56" s="133" t="s">
        <v>3511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24</v>
      </c>
      <c r="V56" s="84">
        <v>365</v>
      </c>
      <c r="W56" s="85">
        <v>10</v>
      </c>
      <c r="X56" s="94">
        <f t="shared" si="6"/>
        <v>1927</v>
      </c>
      <c r="Y56" s="85" t="str">
        <f t="shared" si="7"/>
        <v/>
      </c>
      <c r="Z56" s="94">
        <f t="shared" si="8"/>
        <v>53956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54</v>
      </c>
      <c r="B57" s="134">
        <v>2</v>
      </c>
      <c r="C57" s="209" t="s">
        <v>1448</v>
      </c>
      <c r="D57" s="135">
        <v>2500</v>
      </c>
      <c r="E57" s="133" t="s">
        <v>1467</v>
      </c>
      <c r="F57" s="82" t="s">
        <v>504</v>
      </c>
      <c r="G57" s="82" t="s">
        <v>75</v>
      </c>
      <c r="H57" s="84">
        <v>13</v>
      </c>
      <c r="I57" s="84">
        <v>1</v>
      </c>
      <c r="J57" s="84">
        <v>1</v>
      </c>
      <c r="K57" s="136">
        <f t="shared" si="3"/>
        <v>1</v>
      </c>
      <c r="L57" s="133" t="s">
        <v>3511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8</v>
      </c>
      <c r="V57" s="84">
        <v>310</v>
      </c>
      <c r="W57" s="85">
        <v>10</v>
      </c>
      <c r="X57" s="94">
        <f t="shared" si="6"/>
        <v>322</v>
      </c>
      <c r="Y57" s="85" t="str">
        <f t="shared" si="7"/>
        <v/>
      </c>
      <c r="Z57" s="94">
        <f t="shared" si="8"/>
        <v>9016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/>
      <c r="B58" s="134"/>
      <c r="C58" s="134"/>
      <c r="D58" s="135"/>
      <c r="E58" s="133"/>
      <c r="F58" s="82"/>
      <c r="G58" s="82"/>
      <c r="H58" s="84"/>
      <c r="I58" s="84"/>
      <c r="J58" s="84"/>
      <c r="K58" s="136"/>
      <c r="L58" s="133"/>
      <c r="M58" s="173"/>
      <c r="N58" s="173"/>
      <c r="O58" s="134"/>
      <c r="P58" s="174"/>
      <c r="Q58" s="175"/>
      <c r="R58" s="137"/>
      <c r="S58" s="176"/>
      <c r="T58" s="176"/>
      <c r="U58" s="94"/>
      <c r="V58" s="84"/>
      <c r="W58" s="85"/>
      <c r="X58" s="94"/>
      <c r="Y58" s="85"/>
      <c r="Z58" s="94"/>
      <c r="AA58" s="85"/>
      <c r="AB58" s="94"/>
      <c r="AC58" s="95"/>
      <c r="AD58" s="85"/>
    </row>
    <row r="59" spans="1:30" s="110" customFormat="1" ht="24.95" customHeight="1" thickBot="1" x14ac:dyDescent="0.2">
      <c r="A59" s="97"/>
      <c r="B59" s="98"/>
      <c r="C59" s="98"/>
      <c r="D59" s="99"/>
      <c r="E59" s="97"/>
      <c r="F59" s="100"/>
      <c r="G59" s="100"/>
      <c r="H59" s="102"/>
      <c r="I59" s="102"/>
      <c r="J59" s="102"/>
      <c r="K59" s="157"/>
      <c r="L59" s="97"/>
      <c r="M59" s="104"/>
      <c r="N59" s="104"/>
      <c r="O59" s="98"/>
      <c r="P59" s="105"/>
      <c r="Q59" s="106"/>
      <c r="R59" s="158"/>
      <c r="S59" s="108"/>
      <c r="T59" s="108"/>
      <c r="U59" s="94"/>
      <c r="V59" s="84"/>
      <c r="W59" s="85"/>
      <c r="X59" s="109"/>
      <c r="Y59" s="103"/>
      <c r="Z59" s="109"/>
      <c r="AA59" s="103"/>
      <c r="AB59" s="109"/>
      <c r="AC59" s="159"/>
      <c r="AD59" s="103"/>
    </row>
    <row r="60" spans="1:30" ht="24.95" customHeight="1" thickBot="1" x14ac:dyDescent="0.2">
      <c r="M60" s="46"/>
      <c r="N60" s="46"/>
      <c r="O60" s="46"/>
      <c r="P60" s="46"/>
      <c r="Q60" s="46"/>
      <c r="R60" s="111"/>
      <c r="S60" s="251" t="s">
        <v>40</v>
      </c>
      <c r="T60" s="181" t="str">
        <f>IF(SUBTOTAL(9,T5:T59)=0,"",SUBTOTAL(9,T5:T59))</f>
        <v/>
      </c>
      <c r="U60" s="190"/>
      <c r="V60" s="191"/>
      <c r="W60" s="192"/>
      <c r="X60" s="182">
        <f t="shared" ref="X60:AD60" si="13">IF(SUBTOTAL(9,X5:X59)=0,"",SUBTOTAL(9,X5:X59))</f>
        <v>275246</v>
      </c>
      <c r="Y60" s="184" t="str">
        <f t="shared" si="13"/>
        <v/>
      </c>
      <c r="Z60" s="182">
        <f t="shared" si="13"/>
        <v>7706888</v>
      </c>
      <c r="AA60" s="184" t="str">
        <f t="shared" si="13"/>
        <v/>
      </c>
      <c r="AB60" s="182" t="str">
        <f t="shared" si="13"/>
        <v/>
      </c>
      <c r="AC60" s="185" t="str">
        <f t="shared" si="13"/>
        <v/>
      </c>
      <c r="AD60" s="186" t="str">
        <f t="shared" si="13"/>
        <v/>
      </c>
    </row>
    <row r="61" spans="1:30" ht="24.95" customHeight="1" thickBot="1" x14ac:dyDescent="0.2">
      <c r="S61" s="262" t="s">
        <v>3544</v>
      </c>
      <c r="T61" s="264"/>
    </row>
    <row r="62" spans="1:30" ht="24.95" customHeight="1" thickTop="1" thickBot="1" x14ac:dyDescent="0.2">
      <c r="S62" s="265" t="s">
        <v>3545</v>
      </c>
      <c r="T62" s="268" t="str">
        <f>IF(T60="","",T60+T61)</f>
        <v/>
      </c>
    </row>
    <row r="63" spans="1:30" ht="24.95" customHeight="1" thickTop="1" x14ac:dyDescent="0.15"/>
  </sheetData>
  <sheetProtection algorithmName="SHA-512" hashValue="DWC9gUd59dBfdAy2+JYrhPnaKwBiprUwjrwdKR/Fkz/jWC1GcH6e0JbzTiOsV8UiS9rvTUnI11ianeD5ZtQgbg==" saltValue="qWu3AUN0K/RP3RfgCqFG9w==" spinCount="100000" sheet="1" objects="1" scenarios="1" autoFilter="0"/>
  <autoFilter ref="A4:AD1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57">
    <cfRule type="containsBlanks" dxfId="259" priority="6" stopIfTrue="1">
      <formula>LEN(TRIM(M5))=0</formula>
    </cfRule>
  </conditionalFormatting>
  <conditionalFormatting sqref="S5">
    <cfRule type="containsBlanks" dxfId="258" priority="3">
      <formula>LEN(TRIM(S5))=0</formula>
    </cfRule>
  </conditionalFormatting>
  <conditionalFormatting sqref="S60 S6:S57">
    <cfRule type="containsBlanks" dxfId="257" priority="2">
      <formula>LEN(TRIM(S6))=0</formula>
    </cfRule>
  </conditionalFormatting>
  <conditionalFormatting sqref="T61">
    <cfRule type="containsBlanks" dxfId="256" priority="1">
      <formula>LEN(TRIM(T61))=0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F064D-5765-4F0B-9B8A-13F40940A6A7}">
  <sheetPr>
    <pageSetUpPr fitToPage="1"/>
  </sheetPr>
  <dimension ref="A1:AD39"/>
  <sheetViews>
    <sheetView showGridLines="0" zoomScale="85" zoomScaleNormal="85" zoomScaleSheetLayoutView="100" workbookViewId="0">
      <pane xSplit="11" ySplit="4" topLeftCell="N18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53</v>
      </c>
      <c r="D1" s="41" t="s">
        <v>1</v>
      </c>
      <c r="E1" s="42" t="s">
        <v>1476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1477</v>
      </c>
      <c r="D5" s="66" t="s">
        <v>1505</v>
      </c>
      <c r="E5" s="64" t="s">
        <v>502</v>
      </c>
      <c r="F5" s="82" t="s">
        <v>179</v>
      </c>
      <c r="G5" s="82" t="s">
        <v>75</v>
      </c>
      <c r="H5" s="84">
        <v>60</v>
      </c>
      <c r="I5" s="84">
        <v>3</v>
      </c>
      <c r="J5" s="84">
        <v>1</v>
      </c>
      <c r="K5" s="136">
        <f>+I5*J5</f>
        <v>3</v>
      </c>
      <c r="L5" s="64" t="s">
        <v>3512</v>
      </c>
      <c r="M5" s="162"/>
      <c r="N5" s="162"/>
      <c r="O5" s="163"/>
      <c r="P5" s="164"/>
      <c r="Q5" s="165"/>
      <c r="R5" s="137">
        <f>+I5</f>
        <v>3</v>
      </c>
      <c r="S5" s="5"/>
      <c r="T5" s="246" t="str">
        <f>IFERROR(IF(S5="","",R5*S5),"-")</f>
        <v/>
      </c>
      <c r="U5" s="73">
        <v>8</v>
      </c>
      <c r="V5" s="74">
        <v>310</v>
      </c>
      <c r="W5" s="75">
        <v>10</v>
      </c>
      <c r="X5" s="73">
        <f>IFERROR(IF(H5="","",ROUNDDOWN(H5/1000*K5*U5*V5*W5,0)),"-")</f>
        <v>4464</v>
      </c>
      <c r="Y5" s="75" t="str">
        <f>IFERROR(IF(Q5="","",ROUNDDOWN(Q5/1000*R5*U5*V5*W5,0)),"-")</f>
        <v/>
      </c>
      <c r="Z5" s="73">
        <f>IFERROR(IF(H5="","",ROUNDDOWN(X5*$V$2,0)),"-")</f>
        <v>124992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1477</v>
      </c>
      <c r="D6" s="80">
        <v>2400</v>
      </c>
      <c r="E6" s="78" t="s">
        <v>1486</v>
      </c>
      <c r="F6" s="82" t="s">
        <v>478</v>
      </c>
      <c r="G6" s="82" t="s">
        <v>479</v>
      </c>
      <c r="H6" s="84">
        <v>22</v>
      </c>
      <c r="I6" s="84">
        <v>1</v>
      </c>
      <c r="J6" s="84">
        <v>1</v>
      </c>
      <c r="K6" s="136">
        <f t="shared" ref="K6" si="3">+I6*J6</f>
        <v>1</v>
      </c>
      <c r="L6" s="78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24</v>
      </c>
      <c r="V6" s="84">
        <v>365</v>
      </c>
      <c r="W6" s="85">
        <v>10</v>
      </c>
      <c r="X6" s="94">
        <f>IFERROR(IF(H6="","",ROUNDDOWN(H6/1000*K6*U6*V6*W6,0)),"-")</f>
        <v>1927</v>
      </c>
      <c r="Y6" s="85" t="str">
        <f>IFERROR(IF(Q6="","",ROUNDDOWN(Q6/1000*R6*U6*V6*W6,0)),"-")</f>
        <v/>
      </c>
      <c r="Z6" s="94">
        <f>IFERROR(IF(H6="","",ROUNDDOWN(X6*$V$2,0)),"-")</f>
        <v>53956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208" t="s">
        <v>347</v>
      </c>
      <c r="D7" s="135" t="s">
        <v>1506</v>
      </c>
      <c r="E7" s="133" t="s">
        <v>749</v>
      </c>
      <c r="F7" s="82" t="s">
        <v>1496</v>
      </c>
      <c r="G7" s="82" t="s">
        <v>1495</v>
      </c>
      <c r="H7" s="84">
        <v>30</v>
      </c>
      <c r="I7" s="84">
        <v>1</v>
      </c>
      <c r="J7" s="84">
        <v>9</v>
      </c>
      <c r="K7" s="136">
        <f>+I7*J7</f>
        <v>9</v>
      </c>
      <c r="L7" s="133" t="s">
        <v>3517</v>
      </c>
      <c r="M7" s="162"/>
      <c r="N7" s="162"/>
      <c r="O7" s="163"/>
      <c r="P7" s="164"/>
      <c r="Q7" s="165"/>
      <c r="R7" s="137">
        <f t="shared" ref="R7:R33" si="4">+I7</f>
        <v>1</v>
      </c>
      <c r="S7" s="170"/>
      <c r="T7" s="176" t="str">
        <f t="shared" ref="T7:T33" si="5">IFERROR(IF(S7="","",R7*S7),"-")</f>
        <v/>
      </c>
      <c r="U7" s="94">
        <v>8</v>
      </c>
      <c r="V7" s="84">
        <v>310</v>
      </c>
      <c r="W7" s="85">
        <v>10</v>
      </c>
      <c r="X7" s="94">
        <f t="shared" ref="X7:X33" si="6">IFERROR(IF(H7="","",ROUNDDOWN(H7/1000*K7*U7*V7*W7,0)),"-")</f>
        <v>6696</v>
      </c>
      <c r="Y7" s="85" t="str">
        <f t="shared" ref="Y7:Y33" si="7">IFERROR(IF(Q7="","",ROUNDDOWN(Q7/1000*R7*U7*V7*W7,0)),"-")</f>
        <v/>
      </c>
      <c r="Z7" s="94">
        <f t="shared" ref="Z7:Z33" si="8">IFERROR(IF(H7="","",ROUNDDOWN(X7*$V$2,0)),"-")</f>
        <v>187488</v>
      </c>
      <c r="AA7" s="85" t="str">
        <f t="shared" ref="AA7:AA33" si="9">IFERROR(IF(Q7="","",ROUNDDOWN(Y7*$V$2,0)),"-")</f>
        <v/>
      </c>
      <c r="AB7" s="94" t="str">
        <f t="shared" ref="AB7:AB33" si="10">IFERROR(IF(Q7="","",ROUNDDOWN(X7-Y7,0)),"-")</f>
        <v/>
      </c>
      <c r="AC7" s="95" t="str">
        <f t="shared" ref="AC7:AC32" si="11">IFERROR(IF(Q7="","",ROUNDDOWN(Z7-AA7,0)),"-")</f>
        <v/>
      </c>
      <c r="AD7" s="178" t="str">
        <f t="shared" ref="AD7:AD33" si="12">IFERROR(IF(Q7="","",ROUNDDOWN(AB7*$AD$2,2)),"-")</f>
        <v/>
      </c>
    </row>
    <row r="8" spans="1:30" s="110" customFormat="1" ht="24.95" customHeight="1" x14ac:dyDescent="0.15">
      <c r="A8" s="78">
        <v>4</v>
      </c>
      <c r="B8" s="79">
        <v>1</v>
      </c>
      <c r="C8" s="208" t="s">
        <v>347</v>
      </c>
      <c r="D8" s="135">
        <v>2400</v>
      </c>
      <c r="E8" s="133" t="s">
        <v>490</v>
      </c>
      <c r="F8" s="82" t="s">
        <v>478</v>
      </c>
      <c r="G8" s="82" t="s">
        <v>479</v>
      </c>
      <c r="H8" s="84">
        <v>22</v>
      </c>
      <c r="I8" s="84">
        <v>1</v>
      </c>
      <c r="J8" s="84">
        <v>1</v>
      </c>
      <c r="K8" s="136">
        <f t="shared" ref="K8:K33" si="13">+I8*J8</f>
        <v>1</v>
      </c>
      <c r="L8" s="133" t="s">
        <v>3511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24</v>
      </c>
      <c r="V8" s="84">
        <v>365</v>
      </c>
      <c r="W8" s="85">
        <v>10</v>
      </c>
      <c r="X8" s="94">
        <f t="shared" si="6"/>
        <v>1927</v>
      </c>
      <c r="Y8" s="85" t="str">
        <f t="shared" si="7"/>
        <v/>
      </c>
      <c r="Z8" s="94">
        <f t="shared" si="8"/>
        <v>53956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208" t="s">
        <v>347</v>
      </c>
      <c r="D9" s="135" t="s">
        <v>1506</v>
      </c>
      <c r="E9" s="133" t="s">
        <v>757</v>
      </c>
      <c r="F9" s="82" t="s">
        <v>414</v>
      </c>
      <c r="G9" s="82" t="s">
        <v>69</v>
      </c>
      <c r="H9" s="84">
        <v>18</v>
      </c>
      <c r="I9" s="84">
        <v>3</v>
      </c>
      <c r="J9" s="84">
        <v>1</v>
      </c>
      <c r="K9" s="136">
        <f t="shared" si="13"/>
        <v>3</v>
      </c>
      <c r="L9" s="133" t="s">
        <v>3511</v>
      </c>
      <c r="M9" s="162"/>
      <c r="N9" s="162"/>
      <c r="O9" s="163"/>
      <c r="P9" s="164"/>
      <c r="Q9" s="165"/>
      <c r="R9" s="137">
        <f t="shared" si="4"/>
        <v>3</v>
      </c>
      <c r="S9" s="170"/>
      <c r="T9" s="176" t="str">
        <f t="shared" si="5"/>
        <v/>
      </c>
      <c r="U9" s="94">
        <v>8</v>
      </c>
      <c r="V9" s="84">
        <v>310</v>
      </c>
      <c r="W9" s="85">
        <v>10</v>
      </c>
      <c r="X9" s="94">
        <f t="shared" si="6"/>
        <v>1339</v>
      </c>
      <c r="Y9" s="85" t="str">
        <f t="shared" si="7"/>
        <v/>
      </c>
      <c r="Z9" s="94">
        <f t="shared" si="8"/>
        <v>37492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79">
        <v>1</v>
      </c>
      <c r="C10" s="208" t="s">
        <v>360</v>
      </c>
      <c r="D10" s="135">
        <v>2700</v>
      </c>
      <c r="E10" s="133" t="s">
        <v>737</v>
      </c>
      <c r="F10" s="82" t="s">
        <v>36</v>
      </c>
      <c r="G10" s="82" t="s">
        <v>142</v>
      </c>
      <c r="H10" s="84">
        <v>42</v>
      </c>
      <c r="I10" s="84">
        <v>2</v>
      </c>
      <c r="J10" s="84">
        <v>2</v>
      </c>
      <c r="K10" s="136">
        <f t="shared" si="13"/>
        <v>4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4166</v>
      </c>
      <c r="Y10" s="85" t="str">
        <f t="shared" si="7"/>
        <v/>
      </c>
      <c r="Z10" s="94">
        <f t="shared" si="8"/>
        <v>116648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208" t="s">
        <v>1478</v>
      </c>
      <c r="D11" s="135">
        <v>3280</v>
      </c>
      <c r="E11" s="133" t="s">
        <v>737</v>
      </c>
      <c r="F11" s="82" t="s">
        <v>36</v>
      </c>
      <c r="G11" s="82" t="s">
        <v>1487</v>
      </c>
      <c r="H11" s="84">
        <v>42</v>
      </c>
      <c r="I11" s="84">
        <v>1</v>
      </c>
      <c r="J11" s="84">
        <v>2</v>
      </c>
      <c r="K11" s="136">
        <f>+I11*J11</f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310</v>
      </c>
      <c r="W11" s="85">
        <v>10</v>
      </c>
      <c r="X11" s="94">
        <f t="shared" si="6"/>
        <v>520</v>
      </c>
      <c r="Y11" s="85" t="str">
        <f t="shared" si="7"/>
        <v/>
      </c>
      <c r="Z11" s="94">
        <f t="shared" si="8"/>
        <v>14560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79">
        <v>1</v>
      </c>
      <c r="C12" s="208" t="s">
        <v>421</v>
      </c>
      <c r="D12" s="135">
        <v>2700</v>
      </c>
      <c r="E12" s="133" t="s">
        <v>741</v>
      </c>
      <c r="F12" s="82" t="s">
        <v>1491</v>
      </c>
      <c r="G12" s="82" t="s">
        <v>1488</v>
      </c>
      <c r="H12" s="84">
        <v>42</v>
      </c>
      <c r="I12" s="84">
        <v>12</v>
      </c>
      <c r="J12" s="84">
        <v>2</v>
      </c>
      <c r="K12" s="136">
        <f>+I12*J12</f>
        <v>24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12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24998</v>
      </c>
      <c r="Y12" s="85" t="str">
        <f t="shared" si="7"/>
        <v/>
      </c>
      <c r="Z12" s="94">
        <f t="shared" si="8"/>
        <v>699944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208" t="s">
        <v>421</v>
      </c>
      <c r="D13" s="135">
        <v>2700</v>
      </c>
      <c r="E13" s="133" t="s">
        <v>738</v>
      </c>
      <c r="F13" s="82" t="s">
        <v>1489</v>
      </c>
      <c r="G13" s="82" t="s">
        <v>1490</v>
      </c>
      <c r="H13" s="84">
        <v>42</v>
      </c>
      <c r="I13" s="84">
        <v>1</v>
      </c>
      <c r="J13" s="84">
        <v>1</v>
      </c>
      <c r="K13" s="136">
        <f>+I13*J13</f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8</v>
      </c>
      <c r="V13" s="84">
        <v>310</v>
      </c>
      <c r="W13" s="85">
        <v>10</v>
      </c>
      <c r="X13" s="94">
        <f t="shared" si="6"/>
        <v>1041</v>
      </c>
      <c r="Y13" s="85" t="str">
        <f t="shared" si="7"/>
        <v/>
      </c>
      <c r="Z13" s="94">
        <f t="shared" si="8"/>
        <v>29148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>
        <v>10</v>
      </c>
      <c r="B14" s="79">
        <v>1</v>
      </c>
      <c r="C14" s="209" t="s">
        <v>1479</v>
      </c>
      <c r="D14" s="135">
        <v>3000</v>
      </c>
      <c r="E14" s="133" t="s">
        <v>737</v>
      </c>
      <c r="F14" s="82" t="s">
        <v>1341</v>
      </c>
      <c r="G14" s="82" t="s">
        <v>142</v>
      </c>
      <c r="H14" s="84">
        <v>42</v>
      </c>
      <c r="I14" s="84">
        <v>9</v>
      </c>
      <c r="J14" s="84">
        <v>2</v>
      </c>
      <c r="K14" s="136">
        <f t="shared" si="13"/>
        <v>18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9</v>
      </c>
      <c r="S14" s="170"/>
      <c r="T14" s="176" t="str">
        <f t="shared" si="5"/>
        <v/>
      </c>
      <c r="U14" s="94">
        <v>8</v>
      </c>
      <c r="V14" s="84">
        <v>310</v>
      </c>
      <c r="W14" s="85">
        <v>10</v>
      </c>
      <c r="X14" s="94">
        <f t="shared" si="6"/>
        <v>18748</v>
      </c>
      <c r="Y14" s="85" t="str">
        <f t="shared" si="7"/>
        <v/>
      </c>
      <c r="Z14" s="94">
        <f t="shared" si="8"/>
        <v>524944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209" t="s">
        <v>1479</v>
      </c>
      <c r="D15" s="135">
        <v>3000</v>
      </c>
      <c r="E15" s="133" t="s">
        <v>516</v>
      </c>
      <c r="F15" s="82" t="s">
        <v>24</v>
      </c>
      <c r="G15" s="82" t="s">
        <v>1492</v>
      </c>
      <c r="H15" s="84">
        <v>42</v>
      </c>
      <c r="I15" s="84">
        <v>2</v>
      </c>
      <c r="J15" s="84">
        <v>1</v>
      </c>
      <c r="K15" s="136">
        <f t="shared" si="1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8</v>
      </c>
      <c r="V15" s="84">
        <v>310</v>
      </c>
      <c r="W15" s="85">
        <v>10</v>
      </c>
      <c r="X15" s="94">
        <f t="shared" si="6"/>
        <v>2083</v>
      </c>
      <c r="Y15" s="85" t="str">
        <f t="shared" si="7"/>
        <v/>
      </c>
      <c r="Z15" s="94">
        <f t="shared" si="8"/>
        <v>58324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78">
        <v>12</v>
      </c>
      <c r="B16" s="79">
        <v>1</v>
      </c>
      <c r="C16" s="208" t="s">
        <v>1480</v>
      </c>
      <c r="D16" s="135">
        <v>2850</v>
      </c>
      <c r="E16" s="133" t="s">
        <v>487</v>
      </c>
      <c r="F16" s="82" t="s">
        <v>24</v>
      </c>
      <c r="G16" s="82" t="s">
        <v>49</v>
      </c>
      <c r="H16" s="84">
        <v>42</v>
      </c>
      <c r="I16" s="84">
        <v>2</v>
      </c>
      <c r="J16" s="84">
        <v>1</v>
      </c>
      <c r="K16" s="136">
        <f t="shared" si="13"/>
        <v>2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2</v>
      </c>
      <c r="S16" s="170"/>
      <c r="T16" s="176" t="str">
        <f t="shared" si="5"/>
        <v/>
      </c>
      <c r="U16" s="94">
        <v>2</v>
      </c>
      <c r="V16" s="84">
        <v>310</v>
      </c>
      <c r="W16" s="85">
        <v>10</v>
      </c>
      <c r="X16" s="94">
        <f t="shared" si="6"/>
        <v>520</v>
      </c>
      <c r="Y16" s="85" t="str">
        <f t="shared" si="7"/>
        <v/>
      </c>
      <c r="Z16" s="94">
        <f t="shared" si="8"/>
        <v>14560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208" t="s">
        <v>1481</v>
      </c>
      <c r="D17" s="135">
        <v>2700</v>
      </c>
      <c r="E17" s="133" t="s">
        <v>752</v>
      </c>
      <c r="F17" s="82" t="s">
        <v>179</v>
      </c>
      <c r="G17" s="82" t="s">
        <v>75</v>
      </c>
      <c r="H17" s="84">
        <v>60</v>
      </c>
      <c r="I17" s="84">
        <v>4</v>
      </c>
      <c r="J17" s="84">
        <v>1</v>
      </c>
      <c r="K17" s="136">
        <f t="shared" si="13"/>
        <v>4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4</v>
      </c>
      <c r="S17" s="170"/>
      <c r="T17" s="176" t="str">
        <f t="shared" si="5"/>
        <v/>
      </c>
      <c r="U17" s="94">
        <v>8</v>
      </c>
      <c r="V17" s="84">
        <v>310</v>
      </c>
      <c r="W17" s="85">
        <v>10</v>
      </c>
      <c r="X17" s="94">
        <f t="shared" si="6"/>
        <v>5952</v>
      </c>
      <c r="Y17" s="85" t="str">
        <f t="shared" si="7"/>
        <v/>
      </c>
      <c r="Z17" s="94">
        <f t="shared" si="8"/>
        <v>166656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78">
        <v>14</v>
      </c>
      <c r="B18" s="79">
        <v>1</v>
      </c>
      <c r="C18" s="209" t="s">
        <v>1481</v>
      </c>
      <c r="D18" s="135">
        <v>2400</v>
      </c>
      <c r="E18" s="133" t="s">
        <v>1486</v>
      </c>
      <c r="F18" s="82" t="s">
        <v>478</v>
      </c>
      <c r="G18" s="82" t="s">
        <v>479</v>
      </c>
      <c r="H18" s="179">
        <v>22</v>
      </c>
      <c r="I18" s="84">
        <v>1</v>
      </c>
      <c r="J18" s="84">
        <v>1</v>
      </c>
      <c r="K18" s="136">
        <f t="shared" si="1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24</v>
      </c>
      <c r="V18" s="84">
        <v>365</v>
      </c>
      <c r="W18" s="85">
        <v>10</v>
      </c>
      <c r="X18" s="94">
        <f t="shared" si="6"/>
        <v>1927</v>
      </c>
      <c r="Y18" s="85" t="str">
        <f t="shared" si="7"/>
        <v/>
      </c>
      <c r="Z18" s="94">
        <f t="shared" si="8"/>
        <v>53956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209" t="s">
        <v>1482</v>
      </c>
      <c r="D19" s="135">
        <v>2500</v>
      </c>
      <c r="E19" s="133" t="s">
        <v>487</v>
      </c>
      <c r="F19" s="82" t="s">
        <v>24</v>
      </c>
      <c r="G19" s="82" t="s">
        <v>49</v>
      </c>
      <c r="H19" s="84">
        <v>42</v>
      </c>
      <c r="I19" s="84">
        <v>2</v>
      </c>
      <c r="J19" s="84">
        <v>1</v>
      </c>
      <c r="K19" s="136">
        <f t="shared" si="1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2</v>
      </c>
      <c r="V19" s="84">
        <v>310</v>
      </c>
      <c r="W19" s="85">
        <v>10</v>
      </c>
      <c r="X19" s="94">
        <f t="shared" si="6"/>
        <v>520</v>
      </c>
      <c r="Y19" s="85" t="str">
        <f t="shared" si="7"/>
        <v/>
      </c>
      <c r="Z19" s="94">
        <f t="shared" si="8"/>
        <v>14560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78">
        <v>16</v>
      </c>
      <c r="B20" s="79">
        <v>1</v>
      </c>
      <c r="C20" s="209" t="s">
        <v>1482</v>
      </c>
      <c r="D20" s="135">
        <v>2500</v>
      </c>
      <c r="E20" s="133" t="s">
        <v>755</v>
      </c>
      <c r="F20" s="82" t="s">
        <v>586</v>
      </c>
      <c r="G20" s="82" t="s">
        <v>1494</v>
      </c>
      <c r="H20" s="84">
        <v>10</v>
      </c>
      <c r="I20" s="84">
        <v>2</v>
      </c>
      <c r="J20" s="84">
        <v>1</v>
      </c>
      <c r="K20" s="136">
        <f t="shared" si="1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2</v>
      </c>
      <c r="V20" s="84">
        <v>310</v>
      </c>
      <c r="W20" s="85">
        <v>10</v>
      </c>
      <c r="X20" s="94">
        <f t="shared" si="6"/>
        <v>124</v>
      </c>
      <c r="Y20" s="85" t="str">
        <f t="shared" si="7"/>
        <v/>
      </c>
      <c r="Z20" s="94">
        <f t="shared" si="8"/>
        <v>3472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209" t="s">
        <v>1483</v>
      </c>
      <c r="D21" s="135">
        <v>2500</v>
      </c>
      <c r="E21" s="133" t="s">
        <v>487</v>
      </c>
      <c r="F21" s="82" t="s">
        <v>24</v>
      </c>
      <c r="G21" s="82" t="s">
        <v>49</v>
      </c>
      <c r="H21" s="84">
        <v>42</v>
      </c>
      <c r="I21" s="84">
        <v>2</v>
      </c>
      <c r="J21" s="84">
        <v>1</v>
      </c>
      <c r="K21" s="136">
        <f t="shared" si="13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2</v>
      </c>
      <c r="V21" s="84">
        <v>310</v>
      </c>
      <c r="W21" s="85">
        <v>10</v>
      </c>
      <c r="X21" s="94">
        <f t="shared" si="6"/>
        <v>520</v>
      </c>
      <c r="Y21" s="85" t="str">
        <f t="shared" si="7"/>
        <v/>
      </c>
      <c r="Z21" s="94">
        <f t="shared" si="8"/>
        <v>14560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78">
        <v>18</v>
      </c>
      <c r="B22" s="79">
        <v>1</v>
      </c>
      <c r="C22" s="209" t="s">
        <v>1483</v>
      </c>
      <c r="D22" s="135">
        <v>2500</v>
      </c>
      <c r="E22" s="133" t="s">
        <v>518</v>
      </c>
      <c r="F22" s="82" t="s">
        <v>586</v>
      </c>
      <c r="G22" s="82" t="s">
        <v>1494</v>
      </c>
      <c r="H22" s="84">
        <v>10</v>
      </c>
      <c r="I22" s="84">
        <v>2</v>
      </c>
      <c r="J22" s="84">
        <v>1</v>
      </c>
      <c r="K22" s="136">
        <f t="shared" si="13"/>
        <v>2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2</v>
      </c>
      <c r="V22" s="84">
        <v>310</v>
      </c>
      <c r="W22" s="85">
        <v>10</v>
      </c>
      <c r="X22" s="94">
        <f t="shared" si="6"/>
        <v>124</v>
      </c>
      <c r="Y22" s="85" t="str">
        <f t="shared" si="7"/>
        <v/>
      </c>
      <c r="Z22" s="94">
        <f t="shared" si="8"/>
        <v>3472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209" t="s">
        <v>1493</v>
      </c>
      <c r="D23" s="135">
        <v>2500</v>
      </c>
      <c r="E23" s="133" t="s">
        <v>757</v>
      </c>
      <c r="F23" s="82" t="s">
        <v>414</v>
      </c>
      <c r="G23" s="82" t="s">
        <v>69</v>
      </c>
      <c r="H23" s="84">
        <v>18</v>
      </c>
      <c r="I23" s="84">
        <v>2</v>
      </c>
      <c r="J23" s="84">
        <v>1</v>
      </c>
      <c r="K23" s="136">
        <f t="shared" si="13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8</v>
      </c>
      <c r="V23" s="84">
        <v>310</v>
      </c>
      <c r="W23" s="85">
        <v>10</v>
      </c>
      <c r="X23" s="94">
        <f t="shared" si="6"/>
        <v>892</v>
      </c>
      <c r="Y23" s="85" t="str">
        <f t="shared" si="7"/>
        <v/>
      </c>
      <c r="Z23" s="94">
        <f t="shared" si="8"/>
        <v>24976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78">
        <v>20</v>
      </c>
      <c r="B24" s="79">
        <v>1</v>
      </c>
      <c r="C24" s="209" t="s">
        <v>383</v>
      </c>
      <c r="D24" s="135">
        <v>2500</v>
      </c>
      <c r="E24" s="133" t="s">
        <v>490</v>
      </c>
      <c r="F24" s="82" t="s">
        <v>113</v>
      </c>
      <c r="G24" s="82" t="s">
        <v>1498</v>
      </c>
      <c r="H24" s="84">
        <v>22</v>
      </c>
      <c r="I24" s="84">
        <v>1</v>
      </c>
      <c r="J24" s="84">
        <v>1</v>
      </c>
      <c r="K24" s="136">
        <f t="shared" si="1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310</v>
      </c>
      <c r="W24" s="85">
        <v>10</v>
      </c>
      <c r="X24" s="94">
        <f t="shared" si="6"/>
        <v>136</v>
      </c>
      <c r="Y24" s="85" t="str">
        <f t="shared" si="7"/>
        <v/>
      </c>
      <c r="Z24" s="94">
        <f t="shared" si="8"/>
        <v>3808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209" t="s">
        <v>383</v>
      </c>
      <c r="D25" s="135">
        <v>2500</v>
      </c>
      <c r="E25" s="133" t="s">
        <v>1497</v>
      </c>
      <c r="F25" s="82" t="s">
        <v>113</v>
      </c>
      <c r="G25" s="82" t="s">
        <v>585</v>
      </c>
      <c r="H25" s="84">
        <v>22</v>
      </c>
      <c r="I25" s="84">
        <v>1</v>
      </c>
      <c r="J25" s="84">
        <v>1</v>
      </c>
      <c r="K25" s="136">
        <f t="shared" si="1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310</v>
      </c>
      <c r="W25" s="85">
        <v>10</v>
      </c>
      <c r="X25" s="94">
        <f t="shared" si="6"/>
        <v>136</v>
      </c>
      <c r="Y25" s="85" t="str">
        <f t="shared" si="7"/>
        <v/>
      </c>
      <c r="Z25" s="94">
        <f t="shared" si="8"/>
        <v>3808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78">
        <v>22</v>
      </c>
      <c r="B26" s="79">
        <v>1</v>
      </c>
      <c r="C26" s="209" t="s">
        <v>1484</v>
      </c>
      <c r="D26" s="135">
        <v>6900</v>
      </c>
      <c r="E26" s="133" t="s">
        <v>534</v>
      </c>
      <c r="F26" s="82" t="s">
        <v>1003</v>
      </c>
      <c r="G26" s="82" t="s">
        <v>1499</v>
      </c>
      <c r="H26" s="84">
        <v>400</v>
      </c>
      <c r="I26" s="84">
        <v>12</v>
      </c>
      <c r="J26" s="84">
        <v>1</v>
      </c>
      <c r="K26" s="136">
        <f t="shared" si="13"/>
        <v>12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12</v>
      </c>
      <c r="S26" s="170"/>
      <c r="T26" s="176" t="str">
        <f t="shared" si="5"/>
        <v/>
      </c>
      <c r="U26" s="94">
        <v>8</v>
      </c>
      <c r="V26" s="84">
        <v>310</v>
      </c>
      <c r="W26" s="85">
        <v>10</v>
      </c>
      <c r="X26" s="94">
        <f t="shared" si="6"/>
        <v>119040</v>
      </c>
      <c r="Y26" s="85" t="str">
        <f t="shared" si="7"/>
        <v/>
      </c>
      <c r="Z26" s="94">
        <f t="shared" si="8"/>
        <v>3333120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209" t="s">
        <v>1484</v>
      </c>
      <c r="D27" s="135">
        <v>3000</v>
      </c>
      <c r="E27" s="133" t="s">
        <v>1500</v>
      </c>
      <c r="F27" s="82" t="s">
        <v>113</v>
      </c>
      <c r="G27" s="82" t="s">
        <v>1501</v>
      </c>
      <c r="H27" s="84">
        <v>22</v>
      </c>
      <c r="I27" s="84">
        <v>4</v>
      </c>
      <c r="J27" s="84">
        <v>1</v>
      </c>
      <c r="K27" s="136">
        <f t="shared" si="13"/>
        <v>4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4</v>
      </c>
      <c r="S27" s="170"/>
      <c r="T27" s="176" t="str">
        <f t="shared" si="5"/>
        <v/>
      </c>
      <c r="U27" s="94">
        <v>8</v>
      </c>
      <c r="V27" s="84">
        <v>310</v>
      </c>
      <c r="W27" s="85">
        <v>10</v>
      </c>
      <c r="X27" s="94">
        <f t="shared" si="6"/>
        <v>2182</v>
      </c>
      <c r="Y27" s="85" t="str">
        <f t="shared" si="7"/>
        <v/>
      </c>
      <c r="Z27" s="94">
        <f t="shared" si="8"/>
        <v>61096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78">
        <v>24</v>
      </c>
      <c r="B28" s="79">
        <v>1</v>
      </c>
      <c r="C28" s="209" t="s">
        <v>1484</v>
      </c>
      <c r="D28" s="135">
        <v>2400</v>
      </c>
      <c r="E28" s="133" t="s">
        <v>1502</v>
      </c>
      <c r="F28" s="82" t="s">
        <v>478</v>
      </c>
      <c r="G28" s="82" t="s">
        <v>479</v>
      </c>
      <c r="H28" s="84">
        <v>22</v>
      </c>
      <c r="I28" s="84">
        <v>4</v>
      </c>
      <c r="J28" s="84">
        <v>1</v>
      </c>
      <c r="K28" s="136">
        <f t="shared" si="13"/>
        <v>4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4</v>
      </c>
      <c r="S28" s="170"/>
      <c r="T28" s="176" t="str">
        <f t="shared" si="5"/>
        <v/>
      </c>
      <c r="U28" s="94">
        <v>24</v>
      </c>
      <c r="V28" s="84">
        <v>365</v>
      </c>
      <c r="W28" s="85">
        <v>10</v>
      </c>
      <c r="X28" s="94">
        <f t="shared" si="6"/>
        <v>7708</v>
      </c>
      <c r="Y28" s="85" t="str">
        <f t="shared" si="7"/>
        <v/>
      </c>
      <c r="Z28" s="94">
        <f t="shared" si="8"/>
        <v>215824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209" t="s">
        <v>1485</v>
      </c>
      <c r="D29" s="135">
        <v>5000</v>
      </c>
      <c r="E29" s="133" t="s">
        <v>740</v>
      </c>
      <c r="F29" s="82" t="s">
        <v>1341</v>
      </c>
      <c r="G29" s="82" t="s">
        <v>37</v>
      </c>
      <c r="H29" s="84">
        <v>42</v>
      </c>
      <c r="I29" s="84">
        <v>8</v>
      </c>
      <c r="J29" s="84">
        <v>2</v>
      </c>
      <c r="K29" s="136">
        <f t="shared" si="13"/>
        <v>16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8</v>
      </c>
      <c r="S29" s="170"/>
      <c r="T29" s="176" t="str">
        <f t="shared" si="5"/>
        <v/>
      </c>
      <c r="U29" s="94">
        <v>8</v>
      </c>
      <c r="V29" s="84">
        <v>310</v>
      </c>
      <c r="W29" s="85">
        <v>10</v>
      </c>
      <c r="X29" s="94">
        <f t="shared" si="6"/>
        <v>16665</v>
      </c>
      <c r="Y29" s="85" t="str">
        <f t="shared" si="7"/>
        <v/>
      </c>
      <c r="Z29" s="94">
        <f t="shared" si="8"/>
        <v>466620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78">
        <v>26</v>
      </c>
      <c r="B30" s="79">
        <v>1</v>
      </c>
      <c r="C30" s="209" t="s">
        <v>1485</v>
      </c>
      <c r="D30" s="135">
        <v>5000</v>
      </c>
      <c r="E30" s="133" t="s">
        <v>758</v>
      </c>
      <c r="F30" s="82" t="s">
        <v>1503</v>
      </c>
      <c r="G30" s="82" t="s">
        <v>353</v>
      </c>
      <c r="H30" s="84">
        <v>85</v>
      </c>
      <c r="I30" s="84">
        <v>9</v>
      </c>
      <c r="J30" s="84">
        <v>1</v>
      </c>
      <c r="K30" s="136">
        <f t="shared" si="13"/>
        <v>9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9</v>
      </c>
      <c r="S30" s="170"/>
      <c r="T30" s="176" t="str">
        <f t="shared" si="5"/>
        <v/>
      </c>
      <c r="U30" s="94">
        <v>8</v>
      </c>
      <c r="V30" s="84">
        <v>310</v>
      </c>
      <c r="W30" s="85">
        <v>10</v>
      </c>
      <c r="X30" s="94">
        <f t="shared" si="6"/>
        <v>18972</v>
      </c>
      <c r="Y30" s="85" t="str">
        <f t="shared" si="7"/>
        <v/>
      </c>
      <c r="Z30" s="94">
        <f t="shared" si="8"/>
        <v>531216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209" t="s">
        <v>1504</v>
      </c>
      <c r="D31" s="135">
        <v>2700</v>
      </c>
      <c r="E31" s="133" t="s">
        <v>487</v>
      </c>
      <c r="F31" s="82" t="s">
        <v>24</v>
      </c>
      <c r="G31" s="82" t="s">
        <v>49</v>
      </c>
      <c r="H31" s="84">
        <v>42</v>
      </c>
      <c r="I31" s="84">
        <v>2</v>
      </c>
      <c r="J31" s="84">
        <v>1</v>
      </c>
      <c r="K31" s="136">
        <f t="shared" si="1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2</v>
      </c>
      <c r="V31" s="84">
        <v>310</v>
      </c>
      <c r="W31" s="85">
        <v>10</v>
      </c>
      <c r="X31" s="94">
        <f t="shared" si="6"/>
        <v>520</v>
      </c>
      <c r="Y31" s="85" t="str">
        <f t="shared" si="7"/>
        <v/>
      </c>
      <c r="Z31" s="94">
        <f t="shared" si="8"/>
        <v>14560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78">
        <v>28</v>
      </c>
      <c r="B32" s="79">
        <v>1</v>
      </c>
      <c r="C32" s="209" t="s">
        <v>1385</v>
      </c>
      <c r="D32" s="135">
        <v>2700</v>
      </c>
      <c r="E32" s="133" t="s">
        <v>760</v>
      </c>
      <c r="F32" s="82" t="s">
        <v>504</v>
      </c>
      <c r="G32" s="82" t="s">
        <v>75</v>
      </c>
      <c r="H32" s="84">
        <v>13</v>
      </c>
      <c r="I32" s="84">
        <v>7</v>
      </c>
      <c r="J32" s="84">
        <v>1</v>
      </c>
      <c r="K32" s="136">
        <f t="shared" si="13"/>
        <v>7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7</v>
      </c>
      <c r="S32" s="170"/>
      <c r="T32" s="176" t="str">
        <f t="shared" si="5"/>
        <v/>
      </c>
      <c r="U32" s="94">
        <v>8</v>
      </c>
      <c r="V32" s="84">
        <v>310</v>
      </c>
      <c r="W32" s="85">
        <v>10</v>
      </c>
      <c r="X32" s="94">
        <f t="shared" si="6"/>
        <v>2256</v>
      </c>
      <c r="Y32" s="85" t="str">
        <f t="shared" si="7"/>
        <v/>
      </c>
      <c r="Z32" s="94">
        <f t="shared" si="8"/>
        <v>63168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209" t="s">
        <v>1385</v>
      </c>
      <c r="D33" s="135">
        <v>2700</v>
      </c>
      <c r="E33" s="133" t="s">
        <v>768</v>
      </c>
      <c r="F33" s="82" t="s">
        <v>576</v>
      </c>
      <c r="G33" s="82" t="s">
        <v>75</v>
      </c>
      <c r="H33" s="84">
        <v>30</v>
      </c>
      <c r="I33" s="84">
        <v>2</v>
      </c>
      <c r="J33" s="84">
        <v>1</v>
      </c>
      <c r="K33" s="136">
        <f t="shared" si="13"/>
        <v>2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8</v>
      </c>
      <c r="V33" s="84">
        <v>310</v>
      </c>
      <c r="W33" s="85">
        <v>10</v>
      </c>
      <c r="X33" s="94">
        <f t="shared" si="6"/>
        <v>1488</v>
      </c>
      <c r="Y33" s="85" t="str">
        <f t="shared" si="7"/>
        <v/>
      </c>
      <c r="Z33" s="94">
        <f t="shared" si="8"/>
        <v>41664</v>
      </c>
      <c r="AA33" s="85" t="str">
        <f t="shared" si="9"/>
        <v/>
      </c>
      <c r="AB33" s="94" t="str">
        <f t="shared" si="10"/>
        <v/>
      </c>
      <c r="AC33" s="95" t="str">
        <f>IFERROR(IF(Q33="","",ROUNDDOWN(Z33-AA33,0)),"-")</f>
        <v/>
      </c>
      <c r="AD33" s="178" t="str">
        <f t="shared" si="12"/>
        <v/>
      </c>
    </row>
    <row r="34" spans="1:30" s="110" customFormat="1" ht="24.95" customHeight="1" x14ac:dyDescent="0.15">
      <c r="A34" s="133"/>
      <c r="B34" s="134"/>
      <c r="C34" s="209"/>
      <c r="D34" s="135"/>
      <c r="E34" s="133"/>
      <c r="F34" s="82"/>
      <c r="G34" s="82"/>
      <c r="H34" s="84"/>
      <c r="I34" s="84"/>
      <c r="J34" s="84"/>
      <c r="K34" s="136"/>
      <c r="L34" s="133"/>
      <c r="M34" s="173"/>
      <c r="N34" s="173"/>
      <c r="O34" s="134"/>
      <c r="P34" s="174"/>
      <c r="Q34" s="175"/>
      <c r="R34" s="137"/>
      <c r="S34" s="176"/>
      <c r="T34" s="176"/>
      <c r="U34" s="94"/>
      <c r="V34" s="84"/>
      <c r="W34" s="85"/>
      <c r="X34" s="94"/>
      <c r="Y34" s="85"/>
      <c r="Z34" s="94"/>
      <c r="AA34" s="85"/>
      <c r="AB34" s="94"/>
      <c r="AC34" s="95"/>
      <c r="AD34" s="85"/>
    </row>
    <row r="35" spans="1:30" s="110" customFormat="1" ht="24.95" customHeight="1" thickBot="1" x14ac:dyDescent="0.2">
      <c r="A35" s="97"/>
      <c r="B35" s="98"/>
      <c r="C35" s="98"/>
      <c r="D35" s="99"/>
      <c r="E35" s="97"/>
      <c r="F35" s="100"/>
      <c r="G35" s="100"/>
      <c r="H35" s="102"/>
      <c r="I35" s="102"/>
      <c r="J35" s="102"/>
      <c r="K35" s="157"/>
      <c r="L35" s="97"/>
      <c r="M35" s="104"/>
      <c r="N35" s="104"/>
      <c r="O35" s="98"/>
      <c r="P35" s="105"/>
      <c r="Q35" s="106"/>
      <c r="R35" s="158"/>
      <c r="S35" s="108"/>
      <c r="T35" s="108"/>
      <c r="U35" s="94"/>
      <c r="V35" s="84"/>
      <c r="W35" s="85"/>
      <c r="X35" s="109"/>
      <c r="Y35" s="103"/>
      <c r="Z35" s="109"/>
      <c r="AA35" s="103"/>
      <c r="AB35" s="109"/>
      <c r="AC35" s="159"/>
      <c r="AD35" s="103"/>
    </row>
    <row r="36" spans="1:30" ht="24.95" customHeight="1" thickBot="1" x14ac:dyDescent="0.2">
      <c r="M36" s="46"/>
      <c r="N36" s="46"/>
      <c r="O36" s="46"/>
      <c r="P36" s="46"/>
      <c r="Q36" s="46"/>
      <c r="R36" s="111"/>
      <c r="S36" s="251" t="s">
        <v>40</v>
      </c>
      <c r="T36" s="181" t="str">
        <f>IF(SUBTOTAL(9,T5:T35)=0,"",SUBTOTAL(9,T5:T35))</f>
        <v/>
      </c>
      <c r="U36" s="190"/>
      <c r="V36" s="191"/>
      <c r="W36" s="192"/>
      <c r="X36" s="182">
        <f t="shared" ref="X36:AD36" si="14">IF(SUBTOTAL(9,X5:X35)=0,"",SUBTOTAL(9,X5:X35))</f>
        <v>247591</v>
      </c>
      <c r="Y36" s="184" t="str">
        <f t="shared" si="14"/>
        <v/>
      </c>
      <c r="Z36" s="182">
        <f t="shared" si="14"/>
        <v>6932548</v>
      </c>
      <c r="AA36" s="184" t="str">
        <f t="shared" si="14"/>
        <v/>
      </c>
      <c r="AB36" s="182" t="str">
        <f t="shared" si="14"/>
        <v/>
      </c>
      <c r="AC36" s="183" t="str">
        <f t="shared" si="14"/>
        <v/>
      </c>
      <c r="AD36" s="186" t="str">
        <f t="shared" si="14"/>
        <v/>
      </c>
    </row>
    <row r="37" spans="1:30" ht="24.95" customHeight="1" thickBot="1" x14ac:dyDescent="0.2">
      <c r="S37" s="262" t="s">
        <v>3544</v>
      </c>
      <c r="T37" s="264"/>
    </row>
    <row r="38" spans="1:30" ht="24.95" customHeight="1" thickTop="1" thickBot="1" x14ac:dyDescent="0.2">
      <c r="S38" s="265" t="s">
        <v>3545</v>
      </c>
      <c r="T38" s="268" t="str">
        <f>IF(T36="","",T36+T37)</f>
        <v/>
      </c>
    </row>
    <row r="39" spans="1:30" ht="24.95" customHeight="1" thickTop="1" x14ac:dyDescent="0.15"/>
  </sheetData>
  <sheetProtection algorithmName="SHA-512" hashValue="nL/BYRlt/OOmqSNqqATrmsvUaor506sCSU9j3lQjziFBhS6I66UwyJeBgjrZsUWj/D3Aa3AUtdsFljl1W6CEhA==" saltValue="lfoweITB8jNJMX93bk9QLA==" spinCount="100000" sheet="1" objects="1" scenarios="1" autoFilter="0"/>
  <autoFilter ref="A4:AD2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3">
    <cfRule type="containsBlanks" dxfId="255" priority="6" stopIfTrue="1">
      <formula>LEN(TRIM(M5))=0</formula>
    </cfRule>
  </conditionalFormatting>
  <conditionalFormatting sqref="S5">
    <cfRule type="containsBlanks" dxfId="254" priority="3">
      <formula>LEN(TRIM(S5))=0</formula>
    </cfRule>
  </conditionalFormatting>
  <conditionalFormatting sqref="S36 S6:S33">
    <cfRule type="containsBlanks" dxfId="253" priority="2">
      <formula>LEN(TRIM(S6))=0</formula>
    </cfRule>
  </conditionalFormatting>
  <conditionalFormatting sqref="T37">
    <cfRule type="containsBlanks" dxfId="252" priority="1">
      <formula>LEN(TRIM(T37))=0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755CF-DFF1-42D2-9909-DEF73EBAC188}">
  <sheetPr>
    <pageSetUpPr fitToPage="1"/>
  </sheetPr>
  <dimension ref="A1:AD43"/>
  <sheetViews>
    <sheetView showGridLines="0" zoomScale="85" zoomScaleNormal="85" zoomScaleSheetLayoutView="100" workbookViewId="0">
      <pane xSplit="11" ySplit="4" topLeftCell="P2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54</v>
      </c>
      <c r="D1" s="41" t="s">
        <v>1</v>
      </c>
      <c r="E1" s="42" t="s">
        <v>1507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18" t="s">
        <v>3458</v>
      </c>
      <c r="D5" s="66">
        <v>2850</v>
      </c>
      <c r="E5" s="134" t="s">
        <v>3472</v>
      </c>
      <c r="F5" s="174" t="s">
        <v>179</v>
      </c>
      <c r="G5" s="87" t="s">
        <v>69</v>
      </c>
      <c r="H5" s="87">
        <v>60</v>
      </c>
      <c r="I5" s="219">
        <v>5</v>
      </c>
      <c r="J5" s="219">
        <v>1</v>
      </c>
      <c r="K5" s="136">
        <f>+I5*J5</f>
        <v>5</v>
      </c>
      <c r="L5" s="64" t="s">
        <v>3512</v>
      </c>
      <c r="M5" s="162"/>
      <c r="N5" s="162"/>
      <c r="O5" s="163"/>
      <c r="P5" s="164"/>
      <c r="Q5" s="165"/>
      <c r="R5" s="137">
        <f>+I5</f>
        <v>5</v>
      </c>
      <c r="S5" s="5"/>
      <c r="T5" s="246" t="str">
        <f>IFERROR(IF(S5="","",R5*S5),"-")</f>
        <v/>
      </c>
      <c r="U5" s="73">
        <v>8</v>
      </c>
      <c r="V5" s="74">
        <v>310</v>
      </c>
      <c r="W5" s="75">
        <v>10</v>
      </c>
      <c r="X5" s="73">
        <f>IFERROR(IF(H5="","",ROUNDDOWN(H5/1000*K5*U5*V5*W5,0)),"-")</f>
        <v>7440</v>
      </c>
      <c r="Y5" s="75" t="str">
        <f>IFERROR(IF(Q5="","",ROUNDDOWN(Q5/1000*R5*U5*V5*W5,0)),"-")</f>
        <v/>
      </c>
      <c r="Z5" s="73">
        <f>IFERROR(IF(H5="","",ROUNDDOWN(X5*$V$2,0)),"-")</f>
        <v>208320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18" t="s">
        <v>3458</v>
      </c>
      <c r="D6" s="80">
        <v>2850</v>
      </c>
      <c r="E6" s="218" t="s">
        <v>3473</v>
      </c>
      <c r="F6" s="174" t="s">
        <v>542</v>
      </c>
      <c r="G6" s="87" t="s">
        <v>3518</v>
      </c>
      <c r="H6" s="87">
        <v>22</v>
      </c>
      <c r="I6" s="219">
        <v>2</v>
      </c>
      <c r="J6" s="219">
        <v>5</v>
      </c>
      <c r="K6" s="136">
        <f t="shared" ref="K6" si="3">+I6*J6</f>
        <v>10</v>
      </c>
      <c r="L6" s="78" t="s">
        <v>3513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8</v>
      </c>
      <c r="V6" s="84">
        <v>310</v>
      </c>
      <c r="W6" s="85">
        <v>10</v>
      </c>
      <c r="X6" s="94">
        <f>IFERROR(IF(H6="","",ROUNDDOWN(H6/1000*K6*U6*V6*W6,0)),"-")</f>
        <v>5456</v>
      </c>
      <c r="Y6" s="85" t="str">
        <f>IFERROR(IF(Q6="","",ROUNDDOWN(Q6/1000*R6*U6*V6*W6,0)),"-")</f>
        <v/>
      </c>
      <c r="Z6" s="94">
        <f>IFERROR(IF(H6="","",ROUNDDOWN(X6*$V$2,0)),"-")</f>
        <v>152768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218" t="s">
        <v>3458</v>
      </c>
      <c r="D7" s="135">
        <v>2850</v>
      </c>
      <c r="E7" s="218" t="s">
        <v>3474</v>
      </c>
      <c r="F7" s="174" t="s">
        <v>483</v>
      </c>
      <c r="G7" s="87" t="s">
        <v>45</v>
      </c>
      <c r="H7" s="87" t="s">
        <v>46</v>
      </c>
      <c r="I7" s="219">
        <v>1</v>
      </c>
      <c r="J7" s="219">
        <v>1</v>
      </c>
      <c r="K7" s="136">
        <f>+I7*J7</f>
        <v>1</v>
      </c>
      <c r="L7" s="133" t="s">
        <v>3511</v>
      </c>
      <c r="M7" s="162"/>
      <c r="N7" s="162"/>
      <c r="O7" s="163"/>
      <c r="P7" s="164"/>
      <c r="Q7" s="165"/>
      <c r="R7" s="137">
        <f t="shared" ref="R7:R37" si="4">+I7</f>
        <v>1</v>
      </c>
      <c r="S7" s="170"/>
      <c r="T7" s="176" t="str">
        <f t="shared" ref="T7:T37" si="5">IFERROR(IF(S7="","",R7*S7),"-")</f>
        <v/>
      </c>
      <c r="U7" s="94" t="s">
        <v>213</v>
      </c>
      <c r="V7" s="84" t="s">
        <v>213</v>
      </c>
      <c r="W7" s="85" t="s">
        <v>213</v>
      </c>
      <c r="X7" s="94" t="str">
        <f t="shared" ref="X7:X37" si="6">IFERROR(IF(H7="","",ROUNDDOWN(H7/1000*K7*U7*V7*W7,0)),"-")</f>
        <v>-</v>
      </c>
      <c r="Y7" s="85" t="str">
        <f t="shared" ref="Y7:Y37" si="7">IFERROR(IF(Q7="","",ROUNDDOWN(Q7/1000*R7*U7*V7*W7,0)),"-")</f>
        <v/>
      </c>
      <c r="Z7" s="94" t="str">
        <f t="shared" ref="Z7:Z37" si="8">IFERROR(IF(H7="","",ROUNDDOWN(X7*$V$2,0)),"-")</f>
        <v>-</v>
      </c>
      <c r="AA7" s="85" t="str">
        <f t="shared" ref="AA7:AA37" si="9">IFERROR(IF(Q7="","",ROUNDDOWN(Y7*$V$2,0)),"-")</f>
        <v/>
      </c>
      <c r="AB7" s="94" t="str">
        <f t="shared" ref="AB7:AB37" si="10">IFERROR(IF(Q7="","",ROUNDDOWN(X7-Y7,0)),"-")</f>
        <v/>
      </c>
      <c r="AC7" s="95" t="str">
        <f t="shared" ref="AC7:AC36" si="11">IFERROR(IF(Q7="","",ROUNDDOWN(Z7-AA7,0)),"-")</f>
        <v/>
      </c>
      <c r="AD7" s="178" t="str">
        <f t="shared" ref="AD7:AD37" si="12">IFERROR(IF(Q7="","",ROUNDDOWN(AB7*$AD$2,2)),"-")</f>
        <v/>
      </c>
    </row>
    <row r="8" spans="1:30" s="110" customFormat="1" ht="24.95" customHeight="1" x14ac:dyDescent="0.15">
      <c r="A8" s="78">
        <v>4</v>
      </c>
      <c r="B8" s="79">
        <v>1</v>
      </c>
      <c r="C8" s="218" t="s">
        <v>3459</v>
      </c>
      <c r="D8" s="135" t="s">
        <v>3497</v>
      </c>
      <c r="E8" s="218" t="s">
        <v>3475</v>
      </c>
      <c r="F8" s="174" t="s">
        <v>179</v>
      </c>
      <c r="G8" s="87" t="s">
        <v>3490</v>
      </c>
      <c r="H8" s="87">
        <v>60</v>
      </c>
      <c r="I8" s="219">
        <v>8</v>
      </c>
      <c r="J8" s="219">
        <v>1</v>
      </c>
      <c r="K8" s="136">
        <f t="shared" ref="K8:K37" si="13">+I8*J8</f>
        <v>8</v>
      </c>
      <c r="L8" s="133" t="s">
        <v>3511</v>
      </c>
      <c r="M8" s="162"/>
      <c r="N8" s="162"/>
      <c r="O8" s="163"/>
      <c r="P8" s="164"/>
      <c r="Q8" s="165"/>
      <c r="R8" s="137">
        <f t="shared" si="4"/>
        <v>8</v>
      </c>
      <c r="S8" s="170"/>
      <c r="T8" s="176" t="str">
        <f t="shared" si="5"/>
        <v/>
      </c>
      <c r="U8" s="94">
        <v>8</v>
      </c>
      <c r="V8" s="84">
        <v>310</v>
      </c>
      <c r="W8" s="85">
        <v>10</v>
      </c>
      <c r="X8" s="94">
        <f t="shared" si="6"/>
        <v>11904</v>
      </c>
      <c r="Y8" s="85" t="str">
        <f t="shared" si="7"/>
        <v/>
      </c>
      <c r="Z8" s="94">
        <f t="shared" si="8"/>
        <v>333312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218" t="s">
        <v>3459</v>
      </c>
      <c r="D9" s="135" t="s">
        <v>3497</v>
      </c>
      <c r="E9" s="218" t="s">
        <v>3474</v>
      </c>
      <c r="F9" s="174" t="s">
        <v>483</v>
      </c>
      <c r="G9" s="87" t="s">
        <v>45</v>
      </c>
      <c r="H9" s="87" t="s">
        <v>46</v>
      </c>
      <c r="I9" s="219">
        <v>1</v>
      </c>
      <c r="J9" s="219">
        <v>1</v>
      </c>
      <c r="K9" s="136">
        <f t="shared" si="1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 t="s">
        <v>213</v>
      </c>
      <c r="V9" s="84" t="s">
        <v>213</v>
      </c>
      <c r="W9" s="85" t="s">
        <v>213</v>
      </c>
      <c r="X9" s="94" t="str">
        <f t="shared" si="6"/>
        <v>-</v>
      </c>
      <c r="Y9" s="85" t="str">
        <f t="shared" si="7"/>
        <v/>
      </c>
      <c r="Z9" s="94" t="str">
        <f t="shared" si="8"/>
        <v>-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79">
        <v>1</v>
      </c>
      <c r="C10" s="218" t="s">
        <v>3459</v>
      </c>
      <c r="D10" s="135" t="s">
        <v>3497</v>
      </c>
      <c r="E10" s="218" t="s">
        <v>3476</v>
      </c>
      <c r="F10" s="174" t="s">
        <v>478</v>
      </c>
      <c r="G10" s="87" t="s">
        <v>479</v>
      </c>
      <c r="H10" s="87">
        <v>22</v>
      </c>
      <c r="I10" s="219">
        <v>1</v>
      </c>
      <c r="J10" s="219">
        <v>1</v>
      </c>
      <c r="K10" s="136">
        <f t="shared" si="1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8</v>
      </c>
      <c r="V10" s="84">
        <v>310</v>
      </c>
      <c r="W10" s="85">
        <v>10</v>
      </c>
      <c r="X10" s="94">
        <f t="shared" si="6"/>
        <v>545</v>
      </c>
      <c r="Y10" s="85" t="str">
        <f t="shared" si="7"/>
        <v/>
      </c>
      <c r="Z10" s="94">
        <f t="shared" si="8"/>
        <v>15260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218" t="s">
        <v>3459</v>
      </c>
      <c r="D11" s="135" t="s">
        <v>3497</v>
      </c>
      <c r="E11" s="218" t="s">
        <v>3477</v>
      </c>
      <c r="F11" s="174" t="s">
        <v>478</v>
      </c>
      <c r="G11" s="87" t="s">
        <v>479</v>
      </c>
      <c r="H11" s="87">
        <v>22</v>
      </c>
      <c r="I11" s="219">
        <v>1</v>
      </c>
      <c r="J11" s="220">
        <v>1</v>
      </c>
      <c r="K11" s="136">
        <f>+I11*J11</f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8</v>
      </c>
      <c r="V11" s="84">
        <v>310</v>
      </c>
      <c r="W11" s="85">
        <v>10</v>
      </c>
      <c r="X11" s="94">
        <f t="shared" si="6"/>
        <v>545</v>
      </c>
      <c r="Y11" s="85" t="str">
        <f t="shared" si="7"/>
        <v/>
      </c>
      <c r="Z11" s="94">
        <f t="shared" si="8"/>
        <v>15260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79">
        <v>1</v>
      </c>
      <c r="C12" s="221" t="s">
        <v>3460</v>
      </c>
      <c r="D12" s="135">
        <v>2850</v>
      </c>
      <c r="E12" s="218" t="s">
        <v>3478</v>
      </c>
      <c r="F12" s="174" t="s">
        <v>711</v>
      </c>
      <c r="G12" s="87" t="s">
        <v>712</v>
      </c>
      <c r="H12" s="87">
        <v>34</v>
      </c>
      <c r="I12" s="219">
        <v>2</v>
      </c>
      <c r="J12" s="219">
        <v>1</v>
      </c>
      <c r="K12" s="136">
        <f>+I12*J12</f>
        <v>2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8</v>
      </c>
      <c r="V12" s="84">
        <v>310</v>
      </c>
      <c r="W12" s="85">
        <v>10</v>
      </c>
      <c r="X12" s="94">
        <f t="shared" si="6"/>
        <v>1686</v>
      </c>
      <c r="Y12" s="85" t="str">
        <f t="shared" si="7"/>
        <v/>
      </c>
      <c r="Z12" s="94">
        <f t="shared" si="8"/>
        <v>47208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221" t="s">
        <v>3461</v>
      </c>
      <c r="D13" s="135">
        <v>2950</v>
      </c>
      <c r="E13" s="218" t="s">
        <v>3479</v>
      </c>
      <c r="F13" s="174" t="s">
        <v>3491</v>
      </c>
      <c r="G13" s="87" t="s">
        <v>3492</v>
      </c>
      <c r="H13" s="87">
        <v>32</v>
      </c>
      <c r="I13" s="219">
        <v>3</v>
      </c>
      <c r="J13" s="219">
        <v>2</v>
      </c>
      <c r="K13" s="136">
        <f>+I13*J13</f>
        <v>6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3</v>
      </c>
      <c r="S13" s="170"/>
      <c r="T13" s="176" t="str">
        <f t="shared" si="5"/>
        <v/>
      </c>
      <c r="U13" s="94">
        <v>8</v>
      </c>
      <c r="V13" s="84">
        <v>310</v>
      </c>
      <c r="W13" s="85">
        <v>10</v>
      </c>
      <c r="X13" s="94">
        <f t="shared" si="6"/>
        <v>4761</v>
      </c>
      <c r="Y13" s="85" t="str">
        <f t="shared" si="7"/>
        <v/>
      </c>
      <c r="Z13" s="94">
        <f t="shared" si="8"/>
        <v>133308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>
        <v>10</v>
      </c>
      <c r="B14" s="79">
        <v>1</v>
      </c>
      <c r="C14" s="221" t="s">
        <v>3462</v>
      </c>
      <c r="D14" s="135">
        <v>2950</v>
      </c>
      <c r="E14" s="218" t="s">
        <v>3480</v>
      </c>
      <c r="F14" s="174" t="s">
        <v>179</v>
      </c>
      <c r="G14" s="87" t="s">
        <v>69</v>
      </c>
      <c r="H14" s="87">
        <v>60</v>
      </c>
      <c r="I14" s="219">
        <v>3</v>
      </c>
      <c r="J14" s="219">
        <v>1</v>
      </c>
      <c r="K14" s="136">
        <f t="shared" si="13"/>
        <v>3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3</v>
      </c>
      <c r="S14" s="170"/>
      <c r="T14" s="176" t="str">
        <f t="shared" si="5"/>
        <v/>
      </c>
      <c r="U14" s="94">
        <v>8</v>
      </c>
      <c r="V14" s="84">
        <v>310</v>
      </c>
      <c r="W14" s="85">
        <v>10</v>
      </c>
      <c r="X14" s="94">
        <f t="shared" si="6"/>
        <v>4464</v>
      </c>
      <c r="Y14" s="85" t="str">
        <f t="shared" si="7"/>
        <v/>
      </c>
      <c r="Z14" s="94">
        <f t="shared" si="8"/>
        <v>124992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221" t="s">
        <v>1445</v>
      </c>
      <c r="D15" s="135">
        <v>2950</v>
      </c>
      <c r="E15" s="218" t="s">
        <v>3481</v>
      </c>
      <c r="F15" s="174" t="s">
        <v>179</v>
      </c>
      <c r="G15" s="87" t="s">
        <v>3490</v>
      </c>
      <c r="H15" s="87">
        <v>60</v>
      </c>
      <c r="I15" s="219">
        <v>3</v>
      </c>
      <c r="J15" s="219">
        <v>1</v>
      </c>
      <c r="K15" s="136">
        <f t="shared" si="13"/>
        <v>3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3</v>
      </c>
      <c r="S15" s="170"/>
      <c r="T15" s="176" t="str">
        <f t="shared" si="5"/>
        <v/>
      </c>
      <c r="U15" s="94">
        <v>8</v>
      </c>
      <c r="V15" s="84">
        <v>310</v>
      </c>
      <c r="W15" s="85">
        <v>10</v>
      </c>
      <c r="X15" s="94">
        <f t="shared" si="6"/>
        <v>4464</v>
      </c>
      <c r="Y15" s="85" t="str">
        <f t="shared" si="7"/>
        <v/>
      </c>
      <c r="Z15" s="94">
        <f t="shared" si="8"/>
        <v>124992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78">
        <v>12</v>
      </c>
      <c r="B16" s="79">
        <v>1</v>
      </c>
      <c r="C16" s="221" t="s">
        <v>1445</v>
      </c>
      <c r="D16" s="135">
        <v>2950</v>
      </c>
      <c r="E16" s="218" t="s">
        <v>3476</v>
      </c>
      <c r="F16" s="174" t="s">
        <v>478</v>
      </c>
      <c r="G16" s="87" t="s">
        <v>479</v>
      </c>
      <c r="H16" s="87">
        <v>22</v>
      </c>
      <c r="I16" s="219">
        <v>1</v>
      </c>
      <c r="J16" s="219">
        <v>1</v>
      </c>
      <c r="K16" s="136">
        <f t="shared" si="13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24</v>
      </c>
      <c r="V16" s="84">
        <v>365</v>
      </c>
      <c r="W16" s="85">
        <v>10</v>
      </c>
      <c r="X16" s="94">
        <f t="shared" si="6"/>
        <v>1927</v>
      </c>
      <c r="Y16" s="85" t="str">
        <f t="shared" si="7"/>
        <v/>
      </c>
      <c r="Z16" s="94">
        <f t="shared" si="8"/>
        <v>53956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221" t="s">
        <v>3463</v>
      </c>
      <c r="D17" s="135">
        <v>2850</v>
      </c>
      <c r="E17" s="218" t="s">
        <v>3478</v>
      </c>
      <c r="F17" s="174" t="s">
        <v>711</v>
      </c>
      <c r="G17" s="87" t="s">
        <v>712</v>
      </c>
      <c r="H17" s="87">
        <v>34</v>
      </c>
      <c r="I17" s="219">
        <v>1</v>
      </c>
      <c r="J17" s="219">
        <v>1</v>
      </c>
      <c r="K17" s="136">
        <f t="shared" si="1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310</v>
      </c>
      <c r="W17" s="85">
        <v>10</v>
      </c>
      <c r="X17" s="94">
        <f t="shared" si="6"/>
        <v>843</v>
      </c>
      <c r="Y17" s="85" t="str">
        <f t="shared" si="7"/>
        <v/>
      </c>
      <c r="Z17" s="94">
        <f t="shared" si="8"/>
        <v>23604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78">
        <v>14</v>
      </c>
      <c r="B18" s="79">
        <v>1</v>
      </c>
      <c r="C18" s="221" t="s">
        <v>3463</v>
      </c>
      <c r="D18" s="135">
        <v>2850</v>
      </c>
      <c r="E18" s="218" t="s">
        <v>3482</v>
      </c>
      <c r="F18" s="174" t="s">
        <v>363</v>
      </c>
      <c r="G18" s="87" t="s">
        <v>709</v>
      </c>
      <c r="H18" s="87">
        <v>34</v>
      </c>
      <c r="I18" s="219">
        <v>2</v>
      </c>
      <c r="J18" s="219">
        <v>2</v>
      </c>
      <c r="K18" s="136">
        <f t="shared" si="13"/>
        <v>4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8</v>
      </c>
      <c r="V18" s="84">
        <v>310</v>
      </c>
      <c r="W18" s="85">
        <v>10</v>
      </c>
      <c r="X18" s="94">
        <f t="shared" si="6"/>
        <v>3372</v>
      </c>
      <c r="Y18" s="85" t="str">
        <f t="shared" si="7"/>
        <v/>
      </c>
      <c r="Z18" s="94">
        <f t="shared" si="8"/>
        <v>94416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221" t="s">
        <v>3463</v>
      </c>
      <c r="D19" s="135">
        <v>2850</v>
      </c>
      <c r="E19" s="218" t="s">
        <v>3483</v>
      </c>
      <c r="F19" s="174" t="s">
        <v>363</v>
      </c>
      <c r="G19" s="87" t="s">
        <v>3493</v>
      </c>
      <c r="H19" s="87">
        <v>34</v>
      </c>
      <c r="I19" s="219">
        <v>1</v>
      </c>
      <c r="J19" s="219">
        <v>2</v>
      </c>
      <c r="K19" s="136">
        <f t="shared" si="13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8</v>
      </c>
      <c r="V19" s="84">
        <v>310</v>
      </c>
      <c r="W19" s="85">
        <v>10</v>
      </c>
      <c r="X19" s="94">
        <f t="shared" si="6"/>
        <v>1686</v>
      </c>
      <c r="Y19" s="85" t="str">
        <f t="shared" si="7"/>
        <v/>
      </c>
      <c r="Z19" s="94">
        <f t="shared" si="8"/>
        <v>47208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78">
        <v>16</v>
      </c>
      <c r="B20" s="79">
        <v>1</v>
      </c>
      <c r="C20" s="221" t="s">
        <v>3463</v>
      </c>
      <c r="D20" s="135">
        <v>2850</v>
      </c>
      <c r="E20" s="218" t="s">
        <v>3484</v>
      </c>
      <c r="F20" s="174" t="s">
        <v>208</v>
      </c>
      <c r="G20" s="87" t="s">
        <v>75</v>
      </c>
      <c r="H20" s="87">
        <v>22</v>
      </c>
      <c r="I20" s="219">
        <v>2</v>
      </c>
      <c r="J20" s="219">
        <v>1</v>
      </c>
      <c r="K20" s="136">
        <f t="shared" si="1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8</v>
      </c>
      <c r="V20" s="84">
        <v>310</v>
      </c>
      <c r="W20" s="85">
        <v>10</v>
      </c>
      <c r="X20" s="94">
        <f t="shared" si="6"/>
        <v>1091</v>
      </c>
      <c r="Y20" s="85" t="str">
        <f t="shared" si="7"/>
        <v/>
      </c>
      <c r="Z20" s="94">
        <f t="shared" si="8"/>
        <v>30548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221" t="s">
        <v>1454</v>
      </c>
      <c r="D21" s="135">
        <v>2400</v>
      </c>
      <c r="E21" s="218" t="s">
        <v>3478</v>
      </c>
      <c r="F21" s="174" t="s">
        <v>711</v>
      </c>
      <c r="G21" s="87" t="s">
        <v>712</v>
      </c>
      <c r="H21" s="87">
        <v>34</v>
      </c>
      <c r="I21" s="219">
        <v>1</v>
      </c>
      <c r="J21" s="219">
        <v>1</v>
      </c>
      <c r="K21" s="136">
        <f t="shared" si="13"/>
        <v>1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2</v>
      </c>
      <c r="V21" s="84">
        <v>310</v>
      </c>
      <c r="W21" s="85">
        <v>10</v>
      </c>
      <c r="X21" s="94">
        <f t="shared" si="6"/>
        <v>210</v>
      </c>
      <c r="Y21" s="85" t="str">
        <f t="shared" si="7"/>
        <v/>
      </c>
      <c r="Z21" s="94">
        <f t="shared" si="8"/>
        <v>5880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78">
        <v>18</v>
      </c>
      <c r="B22" s="79">
        <v>1</v>
      </c>
      <c r="C22" s="221" t="s">
        <v>3464</v>
      </c>
      <c r="D22" s="135">
        <v>5000</v>
      </c>
      <c r="E22" s="218" t="s">
        <v>3481</v>
      </c>
      <c r="F22" s="174" t="s">
        <v>179</v>
      </c>
      <c r="G22" s="87" t="s">
        <v>3490</v>
      </c>
      <c r="H22" s="87">
        <v>60</v>
      </c>
      <c r="I22" s="219">
        <v>4</v>
      </c>
      <c r="J22" s="219">
        <v>1</v>
      </c>
      <c r="K22" s="136">
        <f t="shared" si="13"/>
        <v>4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4</v>
      </c>
      <c r="S22" s="170"/>
      <c r="T22" s="176" t="str">
        <f t="shared" si="5"/>
        <v/>
      </c>
      <c r="U22" s="94">
        <v>8</v>
      </c>
      <c r="V22" s="84">
        <v>310</v>
      </c>
      <c r="W22" s="85">
        <v>10</v>
      </c>
      <c r="X22" s="94">
        <f t="shared" si="6"/>
        <v>5952</v>
      </c>
      <c r="Y22" s="85" t="str">
        <f t="shared" si="7"/>
        <v/>
      </c>
      <c r="Z22" s="94">
        <f t="shared" si="8"/>
        <v>166656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221" t="s">
        <v>3464</v>
      </c>
      <c r="D23" s="135">
        <v>5000</v>
      </c>
      <c r="E23" s="218" t="s">
        <v>3485</v>
      </c>
      <c r="F23" s="174" t="s">
        <v>483</v>
      </c>
      <c r="G23" s="87" t="s">
        <v>45</v>
      </c>
      <c r="H23" s="87" t="s">
        <v>46</v>
      </c>
      <c r="I23" s="219">
        <v>2</v>
      </c>
      <c r="J23" s="219">
        <v>1</v>
      </c>
      <c r="K23" s="136">
        <f t="shared" si="13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 t="s">
        <v>213</v>
      </c>
      <c r="V23" s="84" t="s">
        <v>213</v>
      </c>
      <c r="W23" s="85" t="s">
        <v>213</v>
      </c>
      <c r="X23" s="94" t="str">
        <f t="shared" si="6"/>
        <v>-</v>
      </c>
      <c r="Y23" s="85" t="str">
        <f t="shared" si="7"/>
        <v/>
      </c>
      <c r="Z23" s="94" t="str">
        <f t="shared" si="8"/>
        <v>-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78">
        <v>20</v>
      </c>
      <c r="B24" s="79">
        <v>1</v>
      </c>
      <c r="C24" s="221" t="s">
        <v>3465</v>
      </c>
      <c r="D24" s="135">
        <v>2300</v>
      </c>
      <c r="E24" s="218" t="s">
        <v>3478</v>
      </c>
      <c r="F24" s="174" t="s">
        <v>711</v>
      </c>
      <c r="G24" s="87" t="s">
        <v>712</v>
      </c>
      <c r="H24" s="87">
        <v>34</v>
      </c>
      <c r="I24" s="219">
        <v>2</v>
      </c>
      <c r="J24" s="219">
        <v>1</v>
      </c>
      <c r="K24" s="136">
        <f t="shared" si="13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2</v>
      </c>
      <c r="V24" s="84">
        <v>310</v>
      </c>
      <c r="W24" s="85">
        <v>10</v>
      </c>
      <c r="X24" s="94">
        <f t="shared" si="6"/>
        <v>421</v>
      </c>
      <c r="Y24" s="85" t="str">
        <f t="shared" si="7"/>
        <v/>
      </c>
      <c r="Z24" s="94">
        <f t="shared" si="8"/>
        <v>11788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221" t="s">
        <v>3466</v>
      </c>
      <c r="D25" s="135">
        <v>2300</v>
      </c>
      <c r="E25" s="218" t="s">
        <v>3478</v>
      </c>
      <c r="F25" s="174" t="s">
        <v>711</v>
      </c>
      <c r="G25" s="87" t="s">
        <v>712</v>
      </c>
      <c r="H25" s="87">
        <v>34</v>
      </c>
      <c r="I25" s="219">
        <v>3</v>
      </c>
      <c r="J25" s="219">
        <v>1</v>
      </c>
      <c r="K25" s="136">
        <f t="shared" si="13"/>
        <v>3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3</v>
      </c>
      <c r="S25" s="170"/>
      <c r="T25" s="176" t="str">
        <f t="shared" si="5"/>
        <v/>
      </c>
      <c r="U25" s="94">
        <v>2</v>
      </c>
      <c r="V25" s="84">
        <v>310</v>
      </c>
      <c r="W25" s="85">
        <v>10</v>
      </c>
      <c r="X25" s="94">
        <f t="shared" si="6"/>
        <v>632</v>
      </c>
      <c r="Y25" s="85" t="str">
        <f t="shared" si="7"/>
        <v/>
      </c>
      <c r="Z25" s="94">
        <f t="shared" si="8"/>
        <v>17696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78">
        <v>22</v>
      </c>
      <c r="B26" s="79">
        <v>1</v>
      </c>
      <c r="C26" s="221" t="s">
        <v>3467</v>
      </c>
      <c r="D26" s="135">
        <v>2300</v>
      </c>
      <c r="E26" s="218" t="s">
        <v>3482</v>
      </c>
      <c r="F26" s="174" t="s">
        <v>363</v>
      </c>
      <c r="G26" s="87" t="s">
        <v>709</v>
      </c>
      <c r="H26" s="87">
        <v>34</v>
      </c>
      <c r="I26" s="219">
        <v>2</v>
      </c>
      <c r="J26" s="219">
        <v>2</v>
      </c>
      <c r="K26" s="136">
        <f t="shared" si="13"/>
        <v>4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2</v>
      </c>
      <c r="S26" s="170"/>
      <c r="T26" s="176" t="str">
        <f t="shared" si="5"/>
        <v/>
      </c>
      <c r="U26" s="94">
        <v>2</v>
      </c>
      <c r="V26" s="84">
        <v>310</v>
      </c>
      <c r="W26" s="85">
        <v>10</v>
      </c>
      <c r="X26" s="94">
        <f t="shared" si="6"/>
        <v>843</v>
      </c>
      <c r="Y26" s="85" t="str">
        <f t="shared" si="7"/>
        <v/>
      </c>
      <c r="Z26" s="94">
        <f t="shared" si="8"/>
        <v>23604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221" t="s">
        <v>1434</v>
      </c>
      <c r="D27" s="135">
        <v>2850</v>
      </c>
      <c r="E27" s="218" t="s">
        <v>3481</v>
      </c>
      <c r="F27" s="174" t="s">
        <v>179</v>
      </c>
      <c r="G27" s="87" t="s">
        <v>3490</v>
      </c>
      <c r="H27" s="87">
        <v>60</v>
      </c>
      <c r="I27" s="219">
        <v>3</v>
      </c>
      <c r="J27" s="219">
        <v>1</v>
      </c>
      <c r="K27" s="136">
        <f t="shared" si="13"/>
        <v>3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3</v>
      </c>
      <c r="S27" s="170"/>
      <c r="T27" s="176" t="str">
        <f t="shared" si="5"/>
        <v/>
      </c>
      <c r="U27" s="94">
        <v>8</v>
      </c>
      <c r="V27" s="84">
        <v>310</v>
      </c>
      <c r="W27" s="85">
        <v>10</v>
      </c>
      <c r="X27" s="94">
        <f t="shared" si="6"/>
        <v>4464</v>
      </c>
      <c r="Y27" s="85" t="str">
        <f t="shared" si="7"/>
        <v/>
      </c>
      <c r="Z27" s="94">
        <f t="shared" si="8"/>
        <v>124992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78">
        <v>24</v>
      </c>
      <c r="B28" s="79">
        <v>1</v>
      </c>
      <c r="C28" s="221" t="s">
        <v>1434</v>
      </c>
      <c r="D28" s="135">
        <v>2850</v>
      </c>
      <c r="E28" s="218" t="s">
        <v>3478</v>
      </c>
      <c r="F28" s="174" t="s">
        <v>711</v>
      </c>
      <c r="G28" s="87" t="s">
        <v>712</v>
      </c>
      <c r="H28" s="87">
        <v>34</v>
      </c>
      <c r="I28" s="219">
        <v>2</v>
      </c>
      <c r="J28" s="219">
        <v>1</v>
      </c>
      <c r="K28" s="136">
        <f t="shared" si="1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8</v>
      </c>
      <c r="V28" s="84">
        <v>310</v>
      </c>
      <c r="W28" s="85">
        <v>10</v>
      </c>
      <c r="X28" s="94">
        <f t="shared" si="6"/>
        <v>1686</v>
      </c>
      <c r="Y28" s="85" t="str">
        <f t="shared" si="7"/>
        <v/>
      </c>
      <c r="Z28" s="94">
        <f t="shared" si="8"/>
        <v>47208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221" t="s">
        <v>3468</v>
      </c>
      <c r="D29" s="135">
        <v>2850</v>
      </c>
      <c r="E29" s="218" t="s">
        <v>3486</v>
      </c>
      <c r="F29" s="174" t="s">
        <v>3494</v>
      </c>
      <c r="G29" s="87" t="s">
        <v>3495</v>
      </c>
      <c r="H29" s="87">
        <v>34</v>
      </c>
      <c r="I29" s="219">
        <v>4</v>
      </c>
      <c r="J29" s="219">
        <v>5</v>
      </c>
      <c r="K29" s="136">
        <f t="shared" si="13"/>
        <v>20</v>
      </c>
      <c r="L29" s="133" t="s">
        <v>3513</v>
      </c>
      <c r="M29" s="162"/>
      <c r="N29" s="162"/>
      <c r="O29" s="163"/>
      <c r="P29" s="164"/>
      <c r="Q29" s="165"/>
      <c r="R29" s="137">
        <f t="shared" si="4"/>
        <v>4</v>
      </c>
      <c r="S29" s="170"/>
      <c r="T29" s="176" t="str">
        <f t="shared" si="5"/>
        <v/>
      </c>
      <c r="U29" s="94">
        <v>8</v>
      </c>
      <c r="V29" s="84">
        <v>310</v>
      </c>
      <c r="W29" s="85">
        <v>10</v>
      </c>
      <c r="X29" s="94">
        <f t="shared" si="6"/>
        <v>16864</v>
      </c>
      <c r="Y29" s="85" t="str">
        <f t="shared" si="7"/>
        <v/>
      </c>
      <c r="Z29" s="94">
        <f t="shared" si="8"/>
        <v>472192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78">
        <v>26</v>
      </c>
      <c r="B30" s="79">
        <v>1</v>
      </c>
      <c r="C30" s="221" t="s">
        <v>3468</v>
      </c>
      <c r="D30" s="135">
        <v>2850</v>
      </c>
      <c r="E30" s="218" t="s">
        <v>3485</v>
      </c>
      <c r="F30" s="174" t="s">
        <v>483</v>
      </c>
      <c r="G30" s="87" t="s">
        <v>45</v>
      </c>
      <c r="H30" s="87" t="s">
        <v>46</v>
      </c>
      <c r="I30" s="219">
        <v>2</v>
      </c>
      <c r="J30" s="219">
        <v>1</v>
      </c>
      <c r="K30" s="136">
        <f t="shared" si="13"/>
        <v>2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 t="s">
        <v>213</v>
      </c>
      <c r="V30" s="84" t="s">
        <v>213</v>
      </c>
      <c r="W30" s="85" t="s">
        <v>213</v>
      </c>
      <c r="X30" s="94" t="str">
        <f t="shared" si="6"/>
        <v>-</v>
      </c>
      <c r="Y30" s="85" t="str">
        <f t="shared" si="7"/>
        <v/>
      </c>
      <c r="Z30" s="94" t="str">
        <f t="shared" si="8"/>
        <v>-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221" t="s">
        <v>1452</v>
      </c>
      <c r="D31" s="135">
        <v>2700</v>
      </c>
      <c r="E31" s="218" t="s">
        <v>3487</v>
      </c>
      <c r="F31" s="174" t="s">
        <v>113</v>
      </c>
      <c r="G31" s="87" t="s">
        <v>182</v>
      </c>
      <c r="H31" s="87">
        <v>22</v>
      </c>
      <c r="I31" s="219">
        <v>2</v>
      </c>
      <c r="J31" s="219">
        <v>1</v>
      </c>
      <c r="K31" s="136">
        <f t="shared" si="13"/>
        <v>2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8</v>
      </c>
      <c r="V31" s="84">
        <v>310</v>
      </c>
      <c r="W31" s="85">
        <v>10</v>
      </c>
      <c r="X31" s="94">
        <f t="shared" si="6"/>
        <v>1091</v>
      </c>
      <c r="Y31" s="85" t="str">
        <f t="shared" si="7"/>
        <v/>
      </c>
      <c r="Z31" s="94">
        <f t="shared" si="8"/>
        <v>30548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78">
        <v>28</v>
      </c>
      <c r="B32" s="79">
        <v>1</v>
      </c>
      <c r="C32" s="221" t="s">
        <v>3469</v>
      </c>
      <c r="D32" s="135">
        <v>2400</v>
      </c>
      <c r="E32" s="218" t="s">
        <v>3475</v>
      </c>
      <c r="F32" s="174" t="s">
        <v>179</v>
      </c>
      <c r="G32" s="87" t="s">
        <v>3490</v>
      </c>
      <c r="H32" s="87">
        <v>60</v>
      </c>
      <c r="I32" s="219">
        <v>1</v>
      </c>
      <c r="J32" s="219">
        <v>1</v>
      </c>
      <c r="K32" s="136">
        <f t="shared" si="13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2</v>
      </c>
      <c r="V32" s="84">
        <v>310</v>
      </c>
      <c r="W32" s="85">
        <v>10</v>
      </c>
      <c r="X32" s="94">
        <f t="shared" si="6"/>
        <v>372</v>
      </c>
      <c r="Y32" s="85" t="str">
        <f t="shared" si="7"/>
        <v/>
      </c>
      <c r="Z32" s="94">
        <f t="shared" si="8"/>
        <v>10416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221" t="s">
        <v>3470</v>
      </c>
      <c r="D33" s="135">
        <v>2400</v>
      </c>
      <c r="E33" s="218" t="s">
        <v>3478</v>
      </c>
      <c r="F33" s="174" t="s">
        <v>711</v>
      </c>
      <c r="G33" s="87" t="s">
        <v>712</v>
      </c>
      <c r="H33" s="87">
        <v>34</v>
      </c>
      <c r="I33" s="219">
        <v>1</v>
      </c>
      <c r="J33" s="219">
        <v>1</v>
      </c>
      <c r="K33" s="136">
        <f t="shared" si="13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8</v>
      </c>
      <c r="V33" s="84">
        <v>310</v>
      </c>
      <c r="W33" s="85">
        <v>10</v>
      </c>
      <c r="X33" s="94">
        <f t="shared" si="6"/>
        <v>843</v>
      </c>
      <c r="Y33" s="85" t="str">
        <f t="shared" si="7"/>
        <v/>
      </c>
      <c r="Z33" s="94">
        <f t="shared" si="8"/>
        <v>23604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78">
        <v>30</v>
      </c>
      <c r="B34" s="79">
        <v>1</v>
      </c>
      <c r="C34" s="221" t="s">
        <v>3470</v>
      </c>
      <c r="D34" s="135">
        <v>2400</v>
      </c>
      <c r="E34" s="218" t="s">
        <v>3484</v>
      </c>
      <c r="F34" s="174" t="s">
        <v>208</v>
      </c>
      <c r="G34" s="87" t="s">
        <v>75</v>
      </c>
      <c r="H34" s="87">
        <v>22</v>
      </c>
      <c r="I34" s="219">
        <v>2</v>
      </c>
      <c r="J34" s="219">
        <v>1</v>
      </c>
      <c r="K34" s="136">
        <f t="shared" si="13"/>
        <v>2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2</v>
      </c>
      <c r="S34" s="170"/>
      <c r="T34" s="176" t="str">
        <f t="shared" si="5"/>
        <v/>
      </c>
      <c r="U34" s="94">
        <v>8</v>
      </c>
      <c r="V34" s="84">
        <v>310</v>
      </c>
      <c r="W34" s="85">
        <v>10</v>
      </c>
      <c r="X34" s="94">
        <f t="shared" si="6"/>
        <v>1091</v>
      </c>
      <c r="Y34" s="85" t="str">
        <f t="shared" si="7"/>
        <v/>
      </c>
      <c r="Z34" s="94">
        <f t="shared" si="8"/>
        <v>30548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221" t="s">
        <v>3470</v>
      </c>
      <c r="D35" s="135">
        <v>2400</v>
      </c>
      <c r="E35" s="218" t="s">
        <v>3476</v>
      </c>
      <c r="F35" s="174" t="s">
        <v>478</v>
      </c>
      <c r="G35" s="87" t="s">
        <v>479</v>
      </c>
      <c r="H35" s="87">
        <v>22</v>
      </c>
      <c r="I35" s="219">
        <v>1</v>
      </c>
      <c r="J35" s="219">
        <v>1</v>
      </c>
      <c r="K35" s="136">
        <f t="shared" si="1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24</v>
      </c>
      <c r="V35" s="84">
        <v>365</v>
      </c>
      <c r="W35" s="85">
        <v>10</v>
      </c>
      <c r="X35" s="94">
        <f t="shared" si="6"/>
        <v>1927</v>
      </c>
      <c r="Y35" s="85" t="str">
        <f t="shared" si="7"/>
        <v/>
      </c>
      <c r="Z35" s="94">
        <f t="shared" si="8"/>
        <v>53956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78">
        <v>32</v>
      </c>
      <c r="B36" s="79">
        <v>1</v>
      </c>
      <c r="C36" s="221" t="s">
        <v>3471</v>
      </c>
      <c r="D36" s="135" t="s">
        <v>3497</v>
      </c>
      <c r="E36" s="218" t="s">
        <v>3488</v>
      </c>
      <c r="F36" s="174" t="s">
        <v>363</v>
      </c>
      <c r="G36" s="87" t="s">
        <v>3030</v>
      </c>
      <c r="H36" s="87">
        <v>34</v>
      </c>
      <c r="I36" s="219">
        <v>6</v>
      </c>
      <c r="J36" s="219">
        <v>2</v>
      </c>
      <c r="K36" s="136">
        <f t="shared" si="13"/>
        <v>12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6</v>
      </c>
      <c r="S36" s="170"/>
      <c r="T36" s="176" t="str">
        <f t="shared" si="5"/>
        <v/>
      </c>
      <c r="U36" s="94">
        <v>8</v>
      </c>
      <c r="V36" s="84">
        <v>310</v>
      </c>
      <c r="W36" s="85">
        <v>10</v>
      </c>
      <c r="X36" s="94">
        <f t="shared" si="6"/>
        <v>10118</v>
      </c>
      <c r="Y36" s="85" t="str">
        <f t="shared" si="7"/>
        <v/>
      </c>
      <c r="Z36" s="94">
        <f t="shared" si="8"/>
        <v>283304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221" t="s">
        <v>3471</v>
      </c>
      <c r="D37" s="135" t="s">
        <v>3497</v>
      </c>
      <c r="E37" s="218" t="s">
        <v>3489</v>
      </c>
      <c r="F37" s="174" t="s">
        <v>363</v>
      </c>
      <c r="G37" s="87" t="s">
        <v>3496</v>
      </c>
      <c r="H37" s="87">
        <v>34</v>
      </c>
      <c r="I37" s="219">
        <v>2</v>
      </c>
      <c r="J37" s="219">
        <v>2</v>
      </c>
      <c r="K37" s="136">
        <f t="shared" si="13"/>
        <v>4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8</v>
      </c>
      <c r="V37" s="84">
        <v>310</v>
      </c>
      <c r="W37" s="85">
        <v>10</v>
      </c>
      <c r="X37" s="94">
        <f t="shared" si="6"/>
        <v>3372</v>
      </c>
      <c r="Y37" s="85" t="str">
        <f t="shared" si="7"/>
        <v/>
      </c>
      <c r="Z37" s="94">
        <f t="shared" si="8"/>
        <v>94416</v>
      </c>
      <c r="AA37" s="85" t="str">
        <f t="shared" si="9"/>
        <v/>
      </c>
      <c r="AB37" s="94" t="str">
        <f t="shared" si="10"/>
        <v/>
      </c>
      <c r="AC37" s="95" t="str">
        <f>IFERROR(IF(Q37="","",ROUNDDOWN(Z37-AA37,0)),"-")</f>
        <v/>
      </c>
      <c r="AD37" s="178" t="str">
        <f t="shared" si="12"/>
        <v/>
      </c>
    </row>
    <row r="38" spans="1:30" s="110" customFormat="1" ht="24.95" customHeight="1" x14ac:dyDescent="0.15">
      <c r="A38" s="133"/>
      <c r="B38" s="134"/>
      <c r="C38" s="222"/>
      <c r="D38" s="135"/>
      <c r="E38" s="133"/>
      <c r="F38" s="82"/>
      <c r="G38" s="82"/>
      <c r="H38" s="84"/>
      <c r="I38" s="84"/>
      <c r="J38" s="84"/>
      <c r="K38" s="136"/>
      <c r="L38" s="133"/>
      <c r="M38" s="173"/>
      <c r="N38" s="173"/>
      <c r="O38" s="134"/>
      <c r="P38" s="174"/>
      <c r="Q38" s="175"/>
      <c r="R38" s="137"/>
      <c r="S38" s="176"/>
      <c r="T38" s="176"/>
      <c r="U38" s="94"/>
      <c r="V38" s="84"/>
      <c r="W38" s="85"/>
      <c r="X38" s="94"/>
      <c r="Y38" s="85"/>
      <c r="Z38" s="94"/>
      <c r="AA38" s="85"/>
      <c r="AB38" s="94"/>
      <c r="AC38" s="95"/>
      <c r="AD38" s="85"/>
    </row>
    <row r="39" spans="1:30" s="110" customFormat="1" ht="24.95" customHeight="1" thickBot="1" x14ac:dyDescent="0.2">
      <c r="A39" s="97"/>
      <c r="B39" s="98"/>
      <c r="C39" s="98"/>
      <c r="D39" s="99"/>
      <c r="E39" s="97"/>
      <c r="F39" s="100"/>
      <c r="G39" s="100"/>
      <c r="H39" s="102"/>
      <c r="I39" s="102"/>
      <c r="J39" s="102"/>
      <c r="K39" s="157"/>
      <c r="L39" s="97"/>
      <c r="M39" s="104"/>
      <c r="N39" s="104"/>
      <c r="O39" s="98"/>
      <c r="P39" s="105"/>
      <c r="Q39" s="106"/>
      <c r="R39" s="158"/>
      <c r="S39" s="108"/>
      <c r="T39" s="108"/>
      <c r="U39" s="94"/>
      <c r="V39" s="84"/>
      <c r="W39" s="85"/>
      <c r="X39" s="109"/>
      <c r="Y39" s="103"/>
      <c r="Z39" s="109"/>
      <c r="AA39" s="103"/>
      <c r="AB39" s="109"/>
      <c r="AC39" s="159"/>
      <c r="AD39" s="103"/>
    </row>
    <row r="40" spans="1:30" ht="24.95" customHeight="1" thickBot="1" x14ac:dyDescent="0.2">
      <c r="M40" s="46"/>
      <c r="N40" s="46"/>
      <c r="O40" s="46"/>
      <c r="P40" s="46"/>
      <c r="Q40" s="46"/>
      <c r="R40" s="111"/>
      <c r="S40" s="251" t="s">
        <v>40</v>
      </c>
      <c r="T40" s="181" t="str">
        <f>IF(SUBTOTAL(9,T5:T39)=0,"",SUBTOTAL(9,T5:T39))</f>
        <v/>
      </c>
      <c r="U40" s="190"/>
      <c r="V40" s="191"/>
      <c r="W40" s="192"/>
      <c r="X40" s="182">
        <f t="shared" ref="X40:AD40" si="14">IF(SUBTOTAL(9,X5:X39)=0,"",SUBTOTAL(9,X5:X39))</f>
        <v>100070</v>
      </c>
      <c r="Y40" s="184" t="str">
        <f t="shared" si="14"/>
        <v/>
      </c>
      <c r="Z40" s="182">
        <f t="shared" si="14"/>
        <v>2801960</v>
      </c>
      <c r="AA40" s="184" t="str">
        <f t="shared" si="14"/>
        <v/>
      </c>
      <c r="AB40" s="182" t="str">
        <f t="shared" si="14"/>
        <v/>
      </c>
      <c r="AC40" s="183" t="str">
        <f t="shared" si="14"/>
        <v/>
      </c>
      <c r="AD40" s="186" t="str">
        <f t="shared" si="14"/>
        <v/>
      </c>
    </row>
    <row r="41" spans="1:30" ht="24.95" customHeight="1" thickBot="1" x14ac:dyDescent="0.2">
      <c r="S41" s="262" t="s">
        <v>3544</v>
      </c>
      <c r="T41" s="264"/>
    </row>
    <row r="42" spans="1:30" ht="24.95" customHeight="1" thickTop="1" thickBot="1" x14ac:dyDescent="0.2">
      <c r="S42" s="265" t="s">
        <v>3545</v>
      </c>
      <c r="T42" s="268" t="str">
        <f>IF(T40="","",T40+T41)</f>
        <v/>
      </c>
    </row>
    <row r="43" spans="1:30" ht="24.95" customHeight="1" thickTop="1" x14ac:dyDescent="0.15"/>
  </sheetData>
  <sheetProtection algorithmName="SHA-512" hashValue="Y9l8pwn/v07d7do6ZILVxg1Gp7hQKCZs/LAg+ig56BIZArJ709Ekg7+JfbOHx7Yhz6ZQ7IgGh9iOy9hkBJ3IPA==" saltValue="sroPRI24n6G0ZW0dWJm/Ig==" spinCount="100000" sheet="1" objects="1" scenarios="1" autoFilter="0"/>
  <autoFilter ref="A4:AD2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7">
    <cfRule type="containsBlanks" dxfId="251" priority="6" stopIfTrue="1">
      <formula>LEN(TRIM(M5))=0</formula>
    </cfRule>
  </conditionalFormatting>
  <conditionalFormatting sqref="S5">
    <cfRule type="containsBlanks" dxfId="250" priority="3">
      <formula>LEN(TRIM(S5))=0</formula>
    </cfRule>
  </conditionalFormatting>
  <conditionalFormatting sqref="S40 S6:S37">
    <cfRule type="containsBlanks" dxfId="249" priority="2">
      <formula>LEN(TRIM(S6))=0</formula>
    </cfRule>
  </conditionalFormatting>
  <conditionalFormatting sqref="T41">
    <cfRule type="containsBlanks" dxfId="248" priority="1">
      <formula>LEN(TRIM(T41))=0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9E0DC-679D-47F4-9B4A-C712985C1075}">
  <sheetPr>
    <pageSetUpPr fitToPage="1"/>
  </sheetPr>
  <dimension ref="A1:AD217"/>
  <sheetViews>
    <sheetView showGridLines="0" zoomScale="85" zoomScaleNormal="85" zoomScaleSheetLayoutView="100" workbookViewId="0">
      <pane xSplit="11" ySplit="4" topLeftCell="P198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55</v>
      </c>
      <c r="D1" s="41" t="s">
        <v>1</v>
      </c>
      <c r="E1" s="42" t="s">
        <v>1529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16" t="s">
        <v>1599</v>
      </c>
      <c r="D5" s="66"/>
      <c r="E5" s="64"/>
      <c r="F5" s="82"/>
      <c r="G5" s="82"/>
      <c r="H5" s="84"/>
      <c r="I5" s="84"/>
      <c r="J5" s="8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1530</v>
      </c>
      <c r="D6" s="80">
        <v>2700</v>
      </c>
      <c r="E6" s="78" t="s">
        <v>699</v>
      </c>
      <c r="F6" s="82" t="s">
        <v>363</v>
      </c>
      <c r="G6" s="82" t="s">
        <v>709</v>
      </c>
      <c r="H6" s="84">
        <v>34</v>
      </c>
      <c r="I6" s="84">
        <v>3</v>
      </c>
      <c r="J6" s="84">
        <v>2</v>
      </c>
      <c r="K6" s="136">
        <f>+I6*J6</f>
        <v>6</v>
      </c>
      <c r="L6" s="78" t="s">
        <v>3511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1">
        <v>2</v>
      </c>
      <c r="V6" s="92">
        <v>365</v>
      </c>
      <c r="W6" s="93">
        <v>10</v>
      </c>
      <c r="X6" s="94">
        <f>IFERROR(IF(H6="","",ROUNDDOWN(H6/1000*K6*U6*V6*W6,0)),"-")</f>
        <v>1489</v>
      </c>
      <c r="Y6" s="85" t="str">
        <f>IFERROR(IF(Q6="","",ROUNDDOWN(Q6/1000*R6*U6*V6*W6,0)),"-")</f>
        <v/>
      </c>
      <c r="Z6" s="94">
        <f>IFERROR(IF(H6="","",ROUNDDOWN(X6*$V$2,0)),"-")</f>
        <v>41692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557</v>
      </c>
      <c r="D7" s="80">
        <v>2700</v>
      </c>
      <c r="E7" s="78" t="s">
        <v>699</v>
      </c>
      <c r="F7" s="82" t="s">
        <v>363</v>
      </c>
      <c r="G7" s="82" t="s">
        <v>709</v>
      </c>
      <c r="H7" s="84">
        <v>34</v>
      </c>
      <c r="I7" s="84">
        <v>3</v>
      </c>
      <c r="J7" s="84">
        <v>2</v>
      </c>
      <c r="K7" s="136">
        <f t="shared" ref="K7" si="3">+I7*J7</f>
        <v>6</v>
      </c>
      <c r="L7" s="78" t="s">
        <v>3511</v>
      </c>
      <c r="M7" s="162"/>
      <c r="N7" s="162"/>
      <c r="O7" s="163"/>
      <c r="P7" s="164"/>
      <c r="Q7" s="165"/>
      <c r="R7" s="137">
        <f t="shared" ref="R7:R70" si="4">+I7</f>
        <v>3</v>
      </c>
      <c r="S7" s="170"/>
      <c r="T7" s="176" t="str">
        <f t="shared" ref="T7:T70" si="5">IFERROR(IF(S7="","",R7*S7),"-")</f>
        <v/>
      </c>
      <c r="U7" s="94">
        <v>2</v>
      </c>
      <c r="V7" s="84">
        <v>365</v>
      </c>
      <c r="W7" s="85">
        <v>10</v>
      </c>
      <c r="X7" s="94">
        <f t="shared" ref="X7:X70" si="6">IFERROR(IF(H7="","",ROUNDDOWN(H7/1000*K7*U7*V7*W7,0)),"-")</f>
        <v>1489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41692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1508</v>
      </c>
      <c r="D8" s="135">
        <v>2700</v>
      </c>
      <c r="E8" s="133" t="s">
        <v>1049</v>
      </c>
      <c r="F8" s="82" t="s">
        <v>711</v>
      </c>
      <c r="G8" s="82" t="s">
        <v>1008</v>
      </c>
      <c r="H8" s="84">
        <v>34</v>
      </c>
      <c r="I8" s="84">
        <v>2</v>
      </c>
      <c r="J8" s="84">
        <v>1</v>
      </c>
      <c r="K8" s="136">
        <f>+I8*J8</f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1985</v>
      </c>
      <c r="Y8" s="85" t="str">
        <f t="shared" si="7"/>
        <v/>
      </c>
      <c r="Z8" s="94">
        <f t="shared" si="8"/>
        <v>55580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1508</v>
      </c>
      <c r="D9" s="135">
        <v>2700</v>
      </c>
      <c r="E9" s="133" t="s">
        <v>1531</v>
      </c>
      <c r="F9" s="82" t="s">
        <v>483</v>
      </c>
      <c r="G9" s="82" t="s">
        <v>45</v>
      </c>
      <c r="H9" s="84" t="s">
        <v>46</v>
      </c>
      <c r="I9" s="84">
        <v>1</v>
      </c>
      <c r="J9" s="84">
        <v>1</v>
      </c>
      <c r="K9" s="136">
        <f t="shared" ref="K9:K211" si="13">+I9*J9</f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 t="s">
        <v>213</v>
      </c>
      <c r="V9" s="84" t="s">
        <v>213</v>
      </c>
      <c r="W9" s="85" t="s">
        <v>213</v>
      </c>
      <c r="X9" s="94" t="str">
        <f t="shared" si="6"/>
        <v>-</v>
      </c>
      <c r="Y9" s="85" t="str">
        <f t="shared" si="7"/>
        <v/>
      </c>
      <c r="Z9" s="94" t="str">
        <f t="shared" si="8"/>
        <v>-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1</v>
      </c>
      <c r="C10" s="208" t="s">
        <v>1509</v>
      </c>
      <c r="D10" s="135">
        <v>2400</v>
      </c>
      <c r="E10" s="133" t="s">
        <v>1532</v>
      </c>
      <c r="F10" s="82" t="s">
        <v>1547</v>
      </c>
      <c r="G10" s="82" t="s">
        <v>1548</v>
      </c>
      <c r="H10" s="84">
        <v>15</v>
      </c>
      <c r="I10" s="84">
        <v>1</v>
      </c>
      <c r="J10" s="84">
        <v>1</v>
      </c>
      <c r="K10" s="136">
        <f t="shared" si="1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8</v>
      </c>
      <c r="V10" s="92">
        <v>365</v>
      </c>
      <c r="W10" s="93">
        <v>10</v>
      </c>
      <c r="X10" s="94">
        <f t="shared" si="6"/>
        <v>438</v>
      </c>
      <c r="Y10" s="85" t="str">
        <f t="shared" si="7"/>
        <v/>
      </c>
      <c r="Z10" s="94">
        <f t="shared" si="8"/>
        <v>12264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1</v>
      </c>
      <c r="C11" s="208" t="s">
        <v>1510</v>
      </c>
      <c r="D11" s="135">
        <v>3850</v>
      </c>
      <c r="E11" s="133" t="s">
        <v>1038</v>
      </c>
      <c r="F11" s="82" t="s">
        <v>711</v>
      </c>
      <c r="G11" s="82" t="s">
        <v>1549</v>
      </c>
      <c r="H11" s="84">
        <v>34</v>
      </c>
      <c r="I11" s="84">
        <v>4</v>
      </c>
      <c r="J11" s="84">
        <v>1</v>
      </c>
      <c r="K11" s="136">
        <f t="shared" si="13"/>
        <v>4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4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992</v>
      </c>
      <c r="Y11" s="85" t="str">
        <f t="shared" si="7"/>
        <v/>
      </c>
      <c r="Z11" s="94">
        <f t="shared" si="8"/>
        <v>27776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1</v>
      </c>
      <c r="C12" s="208" t="s">
        <v>1510</v>
      </c>
      <c r="D12" s="135">
        <v>3850</v>
      </c>
      <c r="E12" s="133" t="s">
        <v>1533</v>
      </c>
      <c r="F12" s="82" t="s">
        <v>363</v>
      </c>
      <c r="G12" s="82" t="s">
        <v>1550</v>
      </c>
      <c r="H12" s="84">
        <v>34</v>
      </c>
      <c r="I12" s="84">
        <v>2</v>
      </c>
      <c r="J12" s="84">
        <v>2</v>
      </c>
      <c r="K12" s="136">
        <f>+I12*J12</f>
        <v>4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1">
        <v>2</v>
      </c>
      <c r="V12" s="92">
        <v>365</v>
      </c>
      <c r="W12" s="93">
        <v>10</v>
      </c>
      <c r="X12" s="94">
        <f t="shared" si="6"/>
        <v>992</v>
      </c>
      <c r="Y12" s="85" t="str">
        <f t="shared" si="7"/>
        <v/>
      </c>
      <c r="Z12" s="94">
        <f t="shared" si="8"/>
        <v>27776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1</v>
      </c>
      <c r="C13" s="208" t="s">
        <v>1511</v>
      </c>
      <c r="D13" s="135">
        <v>2700</v>
      </c>
      <c r="E13" s="133" t="s">
        <v>1534</v>
      </c>
      <c r="F13" s="82" t="s">
        <v>711</v>
      </c>
      <c r="G13" s="82" t="s">
        <v>1551</v>
      </c>
      <c r="H13" s="84">
        <v>45</v>
      </c>
      <c r="I13" s="84">
        <v>2</v>
      </c>
      <c r="J13" s="84">
        <v>1</v>
      </c>
      <c r="K13" s="136">
        <f>+I13*J13</f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2628</v>
      </c>
      <c r="Y13" s="85" t="str">
        <f t="shared" si="7"/>
        <v/>
      </c>
      <c r="Z13" s="94">
        <f t="shared" si="8"/>
        <v>73584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>
        <v>10</v>
      </c>
      <c r="B14" s="134">
        <v>1</v>
      </c>
      <c r="C14" s="208" t="s">
        <v>1511</v>
      </c>
      <c r="D14" s="135">
        <v>2700</v>
      </c>
      <c r="E14" s="133" t="s">
        <v>1535</v>
      </c>
      <c r="F14" s="82" t="s">
        <v>363</v>
      </c>
      <c r="G14" s="82" t="s">
        <v>639</v>
      </c>
      <c r="H14" s="84">
        <v>34</v>
      </c>
      <c r="I14" s="84">
        <v>12</v>
      </c>
      <c r="J14" s="84">
        <v>2</v>
      </c>
      <c r="K14" s="136">
        <f>+I14*J14</f>
        <v>24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12</v>
      </c>
      <c r="S14" s="170"/>
      <c r="T14" s="176" t="str">
        <f t="shared" si="5"/>
        <v/>
      </c>
      <c r="U14" s="91">
        <v>8</v>
      </c>
      <c r="V14" s="92">
        <v>365</v>
      </c>
      <c r="W14" s="93">
        <v>10</v>
      </c>
      <c r="X14" s="94">
        <f t="shared" si="6"/>
        <v>23827</v>
      </c>
      <c r="Y14" s="85" t="str">
        <f t="shared" si="7"/>
        <v/>
      </c>
      <c r="Z14" s="94">
        <f t="shared" si="8"/>
        <v>667156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78">
        <v>11</v>
      </c>
      <c r="B15" s="79">
        <v>1</v>
      </c>
      <c r="C15" s="209" t="s">
        <v>1511</v>
      </c>
      <c r="D15" s="135">
        <v>2700</v>
      </c>
      <c r="E15" s="133" t="s">
        <v>1531</v>
      </c>
      <c r="F15" s="82" t="s">
        <v>483</v>
      </c>
      <c r="G15" s="82" t="s">
        <v>45</v>
      </c>
      <c r="H15" s="84" t="s">
        <v>46</v>
      </c>
      <c r="I15" s="84">
        <v>2</v>
      </c>
      <c r="J15" s="84">
        <v>1</v>
      </c>
      <c r="K15" s="136">
        <f t="shared" si="1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 t="s">
        <v>213</v>
      </c>
      <c r="V15" s="84" t="s">
        <v>213</v>
      </c>
      <c r="W15" s="85" t="s">
        <v>213</v>
      </c>
      <c r="X15" s="94" t="str">
        <f t="shared" si="6"/>
        <v>-</v>
      </c>
      <c r="Y15" s="85" t="str">
        <f t="shared" si="7"/>
        <v/>
      </c>
      <c r="Z15" s="94" t="str">
        <f t="shared" si="8"/>
        <v>-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78">
        <v>12</v>
      </c>
      <c r="B16" s="134">
        <v>1</v>
      </c>
      <c r="C16" s="209" t="s">
        <v>1512</v>
      </c>
      <c r="D16" s="135">
        <v>3850</v>
      </c>
      <c r="E16" s="133" t="s">
        <v>1038</v>
      </c>
      <c r="F16" s="82" t="s">
        <v>711</v>
      </c>
      <c r="G16" s="82" t="s">
        <v>1549</v>
      </c>
      <c r="H16" s="84">
        <v>34</v>
      </c>
      <c r="I16" s="84">
        <v>3</v>
      </c>
      <c r="J16" s="84">
        <v>1</v>
      </c>
      <c r="K16" s="136">
        <f t="shared" si="13"/>
        <v>3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3</v>
      </c>
      <c r="S16" s="170"/>
      <c r="T16" s="176" t="str">
        <f t="shared" si="5"/>
        <v/>
      </c>
      <c r="U16" s="91">
        <v>2</v>
      </c>
      <c r="V16" s="92">
        <v>365</v>
      </c>
      <c r="W16" s="93">
        <v>10</v>
      </c>
      <c r="X16" s="94">
        <f t="shared" si="6"/>
        <v>744</v>
      </c>
      <c r="Y16" s="85" t="str">
        <f t="shared" si="7"/>
        <v/>
      </c>
      <c r="Z16" s="94">
        <f t="shared" si="8"/>
        <v>20832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78">
        <v>13</v>
      </c>
      <c r="B17" s="79">
        <v>1</v>
      </c>
      <c r="C17" s="208" t="s">
        <v>1512</v>
      </c>
      <c r="D17" s="135">
        <v>3850</v>
      </c>
      <c r="E17" s="133" t="s">
        <v>1533</v>
      </c>
      <c r="F17" s="82" t="s">
        <v>363</v>
      </c>
      <c r="G17" s="82" t="s">
        <v>1550</v>
      </c>
      <c r="H17" s="84">
        <v>34</v>
      </c>
      <c r="I17" s="84">
        <v>1</v>
      </c>
      <c r="J17" s="84">
        <v>2</v>
      </c>
      <c r="K17" s="136">
        <f t="shared" si="13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2</v>
      </c>
      <c r="V17" s="84">
        <v>365</v>
      </c>
      <c r="W17" s="85">
        <v>10</v>
      </c>
      <c r="X17" s="94">
        <f t="shared" si="6"/>
        <v>496</v>
      </c>
      <c r="Y17" s="85" t="str">
        <f t="shared" si="7"/>
        <v/>
      </c>
      <c r="Z17" s="94">
        <f t="shared" si="8"/>
        <v>13888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78">
        <v>14</v>
      </c>
      <c r="B18" s="134">
        <v>1</v>
      </c>
      <c r="C18" s="208" t="s">
        <v>1513</v>
      </c>
      <c r="D18" s="135">
        <v>2500</v>
      </c>
      <c r="E18" s="133" t="s">
        <v>1038</v>
      </c>
      <c r="F18" s="82" t="s">
        <v>711</v>
      </c>
      <c r="G18" s="82" t="s">
        <v>1549</v>
      </c>
      <c r="H18" s="84">
        <v>34</v>
      </c>
      <c r="I18" s="84">
        <v>1</v>
      </c>
      <c r="J18" s="84">
        <v>1</v>
      </c>
      <c r="K18" s="136">
        <f t="shared" si="1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1">
        <v>2</v>
      </c>
      <c r="V18" s="92">
        <v>365</v>
      </c>
      <c r="W18" s="93">
        <v>10</v>
      </c>
      <c r="X18" s="94">
        <f t="shared" si="6"/>
        <v>248</v>
      </c>
      <c r="Y18" s="85" t="str">
        <f t="shared" si="7"/>
        <v/>
      </c>
      <c r="Z18" s="94">
        <f t="shared" si="8"/>
        <v>6944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78">
        <v>15</v>
      </c>
      <c r="B19" s="79">
        <v>1</v>
      </c>
      <c r="C19" s="209" t="s">
        <v>1514</v>
      </c>
      <c r="D19" s="135">
        <v>2700</v>
      </c>
      <c r="E19" s="133" t="s">
        <v>1536</v>
      </c>
      <c r="F19" s="82" t="s">
        <v>711</v>
      </c>
      <c r="G19" s="82" t="s">
        <v>436</v>
      </c>
      <c r="H19" s="179">
        <v>34</v>
      </c>
      <c r="I19" s="84">
        <v>1</v>
      </c>
      <c r="J19" s="84">
        <v>1</v>
      </c>
      <c r="K19" s="136">
        <f t="shared" si="13"/>
        <v>1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24</v>
      </c>
      <c r="V19" s="84">
        <v>365</v>
      </c>
      <c r="W19" s="85">
        <v>10</v>
      </c>
      <c r="X19" s="94">
        <f t="shared" si="6"/>
        <v>2978</v>
      </c>
      <c r="Y19" s="85" t="str">
        <f t="shared" si="7"/>
        <v/>
      </c>
      <c r="Z19" s="94">
        <f t="shared" si="8"/>
        <v>83384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78">
        <v>16</v>
      </c>
      <c r="B20" s="134">
        <v>1</v>
      </c>
      <c r="C20" s="209" t="s">
        <v>1515</v>
      </c>
      <c r="D20" s="135">
        <v>2700</v>
      </c>
      <c r="E20" s="133" t="s">
        <v>1537</v>
      </c>
      <c r="F20" s="82" t="s">
        <v>1154</v>
      </c>
      <c r="G20" s="82" t="s">
        <v>69</v>
      </c>
      <c r="H20" s="84">
        <v>32</v>
      </c>
      <c r="I20" s="84">
        <v>45</v>
      </c>
      <c r="J20" s="84">
        <v>1</v>
      </c>
      <c r="K20" s="136">
        <f t="shared" si="13"/>
        <v>45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45</v>
      </c>
      <c r="S20" s="170"/>
      <c r="T20" s="176" t="str">
        <f t="shared" si="5"/>
        <v/>
      </c>
      <c r="U20" s="91">
        <v>8</v>
      </c>
      <c r="V20" s="92">
        <v>365</v>
      </c>
      <c r="W20" s="93">
        <v>10</v>
      </c>
      <c r="X20" s="94">
        <f t="shared" si="6"/>
        <v>42048</v>
      </c>
      <c r="Y20" s="85" t="str">
        <f t="shared" si="7"/>
        <v/>
      </c>
      <c r="Z20" s="94">
        <f t="shared" si="8"/>
        <v>1177344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78">
        <v>17</v>
      </c>
      <c r="B21" s="79">
        <v>1</v>
      </c>
      <c r="C21" s="209" t="s">
        <v>1515</v>
      </c>
      <c r="D21" s="135">
        <v>2700</v>
      </c>
      <c r="E21" s="133" t="s">
        <v>1531</v>
      </c>
      <c r="F21" s="82" t="s">
        <v>483</v>
      </c>
      <c r="G21" s="82" t="s">
        <v>45</v>
      </c>
      <c r="H21" s="84" t="s">
        <v>46</v>
      </c>
      <c r="I21" s="84">
        <v>6</v>
      </c>
      <c r="J21" s="84">
        <v>1</v>
      </c>
      <c r="K21" s="136">
        <f t="shared" si="13"/>
        <v>6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6</v>
      </c>
      <c r="S21" s="170"/>
      <c r="T21" s="176" t="str">
        <f t="shared" si="5"/>
        <v/>
      </c>
      <c r="U21" s="94" t="s">
        <v>213</v>
      </c>
      <c r="V21" s="84" t="s">
        <v>213</v>
      </c>
      <c r="W21" s="85" t="s">
        <v>213</v>
      </c>
      <c r="X21" s="94" t="str">
        <f t="shared" si="6"/>
        <v>-</v>
      </c>
      <c r="Y21" s="85" t="str">
        <f t="shared" si="7"/>
        <v/>
      </c>
      <c r="Z21" s="94" t="str">
        <f t="shared" si="8"/>
        <v>-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78">
        <v>18</v>
      </c>
      <c r="B22" s="134">
        <v>1</v>
      </c>
      <c r="C22" s="209" t="s">
        <v>1516</v>
      </c>
      <c r="D22" s="135">
        <v>2500</v>
      </c>
      <c r="E22" s="133" t="s">
        <v>1538</v>
      </c>
      <c r="F22" s="82" t="s">
        <v>1552</v>
      </c>
      <c r="G22" s="82" t="s">
        <v>69</v>
      </c>
      <c r="H22" s="84">
        <v>16</v>
      </c>
      <c r="I22" s="84">
        <v>3</v>
      </c>
      <c r="J22" s="84">
        <v>1</v>
      </c>
      <c r="K22" s="136">
        <f t="shared" si="13"/>
        <v>3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3</v>
      </c>
      <c r="S22" s="170"/>
      <c r="T22" s="176" t="str">
        <f t="shared" si="5"/>
        <v/>
      </c>
      <c r="U22" s="91">
        <v>2</v>
      </c>
      <c r="V22" s="92">
        <v>365</v>
      </c>
      <c r="W22" s="93">
        <v>10</v>
      </c>
      <c r="X22" s="94">
        <f t="shared" si="6"/>
        <v>350</v>
      </c>
      <c r="Y22" s="85" t="str">
        <f t="shared" si="7"/>
        <v/>
      </c>
      <c r="Z22" s="94">
        <f t="shared" si="8"/>
        <v>9800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78">
        <v>19</v>
      </c>
      <c r="B23" s="79">
        <v>1</v>
      </c>
      <c r="C23" s="209" t="s">
        <v>1516</v>
      </c>
      <c r="D23" s="135">
        <v>2500</v>
      </c>
      <c r="E23" s="133" t="s">
        <v>1539</v>
      </c>
      <c r="F23" s="82" t="s">
        <v>1054</v>
      </c>
      <c r="G23" s="82" t="s">
        <v>69</v>
      </c>
      <c r="H23" s="84">
        <v>24</v>
      </c>
      <c r="I23" s="84">
        <v>7</v>
      </c>
      <c r="J23" s="84">
        <v>1</v>
      </c>
      <c r="K23" s="136">
        <f t="shared" si="13"/>
        <v>7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7</v>
      </c>
      <c r="S23" s="170"/>
      <c r="T23" s="176" t="str">
        <f t="shared" si="5"/>
        <v/>
      </c>
      <c r="U23" s="94">
        <v>2</v>
      </c>
      <c r="V23" s="84">
        <v>365</v>
      </c>
      <c r="W23" s="85">
        <v>10</v>
      </c>
      <c r="X23" s="94">
        <f t="shared" si="6"/>
        <v>1226</v>
      </c>
      <c r="Y23" s="85" t="str">
        <f t="shared" si="7"/>
        <v/>
      </c>
      <c r="Z23" s="94">
        <f t="shared" si="8"/>
        <v>34328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78">
        <v>20</v>
      </c>
      <c r="B24" s="134">
        <v>1</v>
      </c>
      <c r="C24" s="209" t="s">
        <v>1516</v>
      </c>
      <c r="D24" s="135">
        <v>2500</v>
      </c>
      <c r="E24" s="133" t="s">
        <v>1540</v>
      </c>
      <c r="F24" s="82" t="s">
        <v>1055</v>
      </c>
      <c r="G24" s="82" t="s">
        <v>75</v>
      </c>
      <c r="H24" s="84">
        <v>18</v>
      </c>
      <c r="I24" s="84">
        <v>2</v>
      </c>
      <c r="J24" s="84">
        <v>1</v>
      </c>
      <c r="K24" s="136">
        <f t="shared" si="13"/>
        <v>2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1">
        <v>2</v>
      </c>
      <c r="V24" s="92">
        <v>365</v>
      </c>
      <c r="W24" s="93">
        <v>10</v>
      </c>
      <c r="X24" s="94">
        <f t="shared" si="6"/>
        <v>262</v>
      </c>
      <c r="Y24" s="85" t="str">
        <f t="shared" si="7"/>
        <v/>
      </c>
      <c r="Z24" s="94">
        <f t="shared" si="8"/>
        <v>7336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78">
        <v>21</v>
      </c>
      <c r="B25" s="79">
        <v>1</v>
      </c>
      <c r="C25" s="209" t="s">
        <v>665</v>
      </c>
      <c r="D25" s="135">
        <v>2500</v>
      </c>
      <c r="E25" s="133" t="s">
        <v>1539</v>
      </c>
      <c r="F25" s="82" t="s">
        <v>1054</v>
      </c>
      <c r="G25" s="82" t="s">
        <v>69</v>
      </c>
      <c r="H25" s="84">
        <v>24</v>
      </c>
      <c r="I25" s="84">
        <v>2</v>
      </c>
      <c r="J25" s="84">
        <v>1</v>
      </c>
      <c r="K25" s="136">
        <f t="shared" si="13"/>
        <v>2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2</v>
      </c>
      <c r="V25" s="84">
        <v>365</v>
      </c>
      <c r="W25" s="85">
        <v>10</v>
      </c>
      <c r="X25" s="94">
        <f t="shared" si="6"/>
        <v>350</v>
      </c>
      <c r="Y25" s="85" t="str">
        <f t="shared" si="7"/>
        <v/>
      </c>
      <c r="Z25" s="94">
        <f t="shared" si="8"/>
        <v>9800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78">
        <v>22</v>
      </c>
      <c r="B26" s="134">
        <v>1</v>
      </c>
      <c r="C26" s="209" t="s">
        <v>665</v>
      </c>
      <c r="D26" s="135">
        <v>2500</v>
      </c>
      <c r="E26" s="133" t="s">
        <v>1540</v>
      </c>
      <c r="F26" s="82" t="s">
        <v>1055</v>
      </c>
      <c r="G26" s="82" t="s">
        <v>75</v>
      </c>
      <c r="H26" s="84">
        <v>18</v>
      </c>
      <c r="I26" s="84">
        <v>1</v>
      </c>
      <c r="J26" s="84">
        <v>1</v>
      </c>
      <c r="K26" s="136">
        <f t="shared" si="1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1">
        <v>2</v>
      </c>
      <c r="V26" s="92">
        <v>365</v>
      </c>
      <c r="W26" s="93">
        <v>10</v>
      </c>
      <c r="X26" s="94">
        <f t="shared" si="6"/>
        <v>131</v>
      </c>
      <c r="Y26" s="85" t="str">
        <f t="shared" si="7"/>
        <v/>
      </c>
      <c r="Z26" s="94">
        <f t="shared" si="8"/>
        <v>3668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78">
        <v>23</v>
      </c>
      <c r="B27" s="79">
        <v>1</v>
      </c>
      <c r="C27" s="209" t="s">
        <v>1517</v>
      </c>
      <c r="D27" s="135">
        <v>2500</v>
      </c>
      <c r="E27" s="133" t="s">
        <v>1539</v>
      </c>
      <c r="F27" s="82" t="s">
        <v>1054</v>
      </c>
      <c r="G27" s="82" t="s">
        <v>69</v>
      </c>
      <c r="H27" s="84">
        <v>24</v>
      </c>
      <c r="I27" s="84">
        <v>4</v>
      </c>
      <c r="J27" s="84">
        <v>1</v>
      </c>
      <c r="K27" s="136">
        <f t="shared" si="13"/>
        <v>4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4</v>
      </c>
      <c r="S27" s="170"/>
      <c r="T27" s="176" t="str">
        <f t="shared" si="5"/>
        <v/>
      </c>
      <c r="U27" s="94">
        <v>8</v>
      </c>
      <c r="V27" s="84">
        <v>365</v>
      </c>
      <c r="W27" s="85">
        <v>10</v>
      </c>
      <c r="X27" s="94">
        <f t="shared" si="6"/>
        <v>2803</v>
      </c>
      <c r="Y27" s="85" t="str">
        <f t="shared" si="7"/>
        <v/>
      </c>
      <c r="Z27" s="94">
        <f t="shared" si="8"/>
        <v>78484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78">
        <v>24</v>
      </c>
      <c r="B28" s="134">
        <v>1</v>
      </c>
      <c r="C28" s="209" t="s">
        <v>1517</v>
      </c>
      <c r="D28" s="135">
        <v>2500</v>
      </c>
      <c r="E28" s="133" t="s">
        <v>1541</v>
      </c>
      <c r="F28" s="82" t="s">
        <v>825</v>
      </c>
      <c r="G28" s="82" t="s">
        <v>45</v>
      </c>
      <c r="H28" s="84" t="s">
        <v>46</v>
      </c>
      <c r="I28" s="84">
        <v>2</v>
      </c>
      <c r="J28" s="84">
        <v>1</v>
      </c>
      <c r="K28" s="136">
        <f t="shared" si="13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 t="s">
        <v>213</v>
      </c>
      <c r="V28" s="84" t="s">
        <v>213</v>
      </c>
      <c r="W28" s="85" t="s">
        <v>213</v>
      </c>
      <c r="X28" s="94" t="str">
        <f t="shared" si="6"/>
        <v>-</v>
      </c>
      <c r="Y28" s="85" t="str">
        <f t="shared" si="7"/>
        <v/>
      </c>
      <c r="Z28" s="94" t="str">
        <f t="shared" si="8"/>
        <v>-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78">
        <v>25</v>
      </c>
      <c r="B29" s="79">
        <v>1</v>
      </c>
      <c r="C29" s="209" t="s">
        <v>1518</v>
      </c>
      <c r="D29" s="135">
        <v>2700</v>
      </c>
      <c r="E29" s="133" t="s">
        <v>1537</v>
      </c>
      <c r="F29" s="82" t="s">
        <v>1154</v>
      </c>
      <c r="G29" s="82" t="s">
        <v>69</v>
      </c>
      <c r="H29" s="84">
        <v>32</v>
      </c>
      <c r="I29" s="84">
        <v>14</v>
      </c>
      <c r="J29" s="84">
        <v>1</v>
      </c>
      <c r="K29" s="136">
        <f t="shared" si="13"/>
        <v>14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14</v>
      </c>
      <c r="S29" s="170"/>
      <c r="T29" s="176" t="str">
        <f t="shared" si="5"/>
        <v/>
      </c>
      <c r="U29" s="94">
        <v>8</v>
      </c>
      <c r="V29" s="84">
        <v>365</v>
      </c>
      <c r="W29" s="85">
        <v>10</v>
      </c>
      <c r="X29" s="94">
        <f t="shared" si="6"/>
        <v>13081</v>
      </c>
      <c r="Y29" s="85" t="str">
        <f t="shared" si="7"/>
        <v/>
      </c>
      <c r="Z29" s="94">
        <f t="shared" si="8"/>
        <v>366268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78">
        <v>26</v>
      </c>
      <c r="B30" s="134">
        <v>1</v>
      </c>
      <c r="C30" s="209" t="s">
        <v>1518</v>
      </c>
      <c r="D30" s="135">
        <v>2700</v>
      </c>
      <c r="E30" s="133" t="s">
        <v>1542</v>
      </c>
      <c r="F30" s="82" t="s">
        <v>1553</v>
      </c>
      <c r="G30" s="82" t="s">
        <v>75</v>
      </c>
      <c r="H30" s="84">
        <v>34</v>
      </c>
      <c r="I30" s="84">
        <v>3</v>
      </c>
      <c r="J30" s="84">
        <v>1</v>
      </c>
      <c r="K30" s="136">
        <f t="shared" si="13"/>
        <v>3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3</v>
      </c>
      <c r="S30" s="170"/>
      <c r="T30" s="176" t="str">
        <f t="shared" si="5"/>
        <v/>
      </c>
      <c r="U30" s="91">
        <v>8</v>
      </c>
      <c r="V30" s="92">
        <v>365</v>
      </c>
      <c r="W30" s="93">
        <v>10</v>
      </c>
      <c r="X30" s="94">
        <f t="shared" si="6"/>
        <v>2978</v>
      </c>
      <c r="Y30" s="85" t="str">
        <f t="shared" si="7"/>
        <v/>
      </c>
      <c r="Z30" s="94">
        <f t="shared" si="8"/>
        <v>83384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78">
        <v>27</v>
      </c>
      <c r="B31" s="79">
        <v>1</v>
      </c>
      <c r="C31" s="209" t="s">
        <v>1518</v>
      </c>
      <c r="D31" s="135">
        <v>2700</v>
      </c>
      <c r="E31" s="133" t="s">
        <v>1531</v>
      </c>
      <c r="F31" s="82" t="s">
        <v>483</v>
      </c>
      <c r="G31" s="82" t="s">
        <v>45</v>
      </c>
      <c r="H31" s="84" t="s">
        <v>46</v>
      </c>
      <c r="I31" s="84">
        <v>1</v>
      </c>
      <c r="J31" s="84">
        <v>1</v>
      </c>
      <c r="K31" s="136">
        <f t="shared" si="13"/>
        <v>1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8</v>
      </c>
      <c r="V31" s="84">
        <v>365</v>
      </c>
      <c r="W31" s="85">
        <v>10</v>
      </c>
      <c r="X31" s="94" t="str">
        <f t="shared" si="6"/>
        <v>-</v>
      </c>
      <c r="Y31" s="85" t="str">
        <f t="shared" si="7"/>
        <v/>
      </c>
      <c r="Z31" s="94" t="str">
        <f t="shared" si="8"/>
        <v>-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78">
        <v>28</v>
      </c>
      <c r="B32" s="134">
        <v>1</v>
      </c>
      <c r="C32" s="209" t="s">
        <v>1519</v>
      </c>
      <c r="D32" s="135">
        <v>2700</v>
      </c>
      <c r="E32" s="133" t="s">
        <v>1537</v>
      </c>
      <c r="F32" s="82" t="s">
        <v>1154</v>
      </c>
      <c r="G32" s="82" t="s">
        <v>69</v>
      </c>
      <c r="H32" s="84">
        <v>32</v>
      </c>
      <c r="I32" s="84">
        <v>12</v>
      </c>
      <c r="J32" s="84">
        <v>1</v>
      </c>
      <c r="K32" s="136">
        <f t="shared" si="13"/>
        <v>12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12</v>
      </c>
      <c r="S32" s="170"/>
      <c r="T32" s="176" t="str">
        <f t="shared" si="5"/>
        <v/>
      </c>
      <c r="U32" s="91">
        <v>8</v>
      </c>
      <c r="V32" s="92">
        <v>365</v>
      </c>
      <c r="W32" s="93">
        <v>10</v>
      </c>
      <c r="X32" s="94">
        <f t="shared" si="6"/>
        <v>11212</v>
      </c>
      <c r="Y32" s="85" t="str">
        <f t="shared" si="7"/>
        <v/>
      </c>
      <c r="Z32" s="94">
        <f t="shared" si="8"/>
        <v>313936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78">
        <v>29</v>
      </c>
      <c r="B33" s="79">
        <v>1</v>
      </c>
      <c r="C33" s="209" t="s">
        <v>1519</v>
      </c>
      <c r="D33" s="135">
        <v>2700</v>
      </c>
      <c r="E33" s="133" t="s">
        <v>1531</v>
      </c>
      <c r="F33" s="82" t="s">
        <v>483</v>
      </c>
      <c r="G33" s="82" t="s">
        <v>45</v>
      </c>
      <c r="H33" s="84" t="s">
        <v>46</v>
      </c>
      <c r="I33" s="84">
        <v>1</v>
      </c>
      <c r="J33" s="84">
        <v>1</v>
      </c>
      <c r="K33" s="136">
        <f t="shared" si="13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 t="s">
        <v>213</v>
      </c>
      <c r="V33" s="84" t="s">
        <v>213</v>
      </c>
      <c r="W33" s="85" t="s">
        <v>213</v>
      </c>
      <c r="X33" s="94" t="str">
        <f t="shared" si="6"/>
        <v>-</v>
      </c>
      <c r="Y33" s="85" t="str">
        <f t="shared" si="7"/>
        <v/>
      </c>
      <c r="Z33" s="94" t="str">
        <f t="shared" si="8"/>
        <v>-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78">
        <v>30</v>
      </c>
      <c r="B34" s="134">
        <v>1</v>
      </c>
      <c r="C34" s="209" t="s">
        <v>1520</v>
      </c>
      <c r="D34" s="135">
        <v>2700</v>
      </c>
      <c r="E34" s="133" t="s">
        <v>1537</v>
      </c>
      <c r="F34" s="82" t="s">
        <v>1154</v>
      </c>
      <c r="G34" s="82" t="s">
        <v>69</v>
      </c>
      <c r="H34" s="84">
        <v>32</v>
      </c>
      <c r="I34" s="84">
        <v>12</v>
      </c>
      <c r="J34" s="84">
        <v>1</v>
      </c>
      <c r="K34" s="136">
        <f t="shared" si="13"/>
        <v>12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12</v>
      </c>
      <c r="S34" s="170"/>
      <c r="T34" s="176" t="str">
        <f t="shared" si="5"/>
        <v/>
      </c>
      <c r="U34" s="91">
        <v>8</v>
      </c>
      <c r="V34" s="92">
        <v>365</v>
      </c>
      <c r="W34" s="93">
        <v>10</v>
      </c>
      <c r="X34" s="94">
        <f t="shared" si="6"/>
        <v>11212</v>
      </c>
      <c r="Y34" s="85" t="str">
        <f t="shared" si="7"/>
        <v/>
      </c>
      <c r="Z34" s="94">
        <f t="shared" si="8"/>
        <v>313936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78">
        <v>31</v>
      </c>
      <c r="B35" s="134">
        <v>1</v>
      </c>
      <c r="C35" s="209" t="s">
        <v>1520</v>
      </c>
      <c r="D35" s="135">
        <v>2700</v>
      </c>
      <c r="E35" s="133" t="s">
        <v>1531</v>
      </c>
      <c r="F35" s="82" t="s">
        <v>483</v>
      </c>
      <c r="G35" s="82" t="s">
        <v>45</v>
      </c>
      <c r="H35" s="84" t="s">
        <v>46</v>
      </c>
      <c r="I35" s="84">
        <v>1</v>
      </c>
      <c r="J35" s="84">
        <v>1</v>
      </c>
      <c r="K35" s="136">
        <f t="shared" si="13"/>
        <v>1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 t="s">
        <v>3457</v>
      </c>
      <c r="V35" s="84" t="s">
        <v>3457</v>
      </c>
      <c r="W35" s="85" t="s">
        <v>3457</v>
      </c>
      <c r="X35" s="94" t="str">
        <f t="shared" si="6"/>
        <v>-</v>
      </c>
      <c r="Y35" s="85" t="str">
        <f t="shared" si="7"/>
        <v/>
      </c>
      <c r="Z35" s="94" t="str">
        <f t="shared" si="8"/>
        <v>-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78">
        <v>32</v>
      </c>
      <c r="B36" s="134">
        <v>1</v>
      </c>
      <c r="C36" s="209" t="s">
        <v>1521</v>
      </c>
      <c r="D36" s="135">
        <v>3100</v>
      </c>
      <c r="E36" s="133" t="s">
        <v>1543</v>
      </c>
      <c r="F36" s="82" t="s">
        <v>1054</v>
      </c>
      <c r="G36" s="82" t="s">
        <v>412</v>
      </c>
      <c r="H36" s="84">
        <v>24</v>
      </c>
      <c r="I36" s="84">
        <v>10</v>
      </c>
      <c r="J36" s="84">
        <v>1</v>
      </c>
      <c r="K36" s="136">
        <f t="shared" si="13"/>
        <v>10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10</v>
      </c>
      <c r="S36" s="170"/>
      <c r="T36" s="176" t="str">
        <f t="shared" si="5"/>
        <v/>
      </c>
      <c r="U36" s="91">
        <v>8</v>
      </c>
      <c r="V36" s="92">
        <v>365</v>
      </c>
      <c r="W36" s="93">
        <v>10</v>
      </c>
      <c r="X36" s="94">
        <f t="shared" si="6"/>
        <v>7008</v>
      </c>
      <c r="Y36" s="85" t="str">
        <f t="shared" si="7"/>
        <v/>
      </c>
      <c r="Z36" s="94">
        <f t="shared" si="8"/>
        <v>196224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78">
        <v>33</v>
      </c>
      <c r="B37" s="134">
        <v>1</v>
      </c>
      <c r="C37" s="209" t="s">
        <v>1522</v>
      </c>
      <c r="D37" s="135">
        <v>2700</v>
      </c>
      <c r="E37" s="133" t="s">
        <v>1544</v>
      </c>
      <c r="F37" s="82" t="s">
        <v>363</v>
      </c>
      <c r="G37" s="82" t="s">
        <v>639</v>
      </c>
      <c r="H37" s="84">
        <v>34</v>
      </c>
      <c r="I37" s="84">
        <v>28</v>
      </c>
      <c r="J37" s="84">
        <v>2</v>
      </c>
      <c r="K37" s="136">
        <f t="shared" si="13"/>
        <v>56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28</v>
      </c>
      <c r="S37" s="170"/>
      <c r="T37" s="176" t="str">
        <f t="shared" si="5"/>
        <v/>
      </c>
      <c r="U37" s="94">
        <v>8</v>
      </c>
      <c r="V37" s="84">
        <v>365</v>
      </c>
      <c r="W37" s="85">
        <v>10</v>
      </c>
      <c r="X37" s="94">
        <f t="shared" si="6"/>
        <v>55596</v>
      </c>
      <c r="Y37" s="85" t="str">
        <f t="shared" si="7"/>
        <v/>
      </c>
      <c r="Z37" s="94">
        <f t="shared" si="8"/>
        <v>1556688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78">
        <v>34</v>
      </c>
      <c r="B38" s="134">
        <v>1</v>
      </c>
      <c r="C38" s="209" t="s">
        <v>1522</v>
      </c>
      <c r="D38" s="135">
        <v>2700</v>
      </c>
      <c r="E38" s="133" t="s">
        <v>1531</v>
      </c>
      <c r="F38" s="82" t="s">
        <v>483</v>
      </c>
      <c r="G38" s="82" t="s">
        <v>45</v>
      </c>
      <c r="H38" s="84" t="s">
        <v>46</v>
      </c>
      <c r="I38" s="84">
        <v>6</v>
      </c>
      <c r="J38" s="84">
        <v>1</v>
      </c>
      <c r="K38" s="136">
        <f t="shared" si="13"/>
        <v>6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6</v>
      </c>
      <c r="S38" s="170"/>
      <c r="T38" s="176" t="str">
        <f t="shared" si="5"/>
        <v/>
      </c>
      <c r="U38" s="94" t="s">
        <v>213</v>
      </c>
      <c r="V38" s="84" t="s">
        <v>213</v>
      </c>
      <c r="W38" s="85" t="s">
        <v>213</v>
      </c>
      <c r="X38" s="94" t="str">
        <f t="shared" si="6"/>
        <v>-</v>
      </c>
      <c r="Y38" s="85" t="str">
        <f t="shared" si="7"/>
        <v/>
      </c>
      <c r="Z38" s="94" t="str">
        <f t="shared" si="8"/>
        <v>-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78">
        <v>35</v>
      </c>
      <c r="B39" s="134">
        <v>1</v>
      </c>
      <c r="C39" s="209" t="s">
        <v>1523</v>
      </c>
      <c r="D39" s="135">
        <v>2500</v>
      </c>
      <c r="E39" s="133" t="s">
        <v>1541</v>
      </c>
      <c r="F39" s="82" t="s">
        <v>825</v>
      </c>
      <c r="G39" s="82" t="s">
        <v>45</v>
      </c>
      <c r="H39" s="84" t="s">
        <v>46</v>
      </c>
      <c r="I39" s="84">
        <v>2</v>
      </c>
      <c r="J39" s="84">
        <v>1</v>
      </c>
      <c r="K39" s="136">
        <f t="shared" si="13"/>
        <v>2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 t="s">
        <v>46</v>
      </c>
      <c r="V39" s="84" t="s">
        <v>46</v>
      </c>
      <c r="W39" s="85" t="s">
        <v>46</v>
      </c>
      <c r="X39" s="94" t="str">
        <f t="shared" si="6"/>
        <v>-</v>
      </c>
      <c r="Y39" s="85" t="str">
        <f t="shared" si="7"/>
        <v/>
      </c>
      <c r="Z39" s="94" t="str">
        <f t="shared" si="8"/>
        <v>-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78">
        <v>36</v>
      </c>
      <c r="B40" s="134">
        <v>1</v>
      </c>
      <c r="C40" s="209" t="s">
        <v>1523</v>
      </c>
      <c r="D40" s="135">
        <v>2500</v>
      </c>
      <c r="E40" s="133" t="s">
        <v>1541</v>
      </c>
      <c r="F40" s="82" t="s">
        <v>825</v>
      </c>
      <c r="G40" s="82" t="s">
        <v>45</v>
      </c>
      <c r="H40" s="84" t="s">
        <v>46</v>
      </c>
      <c r="I40" s="84">
        <v>1</v>
      </c>
      <c r="J40" s="84">
        <v>1</v>
      </c>
      <c r="K40" s="136">
        <f t="shared" si="13"/>
        <v>1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 t="s">
        <v>213</v>
      </c>
      <c r="V40" s="84" t="s">
        <v>213</v>
      </c>
      <c r="W40" s="85" t="s">
        <v>213</v>
      </c>
      <c r="X40" s="94" t="str">
        <f t="shared" si="6"/>
        <v>-</v>
      </c>
      <c r="Y40" s="85" t="str">
        <f t="shared" si="7"/>
        <v/>
      </c>
      <c r="Z40" s="94" t="str">
        <f t="shared" si="8"/>
        <v>-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78">
        <v>37</v>
      </c>
      <c r="B41" s="134">
        <v>1</v>
      </c>
      <c r="C41" s="209" t="s">
        <v>1524</v>
      </c>
      <c r="D41" s="135">
        <v>2500</v>
      </c>
      <c r="E41" s="133" t="s">
        <v>1049</v>
      </c>
      <c r="F41" s="82" t="s">
        <v>711</v>
      </c>
      <c r="G41" s="82" t="s">
        <v>1008</v>
      </c>
      <c r="H41" s="84">
        <v>34</v>
      </c>
      <c r="I41" s="84">
        <v>1</v>
      </c>
      <c r="J41" s="84">
        <v>1</v>
      </c>
      <c r="K41" s="136">
        <f t="shared" si="13"/>
        <v>1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2</v>
      </c>
      <c r="V41" s="84">
        <v>365</v>
      </c>
      <c r="W41" s="85">
        <v>10</v>
      </c>
      <c r="X41" s="94">
        <f t="shared" si="6"/>
        <v>248</v>
      </c>
      <c r="Y41" s="85" t="str">
        <f t="shared" si="7"/>
        <v/>
      </c>
      <c r="Z41" s="94">
        <f t="shared" si="8"/>
        <v>6944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78">
        <v>38</v>
      </c>
      <c r="B42" s="134">
        <v>1</v>
      </c>
      <c r="C42" s="209" t="s">
        <v>1524</v>
      </c>
      <c r="D42" s="135">
        <v>2500</v>
      </c>
      <c r="E42" s="133" t="s">
        <v>1541</v>
      </c>
      <c r="F42" s="82" t="s">
        <v>825</v>
      </c>
      <c r="G42" s="82" t="s">
        <v>45</v>
      </c>
      <c r="H42" s="84" t="s">
        <v>46</v>
      </c>
      <c r="I42" s="84">
        <v>1</v>
      </c>
      <c r="J42" s="84">
        <v>1</v>
      </c>
      <c r="K42" s="136">
        <f t="shared" si="1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</v>
      </c>
      <c r="V42" s="84" t="s">
        <v>213</v>
      </c>
      <c r="W42" s="85" t="s">
        <v>213</v>
      </c>
      <c r="X42" s="94" t="str">
        <f t="shared" si="6"/>
        <v>-</v>
      </c>
      <c r="Y42" s="85" t="str">
        <f t="shared" si="7"/>
        <v/>
      </c>
      <c r="Z42" s="94" t="str">
        <f t="shared" si="8"/>
        <v>-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78">
        <v>39</v>
      </c>
      <c r="B43" s="134">
        <v>1</v>
      </c>
      <c r="C43" s="209" t="s">
        <v>172</v>
      </c>
      <c r="D43" s="135">
        <v>2700</v>
      </c>
      <c r="E43" s="133" t="s">
        <v>1038</v>
      </c>
      <c r="F43" s="82" t="s">
        <v>711</v>
      </c>
      <c r="G43" s="82" t="s">
        <v>1549</v>
      </c>
      <c r="H43" s="84">
        <v>34</v>
      </c>
      <c r="I43" s="84">
        <v>1</v>
      </c>
      <c r="J43" s="84">
        <v>1</v>
      </c>
      <c r="K43" s="136">
        <f t="shared" si="13"/>
        <v>1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2</v>
      </c>
      <c r="V43" s="84">
        <v>365</v>
      </c>
      <c r="W43" s="85">
        <v>10</v>
      </c>
      <c r="X43" s="94">
        <f t="shared" si="6"/>
        <v>248</v>
      </c>
      <c r="Y43" s="85" t="str">
        <f t="shared" si="7"/>
        <v/>
      </c>
      <c r="Z43" s="94">
        <f t="shared" si="8"/>
        <v>6944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78">
        <v>40</v>
      </c>
      <c r="B44" s="134">
        <v>1</v>
      </c>
      <c r="C44" s="209" t="s">
        <v>1525</v>
      </c>
      <c r="D44" s="135">
        <v>2700</v>
      </c>
      <c r="E44" s="133" t="s">
        <v>1536</v>
      </c>
      <c r="F44" s="82" t="s">
        <v>711</v>
      </c>
      <c r="G44" s="82" t="s">
        <v>436</v>
      </c>
      <c r="H44" s="84">
        <v>34</v>
      </c>
      <c r="I44" s="84">
        <v>1</v>
      </c>
      <c r="J44" s="84">
        <v>1</v>
      </c>
      <c r="K44" s="136">
        <f t="shared" si="13"/>
        <v>1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1">
        <v>24</v>
      </c>
      <c r="V44" s="92">
        <v>365</v>
      </c>
      <c r="W44" s="93">
        <v>10</v>
      </c>
      <c r="X44" s="94">
        <f t="shared" si="6"/>
        <v>2978</v>
      </c>
      <c r="Y44" s="85" t="str">
        <f t="shared" si="7"/>
        <v/>
      </c>
      <c r="Z44" s="94">
        <f t="shared" si="8"/>
        <v>83384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78">
        <v>41</v>
      </c>
      <c r="B45" s="134">
        <v>1</v>
      </c>
      <c r="C45" s="209" t="s">
        <v>1526</v>
      </c>
      <c r="D45" s="135">
        <v>2700</v>
      </c>
      <c r="E45" s="133" t="s">
        <v>1537</v>
      </c>
      <c r="F45" s="82" t="s">
        <v>1154</v>
      </c>
      <c r="G45" s="82" t="s">
        <v>69</v>
      </c>
      <c r="H45" s="84">
        <v>32</v>
      </c>
      <c r="I45" s="84">
        <v>12</v>
      </c>
      <c r="J45" s="84">
        <v>1</v>
      </c>
      <c r="K45" s="136">
        <f t="shared" si="13"/>
        <v>12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12</v>
      </c>
      <c r="S45" s="170"/>
      <c r="T45" s="176" t="str">
        <f t="shared" si="5"/>
        <v/>
      </c>
      <c r="U45" s="94">
        <v>8</v>
      </c>
      <c r="V45" s="84">
        <v>365</v>
      </c>
      <c r="W45" s="85">
        <v>10</v>
      </c>
      <c r="X45" s="94">
        <f t="shared" si="6"/>
        <v>11212</v>
      </c>
      <c r="Y45" s="85" t="str">
        <f t="shared" si="7"/>
        <v/>
      </c>
      <c r="Z45" s="94">
        <f t="shared" si="8"/>
        <v>313936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78">
        <v>42</v>
      </c>
      <c r="B46" s="134">
        <v>1</v>
      </c>
      <c r="C46" s="209" t="s">
        <v>1526</v>
      </c>
      <c r="D46" s="135">
        <v>2700</v>
      </c>
      <c r="E46" s="133" t="s">
        <v>1531</v>
      </c>
      <c r="F46" s="82" t="s">
        <v>483</v>
      </c>
      <c r="G46" s="82" t="s">
        <v>45</v>
      </c>
      <c r="H46" s="84" t="s">
        <v>46</v>
      </c>
      <c r="I46" s="84">
        <v>3</v>
      </c>
      <c r="J46" s="84">
        <v>1</v>
      </c>
      <c r="K46" s="136">
        <f t="shared" si="13"/>
        <v>3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3</v>
      </c>
      <c r="S46" s="170"/>
      <c r="T46" s="176" t="str">
        <f t="shared" si="5"/>
        <v/>
      </c>
      <c r="U46" s="94" t="s">
        <v>213</v>
      </c>
      <c r="V46" s="84" t="s">
        <v>213</v>
      </c>
      <c r="W46" s="85" t="s">
        <v>213</v>
      </c>
      <c r="X46" s="94" t="str">
        <f t="shared" si="6"/>
        <v>-</v>
      </c>
      <c r="Y46" s="85" t="str">
        <f t="shared" si="7"/>
        <v/>
      </c>
      <c r="Z46" s="94" t="str">
        <f t="shared" si="8"/>
        <v>-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78">
        <v>43</v>
      </c>
      <c r="B47" s="134">
        <v>1</v>
      </c>
      <c r="C47" s="209" t="s">
        <v>1527</v>
      </c>
      <c r="D47" s="135">
        <v>2500</v>
      </c>
      <c r="E47" s="133" t="s">
        <v>1544</v>
      </c>
      <c r="F47" s="82" t="s">
        <v>363</v>
      </c>
      <c r="G47" s="82" t="s">
        <v>639</v>
      </c>
      <c r="H47" s="84">
        <v>34</v>
      </c>
      <c r="I47" s="84">
        <v>1</v>
      </c>
      <c r="J47" s="84">
        <v>2</v>
      </c>
      <c r="K47" s="136">
        <f t="shared" si="13"/>
        <v>2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8</v>
      </c>
      <c r="V47" s="84">
        <v>365</v>
      </c>
      <c r="W47" s="85">
        <v>10</v>
      </c>
      <c r="X47" s="94">
        <f t="shared" si="6"/>
        <v>1985</v>
      </c>
      <c r="Y47" s="85" t="str">
        <f t="shared" si="7"/>
        <v/>
      </c>
      <c r="Z47" s="94">
        <f t="shared" si="8"/>
        <v>55580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78">
        <v>44</v>
      </c>
      <c r="B48" s="134">
        <v>1</v>
      </c>
      <c r="C48" s="209" t="s">
        <v>1527</v>
      </c>
      <c r="D48" s="135">
        <v>2500</v>
      </c>
      <c r="E48" s="133" t="s">
        <v>1541</v>
      </c>
      <c r="F48" s="82" t="s">
        <v>825</v>
      </c>
      <c r="G48" s="82" t="s">
        <v>45</v>
      </c>
      <c r="H48" s="84" t="s">
        <v>46</v>
      </c>
      <c r="I48" s="84">
        <v>1</v>
      </c>
      <c r="J48" s="84">
        <v>1</v>
      </c>
      <c r="K48" s="136">
        <f t="shared" si="13"/>
        <v>1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 t="s">
        <v>213</v>
      </c>
      <c r="V48" s="84" t="s">
        <v>213</v>
      </c>
      <c r="W48" s="85" t="s">
        <v>213</v>
      </c>
      <c r="X48" s="94" t="str">
        <f t="shared" si="6"/>
        <v>-</v>
      </c>
      <c r="Y48" s="85" t="str">
        <f t="shared" si="7"/>
        <v/>
      </c>
      <c r="Z48" s="94" t="str">
        <f t="shared" si="8"/>
        <v>-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78">
        <v>45</v>
      </c>
      <c r="B49" s="134">
        <v>1</v>
      </c>
      <c r="C49" s="209" t="s">
        <v>170</v>
      </c>
      <c r="D49" s="135">
        <v>2500</v>
      </c>
      <c r="E49" s="133" t="s">
        <v>1544</v>
      </c>
      <c r="F49" s="82" t="s">
        <v>363</v>
      </c>
      <c r="G49" s="82" t="s">
        <v>639</v>
      </c>
      <c r="H49" s="84">
        <v>34</v>
      </c>
      <c r="I49" s="84">
        <v>2</v>
      </c>
      <c r="J49" s="84">
        <v>2</v>
      </c>
      <c r="K49" s="136">
        <f t="shared" si="13"/>
        <v>4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8</v>
      </c>
      <c r="V49" s="84">
        <v>365</v>
      </c>
      <c r="W49" s="85">
        <v>10</v>
      </c>
      <c r="X49" s="94">
        <f t="shared" si="6"/>
        <v>3971</v>
      </c>
      <c r="Y49" s="85" t="str">
        <f t="shared" si="7"/>
        <v/>
      </c>
      <c r="Z49" s="94">
        <f t="shared" si="8"/>
        <v>111188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78">
        <v>46</v>
      </c>
      <c r="B50" s="134">
        <v>1</v>
      </c>
      <c r="C50" s="209" t="s">
        <v>170</v>
      </c>
      <c r="D50" s="135">
        <v>2500</v>
      </c>
      <c r="E50" s="133" t="s">
        <v>1541</v>
      </c>
      <c r="F50" s="82" t="s">
        <v>825</v>
      </c>
      <c r="G50" s="82" t="s">
        <v>45</v>
      </c>
      <c r="H50" s="84" t="s">
        <v>46</v>
      </c>
      <c r="I50" s="84">
        <v>1</v>
      </c>
      <c r="J50" s="84">
        <v>1</v>
      </c>
      <c r="K50" s="136">
        <f t="shared" si="13"/>
        <v>1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 t="s">
        <v>213</v>
      </c>
      <c r="V50" s="84" t="s">
        <v>213</v>
      </c>
      <c r="W50" s="85" t="s">
        <v>213</v>
      </c>
      <c r="X50" s="94" t="str">
        <f t="shared" si="6"/>
        <v>-</v>
      </c>
      <c r="Y50" s="85" t="str">
        <f t="shared" si="7"/>
        <v/>
      </c>
      <c r="Z50" s="94" t="str">
        <f t="shared" si="8"/>
        <v>-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78">
        <v>47</v>
      </c>
      <c r="B51" s="134">
        <v>1</v>
      </c>
      <c r="C51" s="209" t="s">
        <v>189</v>
      </c>
      <c r="D51" s="135">
        <v>2700</v>
      </c>
      <c r="E51" s="133" t="s">
        <v>1049</v>
      </c>
      <c r="F51" s="82" t="s">
        <v>711</v>
      </c>
      <c r="G51" s="82" t="s">
        <v>1008</v>
      </c>
      <c r="H51" s="84">
        <v>34</v>
      </c>
      <c r="I51" s="84">
        <v>13</v>
      </c>
      <c r="J51" s="84">
        <v>1</v>
      </c>
      <c r="K51" s="136">
        <f t="shared" si="13"/>
        <v>13</v>
      </c>
      <c r="L51" s="133" t="s">
        <v>3511</v>
      </c>
      <c r="M51" s="162"/>
      <c r="N51" s="162"/>
      <c r="O51" s="163"/>
      <c r="P51" s="164"/>
      <c r="Q51" s="165"/>
      <c r="R51" s="137">
        <f t="shared" si="4"/>
        <v>13</v>
      </c>
      <c r="S51" s="170"/>
      <c r="T51" s="176" t="str">
        <f t="shared" si="5"/>
        <v/>
      </c>
      <c r="U51" s="94">
        <v>8</v>
      </c>
      <c r="V51" s="84">
        <v>365</v>
      </c>
      <c r="W51" s="85">
        <v>10</v>
      </c>
      <c r="X51" s="94">
        <f t="shared" si="6"/>
        <v>12906</v>
      </c>
      <c r="Y51" s="85" t="str">
        <f t="shared" si="7"/>
        <v/>
      </c>
      <c r="Z51" s="94">
        <f t="shared" si="8"/>
        <v>361368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78">
        <v>48</v>
      </c>
      <c r="B52" s="134">
        <v>1</v>
      </c>
      <c r="C52" s="209" t="s">
        <v>189</v>
      </c>
      <c r="D52" s="135">
        <v>2700</v>
      </c>
      <c r="E52" s="133" t="s">
        <v>1537</v>
      </c>
      <c r="F52" s="82" t="s">
        <v>1154</v>
      </c>
      <c r="G52" s="82" t="s">
        <v>69</v>
      </c>
      <c r="H52" s="84">
        <v>32</v>
      </c>
      <c r="I52" s="84">
        <v>11</v>
      </c>
      <c r="J52" s="84">
        <v>1</v>
      </c>
      <c r="K52" s="136">
        <f t="shared" si="13"/>
        <v>11</v>
      </c>
      <c r="L52" s="133" t="s">
        <v>3511</v>
      </c>
      <c r="M52" s="162"/>
      <c r="N52" s="162"/>
      <c r="O52" s="163"/>
      <c r="P52" s="164"/>
      <c r="Q52" s="165"/>
      <c r="R52" s="137">
        <f t="shared" si="4"/>
        <v>11</v>
      </c>
      <c r="S52" s="170"/>
      <c r="T52" s="176" t="str">
        <f t="shared" si="5"/>
        <v/>
      </c>
      <c r="U52" s="91">
        <v>8</v>
      </c>
      <c r="V52" s="92">
        <v>365</v>
      </c>
      <c r="W52" s="93">
        <v>10</v>
      </c>
      <c r="X52" s="94">
        <f t="shared" si="6"/>
        <v>10278</v>
      </c>
      <c r="Y52" s="85" t="str">
        <f t="shared" si="7"/>
        <v/>
      </c>
      <c r="Z52" s="94">
        <f t="shared" si="8"/>
        <v>287784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78">
        <v>49</v>
      </c>
      <c r="B53" s="134">
        <v>1</v>
      </c>
      <c r="C53" s="209" t="s">
        <v>189</v>
      </c>
      <c r="D53" s="135">
        <v>2700</v>
      </c>
      <c r="E53" s="133" t="s">
        <v>1541</v>
      </c>
      <c r="F53" s="82" t="s">
        <v>825</v>
      </c>
      <c r="G53" s="82" t="s">
        <v>45</v>
      </c>
      <c r="H53" s="84" t="s">
        <v>46</v>
      </c>
      <c r="I53" s="84">
        <v>1</v>
      </c>
      <c r="J53" s="84">
        <v>1</v>
      </c>
      <c r="K53" s="136">
        <f t="shared" si="13"/>
        <v>1</v>
      </c>
      <c r="L53" s="133" t="s">
        <v>3511</v>
      </c>
      <c r="M53" s="162"/>
      <c r="N53" s="162"/>
      <c r="O53" s="163"/>
      <c r="P53" s="164"/>
      <c r="Q53" s="165"/>
      <c r="R53" s="137">
        <f t="shared" si="4"/>
        <v>1</v>
      </c>
      <c r="S53" s="170"/>
      <c r="T53" s="176" t="str">
        <f t="shared" si="5"/>
        <v/>
      </c>
      <c r="U53" s="94" t="s">
        <v>213</v>
      </c>
      <c r="V53" s="84" t="s">
        <v>213</v>
      </c>
      <c r="W53" s="85" t="s">
        <v>213</v>
      </c>
      <c r="X53" s="94" t="str">
        <f t="shared" si="6"/>
        <v>-</v>
      </c>
      <c r="Y53" s="85" t="str">
        <f t="shared" si="7"/>
        <v/>
      </c>
      <c r="Z53" s="94" t="str">
        <f t="shared" si="8"/>
        <v>-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78">
        <v>50</v>
      </c>
      <c r="B54" s="134">
        <v>1</v>
      </c>
      <c r="C54" s="209" t="s">
        <v>189</v>
      </c>
      <c r="D54" s="135">
        <v>2700</v>
      </c>
      <c r="E54" s="133" t="s">
        <v>1531</v>
      </c>
      <c r="F54" s="82" t="s">
        <v>483</v>
      </c>
      <c r="G54" s="82" t="s">
        <v>45</v>
      </c>
      <c r="H54" s="84" t="s">
        <v>46</v>
      </c>
      <c r="I54" s="84">
        <v>7</v>
      </c>
      <c r="J54" s="84">
        <v>1</v>
      </c>
      <c r="K54" s="136">
        <f t="shared" si="13"/>
        <v>7</v>
      </c>
      <c r="L54" s="133" t="s">
        <v>3511</v>
      </c>
      <c r="M54" s="162"/>
      <c r="N54" s="162"/>
      <c r="O54" s="163"/>
      <c r="P54" s="164"/>
      <c r="Q54" s="165"/>
      <c r="R54" s="137">
        <f t="shared" si="4"/>
        <v>7</v>
      </c>
      <c r="S54" s="170"/>
      <c r="T54" s="176" t="str">
        <f t="shared" si="5"/>
        <v/>
      </c>
      <c r="U54" s="94" t="s">
        <v>213</v>
      </c>
      <c r="V54" s="84" t="s">
        <v>213</v>
      </c>
      <c r="W54" s="85" t="s">
        <v>213</v>
      </c>
      <c r="X54" s="94" t="str">
        <f t="shared" si="6"/>
        <v>-</v>
      </c>
      <c r="Y54" s="85" t="str">
        <f t="shared" si="7"/>
        <v/>
      </c>
      <c r="Z54" s="94" t="str">
        <f t="shared" si="8"/>
        <v>-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78">
        <v>51</v>
      </c>
      <c r="B55" s="134">
        <v>1</v>
      </c>
      <c r="C55" s="209" t="s">
        <v>559</v>
      </c>
      <c r="D55" s="135">
        <v>2500</v>
      </c>
      <c r="E55" s="133" t="s">
        <v>701</v>
      </c>
      <c r="F55" s="82" t="s">
        <v>711</v>
      </c>
      <c r="G55" s="82" t="s">
        <v>712</v>
      </c>
      <c r="H55" s="84">
        <v>34</v>
      </c>
      <c r="I55" s="84">
        <v>2</v>
      </c>
      <c r="J55" s="84">
        <v>1</v>
      </c>
      <c r="K55" s="136">
        <f t="shared" si="13"/>
        <v>2</v>
      </c>
      <c r="L55" s="133" t="s">
        <v>3511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8</v>
      </c>
      <c r="V55" s="84">
        <v>365</v>
      </c>
      <c r="W55" s="85">
        <v>10</v>
      </c>
      <c r="X55" s="94">
        <f t="shared" si="6"/>
        <v>1985</v>
      </c>
      <c r="Y55" s="85" t="str">
        <f t="shared" si="7"/>
        <v/>
      </c>
      <c r="Z55" s="94">
        <f t="shared" si="8"/>
        <v>55580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78">
        <v>52</v>
      </c>
      <c r="B56" s="134">
        <v>1</v>
      </c>
      <c r="C56" s="209" t="s">
        <v>1528</v>
      </c>
      <c r="D56" s="135">
        <v>2500</v>
      </c>
      <c r="E56" s="133" t="s">
        <v>1538</v>
      </c>
      <c r="F56" s="82" t="s">
        <v>1552</v>
      </c>
      <c r="G56" s="82" t="s">
        <v>69</v>
      </c>
      <c r="H56" s="84">
        <v>16</v>
      </c>
      <c r="I56" s="84">
        <v>2</v>
      </c>
      <c r="J56" s="84">
        <v>1</v>
      </c>
      <c r="K56" s="136">
        <f t="shared" si="13"/>
        <v>2</v>
      </c>
      <c r="L56" s="133" t="s">
        <v>3511</v>
      </c>
      <c r="M56" s="162"/>
      <c r="N56" s="162"/>
      <c r="O56" s="163"/>
      <c r="P56" s="164"/>
      <c r="Q56" s="165"/>
      <c r="R56" s="137">
        <f t="shared" si="4"/>
        <v>2</v>
      </c>
      <c r="S56" s="170"/>
      <c r="T56" s="176" t="str">
        <f t="shared" si="5"/>
        <v/>
      </c>
      <c r="U56" s="91">
        <v>2</v>
      </c>
      <c r="V56" s="92">
        <v>365</v>
      </c>
      <c r="W56" s="93">
        <v>10</v>
      </c>
      <c r="X56" s="94">
        <f t="shared" si="6"/>
        <v>233</v>
      </c>
      <c r="Y56" s="85" t="str">
        <f t="shared" si="7"/>
        <v/>
      </c>
      <c r="Z56" s="94">
        <f t="shared" si="8"/>
        <v>6524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78">
        <v>53</v>
      </c>
      <c r="B57" s="134">
        <v>1</v>
      </c>
      <c r="C57" s="209" t="s">
        <v>1528</v>
      </c>
      <c r="D57" s="135">
        <v>2500</v>
      </c>
      <c r="E57" s="133" t="s">
        <v>1539</v>
      </c>
      <c r="F57" s="82" t="s">
        <v>1054</v>
      </c>
      <c r="G57" s="82" t="s">
        <v>69</v>
      </c>
      <c r="H57" s="84">
        <v>24</v>
      </c>
      <c r="I57" s="84">
        <v>4</v>
      </c>
      <c r="J57" s="84">
        <v>1</v>
      </c>
      <c r="K57" s="136">
        <f t="shared" si="13"/>
        <v>4</v>
      </c>
      <c r="L57" s="133" t="s">
        <v>3511</v>
      </c>
      <c r="M57" s="162"/>
      <c r="N57" s="162"/>
      <c r="O57" s="163"/>
      <c r="P57" s="164"/>
      <c r="Q57" s="165"/>
      <c r="R57" s="137">
        <f t="shared" si="4"/>
        <v>4</v>
      </c>
      <c r="S57" s="170"/>
      <c r="T57" s="176" t="str">
        <f t="shared" si="5"/>
        <v/>
      </c>
      <c r="U57" s="94">
        <v>2</v>
      </c>
      <c r="V57" s="84">
        <v>365</v>
      </c>
      <c r="W57" s="85">
        <v>10</v>
      </c>
      <c r="X57" s="94">
        <f t="shared" si="6"/>
        <v>700</v>
      </c>
      <c r="Y57" s="85" t="str">
        <f t="shared" si="7"/>
        <v/>
      </c>
      <c r="Z57" s="94">
        <f t="shared" si="8"/>
        <v>19600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78">
        <v>54</v>
      </c>
      <c r="B58" s="134">
        <v>1</v>
      </c>
      <c r="C58" s="209" t="s">
        <v>1528</v>
      </c>
      <c r="D58" s="135">
        <v>2500</v>
      </c>
      <c r="E58" s="133" t="s">
        <v>1540</v>
      </c>
      <c r="F58" s="82" t="s">
        <v>1055</v>
      </c>
      <c r="G58" s="82" t="s">
        <v>75</v>
      </c>
      <c r="H58" s="84">
        <v>18</v>
      </c>
      <c r="I58" s="84">
        <v>2</v>
      </c>
      <c r="J58" s="84">
        <v>1</v>
      </c>
      <c r="K58" s="136">
        <f t="shared" si="13"/>
        <v>2</v>
      </c>
      <c r="L58" s="133" t="s">
        <v>3511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1">
        <v>2</v>
      </c>
      <c r="V58" s="92">
        <v>365</v>
      </c>
      <c r="W58" s="93">
        <v>10</v>
      </c>
      <c r="X58" s="94">
        <f t="shared" si="6"/>
        <v>262</v>
      </c>
      <c r="Y58" s="85" t="str">
        <f t="shared" si="7"/>
        <v/>
      </c>
      <c r="Z58" s="94">
        <f t="shared" si="8"/>
        <v>7336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78">
        <v>55</v>
      </c>
      <c r="B59" s="134">
        <v>1</v>
      </c>
      <c r="C59" s="209" t="s">
        <v>583</v>
      </c>
      <c r="D59" s="135">
        <v>2500</v>
      </c>
      <c r="E59" s="133" t="s">
        <v>1545</v>
      </c>
      <c r="F59" s="82" t="s">
        <v>1554</v>
      </c>
      <c r="G59" s="82" t="s">
        <v>792</v>
      </c>
      <c r="H59" s="84">
        <v>85</v>
      </c>
      <c r="I59" s="84">
        <v>1</v>
      </c>
      <c r="J59" s="84">
        <v>1</v>
      </c>
      <c r="K59" s="136">
        <f t="shared" si="13"/>
        <v>1</v>
      </c>
      <c r="L59" s="133" t="s">
        <v>3511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8</v>
      </c>
      <c r="V59" s="84">
        <v>365</v>
      </c>
      <c r="W59" s="85">
        <v>10</v>
      </c>
      <c r="X59" s="94">
        <f t="shared" si="6"/>
        <v>2482</v>
      </c>
      <c r="Y59" s="85" t="str">
        <f t="shared" si="7"/>
        <v/>
      </c>
      <c r="Z59" s="94">
        <f t="shared" si="8"/>
        <v>69496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78">
        <v>56</v>
      </c>
      <c r="B60" s="134">
        <v>1</v>
      </c>
      <c r="C60" s="209" t="s">
        <v>583</v>
      </c>
      <c r="D60" s="135">
        <v>2500</v>
      </c>
      <c r="E60" s="133" t="s">
        <v>1531</v>
      </c>
      <c r="F60" s="82" t="s">
        <v>483</v>
      </c>
      <c r="G60" s="82" t="s">
        <v>45</v>
      </c>
      <c r="H60" s="84" t="s">
        <v>46</v>
      </c>
      <c r="I60" s="84">
        <v>1</v>
      </c>
      <c r="J60" s="84">
        <v>1</v>
      </c>
      <c r="K60" s="136">
        <f t="shared" si="13"/>
        <v>1</v>
      </c>
      <c r="L60" s="133" t="s">
        <v>3511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 t="s">
        <v>213</v>
      </c>
      <c r="V60" s="84" t="s">
        <v>213</v>
      </c>
      <c r="W60" s="85" t="s">
        <v>213</v>
      </c>
      <c r="X60" s="94" t="str">
        <f t="shared" si="6"/>
        <v>-</v>
      </c>
      <c r="Y60" s="85" t="str">
        <f t="shared" si="7"/>
        <v/>
      </c>
      <c r="Z60" s="94" t="str">
        <f t="shared" si="8"/>
        <v>-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78">
        <v>57</v>
      </c>
      <c r="B61" s="134">
        <v>1</v>
      </c>
      <c r="C61" s="209" t="s">
        <v>606</v>
      </c>
      <c r="D61" s="135">
        <v>2700</v>
      </c>
      <c r="E61" s="133" t="s">
        <v>1546</v>
      </c>
      <c r="F61" s="82" t="s">
        <v>363</v>
      </c>
      <c r="G61" s="82" t="s">
        <v>639</v>
      </c>
      <c r="H61" s="84">
        <v>34</v>
      </c>
      <c r="I61" s="84">
        <v>15</v>
      </c>
      <c r="J61" s="84">
        <v>2</v>
      </c>
      <c r="K61" s="136">
        <f t="shared" si="13"/>
        <v>30</v>
      </c>
      <c r="L61" s="133" t="s">
        <v>3511</v>
      </c>
      <c r="M61" s="162"/>
      <c r="N61" s="162"/>
      <c r="O61" s="163"/>
      <c r="P61" s="164"/>
      <c r="Q61" s="165"/>
      <c r="R61" s="137">
        <f t="shared" si="4"/>
        <v>15</v>
      </c>
      <c r="S61" s="170"/>
      <c r="T61" s="176" t="str">
        <f t="shared" si="5"/>
        <v/>
      </c>
      <c r="U61" s="94">
        <v>8</v>
      </c>
      <c r="V61" s="84">
        <v>365</v>
      </c>
      <c r="W61" s="85">
        <v>10</v>
      </c>
      <c r="X61" s="94">
        <f t="shared" si="6"/>
        <v>29784</v>
      </c>
      <c r="Y61" s="85" t="str">
        <f t="shared" si="7"/>
        <v/>
      </c>
      <c r="Z61" s="94">
        <f t="shared" si="8"/>
        <v>833952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78">
        <v>58</v>
      </c>
      <c r="B62" s="134">
        <v>1</v>
      </c>
      <c r="C62" s="209" t="s">
        <v>606</v>
      </c>
      <c r="D62" s="135">
        <v>2700</v>
      </c>
      <c r="E62" s="133" t="s">
        <v>1531</v>
      </c>
      <c r="F62" s="82" t="s">
        <v>483</v>
      </c>
      <c r="G62" s="82" t="s">
        <v>45</v>
      </c>
      <c r="H62" s="84" t="s">
        <v>46</v>
      </c>
      <c r="I62" s="84">
        <v>2</v>
      </c>
      <c r="J62" s="84">
        <v>1</v>
      </c>
      <c r="K62" s="136">
        <f t="shared" si="13"/>
        <v>2</v>
      </c>
      <c r="L62" s="133" t="s">
        <v>3511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 t="s">
        <v>213</v>
      </c>
      <c r="V62" s="84" t="s">
        <v>213</v>
      </c>
      <c r="W62" s="85" t="s">
        <v>213</v>
      </c>
      <c r="X62" s="94" t="str">
        <f t="shared" si="6"/>
        <v>-</v>
      </c>
      <c r="Y62" s="85" t="str">
        <f t="shared" si="7"/>
        <v/>
      </c>
      <c r="Z62" s="94" t="str">
        <f t="shared" si="8"/>
        <v>-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78">
        <v>59</v>
      </c>
      <c r="B63" s="134">
        <v>1</v>
      </c>
      <c r="C63" s="209" t="s">
        <v>102</v>
      </c>
      <c r="D63" s="135">
        <v>2700</v>
      </c>
      <c r="E63" s="133" t="s">
        <v>706</v>
      </c>
      <c r="F63" s="82" t="s">
        <v>363</v>
      </c>
      <c r="G63" s="82" t="s">
        <v>680</v>
      </c>
      <c r="H63" s="84">
        <v>34</v>
      </c>
      <c r="I63" s="84">
        <v>4</v>
      </c>
      <c r="J63" s="84">
        <v>2</v>
      </c>
      <c r="K63" s="136">
        <f t="shared" si="13"/>
        <v>8</v>
      </c>
      <c r="L63" s="133" t="s">
        <v>3511</v>
      </c>
      <c r="M63" s="162"/>
      <c r="N63" s="162"/>
      <c r="O63" s="163"/>
      <c r="P63" s="164"/>
      <c r="Q63" s="165"/>
      <c r="R63" s="137">
        <f t="shared" si="4"/>
        <v>4</v>
      </c>
      <c r="S63" s="170"/>
      <c r="T63" s="176" t="str">
        <f t="shared" si="5"/>
        <v/>
      </c>
      <c r="U63" s="94">
        <v>8</v>
      </c>
      <c r="V63" s="84">
        <v>365</v>
      </c>
      <c r="W63" s="85">
        <v>10</v>
      </c>
      <c r="X63" s="94">
        <f t="shared" si="6"/>
        <v>7942</v>
      </c>
      <c r="Y63" s="85" t="str">
        <f t="shared" si="7"/>
        <v/>
      </c>
      <c r="Z63" s="94">
        <f t="shared" si="8"/>
        <v>222376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78">
        <v>60</v>
      </c>
      <c r="B64" s="134">
        <v>1</v>
      </c>
      <c r="C64" s="209" t="s">
        <v>102</v>
      </c>
      <c r="D64" s="135">
        <v>2700</v>
      </c>
      <c r="E64" s="133" t="s">
        <v>1531</v>
      </c>
      <c r="F64" s="82" t="s">
        <v>483</v>
      </c>
      <c r="G64" s="82" t="s">
        <v>45</v>
      </c>
      <c r="H64" s="84" t="s">
        <v>46</v>
      </c>
      <c r="I64" s="84">
        <v>1</v>
      </c>
      <c r="J64" s="84">
        <v>1</v>
      </c>
      <c r="K64" s="136">
        <f t="shared" si="13"/>
        <v>1</v>
      </c>
      <c r="L64" s="133" t="s">
        <v>3511</v>
      </c>
      <c r="M64" s="162"/>
      <c r="N64" s="162"/>
      <c r="O64" s="163"/>
      <c r="P64" s="164"/>
      <c r="Q64" s="165"/>
      <c r="R64" s="137">
        <f t="shared" si="4"/>
        <v>1</v>
      </c>
      <c r="S64" s="170"/>
      <c r="T64" s="176" t="str">
        <f t="shared" si="5"/>
        <v/>
      </c>
      <c r="U64" s="94" t="s">
        <v>213</v>
      </c>
      <c r="V64" s="84" t="s">
        <v>213</v>
      </c>
      <c r="W64" s="85" t="s">
        <v>213</v>
      </c>
      <c r="X64" s="94" t="str">
        <f t="shared" si="6"/>
        <v>-</v>
      </c>
      <c r="Y64" s="85" t="str">
        <f t="shared" si="7"/>
        <v/>
      </c>
      <c r="Z64" s="94" t="str">
        <f t="shared" si="8"/>
        <v>-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78">
        <v>61</v>
      </c>
      <c r="B65" s="134">
        <v>2</v>
      </c>
      <c r="C65" s="209" t="s">
        <v>1555</v>
      </c>
      <c r="D65" s="135">
        <v>2700</v>
      </c>
      <c r="E65" s="133" t="s">
        <v>1535</v>
      </c>
      <c r="F65" s="82" t="s">
        <v>363</v>
      </c>
      <c r="G65" s="82" t="s">
        <v>639</v>
      </c>
      <c r="H65" s="84">
        <v>34</v>
      </c>
      <c r="I65" s="84">
        <v>8</v>
      </c>
      <c r="J65" s="84">
        <v>2</v>
      </c>
      <c r="K65" s="136">
        <f t="shared" si="13"/>
        <v>16</v>
      </c>
      <c r="L65" s="133" t="s">
        <v>3511</v>
      </c>
      <c r="M65" s="162"/>
      <c r="N65" s="162"/>
      <c r="O65" s="163"/>
      <c r="P65" s="164"/>
      <c r="Q65" s="165"/>
      <c r="R65" s="137">
        <f t="shared" si="4"/>
        <v>8</v>
      </c>
      <c r="S65" s="170"/>
      <c r="T65" s="176" t="str">
        <f t="shared" si="5"/>
        <v/>
      </c>
      <c r="U65" s="94">
        <v>8</v>
      </c>
      <c r="V65" s="84">
        <v>365</v>
      </c>
      <c r="W65" s="85">
        <v>10</v>
      </c>
      <c r="X65" s="94">
        <f t="shared" si="6"/>
        <v>15884</v>
      </c>
      <c r="Y65" s="85" t="str">
        <f t="shared" si="7"/>
        <v/>
      </c>
      <c r="Z65" s="94">
        <f t="shared" si="8"/>
        <v>444752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78">
        <v>62</v>
      </c>
      <c r="B66" s="134">
        <v>2</v>
      </c>
      <c r="C66" s="209" t="s">
        <v>1555</v>
      </c>
      <c r="D66" s="135">
        <v>2700</v>
      </c>
      <c r="E66" s="133" t="s">
        <v>1531</v>
      </c>
      <c r="F66" s="82" t="s">
        <v>483</v>
      </c>
      <c r="G66" s="82" t="s">
        <v>45</v>
      </c>
      <c r="H66" s="84" t="s">
        <v>46</v>
      </c>
      <c r="I66" s="84">
        <v>1</v>
      </c>
      <c r="J66" s="84">
        <v>1</v>
      </c>
      <c r="K66" s="136">
        <f t="shared" si="13"/>
        <v>1</v>
      </c>
      <c r="L66" s="133" t="s">
        <v>3511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 t="s">
        <v>213</v>
      </c>
      <c r="V66" s="84" t="s">
        <v>213</v>
      </c>
      <c r="W66" s="85" t="s">
        <v>213</v>
      </c>
      <c r="X66" s="94" t="str">
        <f t="shared" si="6"/>
        <v>-</v>
      </c>
      <c r="Y66" s="85" t="str">
        <f t="shared" si="7"/>
        <v/>
      </c>
      <c r="Z66" s="94" t="str">
        <f t="shared" si="8"/>
        <v>-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78">
        <v>63</v>
      </c>
      <c r="B67" s="134">
        <v>2</v>
      </c>
      <c r="C67" s="209" t="s">
        <v>1556</v>
      </c>
      <c r="D67" s="135">
        <v>2700</v>
      </c>
      <c r="E67" s="133" t="s">
        <v>1535</v>
      </c>
      <c r="F67" s="82" t="s">
        <v>363</v>
      </c>
      <c r="G67" s="82" t="s">
        <v>639</v>
      </c>
      <c r="H67" s="84">
        <v>34</v>
      </c>
      <c r="I67" s="84">
        <v>24</v>
      </c>
      <c r="J67" s="84">
        <v>2</v>
      </c>
      <c r="K67" s="136">
        <f t="shared" si="13"/>
        <v>48</v>
      </c>
      <c r="L67" s="133" t="s">
        <v>3511</v>
      </c>
      <c r="M67" s="162"/>
      <c r="N67" s="162"/>
      <c r="O67" s="163"/>
      <c r="P67" s="164"/>
      <c r="Q67" s="165"/>
      <c r="R67" s="137">
        <f t="shared" si="4"/>
        <v>24</v>
      </c>
      <c r="S67" s="170"/>
      <c r="T67" s="176" t="str">
        <f t="shared" si="5"/>
        <v/>
      </c>
      <c r="U67" s="94">
        <v>8</v>
      </c>
      <c r="V67" s="84">
        <v>365</v>
      </c>
      <c r="W67" s="85">
        <v>10</v>
      </c>
      <c r="X67" s="94">
        <f t="shared" si="6"/>
        <v>47654</v>
      </c>
      <c r="Y67" s="85" t="str">
        <f t="shared" si="7"/>
        <v/>
      </c>
      <c r="Z67" s="94">
        <f t="shared" si="8"/>
        <v>1334312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78">
        <v>64</v>
      </c>
      <c r="B68" s="134">
        <v>2</v>
      </c>
      <c r="C68" s="209" t="s">
        <v>1556</v>
      </c>
      <c r="D68" s="135">
        <v>2700</v>
      </c>
      <c r="E68" s="133" t="s">
        <v>1534</v>
      </c>
      <c r="F68" s="82" t="s">
        <v>711</v>
      </c>
      <c r="G68" s="82" t="s">
        <v>1551</v>
      </c>
      <c r="H68" s="84">
        <v>45</v>
      </c>
      <c r="I68" s="84">
        <v>2</v>
      </c>
      <c r="J68" s="84">
        <v>1</v>
      </c>
      <c r="K68" s="136">
        <f t="shared" si="13"/>
        <v>2</v>
      </c>
      <c r="L68" s="133" t="s">
        <v>3511</v>
      </c>
      <c r="M68" s="162"/>
      <c r="N68" s="162"/>
      <c r="O68" s="163"/>
      <c r="P68" s="164"/>
      <c r="Q68" s="165"/>
      <c r="R68" s="137">
        <f t="shared" si="4"/>
        <v>2</v>
      </c>
      <c r="S68" s="170"/>
      <c r="T68" s="176" t="str">
        <f t="shared" si="5"/>
        <v/>
      </c>
      <c r="U68" s="91">
        <v>8</v>
      </c>
      <c r="V68" s="92">
        <v>365</v>
      </c>
      <c r="W68" s="93">
        <v>10</v>
      </c>
      <c r="X68" s="94">
        <f t="shared" si="6"/>
        <v>2628</v>
      </c>
      <c r="Y68" s="85" t="str">
        <f t="shared" si="7"/>
        <v/>
      </c>
      <c r="Z68" s="94">
        <f t="shared" si="8"/>
        <v>73584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78">
        <v>65</v>
      </c>
      <c r="B69" s="134">
        <v>2</v>
      </c>
      <c r="C69" s="209" t="s">
        <v>1556</v>
      </c>
      <c r="D69" s="135">
        <v>2700</v>
      </c>
      <c r="E69" s="133" t="s">
        <v>1531</v>
      </c>
      <c r="F69" s="82" t="s">
        <v>483</v>
      </c>
      <c r="G69" s="82" t="s">
        <v>45</v>
      </c>
      <c r="H69" s="84" t="s">
        <v>46</v>
      </c>
      <c r="I69" s="84">
        <v>3</v>
      </c>
      <c r="J69" s="84">
        <v>1</v>
      </c>
      <c r="K69" s="136">
        <f t="shared" si="13"/>
        <v>3</v>
      </c>
      <c r="L69" s="133" t="s">
        <v>3511</v>
      </c>
      <c r="M69" s="162"/>
      <c r="N69" s="162"/>
      <c r="O69" s="163"/>
      <c r="P69" s="164"/>
      <c r="Q69" s="165"/>
      <c r="R69" s="137">
        <f t="shared" si="4"/>
        <v>3</v>
      </c>
      <c r="S69" s="170"/>
      <c r="T69" s="176" t="str">
        <f t="shared" si="5"/>
        <v/>
      </c>
      <c r="U69" s="94" t="s">
        <v>213</v>
      </c>
      <c r="V69" s="84" t="s">
        <v>213</v>
      </c>
      <c r="W69" s="85" t="s">
        <v>213</v>
      </c>
      <c r="X69" s="94" t="str">
        <f t="shared" si="6"/>
        <v>-</v>
      </c>
      <c r="Y69" s="85" t="str">
        <f t="shared" si="7"/>
        <v/>
      </c>
      <c r="Z69" s="94" t="str">
        <f t="shared" si="8"/>
        <v>-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78">
        <v>66</v>
      </c>
      <c r="B70" s="134">
        <v>2</v>
      </c>
      <c r="C70" s="209" t="s">
        <v>555</v>
      </c>
      <c r="D70" s="135">
        <v>2500</v>
      </c>
      <c r="E70" s="133" t="s">
        <v>1544</v>
      </c>
      <c r="F70" s="82" t="s">
        <v>363</v>
      </c>
      <c r="G70" s="82" t="s">
        <v>639</v>
      </c>
      <c r="H70" s="84">
        <v>34</v>
      </c>
      <c r="I70" s="84">
        <v>5</v>
      </c>
      <c r="J70" s="84">
        <v>2</v>
      </c>
      <c r="K70" s="136">
        <f t="shared" si="13"/>
        <v>10</v>
      </c>
      <c r="L70" s="133" t="s">
        <v>3511</v>
      </c>
      <c r="M70" s="162"/>
      <c r="N70" s="162"/>
      <c r="O70" s="163"/>
      <c r="P70" s="164"/>
      <c r="Q70" s="165"/>
      <c r="R70" s="137">
        <f t="shared" si="4"/>
        <v>5</v>
      </c>
      <c r="S70" s="170"/>
      <c r="T70" s="176" t="str">
        <f t="shared" si="5"/>
        <v/>
      </c>
      <c r="U70" s="91">
        <v>8</v>
      </c>
      <c r="V70" s="92">
        <v>365</v>
      </c>
      <c r="W70" s="93">
        <v>10</v>
      </c>
      <c r="X70" s="94">
        <f t="shared" si="6"/>
        <v>9928</v>
      </c>
      <c r="Y70" s="85" t="str">
        <f t="shared" si="7"/>
        <v/>
      </c>
      <c r="Z70" s="94">
        <f t="shared" si="8"/>
        <v>277984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78">
        <v>67</v>
      </c>
      <c r="B71" s="134">
        <v>2</v>
      </c>
      <c r="C71" s="209" t="s">
        <v>555</v>
      </c>
      <c r="D71" s="135">
        <v>2500</v>
      </c>
      <c r="E71" s="133" t="s">
        <v>1531</v>
      </c>
      <c r="F71" s="82" t="s">
        <v>483</v>
      </c>
      <c r="G71" s="82" t="s">
        <v>45</v>
      </c>
      <c r="H71" s="84" t="s">
        <v>46</v>
      </c>
      <c r="I71" s="84">
        <v>1</v>
      </c>
      <c r="J71" s="84">
        <v>1</v>
      </c>
      <c r="K71" s="136">
        <f t="shared" si="13"/>
        <v>1</v>
      </c>
      <c r="L71" s="133" t="s">
        <v>3511</v>
      </c>
      <c r="M71" s="162"/>
      <c r="N71" s="162"/>
      <c r="O71" s="163"/>
      <c r="P71" s="164"/>
      <c r="Q71" s="165"/>
      <c r="R71" s="137">
        <f t="shared" ref="R71:R134" si="14">+I71</f>
        <v>1</v>
      </c>
      <c r="S71" s="170"/>
      <c r="T71" s="176" t="str">
        <f t="shared" ref="T71:T134" si="15">IFERROR(IF(S71="","",R71*S71),"-")</f>
        <v/>
      </c>
      <c r="U71" s="94" t="s">
        <v>213</v>
      </c>
      <c r="V71" s="84" t="s">
        <v>213</v>
      </c>
      <c r="W71" s="85" t="s">
        <v>213</v>
      </c>
      <c r="X71" s="94" t="str">
        <f t="shared" ref="X71:X134" si="16">IFERROR(IF(H71="","",ROUNDDOWN(H71/1000*K71*U71*V71*W71,0)),"-")</f>
        <v>-</v>
      </c>
      <c r="Y71" s="85" t="str">
        <f t="shared" ref="Y71:Y134" si="17">IFERROR(IF(Q71="","",ROUNDDOWN(Q71/1000*R71*U71*V71*W71,0)),"-")</f>
        <v/>
      </c>
      <c r="Z71" s="94" t="str">
        <f t="shared" ref="Z71:Z134" si="18">IFERROR(IF(H71="","",ROUNDDOWN(X71*$V$2,0)),"-")</f>
        <v>-</v>
      </c>
      <c r="AA71" s="85" t="str">
        <f t="shared" ref="AA71:AA134" si="19">IFERROR(IF(Q71="","",ROUNDDOWN(Y71*$V$2,0)),"-")</f>
        <v/>
      </c>
      <c r="AB71" s="94" t="str">
        <f t="shared" ref="AB71:AB134" si="20">IFERROR(IF(Q71="","",ROUNDDOWN(X71-Y71,0)),"-")</f>
        <v/>
      </c>
      <c r="AC71" s="95" t="str">
        <f t="shared" ref="AC71:AC134" si="21">IFERROR(IF(Q71="","",ROUNDDOWN(Z71-AA71,0)),"-")</f>
        <v/>
      </c>
      <c r="AD71" s="178" t="str">
        <f t="shared" ref="AD71:AD134" si="22">IFERROR(IF(Q71="","",ROUNDDOWN(AB71*$AD$2,2)),"-")</f>
        <v/>
      </c>
    </row>
    <row r="72" spans="1:30" s="110" customFormat="1" ht="24.95" customHeight="1" x14ac:dyDescent="0.15">
      <c r="A72" s="78">
        <v>68</v>
      </c>
      <c r="B72" s="134">
        <v>2</v>
      </c>
      <c r="C72" s="209" t="s">
        <v>1557</v>
      </c>
      <c r="D72" s="135">
        <v>2500</v>
      </c>
      <c r="E72" s="133" t="s">
        <v>699</v>
      </c>
      <c r="F72" s="82" t="s">
        <v>363</v>
      </c>
      <c r="G72" s="82" t="s">
        <v>709</v>
      </c>
      <c r="H72" s="84">
        <v>34</v>
      </c>
      <c r="I72" s="84">
        <v>2</v>
      </c>
      <c r="J72" s="84">
        <v>2</v>
      </c>
      <c r="K72" s="136">
        <f t="shared" si="13"/>
        <v>4</v>
      </c>
      <c r="L72" s="133" t="s">
        <v>3511</v>
      </c>
      <c r="M72" s="162"/>
      <c r="N72" s="162"/>
      <c r="O72" s="163"/>
      <c r="P72" s="164"/>
      <c r="Q72" s="165"/>
      <c r="R72" s="137">
        <f t="shared" si="14"/>
        <v>2</v>
      </c>
      <c r="S72" s="170"/>
      <c r="T72" s="176" t="str">
        <f t="shared" si="15"/>
        <v/>
      </c>
      <c r="U72" s="91">
        <v>2</v>
      </c>
      <c r="V72" s="92">
        <v>365</v>
      </c>
      <c r="W72" s="93">
        <v>10</v>
      </c>
      <c r="X72" s="94">
        <f t="shared" si="16"/>
        <v>992</v>
      </c>
      <c r="Y72" s="85" t="str">
        <f t="shared" si="17"/>
        <v/>
      </c>
      <c r="Z72" s="94">
        <f t="shared" si="18"/>
        <v>27776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78">
        <v>69</v>
      </c>
      <c r="B73" s="134">
        <v>2</v>
      </c>
      <c r="C73" s="209" t="s">
        <v>1558</v>
      </c>
      <c r="D73" s="135">
        <v>2500</v>
      </c>
      <c r="E73" s="133" t="s">
        <v>1604</v>
      </c>
      <c r="F73" s="82" t="s">
        <v>363</v>
      </c>
      <c r="G73" s="82" t="s">
        <v>38</v>
      </c>
      <c r="H73" s="84">
        <v>34</v>
      </c>
      <c r="I73" s="84">
        <v>1</v>
      </c>
      <c r="J73" s="84">
        <v>2</v>
      </c>
      <c r="K73" s="136">
        <f t="shared" si="13"/>
        <v>2</v>
      </c>
      <c r="L73" s="133" t="s">
        <v>3511</v>
      </c>
      <c r="M73" s="162"/>
      <c r="N73" s="162"/>
      <c r="O73" s="163"/>
      <c r="P73" s="164"/>
      <c r="Q73" s="165"/>
      <c r="R73" s="137">
        <f t="shared" si="14"/>
        <v>1</v>
      </c>
      <c r="S73" s="170"/>
      <c r="T73" s="176" t="str">
        <f t="shared" si="15"/>
        <v/>
      </c>
      <c r="U73" s="94">
        <v>2</v>
      </c>
      <c r="V73" s="84">
        <v>365</v>
      </c>
      <c r="W73" s="85">
        <v>10</v>
      </c>
      <c r="X73" s="94">
        <f t="shared" si="16"/>
        <v>496</v>
      </c>
      <c r="Y73" s="85" t="str">
        <f t="shared" si="17"/>
        <v/>
      </c>
      <c r="Z73" s="94">
        <f t="shared" si="18"/>
        <v>13888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78">
        <v>70</v>
      </c>
      <c r="B74" s="134">
        <v>2</v>
      </c>
      <c r="C74" s="209" t="s">
        <v>1559</v>
      </c>
      <c r="D74" s="135">
        <v>2500</v>
      </c>
      <c r="E74" s="133" t="s">
        <v>1049</v>
      </c>
      <c r="F74" s="82" t="s">
        <v>711</v>
      </c>
      <c r="G74" s="82" t="s">
        <v>1008</v>
      </c>
      <c r="H74" s="84">
        <v>34</v>
      </c>
      <c r="I74" s="84">
        <v>1</v>
      </c>
      <c r="J74" s="84">
        <v>1</v>
      </c>
      <c r="K74" s="136">
        <f t="shared" si="13"/>
        <v>1</v>
      </c>
      <c r="L74" s="133" t="s">
        <v>3511</v>
      </c>
      <c r="M74" s="162"/>
      <c r="N74" s="162"/>
      <c r="O74" s="163"/>
      <c r="P74" s="164"/>
      <c r="Q74" s="165"/>
      <c r="R74" s="137">
        <f t="shared" si="14"/>
        <v>1</v>
      </c>
      <c r="S74" s="170"/>
      <c r="T74" s="176" t="str">
        <f t="shared" si="15"/>
        <v/>
      </c>
      <c r="U74" s="91">
        <v>2</v>
      </c>
      <c r="V74" s="92">
        <v>365</v>
      </c>
      <c r="W74" s="93">
        <v>10</v>
      </c>
      <c r="X74" s="94">
        <f t="shared" si="16"/>
        <v>248</v>
      </c>
      <c r="Y74" s="85" t="str">
        <f t="shared" si="17"/>
        <v/>
      </c>
      <c r="Z74" s="94">
        <f t="shared" si="18"/>
        <v>6944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78">
        <v>71</v>
      </c>
      <c r="B75" s="134">
        <v>2</v>
      </c>
      <c r="C75" s="209" t="s">
        <v>1560</v>
      </c>
      <c r="D75" s="135">
        <v>2500</v>
      </c>
      <c r="E75" s="133" t="s">
        <v>701</v>
      </c>
      <c r="F75" s="82" t="s">
        <v>711</v>
      </c>
      <c r="G75" s="82" t="s">
        <v>712</v>
      </c>
      <c r="H75" s="84">
        <v>34</v>
      </c>
      <c r="I75" s="84">
        <v>4</v>
      </c>
      <c r="J75" s="84">
        <v>1</v>
      </c>
      <c r="K75" s="136">
        <f t="shared" si="13"/>
        <v>4</v>
      </c>
      <c r="L75" s="133" t="s">
        <v>3511</v>
      </c>
      <c r="M75" s="162"/>
      <c r="N75" s="162"/>
      <c r="O75" s="163"/>
      <c r="P75" s="164"/>
      <c r="Q75" s="165"/>
      <c r="R75" s="137">
        <f t="shared" si="14"/>
        <v>4</v>
      </c>
      <c r="S75" s="170"/>
      <c r="T75" s="176" t="str">
        <f t="shared" si="15"/>
        <v/>
      </c>
      <c r="U75" s="94">
        <v>8</v>
      </c>
      <c r="V75" s="84">
        <v>365</v>
      </c>
      <c r="W75" s="85">
        <v>10</v>
      </c>
      <c r="X75" s="94">
        <f t="shared" si="16"/>
        <v>3971</v>
      </c>
      <c r="Y75" s="85" t="str">
        <f t="shared" si="17"/>
        <v/>
      </c>
      <c r="Z75" s="94">
        <f t="shared" si="18"/>
        <v>111188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78">
        <v>72</v>
      </c>
      <c r="B76" s="134">
        <v>2</v>
      </c>
      <c r="C76" s="209" t="s">
        <v>1560</v>
      </c>
      <c r="D76" s="135">
        <v>2500</v>
      </c>
      <c r="E76" s="133" t="s">
        <v>1541</v>
      </c>
      <c r="F76" s="82" t="s">
        <v>825</v>
      </c>
      <c r="G76" s="82" t="s">
        <v>45</v>
      </c>
      <c r="H76" s="84" t="s">
        <v>46</v>
      </c>
      <c r="I76" s="84">
        <v>1</v>
      </c>
      <c r="J76" s="84">
        <v>1</v>
      </c>
      <c r="K76" s="136">
        <f t="shared" si="13"/>
        <v>1</v>
      </c>
      <c r="L76" s="133" t="s">
        <v>3511</v>
      </c>
      <c r="M76" s="162"/>
      <c r="N76" s="162"/>
      <c r="O76" s="163"/>
      <c r="P76" s="164"/>
      <c r="Q76" s="165"/>
      <c r="R76" s="137">
        <f t="shared" si="14"/>
        <v>1</v>
      </c>
      <c r="S76" s="170"/>
      <c r="T76" s="176" t="str">
        <f t="shared" si="15"/>
        <v/>
      </c>
      <c r="U76" s="94" t="s">
        <v>213</v>
      </c>
      <c r="V76" s="84" t="s">
        <v>213</v>
      </c>
      <c r="W76" s="85" t="s">
        <v>213</v>
      </c>
      <c r="X76" s="94" t="str">
        <f t="shared" si="16"/>
        <v>-</v>
      </c>
      <c r="Y76" s="85" t="str">
        <f t="shared" si="17"/>
        <v/>
      </c>
      <c r="Z76" s="94" t="str">
        <f t="shared" si="18"/>
        <v>-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78">
        <v>73</v>
      </c>
      <c r="B77" s="134">
        <v>2</v>
      </c>
      <c r="C77" s="209" t="s">
        <v>1561</v>
      </c>
      <c r="D77" s="135">
        <v>2500</v>
      </c>
      <c r="E77" s="133" t="s">
        <v>701</v>
      </c>
      <c r="F77" s="82" t="s">
        <v>711</v>
      </c>
      <c r="G77" s="82" t="s">
        <v>712</v>
      </c>
      <c r="H77" s="84">
        <v>34</v>
      </c>
      <c r="I77" s="84">
        <v>1</v>
      </c>
      <c r="J77" s="84">
        <v>1</v>
      </c>
      <c r="K77" s="136">
        <f t="shared" si="13"/>
        <v>1</v>
      </c>
      <c r="L77" s="133" t="s">
        <v>3511</v>
      </c>
      <c r="M77" s="162"/>
      <c r="N77" s="162"/>
      <c r="O77" s="163"/>
      <c r="P77" s="164"/>
      <c r="Q77" s="165"/>
      <c r="R77" s="137">
        <f t="shared" si="14"/>
        <v>1</v>
      </c>
      <c r="S77" s="170"/>
      <c r="T77" s="176" t="str">
        <f t="shared" si="15"/>
        <v/>
      </c>
      <c r="U77" s="94">
        <v>8</v>
      </c>
      <c r="V77" s="84">
        <v>365</v>
      </c>
      <c r="W77" s="85">
        <v>10</v>
      </c>
      <c r="X77" s="94">
        <f t="shared" si="16"/>
        <v>992</v>
      </c>
      <c r="Y77" s="85" t="str">
        <f t="shared" si="17"/>
        <v/>
      </c>
      <c r="Z77" s="94">
        <f t="shared" si="18"/>
        <v>27776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78">
        <v>74</v>
      </c>
      <c r="B78" s="134">
        <v>2</v>
      </c>
      <c r="C78" s="209" t="s">
        <v>1561</v>
      </c>
      <c r="D78" s="135">
        <v>2500</v>
      </c>
      <c r="E78" s="133" t="s">
        <v>1541</v>
      </c>
      <c r="F78" s="82" t="s">
        <v>825</v>
      </c>
      <c r="G78" s="82" t="s">
        <v>45</v>
      </c>
      <c r="H78" s="84" t="s">
        <v>46</v>
      </c>
      <c r="I78" s="84">
        <v>1</v>
      </c>
      <c r="J78" s="84">
        <v>1</v>
      </c>
      <c r="K78" s="136">
        <f t="shared" si="13"/>
        <v>1</v>
      </c>
      <c r="L78" s="133" t="s">
        <v>3511</v>
      </c>
      <c r="M78" s="162"/>
      <c r="N78" s="162"/>
      <c r="O78" s="163"/>
      <c r="P78" s="164"/>
      <c r="Q78" s="165"/>
      <c r="R78" s="137">
        <f t="shared" si="14"/>
        <v>1</v>
      </c>
      <c r="S78" s="170"/>
      <c r="T78" s="176" t="str">
        <f t="shared" si="15"/>
        <v/>
      </c>
      <c r="U78" s="94" t="s">
        <v>213</v>
      </c>
      <c r="V78" s="84" t="s">
        <v>213</v>
      </c>
      <c r="W78" s="85" t="s">
        <v>213</v>
      </c>
      <c r="X78" s="94" t="str">
        <f t="shared" si="16"/>
        <v>-</v>
      </c>
      <c r="Y78" s="85" t="str">
        <f t="shared" si="17"/>
        <v/>
      </c>
      <c r="Z78" s="94" t="str">
        <f t="shared" si="18"/>
        <v>-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78">
        <v>75</v>
      </c>
      <c r="B79" s="134">
        <v>2</v>
      </c>
      <c r="C79" s="209" t="s">
        <v>189</v>
      </c>
      <c r="D79" s="135">
        <v>2700</v>
      </c>
      <c r="E79" s="133" t="s">
        <v>1049</v>
      </c>
      <c r="F79" s="82" t="s">
        <v>711</v>
      </c>
      <c r="G79" s="82" t="s">
        <v>1008</v>
      </c>
      <c r="H79" s="84">
        <v>34</v>
      </c>
      <c r="I79" s="84">
        <v>3</v>
      </c>
      <c r="J79" s="84">
        <v>1</v>
      </c>
      <c r="K79" s="136">
        <f t="shared" si="13"/>
        <v>3</v>
      </c>
      <c r="L79" s="133" t="s">
        <v>3511</v>
      </c>
      <c r="M79" s="162"/>
      <c r="N79" s="162"/>
      <c r="O79" s="163"/>
      <c r="P79" s="164"/>
      <c r="Q79" s="165"/>
      <c r="R79" s="137">
        <f t="shared" si="14"/>
        <v>3</v>
      </c>
      <c r="S79" s="170"/>
      <c r="T79" s="176" t="str">
        <f t="shared" si="15"/>
        <v/>
      </c>
      <c r="U79" s="94">
        <v>8</v>
      </c>
      <c r="V79" s="84">
        <v>365</v>
      </c>
      <c r="W79" s="85">
        <v>10</v>
      </c>
      <c r="X79" s="94">
        <f t="shared" si="16"/>
        <v>2978</v>
      </c>
      <c r="Y79" s="85" t="str">
        <f t="shared" si="17"/>
        <v/>
      </c>
      <c r="Z79" s="94">
        <f t="shared" si="18"/>
        <v>83384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78">
        <v>76</v>
      </c>
      <c r="B80" s="134">
        <v>2</v>
      </c>
      <c r="C80" s="209" t="s">
        <v>189</v>
      </c>
      <c r="D80" s="135">
        <v>2700</v>
      </c>
      <c r="E80" s="133" t="s">
        <v>1531</v>
      </c>
      <c r="F80" s="82" t="s">
        <v>483</v>
      </c>
      <c r="G80" s="82" t="s">
        <v>45</v>
      </c>
      <c r="H80" s="84" t="s">
        <v>46</v>
      </c>
      <c r="I80" s="84">
        <v>1</v>
      </c>
      <c r="J80" s="84">
        <v>1</v>
      </c>
      <c r="K80" s="136">
        <f t="shared" si="13"/>
        <v>1</v>
      </c>
      <c r="L80" s="133" t="s">
        <v>3511</v>
      </c>
      <c r="M80" s="162"/>
      <c r="N80" s="162"/>
      <c r="O80" s="163"/>
      <c r="P80" s="164"/>
      <c r="Q80" s="165"/>
      <c r="R80" s="137">
        <f t="shared" si="14"/>
        <v>1</v>
      </c>
      <c r="S80" s="170"/>
      <c r="T80" s="176" t="str">
        <f t="shared" si="15"/>
        <v/>
      </c>
      <c r="U80" s="94" t="s">
        <v>213</v>
      </c>
      <c r="V80" s="84" t="s">
        <v>213</v>
      </c>
      <c r="W80" s="85" t="s">
        <v>213</v>
      </c>
      <c r="X80" s="94" t="str">
        <f t="shared" si="16"/>
        <v>-</v>
      </c>
      <c r="Y80" s="85" t="str">
        <f t="shared" si="17"/>
        <v/>
      </c>
      <c r="Z80" s="94" t="str">
        <f t="shared" si="18"/>
        <v>-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78">
        <v>77</v>
      </c>
      <c r="B81" s="134">
        <v>2</v>
      </c>
      <c r="C81" s="209" t="s">
        <v>1562</v>
      </c>
      <c r="D81" s="135">
        <v>2700</v>
      </c>
      <c r="E81" s="133" t="s">
        <v>1546</v>
      </c>
      <c r="F81" s="82" t="s">
        <v>363</v>
      </c>
      <c r="G81" s="82" t="s">
        <v>639</v>
      </c>
      <c r="H81" s="84">
        <v>34</v>
      </c>
      <c r="I81" s="84">
        <v>4</v>
      </c>
      <c r="J81" s="84">
        <v>2</v>
      </c>
      <c r="K81" s="136">
        <f t="shared" si="13"/>
        <v>8</v>
      </c>
      <c r="L81" s="133" t="s">
        <v>3511</v>
      </c>
      <c r="M81" s="162"/>
      <c r="N81" s="162"/>
      <c r="O81" s="163"/>
      <c r="P81" s="164"/>
      <c r="Q81" s="165"/>
      <c r="R81" s="137">
        <f t="shared" si="14"/>
        <v>4</v>
      </c>
      <c r="S81" s="170"/>
      <c r="T81" s="176" t="str">
        <f t="shared" si="15"/>
        <v/>
      </c>
      <c r="U81" s="94">
        <v>8</v>
      </c>
      <c r="V81" s="84">
        <v>365</v>
      </c>
      <c r="W81" s="85">
        <v>10</v>
      </c>
      <c r="X81" s="94">
        <f t="shared" si="16"/>
        <v>7942</v>
      </c>
      <c r="Y81" s="85" t="str">
        <f t="shared" si="17"/>
        <v/>
      </c>
      <c r="Z81" s="94">
        <f t="shared" si="18"/>
        <v>222376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78">
        <v>78</v>
      </c>
      <c r="B82" s="134">
        <v>2</v>
      </c>
      <c r="C82" s="209" t="s">
        <v>1562</v>
      </c>
      <c r="D82" s="135">
        <v>2700</v>
      </c>
      <c r="E82" s="133" t="s">
        <v>1531</v>
      </c>
      <c r="F82" s="82" t="s">
        <v>483</v>
      </c>
      <c r="G82" s="82" t="s">
        <v>45</v>
      </c>
      <c r="H82" s="84" t="s">
        <v>46</v>
      </c>
      <c r="I82" s="84">
        <v>1</v>
      </c>
      <c r="J82" s="84">
        <v>1</v>
      </c>
      <c r="K82" s="136">
        <f t="shared" si="13"/>
        <v>1</v>
      </c>
      <c r="L82" s="133" t="s">
        <v>3511</v>
      </c>
      <c r="M82" s="162"/>
      <c r="N82" s="162"/>
      <c r="O82" s="163"/>
      <c r="P82" s="164"/>
      <c r="Q82" s="165"/>
      <c r="R82" s="137">
        <f t="shared" si="14"/>
        <v>1</v>
      </c>
      <c r="S82" s="170"/>
      <c r="T82" s="176" t="str">
        <f t="shared" si="15"/>
        <v/>
      </c>
      <c r="U82" s="94" t="s">
        <v>213</v>
      </c>
      <c r="V82" s="84" t="s">
        <v>213</v>
      </c>
      <c r="W82" s="85" t="s">
        <v>213</v>
      </c>
      <c r="X82" s="94" t="str">
        <f t="shared" si="16"/>
        <v>-</v>
      </c>
      <c r="Y82" s="85" t="str">
        <f t="shared" si="17"/>
        <v/>
      </c>
      <c r="Z82" s="94" t="str">
        <f t="shared" si="18"/>
        <v>-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78">
        <v>79</v>
      </c>
      <c r="B83" s="134">
        <v>2</v>
      </c>
      <c r="C83" s="209" t="s">
        <v>1563</v>
      </c>
      <c r="D83" s="135">
        <v>2700</v>
      </c>
      <c r="E83" s="133" t="s">
        <v>1605</v>
      </c>
      <c r="F83" s="82" t="s">
        <v>827</v>
      </c>
      <c r="G83" s="82" t="s">
        <v>152</v>
      </c>
      <c r="H83" s="84">
        <v>45</v>
      </c>
      <c r="I83" s="84">
        <v>3</v>
      </c>
      <c r="J83" s="84">
        <v>4</v>
      </c>
      <c r="K83" s="136">
        <f t="shared" si="13"/>
        <v>12</v>
      </c>
      <c r="L83" s="133" t="s">
        <v>3511</v>
      </c>
      <c r="M83" s="162"/>
      <c r="N83" s="162"/>
      <c r="O83" s="163"/>
      <c r="P83" s="164"/>
      <c r="Q83" s="165"/>
      <c r="R83" s="137">
        <f t="shared" si="14"/>
        <v>3</v>
      </c>
      <c r="S83" s="170"/>
      <c r="T83" s="176" t="str">
        <f t="shared" si="15"/>
        <v/>
      </c>
      <c r="U83" s="94">
        <v>8</v>
      </c>
      <c r="V83" s="84">
        <v>365</v>
      </c>
      <c r="W83" s="85">
        <v>10</v>
      </c>
      <c r="X83" s="94">
        <f t="shared" si="16"/>
        <v>15768</v>
      </c>
      <c r="Y83" s="85" t="str">
        <f t="shared" si="17"/>
        <v/>
      </c>
      <c r="Z83" s="94">
        <f t="shared" si="18"/>
        <v>441504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78">
        <v>80</v>
      </c>
      <c r="B84" s="134">
        <v>2</v>
      </c>
      <c r="C84" s="209" t="s">
        <v>1563</v>
      </c>
      <c r="D84" s="135">
        <v>2700</v>
      </c>
      <c r="E84" s="133" t="s">
        <v>1531</v>
      </c>
      <c r="F84" s="82" t="s">
        <v>483</v>
      </c>
      <c r="G84" s="82" t="s">
        <v>45</v>
      </c>
      <c r="H84" s="84" t="s">
        <v>46</v>
      </c>
      <c r="I84" s="84">
        <v>1</v>
      </c>
      <c r="J84" s="84">
        <v>1</v>
      </c>
      <c r="K84" s="136">
        <f t="shared" si="13"/>
        <v>1</v>
      </c>
      <c r="L84" s="133" t="s">
        <v>3511</v>
      </c>
      <c r="M84" s="162"/>
      <c r="N84" s="162"/>
      <c r="O84" s="163"/>
      <c r="P84" s="164"/>
      <c r="Q84" s="165"/>
      <c r="R84" s="137">
        <f t="shared" si="14"/>
        <v>1</v>
      </c>
      <c r="S84" s="170"/>
      <c r="T84" s="176" t="str">
        <f t="shared" si="15"/>
        <v/>
      </c>
      <c r="U84" s="94" t="s">
        <v>213</v>
      </c>
      <c r="V84" s="84" t="s">
        <v>213</v>
      </c>
      <c r="W84" s="85" t="s">
        <v>213</v>
      </c>
      <c r="X84" s="94" t="str">
        <f t="shared" si="16"/>
        <v>-</v>
      </c>
      <c r="Y84" s="85" t="str">
        <f t="shared" si="17"/>
        <v/>
      </c>
      <c r="Z84" s="94" t="str">
        <f t="shared" si="18"/>
        <v>-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78">
        <v>81</v>
      </c>
      <c r="B85" s="134">
        <v>2</v>
      </c>
      <c r="C85" s="209" t="s">
        <v>557</v>
      </c>
      <c r="D85" s="135">
        <v>2700</v>
      </c>
      <c r="E85" s="133" t="s">
        <v>1544</v>
      </c>
      <c r="F85" s="82" t="s">
        <v>363</v>
      </c>
      <c r="G85" s="82" t="s">
        <v>639</v>
      </c>
      <c r="H85" s="84">
        <v>34</v>
      </c>
      <c r="I85" s="84">
        <v>3</v>
      </c>
      <c r="J85" s="84">
        <v>2</v>
      </c>
      <c r="K85" s="136">
        <f t="shared" si="13"/>
        <v>6</v>
      </c>
      <c r="L85" s="133" t="s">
        <v>3511</v>
      </c>
      <c r="M85" s="162"/>
      <c r="N85" s="162"/>
      <c r="O85" s="163"/>
      <c r="P85" s="164"/>
      <c r="Q85" s="165"/>
      <c r="R85" s="137">
        <f t="shared" si="14"/>
        <v>3</v>
      </c>
      <c r="S85" s="170"/>
      <c r="T85" s="176" t="str">
        <f t="shared" si="15"/>
        <v/>
      </c>
      <c r="U85" s="94">
        <v>2</v>
      </c>
      <c r="V85" s="84">
        <v>365</v>
      </c>
      <c r="W85" s="85">
        <v>10</v>
      </c>
      <c r="X85" s="94">
        <f t="shared" si="16"/>
        <v>1489</v>
      </c>
      <c r="Y85" s="85" t="str">
        <f t="shared" si="17"/>
        <v/>
      </c>
      <c r="Z85" s="94">
        <f t="shared" si="18"/>
        <v>41692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78">
        <v>82</v>
      </c>
      <c r="B86" s="134">
        <v>2</v>
      </c>
      <c r="C86" s="209" t="s">
        <v>1564</v>
      </c>
      <c r="D86" s="135">
        <v>2700</v>
      </c>
      <c r="E86" s="133" t="s">
        <v>1535</v>
      </c>
      <c r="F86" s="82" t="s">
        <v>363</v>
      </c>
      <c r="G86" s="82" t="s">
        <v>639</v>
      </c>
      <c r="H86" s="84">
        <v>34</v>
      </c>
      <c r="I86" s="84">
        <v>34</v>
      </c>
      <c r="J86" s="84">
        <v>2</v>
      </c>
      <c r="K86" s="136">
        <f t="shared" si="13"/>
        <v>68</v>
      </c>
      <c r="L86" s="133" t="s">
        <v>3511</v>
      </c>
      <c r="M86" s="162"/>
      <c r="N86" s="162"/>
      <c r="O86" s="163"/>
      <c r="P86" s="164"/>
      <c r="Q86" s="165"/>
      <c r="R86" s="137">
        <f t="shared" si="14"/>
        <v>34</v>
      </c>
      <c r="S86" s="170"/>
      <c r="T86" s="176" t="str">
        <f t="shared" si="15"/>
        <v/>
      </c>
      <c r="U86" s="91">
        <v>8</v>
      </c>
      <c r="V86" s="92">
        <v>365</v>
      </c>
      <c r="W86" s="93">
        <v>10</v>
      </c>
      <c r="X86" s="94">
        <f t="shared" si="16"/>
        <v>67510</v>
      </c>
      <c r="Y86" s="85" t="str">
        <f t="shared" si="17"/>
        <v/>
      </c>
      <c r="Z86" s="94">
        <f t="shared" si="18"/>
        <v>1890280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78">
        <v>83</v>
      </c>
      <c r="B87" s="134">
        <v>2</v>
      </c>
      <c r="C87" s="209" t="s">
        <v>1564</v>
      </c>
      <c r="D87" s="135">
        <v>2700</v>
      </c>
      <c r="E87" s="133" t="s">
        <v>1537</v>
      </c>
      <c r="F87" s="82" t="s">
        <v>1154</v>
      </c>
      <c r="G87" s="82" t="s">
        <v>69</v>
      </c>
      <c r="H87" s="84">
        <v>32</v>
      </c>
      <c r="I87" s="84">
        <v>2</v>
      </c>
      <c r="J87" s="84">
        <v>1</v>
      </c>
      <c r="K87" s="136">
        <f t="shared" si="13"/>
        <v>2</v>
      </c>
      <c r="L87" s="133" t="s">
        <v>3511</v>
      </c>
      <c r="M87" s="162"/>
      <c r="N87" s="162"/>
      <c r="O87" s="163"/>
      <c r="P87" s="164"/>
      <c r="Q87" s="165"/>
      <c r="R87" s="137">
        <f t="shared" si="14"/>
        <v>2</v>
      </c>
      <c r="S87" s="170"/>
      <c r="T87" s="176" t="str">
        <f t="shared" si="15"/>
        <v/>
      </c>
      <c r="U87" s="94">
        <v>8</v>
      </c>
      <c r="V87" s="84">
        <v>365</v>
      </c>
      <c r="W87" s="85">
        <v>10</v>
      </c>
      <c r="X87" s="94">
        <f t="shared" si="16"/>
        <v>1868</v>
      </c>
      <c r="Y87" s="85" t="str">
        <f t="shared" si="17"/>
        <v/>
      </c>
      <c r="Z87" s="94">
        <f t="shared" si="18"/>
        <v>52304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78">
        <v>84</v>
      </c>
      <c r="B88" s="134">
        <v>2</v>
      </c>
      <c r="C88" s="209" t="s">
        <v>1564</v>
      </c>
      <c r="D88" s="135">
        <v>2700</v>
      </c>
      <c r="E88" s="133" t="s">
        <v>1531</v>
      </c>
      <c r="F88" s="82" t="s">
        <v>483</v>
      </c>
      <c r="G88" s="82" t="s">
        <v>45</v>
      </c>
      <c r="H88" s="84" t="s">
        <v>46</v>
      </c>
      <c r="I88" s="84">
        <v>6</v>
      </c>
      <c r="J88" s="84">
        <v>1</v>
      </c>
      <c r="K88" s="136">
        <f t="shared" si="13"/>
        <v>6</v>
      </c>
      <c r="L88" s="133" t="s">
        <v>3511</v>
      </c>
      <c r="M88" s="162"/>
      <c r="N88" s="162"/>
      <c r="O88" s="163"/>
      <c r="P88" s="164"/>
      <c r="Q88" s="165"/>
      <c r="R88" s="137">
        <f t="shared" si="14"/>
        <v>6</v>
      </c>
      <c r="S88" s="170"/>
      <c r="T88" s="176" t="str">
        <f t="shared" si="15"/>
        <v/>
      </c>
      <c r="U88" s="94" t="s">
        <v>213</v>
      </c>
      <c r="V88" s="84" t="s">
        <v>213</v>
      </c>
      <c r="W88" s="85" t="s">
        <v>213</v>
      </c>
      <c r="X88" s="94" t="str">
        <f t="shared" si="16"/>
        <v>-</v>
      </c>
      <c r="Y88" s="85" t="str">
        <f t="shared" si="17"/>
        <v/>
      </c>
      <c r="Z88" s="94" t="str">
        <f t="shared" si="18"/>
        <v>-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78">
        <v>85</v>
      </c>
      <c r="B89" s="134">
        <v>2</v>
      </c>
      <c r="C89" s="209" t="s">
        <v>1516</v>
      </c>
      <c r="D89" s="135">
        <v>2500</v>
      </c>
      <c r="E89" s="133" t="s">
        <v>1538</v>
      </c>
      <c r="F89" s="82" t="s">
        <v>1552</v>
      </c>
      <c r="G89" s="82" t="s">
        <v>69</v>
      </c>
      <c r="H89" s="84">
        <v>16</v>
      </c>
      <c r="I89" s="84">
        <v>2</v>
      </c>
      <c r="J89" s="84">
        <v>1</v>
      </c>
      <c r="K89" s="136">
        <f t="shared" si="13"/>
        <v>2</v>
      </c>
      <c r="L89" s="133" t="s">
        <v>3511</v>
      </c>
      <c r="M89" s="162"/>
      <c r="N89" s="162"/>
      <c r="O89" s="163"/>
      <c r="P89" s="164"/>
      <c r="Q89" s="165"/>
      <c r="R89" s="137">
        <f t="shared" si="14"/>
        <v>2</v>
      </c>
      <c r="S89" s="170"/>
      <c r="T89" s="176" t="str">
        <f t="shared" si="15"/>
        <v/>
      </c>
      <c r="U89" s="94">
        <v>2</v>
      </c>
      <c r="V89" s="84">
        <v>365</v>
      </c>
      <c r="W89" s="85">
        <v>10</v>
      </c>
      <c r="X89" s="94">
        <f t="shared" si="16"/>
        <v>233</v>
      </c>
      <c r="Y89" s="85" t="str">
        <f t="shared" si="17"/>
        <v/>
      </c>
      <c r="Z89" s="94">
        <f t="shared" si="18"/>
        <v>6524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78">
        <v>86</v>
      </c>
      <c r="B90" s="134">
        <v>2</v>
      </c>
      <c r="C90" s="209" t="s">
        <v>1516</v>
      </c>
      <c r="D90" s="135">
        <v>2500</v>
      </c>
      <c r="E90" s="133" t="s">
        <v>1539</v>
      </c>
      <c r="F90" s="82" t="s">
        <v>1054</v>
      </c>
      <c r="G90" s="82" t="s">
        <v>69</v>
      </c>
      <c r="H90" s="84">
        <v>24</v>
      </c>
      <c r="I90" s="84">
        <v>4</v>
      </c>
      <c r="J90" s="84">
        <v>1</v>
      </c>
      <c r="K90" s="136">
        <f t="shared" si="13"/>
        <v>4</v>
      </c>
      <c r="L90" s="133" t="s">
        <v>3511</v>
      </c>
      <c r="M90" s="162"/>
      <c r="N90" s="162"/>
      <c r="O90" s="163"/>
      <c r="P90" s="164"/>
      <c r="Q90" s="165"/>
      <c r="R90" s="137">
        <f t="shared" si="14"/>
        <v>4</v>
      </c>
      <c r="S90" s="170"/>
      <c r="T90" s="176" t="str">
        <f t="shared" si="15"/>
        <v/>
      </c>
      <c r="U90" s="91">
        <v>2</v>
      </c>
      <c r="V90" s="92">
        <v>365</v>
      </c>
      <c r="W90" s="93">
        <v>10</v>
      </c>
      <c r="X90" s="94">
        <f t="shared" si="16"/>
        <v>700</v>
      </c>
      <c r="Y90" s="85" t="str">
        <f t="shared" si="17"/>
        <v/>
      </c>
      <c r="Z90" s="94">
        <f t="shared" si="18"/>
        <v>19600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78">
        <v>87</v>
      </c>
      <c r="B91" s="134">
        <v>2</v>
      </c>
      <c r="C91" s="209" t="s">
        <v>1516</v>
      </c>
      <c r="D91" s="135">
        <v>2500</v>
      </c>
      <c r="E91" s="133" t="s">
        <v>1540</v>
      </c>
      <c r="F91" s="82" t="s">
        <v>1055</v>
      </c>
      <c r="G91" s="82" t="s">
        <v>75</v>
      </c>
      <c r="H91" s="84">
        <v>18</v>
      </c>
      <c r="I91" s="84">
        <v>2</v>
      </c>
      <c r="J91" s="84">
        <v>1</v>
      </c>
      <c r="K91" s="136">
        <f t="shared" si="13"/>
        <v>2</v>
      </c>
      <c r="L91" s="133" t="s">
        <v>3511</v>
      </c>
      <c r="M91" s="162"/>
      <c r="N91" s="162"/>
      <c r="O91" s="163"/>
      <c r="P91" s="164"/>
      <c r="Q91" s="165"/>
      <c r="R91" s="137">
        <f t="shared" si="14"/>
        <v>2</v>
      </c>
      <c r="S91" s="170"/>
      <c r="T91" s="176" t="str">
        <f t="shared" si="15"/>
        <v/>
      </c>
      <c r="U91" s="94">
        <v>2</v>
      </c>
      <c r="V91" s="84">
        <v>365</v>
      </c>
      <c r="W91" s="85">
        <v>10</v>
      </c>
      <c r="X91" s="94">
        <f t="shared" si="16"/>
        <v>262</v>
      </c>
      <c r="Y91" s="85" t="str">
        <f t="shared" si="17"/>
        <v/>
      </c>
      <c r="Z91" s="94">
        <f t="shared" si="18"/>
        <v>7336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22"/>
        <v/>
      </c>
    </row>
    <row r="92" spans="1:30" s="110" customFormat="1" ht="24.95" customHeight="1" x14ac:dyDescent="0.15">
      <c r="A92" s="78">
        <v>88</v>
      </c>
      <c r="B92" s="134">
        <v>2</v>
      </c>
      <c r="C92" s="209" t="s">
        <v>665</v>
      </c>
      <c r="D92" s="135">
        <v>2500</v>
      </c>
      <c r="E92" s="133" t="s">
        <v>1539</v>
      </c>
      <c r="F92" s="82" t="s">
        <v>1054</v>
      </c>
      <c r="G92" s="82" t="s">
        <v>69</v>
      </c>
      <c r="H92" s="84">
        <v>24</v>
      </c>
      <c r="I92" s="84">
        <v>2</v>
      </c>
      <c r="J92" s="84">
        <v>1</v>
      </c>
      <c r="K92" s="136">
        <f t="shared" si="13"/>
        <v>2</v>
      </c>
      <c r="L92" s="133" t="s">
        <v>3511</v>
      </c>
      <c r="M92" s="162"/>
      <c r="N92" s="162"/>
      <c r="O92" s="163"/>
      <c r="P92" s="164"/>
      <c r="Q92" s="165"/>
      <c r="R92" s="137">
        <f t="shared" si="14"/>
        <v>2</v>
      </c>
      <c r="S92" s="170"/>
      <c r="T92" s="176" t="str">
        <f t="shared" si="15"/>
        <v/>
      </c>
      <c r="U92" s="91">
        <v>2</v>
      </c>
      <c r="V92" s="92">
        <v>365</v>
      </c>
      <c r="W92" s="93">
        <v>10</v>
      </c>
      <c r="X92" s="94">
        <f t="shared" si="16"/>
        <v>350</v>
      </c>
      <c r="Y92" s="85" t="str">
        <f t="shared" si="17"/>
        <v/>
      </c>
      <c r="Z92" s="94">
        <f t="shared" si="18"/>
        <v>9800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22"/>
        <v/>
      </c>
    </row>
    <row r="93" spans="1:30" s="110" customFormat="1" ht="24.95" customHeight="1" x14ac:dyDescent="0.15">
      <c r="A93" s="78">
        <v>89</v>
      </c>
      <c r="B93" s="134">
        <v>2</v>
      </c>
      <c r="C93" s="209" t="s">
        <v>665</v>
      </c>
      <c r="D93" s="135">
        <v>2500</v>
      </c>
      <c r="E93" s="133" t="s">
        <v>1540</v>
      </c>
      <c r="F93" s="82" t="s">
        <v>1055</v>
      </c>
      <c r="G93" s="82" t="s">
        <v>75</v>
      </c>
      <c r="H93" s="84">
        <v>18</v>
      </c>
      <c r="I93" s="84">
        <v>1</v>
      </c>
      <c r="J93" s="84">
        <v>1</v>
      </c>
      <c r="K93" s="136">
        <f t="shared" si="13"/>
        <v>1</v>
      </c>
      <c r="L93" s="133" t="s">
        <v>3511</v>
      </c>
      <c r="M93" s="162"/>
      <c r="N93" s="162"/>
      <c r="O93" s="163"/>
      <c r="P93" s="164"/>
      <c r="Q93" s="165"/>
      <c r="R93" s="137">
        <f t="shared" si="14"/>
        <v>1</v>
      </c>
      <c r="S93" s="170"/>
      <c r="T93" s="176" t="str">
        <f t="shared" si="15"/>
        <v/>
      </c>
      <c r="U93" s="94">
        <v>2</v>
      </c>
      <c r="V93" s="84">
        <v>365</v>
      </c>
      <c r="W93" s="85">
        <v>10</v>
      </c>
      <c r="X93" s="94">
        <f t="shared" si="16"/>
        <v>131</v>
      </c>
      <c r="Y93" s="85" t="str">
        <f t="shared" si="17"/>
        <v/>
      </c>
      <c r="Z93" s="94">
        <f t="shared" si="18"/>
        <v>3668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22"/>
        <v/>
      </c>
    </row>
    <row r="94" spans="1:30" s="110" customFormat="1" ht="24.95" customHeight="1" x14ac:dyDescent="0.15">
      <c r="A94" s="78">
        <v>90</v>
      </c>
      <c r="B94" s="134">
        <v>2</v>
      </c>
      <c r="C94" s="209" t="s">
        <v>1528</v>
      </c>
      <c r="D94" s="135">
        <v>2500</v>
      </c>
      <c r="E94" s="133" t="s">
        <v>1538</v>
      </c>
      <c r="F94" s="82" t="s">
        <v>1552</v>
      </c>
      <c r="G94" s="82" t="s">
        <v>69</v>
      </c>
      <c r="H94" s="84">
        <v>16</v>
      </c>
      <c r="I94" s="84">
        <v>2</v>
      </c>
      <c r="J94" s="84">
        <v>1</v>
      </c>
      <c r="K94" s="136">
        <f t="shared" si="13"/>
        <v>2</v>
      </c>
      <c r="L94" s="133" t="s">
        <v>3511</v>
      </c>
      <c r="M94" s="162"/>
      <c r="N94" s="162"/>
      <c r="O94" s="163"/>
      <c r="P94" s="164"/>
      <c r="Q94" s="165"/>
      <c r="R94" s="137">
        <f t="shared" si="14"/>
        <v>2</v>
      </c>
      <c r="S94" s="170"/>
      <c r="T94" s="176" t="str">
        <f t="shared" si="15"/>
        <v/>
      </c>
      <c r="U94" s="91">
        <v>2</v>
      </c>
      <c r="V94" s="92">
        <v>365</v>
      </c>
      <c r="W94" s="93">
        <v>10</v>
      </c>
      <c r="X94" s="94">
        <f t="shared" si="16"/>
        <v>233</v>
      </c>
      <c r="Y94" s="85" t="str">
        <f t="shared" si="17"/>
        <v/>
      </c>
      <c r="Z94" s="94">
        <f t="shared" si="18"/>
        <v>6524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22"/>
        <v/>
      </c>
    </row>
    <row r="95" spans="1:30" s="110" customFormat="1" ht="24.95" customHeight="1" x14ac:dyDescent="0.15">
      <c r="A95" s="78">
        <v>91</v>
      </c>
      <c r="B95" s="134">
        <v>2</v>
      </c>
      <c r="C95" s="209" t="s">
        <v>1528</v>
      </c>
      <c r="D95" s="135">
        <v>2500</v>
      </c>
      <c r="E95" s="133" t="s">
        <v>1539</v>
      </c>
      <c r="F95" s="82" t="s">
        <v>1054</v>
      </c>
      <c r="G95" s="82" t="s">
        <v>69</v>
      </c>
      <c r="H95" s="84">
        <v>24</v>
      </c>
      <c r="I95" s="84">
        <v>6</v>
      </c>
      <c r="J95" s="84">
        <v>1</v>
      </c>
      <c r="K95" s="136">
        <f t="shared" si="13"/>
        <v>6</v>
      </c>
      <c r="L95" s="133" t="s">
        <v>3511</v>
      </c>
      <c r="M95" s="162"/>
      <c r="N95" s="162"/>
      <c r="O95" s="163"/>
      <c r="P95" s="164"/>
      <c r="Q95" s="165"/>
      <c r="R95" s="137">
        <f t="shared" si="14"/>
        <v>6</v>
      </c>
      <c r="S95" s="170"/>
      <c r="T95" s="176" t="str">
        <f t="shared" si="15"/>
        <v/>
      </c>
      <c r="U95" s="94">
        <v>2</v>
      </c>
      <c r="V95" s="84">
        <v>365</v>
      </c>
      <c r="W95" s="85">
        <v>10</v>
      </c>
      <c r="X95" s="94">
        <f t="shared" si="16"/>
        <v>1051</v>
      </c>
      <c r="Y95" s="85" t="str">
        <f t="shared" si="17"/>
        <v/>
      </c>
      <c r="Z95" s="94">
        <f t="shared" si="18"/>
        <v>29428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22"/>
        <v/>
      </c>
    </row>
    <row r="96" spans="1:30" s="110" customFormat="1" ht="24.95" customHeight="1" x14ac:dyDescent="0.15">
      <c r="A96" s="78">
        <v>92</v>
      </c>
      <c r="B96" s="134">
        <v>2</v>
      </c>
      <c r="C96" s="209" t="s">
        <v>1528</v>
      </c>
      <c r="D96" s="135">
        <v>2500</v>
      </c>
      <c r="E96" s="133" t="s">
        <v>1540</v>
      </c>
      <c r="F96" s="82" t="s">
        <v>1055</v>
      </c>
      <c r="G96" s="82" t="s">
        <v>75</v>
      </c>
      <c r="H96" s="84">
        <v>18</v>
      </c>
      <c r="I96" s="84">
        <v>2</v>
      </c>
      <c r="J96" s="84">
        <v>1</v>
      </c>
      <c r="K96" s="136">
        <f t="shared" si="13"/>
        <v>2</v>
      </c>
      <c r="L96" s="133" t="s">
        <v>3511</v>
      </c>
      <c r="M96" s="162"/>
      <c r="N96" s="162"/>
      <c r="O96" s="163"/>
      <c r="P96" s="164"/>
      <c r="Q96" s="165"/>
      <c r="R96" s="137">
        <f t="shared" si="14"/>
        <v>2</v>
      </c>
      <c r="S96" s="170"/>
      <c r="T96" s="176" t="str">
        <f t="shared" si="15"/>
        <v/>
      </c>
      <c r="U96" s="91">
        <v>2</v>
      </c>
      <c r="V96" s="92">
        <v>365</v>
      </c>
      <c r="W96" s="93">
        <v>10</v>
      </c>
      <c r="X96" s="94">
        <f t="shared" si="16"/>
        <v>262</v>
      </c>
      <c r="Y96" s="85" t="str">
        <f t="shared" si="17"/>
        <v/>
      </c>
      <c r="Z96" s="94">
        <f t="shared" si="18"/>
        <v>7336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22"/>
        <v/>
      </c>
    </row>
    <row r="97" spans="1:30" s="110" customFormat="1" ht="24.95" customHeight="1" x14ac:dyDescent="0.15">
      <c r="A97" s="78">
        <v>93</v>
      </c>
      <c r="B97" s="134">
        <v>2</v>
      </c>
      <c r="C97" s="209" t="s">
        <v>565</v>
      </c>
      <c r="D97" s="135">
        <v>2500</v>
      </c>
      <c r="E97" s="133" t="s">
        <v>1606</v>
      </c>
      <c r="F97" s="82" t="s">
        <v>827</v>
      </c>
      <c r="G97" s="82" t="s">
        <v>152</v>
      </c>
      <c r="H97" s="84">
        <v>45</v>
      </c>
      <c r="I97" s="84">
        <v>3</v>
      </c>
      <c r="J97" s="84">
        <v>4</v>
      </c>
      <c r="K97" s="136">
        <f t="shared" si="13"/>
        <v>12</v>
      </c>
      <c r="L97" s="133" t="s">
        <v>3511</v>
      </c>
      <c r="M97" s="162"/>
      <c r="N97" s="162"/>
      <c r="O97" s="163"/>
      <c r="P97" s="164"/>
      <c r="Q97" s="165"/>
      <c r="R97" s="137">
        <f t="shared" si="14"/>
        <v>3</v>
      </c>
      <c r="S97" s="170"/>
      <c r="T97" s="176" t="str">
        <f t="shared" si="15"/>
        <v/>
      </c>
      <c r="U97" s="94">
        <v>8</v>
      </c>
      <c r="V97" s="84">
        <v>365</v>
      </c>
      <c r="W97" s="85">
        <v>10</v>
      </c>
      <c r="X97" s="94">
        <f t="shared" si="16"/>
        <v>15768</v>
      </c>
      <c r="Y97" s="85" t="str">
        <f t="shared" si="17"/>
        <v/>
      </c>
      <c r="Z97" s="94">
        <f t="shared" si="18"/>
        <v>441504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22"/>
        <v/>
      </c>
    </row>
    <row r="98" spans="1:30" s="110" customFormat="1" ht="24.95" customHeight="1" x14ac:dyDescent="0.15">
      <c r="A98" s="78">
        <v>94</v>
      </c>
      <c r="B98" s="134">
        <v>2</v>
      </c>
      <c r="C98" s="209" t="s">
        <v>565</v>
      </c>
      <c r="D98" s="135">
        <v>2500</v>
      </c>
      <c r="E98" s="133" t="s">
        <v>1531</v>
      </c>
      <c r="F98" s="82" t="s">
        <v>483</v>
      </c>
      <c r="G98" s="82" t="s">
        <v>45</v>
      </c>
      <c r="H98" s="84" t="s">
        <v>213</v>
      </c>
      <c r="I98" s="84">
        <v>1</v>
      </c>
      <c r="J98" s="84">
        <v>1</v>
      </c>
      <c r="K98" s="136">
        <f t="shared" si="13"/>
        <v>1</v>
      </c>
      <c r="L98" s="133" t="s">
        <v>3511</v>
      </c>
      <c r="M98" s="162"/>
      <c r="N98" s="162"/>
      <c r="O98" s="163"/>
      <c r="P98" s="164"/>
      <c r="Q98" s="165"/>
      <c r="R98" s="137">
        <f t="shared" si="14"/>
        <v>1</v>
      </c>
      <c r="S98" s="170"/>
      <c r="T98" s="176" t="str">
        <f t="shared" si="15"/>
        <v/>
      </c>
      <c r="U98" s="94" t="s">
        <v>213</v>
      </c>
      <c r="V98" s="84" t="s">
        <v>213</v>
      </c>
      <c r="W98" s="85" t="s">
        <v>213</v>
      </c>
      <c r="X98" s="94" t="str">
        <f t="shared" si="16"/>
        <v>-</v>
      </c>
      <c r="Y98" s="85" t="str">
        <f t="shared" si="17"/>
        <v/>
      </c>
      <c r="Z98" s="94" t="str">
        <f t="shared" si="18"/>
        <v>-</v>
      </c>
      <c r="AA98" s="85" t="str">
        <f t="shared" si="19"/>
        <v/>
      </c>
      <c r="AB98" s="94" t="str">
        <f t="shared" si="20"/>
        <v/>
      </c>
      <c r="AC98" s="95" t="str">
        <f t="shared" si="21"/>
        <v/>
      </c>
      <c r="AD98" s="178" t="str">
        <f t="shared" si="22"/>
        <v/>
      </c>
    </row>
    <row r="99" spans="1:30" s="110" customFormat="1" ht="24.95" customHeight="1" x14ac:dyDescent="0.15">
      <c r="A99" s="78">
        <v>95</v>
      </c>
      <c r="B99" s="134">
        <v>2</v>
      </c>
      <c r="C99" s="209" t="s">
        <v>1514</v>
      </c>
      <c r="D99" s="135">
        <v>2500</v>
      </c>
      <c r="E99" s="133" t="s">
        <v>1607</v>
      </c>
      <c r="F99" s="82" t="s">
        <v>711</v>
      </c>
      <c r="G99" s="82" t="s">
        <v>1601</v>
      </c>
      <c r="H99" s="84">
        <v>34</v>
      </c>
      <c r="I99" s="84">
        <v>1</v>
      </c>
      <c r="J99" s="84">
        <v>1</v>
      </c>
      <c r="K99" s="136">
        <f t="shared" si="13"/>
        <v>1</v>
      </c>
      <c r="L99" s="133" t="s">
        <v>3511</v>
      </c>
      <c r="M99" s="162"/>
      <c r="N99" s="162"/>
      <c r="O99" s="163"/>
      <c r="P99" s="164"/>
      <c r="Q99" s="165"/>
      <c r="R99" s="137">
        <f t="shared" si="14"/>
        <v>1</v>
      </c>
      <c r="S99" s="170"/>
      <c r="T99" s="176" t="str">
        <f t="shared" si="15"/>
        <v/>
      </c>
      <c r="U99" s="94">
        <v>8</v>
      </c>
      <c r="V99" s="84">
        <v>365</v>
      </c>
      <c r="W99" s="85">
        <v>10</v>
      </c>
      <c r="X99" s="94">
        <f t="shared" si="16"/>
        <v>992</v>
      </c>
      <c r="Y99" s="85" t="str">
        <f t="shared" si="17"/>
        <v/>
      </c>
      <c r="Z99" s="94">
        <f t="shared" si="18"/>
        <v>27776</v>
      </c>
      <c r="AA99" s="85" t="str">
        <f t="shared" si="19"/>
        <v/>
      </c>
      <c r="AB99" s="94" t="str">
        <f t="shared" si="20"/>
        <v/>
      </c>
      <c r="AC99" s="95" t="str">
        <f t="shared" si="21"/>
        <v/>
      </c>
      <c r="AD99" s="178" t="str">
        <f t="shared" si="22"/>
        <v/>
      </c>
    </row>
    <row r="100" spans="1:30" s="110" customFormat="1" ht="24.95" customHeight="1" x14ac:dyDescent="0.15">
      <c r="A100" s="78">
        <v>96</v>
      </c>
      <c r="B100" s="134">
        <v>2</v>
      </c>
      <c r="C100" s="209" t="s">
        <v>1514</v>
      </c>
      <c r="D100" s="135">
        <v>2500</v>
      </c>
      <c r="E100" s="133" t="s">
        <v>1536</v>
      </c>
      <c r="F100" s="82" t="s">
        <v>711</v>
      </c>
      <c r="G100" s="82" t="s">
        <v>436</v>
      </c>
      <c r="H100" s="84">
        <v>34</v>
      </c>
      <c r="I100" s="84">
        <v>1</v>
      </c>
      <c r="J100" s="84">
        <v>1</v>
      </c>
      <c r="K100" s="136">
        <f t="shared" si="13"/>
        <v>1</v>
      </c>
      <c r="L100" s="133" t="s">
        <v>3511</v>
      </c>
      <c r="M100" s="162"/>
      <c r="N100" s="162"/>
      <c r="O100" s="163"/>
      <c r="P100" s="164"/>
      <c r="Q100" s="165"/>
      <c r="R100" s="137">
        <f t="shared" si="14"/>
        <v>1</v>
      </c>
      <c r="S100" s="170"/>
      <c r="T100" s="176" t="str">
        <f t="shared" si="15"/>
        <v/>
      </c>
      <c r="U100" s="91">
        <v>24</v>
      </c>
      <c r="V100" s="92">
        <v>365</v>
      </c>
      <c r="W100" s="93">
        <v>10</v>
      </c>
      <c r="X100" s="94">
        <f t="shared" si="16"/>
        <v>2978</v>
      </c>
      <c r="Y100" s="85" t="str">
        <f t="shared" si="17"/>
        <v/>
      </c>
      <c r="Z100" s="94">
        <f t="shared" si="18"/>
        <v>83384</v>
      </c>
      <c r="AA100" s="85" t="str">
        <f t="shared" si="19"/>
        <v/>
      </c>
      <c r="AB100" s="94" t="str">
        <f t="shared" si="20"/>
        <v/>
      </c>
      <c r="AC100" s="95" t="str">
        <f t="shared" si="21"/>
        <v/>
      </c>
      <c r="AD100" s="178" t="str">
        <f t="shared" si="22"/>
        <v/>
      </c>
    </row>
    <row r="101" spans="1:30" s="110" customFormat="1" ht="24.95" customHeight="1" x14ac:dyDescent="0.15">
      <c r="A101" s="78">
        <v>97</v>
      </c>
      <c r="B101" s="134">
        <v>2</v>
      </c>
      <c r="C101" s="209" t="s">
        <v>550</v>
      </c>
      <c r="D101" s="135">
        <v>2500</v>
      </c>
      <c r="E101" s="133" t="s">
        <v>699</v>
      </c>
      <c r="F101" s="82" t="s">
        <v>363</v>
      </c>
      <c r="G101" s="82" t="s">
        <v>709</v>
      </c>
      <c r="H101" s="84">
        <v>34</v>
      </c>
      <c r="I101" s="84">
        <v>1</v>
      </c>
      <c r="J101" s="84">
        <v>2</v>
      </c>
      <c r="K101" s="136">
        <f t="shared" si="13"/>
        <v>2</v>
      </c>
      <c r="L101" s="133" t="s">
        <v>3511</v>
      </c>
      <c r="M101" s="162"/>
      <c r="N101" s="162"/>
      <c r="O101" s="163"/>
      <c r="P101" s="164"/>
      <c r="Q101" s="165"/>
      <c r="R101" s="137">
        <f t="shared" si="14"/>
        <v>1</v>
      </c>
      <c r="S101" s="170"/>
      <c r="T101" s="176" t="str">
        <f t="shared" si="15"/>
        <v/>
      </c>
      <c r="U101" s="94">
        <v>8</v>
      </c>
      <c r="V101" s="84">
        <v>365</v>
      </c>
      <c r="W101" s="85">
        <v>10</v>
      </c>
      <c r="X101" s="94">
        <f t="shared" si="16"/>
        <v>1985</v>
      </c>
      <c r="Y101" s="85" t="str">
        <f t="shared" si="17"/>
        <v/>
      </c>
      <c r="Z101" s="94">
        <f t="shared" si="18"/>
        <v>55580</v>
      </c>
      <c r="AA101" s="85" t="str">
        <f t="shared" si="19"/>
        <v/>
      </c>
      <c r="AB101" s="94" t="str">
        <f t="shared" si="20"/>
        <v/>
      </c>
      <c r="AC101" s="95" t="str">
        <f t="shared" si="21"/>
        <v/>
      </c>
      <c r="AD101" s="178" t="str">
        <f t="shared" si="22"/>
        <v/>
      </c>
    </row>
    <row r="102" spans="1:30" s="110" customFormat="1" ht="24.95" customHeight="1" x14ac:dyDescent="0.15">
      <c r="A102" s="78">
        <v>98</v>
      </c>
      <c r="B102" s="134">
        <v>2</v>
      </c>
      <c r="C102" s="209" t="s">
        <v>1565</v>
      </c>
      <c r="D102" s="135">
        <v>2500</v>
      </c>
      <c r="E102" s="133" t="s">
        <v>699</v>
      </c>
      <c r="F102" s="82" t="s">
        <v>363</v>
      </c>
      <c r="G102" s="82" t="s">
        <v>709</v>
      </c>
      <c r="H102" s="84">
        <v>34</v>
      </c>
      <c r="I102" s="84">
        <v>2</v>
      </c>
      <c r="J102" s="84">
        <v>2</v>
      </c>
      <c r="K102" s="136">
        <f t="shared" si="13"/>
        <v>4</v>
      </c>
      <c r="L102" s="133" t="s">
        <v>3511</v>
      </c>
      <c r="M102" s="162"/>
      <c r="N102" s="162"/>
      <c r="O102" s="163"/>
      <c r="P102" s="164"/>
      <c r="Q102" s="165"/>
      <c r="R102" s="137">
        <f t="shared" si="14"/>
        <v>2</v>
      </c>
      <c r="S102" s="170"/>
      <c r="T102" s="176" t="str">
        <f t="shared" si="15"/>
        <v/>
      </c>
      <c r="U102" s="91">
        <v>2</v>
      </c>
      <c r="V102" s="92">
        <v>365</v>
      </c>
      <c r="W102" s="93">
        <v>10</v>
      </c>
      <c r="X102" s="94">
        <f t="shared" si="16"/>
        <v>992</v>
      </c>
      <c r="Y102" s="85" t="str">
        <f t="shared" si="17"/>
        <v/>
      </c>
      <c r="Z102" s="94">
        <f t="shared" si="18"/>
        <v>27776</v>
      </c>
      <c r="AA102" s="85" t="str">
        <f t="shared" si="19"/>
        <v/>
      </c>
      <c r="AB102" s="94" t="str">
        <f t="shared" si="20"/>
        <v/>
      </c>
      <c r="AC102" s="95" t="str">
        <f t="shared" si="21"/>
        <v/>
      </c>
      <c r="AD102" s="178" t="str">
        <f t="shared" si="22"/>
        <v/>
      </c>
    </row>
    <row r="103" spans="1:30" s="110" customFormat="1" ht="24.95" customHeight="1" x14ac:dyDescent="0.15">
      <c r="A103" s="78">
        <v>99</v>
      </c>
      <c r="B103" s="134">
        <v>2</v>
      </c>
      <c r="C103" s="209" t="s">
        <v>1523</v>
      </c>
      <c r="D103" s="135">
        <v>2500</v>
      </c>
      <c r="E103" s="133" t="s">
        <v>1544</v>
      </c>
      <c r="F103" s="82" t="s">
        <v>363</v>
      </c>
      <c r="G103" s="82" t="s">
        <v>639</v>
      </c>
      <c r="H103" s="84">
        <v>34</v>
      </c>
      <c r="I103" s="84">
        <v>2</v>
      </c>
      <c r="J103" s="84">
        <v>2</v>
      </c>
      <c r="K103" s="136">
        <f t="shared" si="13"/>
        <v>4</v>
      </c>
      <c r="L103" s="133" t="s">
        <v>3511</v>
      </c>
      <c r="M103" s="162"/>
      <c r="N103" s="162"/>
      <c r="O103" s="163"/>
      <c r="P103" s="164"/>
      <c r="Q103" s="165"/>
      <c r="R103" s="137">
        <f t="shared" si="14"/>
        <v>2</v>
      </c>
      <c r="S103" s="170"/>
      <c r="T103" s="176" t="str">
        <f t="shared" si="15"/>
        <v/>
      </c>
      <c r="U103" s="94">
        <v>8</v>
      </c>
      <c r="V103" s="84">
        <v>365</v>
      </c>
      <c r="W103" s="85">
        <v>10</v>
      </c>
      <c r="X103" s="94">
        <f t="shared" si="16"/>
        <v>3971</v>
      </c>
      <c r="Y103" s="85" t="str">
        <f t="shared" si="17"/>
        <v/>
      </c>
      <c r="Z103" s="94">
        <f t="shared" si="18"/>
        <v>111188</v>
      </c>
      <c r="AA103" s="85" t="str">
        <f t="shared" si="19"/>
        <v/>
      </c>
      <c r="AB103" s="94" t="str">
        <f t="shared" si="20"/>
        <v/>
      </c>
      <c r="AC103" s="95" t="str">
        <f t="shared" si="21"/>
        <v/>
      </c>
      <c r="AD103" s="178" t="str">
        <f t="shared" si="22"/>
        <v/>
      </c>
    </row>
    <row r="104" spans="1:30" s="110" customFormat="1" ht="24.95" customHeight="1" x14ac:dyDescent="0.15">
      <c r="A104" s="78">
        <v>100</v>
      </c>
      <c r="B104" s="134">
        <v>2</v>
      </c>
      <c r="C104" s="209" t="s">
        <v>1566</v>
      </c>
      <c r="D104" s="135">
        <v>2500</v>
      </c>
      <c r="E104" s="133" t="s">
        <v>1541</v>
      </c>
      <c r="F104" s="82" t="s">
        <v>825</v>
      </c>
      <c r="G104" s="82" t="s">
        <v>45</v>
      </c>
      <c r="H104" s="84" t="s">
        <v>46</v>
      </c>
      <c r="I104" s="84">
        <v>1</v>
      </c>
      <c r="J104" s="84">
        <v>1</v>
      </c>
      <c r="K104" s="136">
        <f t="shared" si="13"/>
        <v>1</v>
      </c>
      <c r="L104" s="133" t="s">
        <v>3511</v>
      </c>
      <c r="M104" s="162"/>
      <c r="N104" s="162"/>
      <c r="O104" s="163"/>
      <c r="P104" s="164"/>
      <c r="Q104" s="165"/>
      <c r="R104" s="137">
        <f t="shared" si="14"/>
        <v>1</v>
      </c>
      <c r="S104" s="170"/>
      <c r="T104" s="176" t="str">
        <f t="shared" si="15"/>
        <v/>
      </c>
      <c r="U104" s="94" t="s">
        <v>213</v>
      </c>
      <c r="V104" s="84" t="s">
        <v>213</v>
      </c>
      <c r="W104" s="85" t="s">
        <v>213</v>
      </c>
      <c r="X104" s="94" t="str">
        <f t="shared" si="16"/>
        <v>-</v>
      </c>
      <c r="Y104" s="85" t="str">
        <f t="shared" si="17"/>
        <v/>
      </c>
      <c r="Z104" s="94" t="str">
        <f t="shared" si="18"/>
        <v>-</v>
      </c>
      <c r="AA104" s="85" t="str">
        <f t="shared" si="19"/>
        <v/>
      </c>
      <c r="AB104" s="94" t="str">
        <f t="shared" si="20"/>
        <v/>
      </c>
      <c r="AC104" s="95" t="str">
        <f t="shared" si="21"/>
        <v/>
      </c>
      <c r="AD104" s="178" t="str">
        <f t="shared" si="22"/>
        <v/>
      </c>
    </row>
    <row r="105" spans="1:30" s="110" customFormat="1" ht="24.95" customHeight="1" x14ac:dyDescent="0.15">
      <c r="A105" s="78">
        <v>101</v>
      </c>
      <c r="B105" s="134">
        <v>2</v>
      </c>
      <c r="C105" s="209" t="s">
        <v>1567</v>
      </c>
      <c r="D105" s="135">
        <v>2500</v>
      </c>
      <c r="E105" s="133" t="s">
        <v>1545</v>
      </c>
      <c r="F105" s="82" t="s">
        <v>1554</v>
      </c>
      <c r="G105" s="82" t="s">
        <v>792</v>
      </c>
      <c r="H105" s="84">
        <v>85</v>
      </c>
      <c r="I105" s="84">
        <v>1</v>
      </c>
      <c r="J105" s="84">
        <v>1</v>
      </c>
      <c r="K105" s="136">
        <f t="shared" si="13"/>
        <v>1</v>
      </c>
      <c r="L105" s="133" t="s">
        <v>3511</v>
      </c>
      <c r="M105" s="162"/>
      <c r="N105" s="162"/>
      <c r="O105" s="163"/>
      <c r="P105" s="164"/>
      <c r="Q105" s="165"/>
      <c r="R105" s="137">
        <f t="shared" si="14"/>
        <v>1</v>
      </c>
      <c r="S105" s="170"/>
      <c r="T105" s="176" t="str">
        <f t="shared" si="15"/>
        <v/>
      </c>
      <c r="U105" s="94">
        <v>8</v>
      </c>
      <c r="V105" s="84">
        <v>365</v>
      </c>
      <c r="W105" s="85">
        <v>10</v>
      </c>
      <c r="X105" s="94">
        <f t="shared" si="16"/>
        <v>2482</v>
      </c>
      <c r="Y105" s="85" t="str">
        <f t="shared" si="17"/>
        <v/>
      </c>
      <c r="Z105" s="94">
        <f t="shared" si="18"/>
        <v>69496</v>
      </c>
      <c r="AA105" s="85" t="str">
        <f t="shared" si="19"/>
        <v/>
      </c>
      <c r="AB105" s="94" t="str">
        <f t="shared" si="20"/>
        <v/>
      </c>
      <c r="AC105" s="95" t="str">
        <f t="shared" si="21"/>
        <v/>
      </c>
      <c r="AD105" s="178" t="str">
        <f t="shared" si="22"/>
        <v/>
      </c>
    </row>
    <row r="106" spans="1:30" s="110" customFormat="1" ht="24.95" customHeight="1" x14ac:dyDescent="0.15">
      <c r="A106" s="78">
        <v>102</v>
      </c>
      <c r="B106" s="134">
        <v>2</v>
      </c>
      <c r="C106" s="209" t="s">
        <v>1567</v>
      </c>
      <c r="D106" s="135">
        <v>2500</v>
      </c>
      <c r="E106" s="133" t="s">
        <v>1541</v>
      </c>
      <c r="F106" s="82" t="s">
        <v>825</v>
      </c>
      <c r="G106" s="82" t="s">
        <v>45</v>
      </c>
      <c r="H106" s="84" t="s">
        <v>46</v>
      </c>
      <c r="I106" s="84">
        <v>1</v>
      </c>
      <c r="J106" s="84">
        <v>1</v>
      </c>
      <c r="K106" s="136">
        <f t="shared" si="13"/>
        <v>1</v>
      </c>
      <c r="L106" s="133" t="s">
        <v>3511</v>
      </c>
      <c r="M106" s="162"/>
      <c r="N106" s="162"/>
      <c r="O106" s="163"/>
      <c r="P106" s="164"/>
      <c r="Q106" s="165"/>
      <c r="R106" s="137">
        <f t="shared" si="14"/>
        <v>1</v>
      </c>
      <c r="S106" s="170"/>
      <c r="T106" s="176" t="str">
        <f t="shared" si="15"/>
        <v/>
      </c>
      <c r="U106" s="91">
        <v>8</v>
      </c>
      <c r="V106" s="92">
        <v>365</v>
      </c>
      <c r="W106" s="93">
        <v>10</v>
      </c>
      <c r="X106" s="94" t="str">
        <f t="shared" si="16"/>
        <v>-</v>
      </c>
      <c r="Y106" s="85" t="str">
        <f t="shared" si="17"/>
        <v/>
      </c>
      <c r="Z106" s="94" t="str">
        <f t="shared" si="18"/>
        <v>-</v>
      </c>
      <c r="AA106" s="85" t="str">
        <f t="shared" si="19"/>
        <v/>
      </c>
      <c r="AB106" s="94" t="str">
        <f t="shared" si="20"/>
        <v/>
      </c>
      <c r="AC106" s="95" t="str">
        <f t="shared" si="21"/>
        <v/>
      </c>
      <c r="AD106" s="178" t="str">
        <f t="shared" si="22"/>
        <v/>
      </c>
    </row>
    <row r="107" spans="1:30" s="110" customFormat="1" ht="24.95" customHeight="1" x14ac:dyDescent="0.15">
      <c r="A107" s="78">
        <v>103</v>
      </c>
      <c r="B107" s="134">
        <v>2</v>
      </c>
      <c r="C107" s="209" t="s">
        <v>1568</v>
      </c>
      <c r="D107" s="135">
        <v>2500</v>
      </c>
      <c r="E107" s="133" t="s">
        <v>1544</v>
      </c>
      <c r="F107" s="82" t="s">
        <v>363</v>
      </c>
      <c r="G107" s="82" t="s">
        <v>639</v>
      </c>
      <c r="H107" s="84">
        <v>34</v>
      </c>
      <c r="I107" s="84">
        <v>1</v>
      </c>
      <c r="J107" s="84">
        <v>2</v>
      </c>
      <c r="K107" s="136">
        <f t="shared" si="13"/>
        <v>2</v>
      </c>
      <c r="L107" s="133" t="s">
        <v>3511</v>
      </c>
      <c r="M107" s="162"/>
      <c r="N107" s="162"/>
      <c r="O107" s="163"/>
      <c r="P107" s="164"/>
      <c r="Q107" s="165"/>
      <c r="R107" s="137">
        <f t="shared" si="14"/>
        <v>1</v>
      </c>
      <c r="S107" s="170"/>
      <c r="T107" s="176" t="str">
        <f t="shared" si="15"/>
        <v/>
      </c>
      <c r="U107" s="94">
        <v>8</v>
      </c>
      <c r="V107" s="84">
        <v>365</v>
      </c>
      <c r="W107" s="85">
        <v>10</v>
      </c>
      <c r="X107" s="94">
        <f t="shared" si="16"/>
        <v>1985</v>
      </c>
      <c r="Y107" s="85" t="str">
        <f t="shared" si="17"/>
        <v/>
      </c>
      <c r="Z107" s="94">
        <f t="shared" si="18"/>
        <v>55580</v>
      </c>
      <c r="AA107" s="85" t="str">
        <f t="shared" si="19"/>
        <v/>
      </c>
      <c r="AB107" s="94" t="str">
        <f t="shared" si="20"/>
        <v/>
      </c>
      <c r="AC107" s="95" t="str">
        <f t="shared" si="21"/>
        <v/>
      </c>
      <c r="AD107" s="178" t="str">
        <f t="shared" si="22"/>
        <v/>
      </c>
    </row>
    <row r="108" spans="1:30" s="110" customFormat="1" ht="24.95" customHeight="1" x14ac:dyDescent="0.15">
      <c r="A108" s="78">
        <v>104</v>
      </c>
      <c r="B108" s="134">
        <v>2</v>
      </c>
      <c r="C108" s="209" t="s">
        <v>1568</v>
      </c>
      <c r="D108" s="135">
        <v>2500</v>
      </c>
      <c r="E108" s="133" t="s">
        <v>1541</v>
      </c>
      <c r="F108" s="82" t="s">
        <v>825</v>
      </c>
      <c r="G108" s="82" t="s">
        <v>45</v>
      </c>
      <c r="H108" s="84" t="s">
        <v>46</v>
      </c>
      <c r="I108" s="84">
        <v>1</v>
      </c>
      <c r="J108" s="84">
        <v>1</v>
      </c>
      <c r="K108" s="136">
        <f t="shared" si="13"/>
        <v>1</v>
      </c>
      <c r="L108" s="133" t="s">
        <v>3511</v>
      </c>
      <c r="M108" s="162"/>
      <c r="N108" s="162"/>
      <c r="O108" s="163"/>
      <c r="P108" s="164"/>
      <c r="Q108" s="165"/>
      <c r="R108" s="137">
        <f t="shared" si="14"/>
        <v>1</v>
      </c>
      <c r="S108" s="170"/>
      <c r="T108" s="176" t="str">
        <f t="shared" si="15"/>
        <v/>
      </c>
      <c r="U108" s="94" t="s">
        <v>213</v>
      </c>
      <c r="V108" s="84" t="s">
        <v>213</v>
      </c>
      <c r="W108" s="85" t="s">
        <v>213</v>
      </c>
      <c r="X108" s="94" t="str">
        <f t="shared" si="16"/>
        <v>-</v>
      </c>
      <c r="Y108" s="85" t="str">
        <f t="shared" si="17"/>
        <v/>
      </c>
      <c r="Z108" s="94" t="str">
        <f t="shared" si="18"/>
        <v>-</v>
      </c>
      <c r="AA108" s="85" t="str">
        <f t="shared" si="19"/>
        <v/>
      </c>
      <c r="AB108" s="94" t="str">
        <f t="shared" si="20"/>
        <v/>
      </c>
      <c r="AC108" s="95" t="str">
        <f t="shared" si="21"/>
        <v/>
      </c>
      <c r="AD108" s="178" t="str">
        <f t="shared" si="22"/>
        <v/>
      </c>
    </row>
    <row r="109" spans="1:30" s="110" customFormat="1" ht="24.95" customHeight="1" x14ac:dyDescent="0.15">
      <c r="A109" s="78">
        <v>105</v>
      </c>
      <c r="B109" s="134">
        <v>2</v>
      </c>
      <c r="C109" s="209" t="s">
        <v>1569</v>
      </c>
      <c r="D109" s="135">
        <v>2700</v>
      </c>
      <c r="E109" s="133" t="s">
        <v>1544</v>
      </c>
      <c r="F109" s="82" t="s">
        <v>363</v>
      </c>
      <c r="G109" s="82" t="s">
        <v>639</v>
      </c>
      <c r="H109" s="84">
        <v>34</v>
      </c>
      <c r="I109" s="84">
        <v>4</v>
      </c>
      <c r="J109" s="84">
        <v>2</v>
      </c>
      <c r="K109" s="136">
        <f t="shared" si="13"/>
        <v>8</v>
      </c>
      <c r="L109" s="133" t="s">
        <v>3511</v>
      </c>
      <c r="M109" s="162"/>
      <c r="N109" s="162"/>
      <c r="O109" s="163"/>
      <c r="P109" s="164"/>
      <c r="Q109" s="165"/>
      <c r="R109" s="137">
        <f t="shared" si="14"/>
        <v>4</v>
      </c>
      <c r="S109" s="170"/>
      <c r="T109" s="176" t="str">
        <f t="shared" si="15"/>
        <v/>
      </c>
      <c r="U109" s="94">
        <v>8</v>
      </c>
      <c r="V109" s="84">
        <v>365</v>
      </c>
      <c r="W109" s="85">
        <v>10</v>
      </c>
      <c r="X109" s="94">
        <f t="shared" si="16"/>
        <v>7942</v>
      </c>
      <c r="Y109" s="85" t="str">
        <f t="shared" si="17"/>
        <v/>
      </c>
      <c r="Z109" s="94">
        <f t="shared" si="18"/>
        <v>222376</v>
      </c>
      <c r="AA109" s="85" t="str">
        <f t="shared" si="19"/>
        <v/>
      </c>
      <c r="AB109" s="94" t="str">
        <f t="shared" si="20"/>
        <v/>
      </c>
      <c r="AC109" s="95" t="str">
        <f t="shared" si="21"/>
        <v/>
      </c>
      <c r="AD109" s="178" t="str">
        <f t="shared" si="22"/>
        <v/>
      </c>
    </row>
    <row r="110" spans="1:30" s="110" customFormat="1" ht="24.95" customHeight="1" x14ac:dyDescent="0.15">
      <c r="A110" s="78">
        <v>106</v>
      </c>
      <c r="B110" s="134">
        <v>2</v>
      </c>
      <c r="C110" s="209" t="s">
        <v>1569</v>
      </c>
      <c r="D110" s="135">
        <v>2700</v>
      </c>
      <c r="E110" s="133" t="s">
        <v>1541</v>
      </c>
      <c r="F110" s="82" t="s">
        <v>825</v>
      </c>
      <c r="G110" s="82" t="s">
        <v>45</v>
      </c>
      <c r="H110" s="84" t="s">
        <v>46</v>
      </c>
      <c r="I110" s="84">
        <v>1</v>
      </c>
      <c r="J110" s="84">
        <v>1</v>
      </c>
      <c r="K110" s="136">
        <f t="shared" si="13"/>
        <v>1</v>
      </c>
      <c r="L110" s="133" t="s">
        <v>3511</v>
      </c>
      <c r="M110" s="162"/>
      <c r="N110" s="162"/>
      <c r="O110" s="163"/>
      <c r="P110" s="164"/>
      <c r="Q110" s="165"/>
      <c r="R110" s="137">
        <f t="shared" si="14"/>
        <v>1</v>
      </c>
      <c r="S110" s="170"/>
      <c r="T110" s="176" t="str">
        <f t="shared" si="15"/>
        <v/>
      </c>
      <c r="U110" s="94" t="s">
        <v>213</v>
      </c>
      <c r="V110" s="84" t="s">
        <v>213</v>
      </c>
      <c r="W110" s="85" t="s">
        <v>213</v>
      </c>
      <c r="X110" s="94" t="str">
        <f t="shared" si="16"/>
        <v>-</v>
      </c>
      <c r="Y110" s="85" t="str">
        <f t="shared" si="17"/>
        <v/>
      </c>
      <c r="Z110" s="94" t="str">
        <f t="shared" si="18"/>
        <v>-</v>
      </c>
      <c r="AA110" s="85" t="str">
        <f t="shared" si="19"/>
        <v/>
      </c>
      <c r="AB110" s="94" t="str">
        <f t="shared" si="20"/>
        <v/>
      </c>
      <c r="AC110" s="95" t="str">
        <f t="shared" si="21"/>
        <v/>
      </c>
      <c r="AD110" s="178" t="str">
        <f t="shared" si="22"/>
        <v/>
      </c>
    </row>
    <row r="111" spans="1:30" s="110" customFormat="1" ht="24.95" customHeight="1" x14ac:dyDescent="0.15">
      <c r="A111" s="78">
        <v>107</v>
      </c>
      <c r="B111" s="134">
        <v>2</v>
      </c>
      <c r="C111" s="209" t="s">
        <v>1570</v>
      </c>
      <c r="D111" s="135">
        <v>2700</v>
      </c>
      <c r="E111" s="133" t="s">
        <v>1608</v>
      </c>
      <c r="F111" s="82" t="s">
        <v>363</v>
      </c>
      <c r="G111" s="82" t="s">
        <v>639</v>
      </c>
      <c r="H111" s="84">
        <v>34</v>
      </c>
      <c r="I111" s="84">
        <v>9</v>
      </c>
      <c r="J111" s="84">
        <v>2</v>
      </c>
      <c r="K111" s="136">
        <f t="shared" si="13"/>
        <v>18</v>
      </c>
      <c r="L111" s="133" t="s">
        <v>3511</v>
      </c>
      <c r="M111" s="162"/>
      <c r="N111" s="162"/>
      <c r="O111" s="163"/>
      <c r="P111" s="164"/>
      <c r="Q111" s="165"/>
      <c r="R111" s="137">
        <f t="shared" si="14"/>
        <v>9</v>
      </c>
      <c r="S111" s="170"/>
      <c r="T111" s="176" t="str">
        <f t="shared" si="15"/>
        <v/>
      </c>
      <c r="U111" s="94">
        <v>8</v>
      </c>
      <c r="V111" s="84">
        <v>365</v>
      </c>
      <c r="W111" s="85">
        <v>10</v>
      </c>
      <c r="X111" s="94">
        <f t="shared" si="16"/>
        <v>17870</v>
      </c>
      <c r="Y111" s="85" t="str">
        <f t="shared" si="17"/>
        <v/>
      </c>
      <c r="Z111" s="94">
        <f t="shared" si="18"/>
        <v>500360</v>
      </c>
      <c r="AA111" s="85" t="str">
        <f t="shared" si="19"/>
        <v/>
      </c>
      <c r="AB111" s="94" t="str">
        <f t="shared" si="20"/>
        <v/>
      </c>
      <c r="AC111" s="95" t="str">
        <f t="shared" si="21"/>
        <v/>
      </c>
      <c r="AD111" s="178" t="str">
        <f t="shared" si="22"/>
        <v/>
      </c>
    </row>
    <row r="112" spans="1:30" s="110" customFormat="1" ht="24.95" customHeight="1" x14ac:dyDescent="0.15">
      <c r="A112" s="78">
        <v>108</v>
      </c>
      <c r="B112" s="134">
        <v>2</v>
      </c>
      <c r="C112" s="209" t="s">
        <v>1570</v>
      </c>
      <c r="D112" s="135">
        <v>2700</v>
      </c>
      <c r="E112" s="133" t="s">
        <v>1531</v>
      </c>
      <c r="F112" s="82" t="s">
        <v>483</v>
      </c>
      <c r="G112" s="82" t="s">
        <v>45</v>
      </c>
      <c r="H112" s="84" t="s">
        <v>46</v>
      </c>
      <c r="I112" s="84">
        <v>1</v>
      </c>
      <c r="J112" s="84">
        <v>1</v>
      </c>
      <c r="K112" s="136">
        <f t="shared" si="13"/>
        <v>1</v>
      </c>
      <c r="L112" s="133" t="s">
        <v>3511</v>
      </c>
      <c r="M112" s="162"/>
      <c r="N112" s="162"/>
      <c r="O112" s="163"/>
      <c r="P112" s="164"/>
      <c r="Q112" s="165"/>
      <c r="R112" s="137">
        <f t="shared" si="14"/>
        <v>1</v>
      </c>
      <c r="S112" s="170"/>
      <c r="T112" s="176" t="str">
        <f t="shared" si="15"/>
        <v/>
      </c>
      <c r="U112" s="94" t="s">
        <v>213</v>
      </c>
      <c r="V112" s="84" t="s">
        <v>213</v>
      </c>
      <c r="W112" s="85" t="s">
        <v>213</v>
      </c>
      <c r="X112" s="94" t="str">
        <f t="shared" si="16"/>
        <v>-</v>
      </c>
      <c r="Y112" s="85" t="str">
        <f t="shared" si="17"/>
        <v/>
      </c>
      <c r="Z112" s="94" t="str">
        <f t="shared" si="18"/>
        <v>-</v>
      </c>
      <c r="AA112" s="85" t="str">
        <f t="shared" si="19"/>
        <v/>
      </c>
      <c r="AB112" s="94" t="str">
        <f t="shared" si="20"/>
        <v/>
      </c>
      <c r="AC112" s="95" t="str">
        <f t="shared" si="21"/>
        <v/>
      </c>
      <c r="AD112" s="178" t="str">
        <f t="shared" si="22"/>
        <v/>
      </c>
    </row>
    <row r="113" spans="1:30" s="110" customFormat="1" ht="24.95" customHeight="1" x14ac:dyDescent="0.15">
      <c r="A113" s="78">
        <v>109</v>
      </c>
      <c r="B113" s="134">
        <v>2</v>
      </c>
      <c r="C113" s="209" t="s">
        <v>1571</v>
      </c>
      <c r="D113" s="135">
        <v>2700</v>
      </c>
      <c r="E113" s="133" t="s">
        <v>1544</v>
      </c>
      <c r="F113" s="82" t="s">
        <v>363</v>
      </c>
      <c r="G113" s="82" t="s">
        <v>639</v>
      </c>
      <c r="H113" s="84">
        <v>34</v>
      </c>
      <c r="I113" s="84">
        <v>6</v>
      </c>
      <c r="J113" s="84">
        <v>2</v>
      </c>
      <c r="K113" s="136">
        <f t="shared" si="13"/>
        <v>12</v>
      </c>
      <c r="L113" s="133" t="s">
        <v>3511</v>
      </c>
      <c r="M113" s="162"/>
      <c r="N113" s="162"/>
      <c r="O113" s="163"/>
      <c r="P113" s="164"/>
      <c r="Q113" s="165"/>
      <c r="R113" s="137">
        <f t="shared" si="14"/>
        <v>6</v>
      </c>
      <c r="S113" s="170"/>
      <c r="T113" s="176" t="str">
        <f t="shared" si="15"/>
        <v/>
      </c>
      <c r="U113" s="94">
        <v>8</v>
      </c>
      <c r="V113" s="84">
        <v>365</v>
      </c>
      <c r="W113" s="85">
        <v>10</v>
      </c>
      <c r="X113" s="94">
        <f t="shared" si="16"/>
        <v>11913</v>
      </c>
      <c r="Y113" s="85" t="str">
        <f t="shared" si="17"/>
        <v/>
      </c>
      <c r="Z113" s="94">
        <f t="shared" si="18"/>
        <v>333564</v>
      </c>
      <c r="AA113" s="85" t="str">
        <f t="shared" si="19"/>
        <v/>
      </c>
      <c r="AB113" s="94" t="str">
        <f t="shared" si="20"/>
        <v/>
      </c>
      <c r="AC113" s="95" t="str">
        <f t="shared" si="21"/>
        <v/>
      </c>
      <c r="AD113" s="178" t="str">
        <f t="shared" si="22"/>
        <v/>
      </c>
    </row>
    <row r="114" spans="1:30" s="110" customFormat="1" ht="24.95" customHeight="1" x14ac:dyDescent="0.15">
      <c r="A114" s="78">
        <v>110</v>
      </c>
      <c r="B114" s="134">
        <v>2</v>
      </c>
      <c r="C114" s="209" t="s">
        <v>1571</v>
      </c>
      <c r="D114" s="135">
        <v>2700</v>
      </c>
      <c r="E114" s="133" t="s">
        <v>1531</v>
      </c>
      <c r="F114" s="82" t="s">
        <v>483</v>
      </c>
      <c r="G114" s="82" t="s">
        <v>45</v>
      </c>
      <c r="H114" s="84" t="s">
        <v>46</v>
      </c>
      <c r="I114" s="84">
        <v>1</v>
      </c>
      <c r="J114" s="84">
        <v>1</v>
      </c>
      <c r="K114" s="136">
        <f t="shared" si="13"/>
        <v>1</v>
      </c>
      <c r="L114" s="133" t="s">
        <v>3511</v>
      </c>
      <c r="M114" s="162"/>
      <c r="N114" s="162"/>
      <c r="O114" s="163"/>
      <c r="P114" s="164"/>
      <c r="Q114" s="165"/>
      <c r="R114" s="137">
        <f t="shared" si="14"/>
        <v>1</v>
      </c>
      <c r="S114" s="170"/>
      <c r="T114" s="176" t="str">
        <f t="shared" si="15"/>
        <v/>
      </c>
      <c r="U114" s="94" t="s">
        <v>213</v>
      </c>
      <c r="V114" s="84" t="s">
        <v>213</v>
      </c>
      <c r="W114" s="85" t="s">
        <v>213</v>
      </c>
      <c r="X114" s="94" t="str">
        <f t="shared" si="16"/>
        <v>-</v>
      </c>
      <c r="Y114" s="85" t="str">
        <f t="shared" si="17"/>
        <v/>
      </c>
      <c r="Z114" s="94" t="str">
        <f t="shared" si="18"/>
        <v>-</v>
      </c>
      <c r="AA114" s="85" t="str">
        <f t="shared" si="19"/>
        <v/>
      </c>
      <c r="AB114" s="94" t="str">
        <f t="shared" si="20"/>
        <v/>
      </c>
      <c r="AC114" s="95" t="str">
        <f t="shared" si="21"/>
        <v/>
      </c>
      <c r="AD114" s="178" t="str">
        <f t="shared" si="22"/>
        <v/>
      </c>
    </row>
    <row r="115" spans="1:30" s="110" customFormat="1" ht="24.95" customHeight="1" x14ac:dyDescent="0.15">
      <c r="A115" s="78">
        <v>111</v>
      </c>
      <c r="B115" s="134">
        <v>2</v>
      </c>
      <c r="C115" s="209" t="s">
        <v>1572</v>
      </c>
      <c r="D115" s="135">
        <v>2500</v>
      </c>
      <c r="E115" s="133" t="s">
        <v>699</v>
      </c>
      <c r="F115" s="82" t="s">
        <v>363</v>
      </c>
      <c r="G115" s="82" t="s">
        <v>709</v>
      </c>
      <c r="H115" s="84">
        <v>34</v>
      </c>
      <c r="I115" s="84">
        <v>1</v>
      </c>
      <c r="J115" s="84">
        <v>2</v>
      </c>
      <c r="K115" s="136">
        <f t="shared" si="13"/>
        <v>2</v>
      </c>
      <c r="L115" s="133" t="s">
        <v>3511</v>
      </c>
      <c r="M115" s="162"/>
      <c r="N115" s="162"/>
      <c r="O115" s="163"/>
      <c r="P115" s="164"/>
      <c r="Q115" s="165"/>
      <c r="R115" s="137">
        <f t="shared" si="14"/>
        <v>1</v>
      </c>
      <c r="S115" s="170"/>
      <c r="T115" s="176" t="str">
        <f t="shared" si="15"/>
        <v/>
      </c>
      <c r="U115" s="94">
        <v>2</v>
      </c>
      <c r="V115" s="84">
        <v>365</v>
      </c>
      <c r="W115" s="85">
        <v>10</v>
      </c>
      <c r="X115" s="94">
        <f t="shared" si="16"/>
        <v>496</v>
      </c>
      <c r="Y115" s="85" t="str">
        <f t="shared" si="17"/>
        <v/>
      </c>
      <c r="Z115" s="94">
        <f t="shared" si="18"/>
        <v>13888</v>
      </c>
      <c r="AA115" s="85" t="str">
        <f t="shared" si="19"/>
        <v/>
      </c>
      <c r="AB115" s="94" t="str">
        <f t="shared" si="20"/>
        <v/>
      </c>
      <c r="AC115" s="95" t="str">
        <f t="shared" si="21"/>
        <v/>
      </c>
      <c r="AD115" s="178" t="str">
        <f t="shared" si="22"/>
        <v/>
      </c>
    </row>
    <row r="116" spans="1:30" s="110" customFormat="1" ht="24.95" customHeight="1" x14ac:dyDescent="0.15">
      <c r="A116" s="78">
        <v>112</v>
      </c>
      <c r="B116" s="134">
        <v>2</v>
      </c>
      <c r="C116" s="209" t="s">
        <v>1573</v>
      </c>
      <c r="D116" s="135">
        <v>2500</v>
      </c>
      <c r="E116" s="133" t="s">
        <v>1544</v>
      </c>
      <c r="F116" s="82" t="s">
        <v>363</v>
      </c>
      <c r="G116" s="82" t="s">
        <v>639</v>
      </c>
      <c r="H116" s="84">
        <v>34</v>
      </c>
      <c r="I116" s="84">
        <v>1</v>
      </c>
      <c r="J116" s="84">
        <v>2</v>
      </c>
      <c r="K116" s="136">
        <f t="shared" si="13"/>
        <v>2</v>
      </c>
      <c r="L116" s="133" t="s">
        <v>3511</v>
      </c>
      <c r="M116" s="162"/>
      <c r="N116" s="162"/>
      <c r="O116" s="163"/>
      <c r="P116" s="164"/>
      <c r="Q116" s="165"/>
      <c r="R116" s="137">
        <f t="shared" si="14"/>
        <v>1</v>
      </c>
      <c r="S116" s="170"/>
      <c r="T116" s="176" t="str">
        <f t="shared" si="15"/>
        <v/>
      </c>
      <c r="U116" s="91">
        <v>2</v>
      </c>
      <c r="V116" s="92">
        <v>365</v>
      </c>
      <c r="W116" s="93">
        <v>10</v>
      </c>
      <c r="X116" s="94">
        <f t="shared" si="16"/>
        <v>496</v>
      </c>
      <c r="Y116" s="85" t="str">
        <f t="shared" si="17"/>
        <v/>
      </c>
      <c r="Z116" s="94">
        <f t="shared" si="18"/>
        <v>13888</v>
      </c>
      <c r="AA116" s="85" t="str">
        <f t="shared" si="19"/>
        <v/>
      </c>
      <c r="AB116" s="94" t="str">
        <f t="shared" si="20"/>
        <v/>
      </c>
      <c r="AC116" s="95" t="str">
        <f t="shared" si="21"/>
        <v/>
      </c>
      <c r="AD116" s="178" t="str">
        <f t="shared" si="22"/>
        <v/>
      </c>
    </row>
    <row r="117" spans="1:30" s="110" customFormat="1" ht="24.95" customHeight="1" x14ac:dyDescent="0.15">
      <c r="A117" s="78">
        <v>113</v>
      </c>
      <c r="B117" s="134">
        <v>2</v>
      </c>
      <c r="C117" s="209" t="s">
        <v>1574</v>
      </c>
      <c r="D117" s="135">
        <v>2500</v>
      </c>
      <c r="E117" s="133" t="s">
        <v>1545</v>
      </c>
      <c r="F117" s="82" t="s">
        <v>1554</v>
      </c>
      <c r="G117" s="82" t="s">
        <v>792</v>
      </c>
      <c r="H117" s="84">
        <v>85</v>
      </c>
      <c r="I117" s="84">
        <v>1</v>
      </c>
      <c r="J117" s="84">
        <v>1</v>
      </c>
      <c r="K117" s="136">
        <f t="shared" si="13"/>
        <v>1</v>
      </c>
      <c r="L117" s="133" t="s">
        <v>3511</v>
      </c>
      <c r="M117" s="162"/>
      <c r="N117" s="162"/>
      <c r="O117" s="163"/>
      <c r="P117" s="164"/>
      <c r="Q117" s="165"/>
      <c r="R117" s="137">
        <f t="shared" si="14"/>
        <v>1</v>
      </c>
      <c r="S117" s="170"/>
      <c r="T117" s="176" t="str">
        <f t="shared" si="15"/>
        <v/>
      </c>
      <c r="U117" s="94">
        <v>8</v>
      </c>
      <c r="V117" s="84">
        <v>365</v>
      </c>
      <c r="W117" s="85">
        <v>10</v>
      </c>
      <c r="X117" s="94">
        <f t="shared" si="16"/>
        <v>2482</v>
      </c>
      <c r="Y117" s="85" t="str">
        <f t="shared" si="17"/>
        <v/>
      </c>
      <c r="Z117" s="94">
        <f t="shared" si="18"/>
        <v>69496</v>
      </c>
      <c r="AA117" s="85" t="str">
        <f t="shared" si="19"/>
        <v/>
      </c>
      <c r="AB117" s="94" t="str">
        <f t="shared" si="20"/>
        <v/>
      </c>
      <c r="AC117" s="95" t="str">
        <f t="shared" si="21"/>
        <v/>
      </c>
      <c r="AD117" s="178" t="str">
        <f t="shared" si="22"/>
        <v/>
      </c>
    </row>
    <row r="118" spans="1:30" s="110" customFormat="1" ht="24.95" customHeight="1" x14ac:dyDescent="0.15">
      <c r="A118" s="78">
        <v>114</v>
      </c>
      <c r="B118" s="134">
        <v>2</v>
      </c>
      <c r="C118" s="209" t="s">
        <v>1574</v>
      </c>
      <c r="D118" s="135">
        <v>2500</v>
      </c>
      <c r="E118" s="133" t="s">
        <v>1541</v>
      </c>
      <c r="F118" s="82" t="s">
        <v>825</v>
      </c>
      <c r="G118" s="82" t="s">
        <v>45</v>
      </c>
      <c r="H118" s="84" t="s">
        <v>46</v>
      </c>
      <c r="I118" s="84">
        <v>1</v>
      </c>
      <c r="J118" s="84">
        <v>1</v>
      </c>
      <c r="K118" s="136">
        <f t="shared" si="13"/>
        <v>1</v>
      </c>
      <c r="L118" s="133" t="s">
        <v>3511</v>
      </c>
      <c r="M118" s="162"/>
      <c r="N118" s="162"/>
      <c r="O118" s="163"/>
      <c r="P118" s="164"/>
      <c r="Q118" s="165"/>
      <c r="R118" s="137">
        <f t="shared" si="14"/>
        <v>1</v>
      </c>
      <c r="S118" s="170"/>
      <c r="T118" s="176" t="str">
        <f t="shared" si="15"/>
        <v/>
      </c>
      <c r="U118" s="94" t="s">
        <v>213</v>
      </c>
      <c r="V118" s="84" t="s">
        <v>213</v>
      </c>
      <c r="W118" s="85" t="s">
        <v>213</v>
      </c>
      <c r="X118" s="94" t="str">
        <f t="shared" si="16"/>
        <v>-</v>
      </c>
      <c r="Y118" s="85" t="str">
        <f t="shared" si="17"/>
        <v/>
      </c>
      <c r="Z118" s="94" t="str">
        <f t="shared" si="18"/>
        <v>-</v>
      </c>
      <c r="AA118" s="85" t="str">
        <f t="shared" si="19"/>
        <v/>
      </c>
      <c r="AB118" s="94" t="str">
        <f t="shared" si="20"/>
        <v/>
      </c>
      <c r="AC118" s="95" t="str">
        <f t="shared" si="21"/>
        <v/>
      </c>
      <c r="AD118" s="178" t="str">
        <f t="shared" si="22"/>
        <v/>
      </c>
    </row>
    <row r="119" spans="1:30" s="110" customFormat="1" ht="24.95" customHeight="1" x14ac:dyDescent="0.15">
      <c r="A119" s="78">
        <v>115</v>
      </c>
      <c r="B119" s="134">
        <v>2</v>
      </c>
      <c r="C119" s="209" t="s">
        <v>1526</v>
      </c>
      <c r="D119" s="135">
        <v>2700</v>
      </c>
      <c r="E119" s="133" t="s">
        <v>1049</v>
      </c>
      <c r="F119" s="82" t="s">
        <v>711</v>
      </c>
      <c r="G119" s="82" t="s">
        <v>1008</v>
      </c>
      <c r="H119" s="84">
        <v>34</v>
      </c>
      <c r="I119" s="84">
        <v>4</v>
      </c>
      <c r="J119" s="84">
        <v>1</v>
      </c>
      <c r="K119" s="136">
        <f t="shared" si="13"/>
        <v>4</v>
      </c>
      <c r="L119" s="133" t="s">
        <v>3511</v>
      </c>
      <c r="M119" s="162"/>
      <c r="N119" s="162"/>
      <c r="O119" s="163"/>
      <c r="P119" s="164"/>
      <c r="Q119" s="165"/>
      <c r="R119" s="137">
        <f t="shared" si="14"/>
        <v>4</v>
      </c>
      <c r="S119" s="170"/>
      <c r="T119" s="176" t="str">
        <f t="shared" si="15"/>
        <v/>
      </c>
      <c r="U119" s="94">
        <v>8</v>
      </c>
      <c r="V119" s="84">
        <v>365</v>
      </c>
      <c r="W119" s="85">
        <v>10</v>
      </c>
      <c r="X119" s="94">
        <f t="shared" si="16"/>
        <v>3971</v>
      </c>
      <c r="Y119" s="85" t="str">
        <f t="shared" si="17"/>
        <v/>
      </c>
      <c r="Z119" s="94">
        <f t="shared" si="18"/>
        <v>111188</v>
      </c>
      <c r="AA119" s="85" t="str">
        <f t="shared" si="19"/>
        <v/>
      </c>
      <c r="AB119" s="94" t="str">
        <f t="shared" si="20"/>
        <v/>
      </c>
      <c r="AC119" s="95" t="str">
        <f t="shared" si="21"/>
        <v/>
      </c>
      <c r="AD119" s="178" t="str">
        <f t="shared" si="22"/>
        <v/>
      </c>
    </row>
    <row r="120" spans="1:30" s="110" customFormat="1" ht="24.95" customHeight="1" x14ac:dyDescent="0.15">
      <c r="A120" s="78">
        <v>116</v>
      </c>
      <c r="B120" s="134">
        <v>2</v>
      </c>
      <c r="C120" s="209" t="s">
        <v>1526</v>
      </c>
      <c r="D120" s="135">
        <v>2700</v>
      </c>
      <c r="E120" s="133" t="s">
        <v>1607</v>
      </c>
      <c r="F120" s="82" t="s">
        <v>711</v>
      </c>
      <c r="G120" s="82" t="s">
        <v>1601</v>
      </c>
      <c r="H120" s="84">
        <v>34</v>
      </c>
      <c r="I120" s="84">
        <v>1</v>
      </c>
      <c r="J120" s="84">
        <v>1</v>
      </c>
      <c r="K120" s="136">
        <f t="shared" si="13"/>
        <v>1</v>
      </c>
      <c r="L120" s="133" t="s">
        <v>3511</v>
      </c>
      <c r="M120" s="162"/>
      <c r="N120" s="162"/>
      <c r="O120" s="163"/>
      <c r="P120" s="164"/>
      <c r="Q120" s="165"/>
      <c r="R120" s="137">
        <f t="shared" si="14"/>
        <v>1</v>
      </c>
      <c r="S120" s="170"/>
      <c r="T120" s="176" t="str">
        <f t="shared" si="15"/>
        <v/>
      </c>
      <c r="U120" s="91">
        <v>8</v>
      </c>
      <c r="V120" s="92">
        <v>365</v>
      </c>
      <c r="W120" s="93">
        <v>10</v>
      </c>
      <c r="X120" s="94">
        <f t="shared" si="16"/>
        <v>992</v>
      </c>
      <c r="Y120" s="85" t="str">
        <f t="shared" si="17"/>
        <v/>
      </c>
      <c r="Z120" s="94">
        <f t="shared" si="18"/>
        <v>27776</v>
      </c>
      <c r="AA120" s="85" t="str">
        <f t="shared" si="19"/>
        <v/>
      </c>
      <c r="AB120" s="94" t="str">
        <f t="shared" si="20"/>
        <v/>
      </c>
      <c r="AC120" s="95" t="str">
        <f t="shared" si="21"/>
        <v/>
      </c>
      <c r="AD120" s="178" t="str">
        <f t="shared" si="22"/>
        <v/>
      </c>
    </row>
    <row r="121" spans="1:30" s="110" customFormat="1" ht="24.95" customHeight="1" x14ac:dyDescent="0.15">
      <c r="A121" s="78">
        <v>117</v>
      </c>
      <c r="B121" s="134">
        <v>2</v>
      </c>
      <c r="C121" s="209" t="s">
        <v>1526</v>
      </c>
      <c r="D121" s="135">
        <v>2700</v>
      </c>
      <c r="E121" s="133" t="s">
        <v>1531</v>
      </c>
      <c r="F121" s="82" t="s">
        <v>483</v>
      </c>
      <c r="G121" s="82" t="s">
        <v>45</v>
      </c>
      <c r="H121" s="84" t="s">
        <v>46</v>
      </c>
      <c r="I121" s="84">
        <v>1</v>
      </c>
      <c r="J121" s="84">
        <v>1</v>
      </c>
      <c r="K121" s="136">
        <f t="shared" si="13"/>
        <v>1</v>
      </c>
      <c r="L121" s="133" t="s">
        <v>3511</v>
      </c>
      <c r="M121" s="162"/>
      <c r="N121" s="162"/>
      <c r="O121" s="163"/>
      <c r="P121" s="164"/>
      <c r="Q121" s="165"/>
      <c r="R121" s="137">
        <f t="shared" si="14"/>
        <v>1</v>
      </c>
      <c r="S121" s="170"/>
      <c r="T121" s="176" t="str">
        <f t="shared" si="15"/>
        <v/>
      </c>
      <c r="U121" s="94" t="s">
        <v>213</v>
      </c>
      <c r="V121" s="84" t="s">
        <v>213</v>
      </c>
      <c r="W121" s="85" t="s">
        <v>213</v>
      </c>
      <c r="X121" s="94" t="str">
        <f t="shared" si="16"/>
        <v>-</v>
      </c>
      <c r="Y121" s="85" t="str">
        <f t="shared" si="17"/>
        <v/>
      </c>
      <c r="Z121" s="94" t="str">
        <f t="shared" si="18"/>
        <v>-</v>
      </c>
      <c r="AA121" s="85" t="str">
        <f t="shared" si="19"/>
        <v/>
      </c>
      <c r="AB121" s="94" t="str">
        <f t="shared" si="20"/>
        <v/>
      </c>
      <c r="AC121" s="95" t="str">
        <f t="shared" si="21"/>
        <v/>
      </c>
      <c r="AD121" s="178" t="str">
        <f t="shared" si="22"/>
        <v/>
      </c>
    </row>
    <row r="122" spans="1:30" s="110" customFormat="1" ht="24.95" customHeight="1" x14ac:dyDescent="0.15">
      <c r="A122" s="78">
        <v>118</v>
      </c>
      <c r="B122" s="134">
        <v>2</v>
      </c>
      <c r="C122" s="209" t="s">
        <v>189</v>
      </c>
      <c r="D122" s="135">
        <v>2700</v>
      </c>
      <c r="E122" s="133" t="s">
        <v>1049</v>
      </c>
      <c r="F122" s="82" t="s">
        <v>711</v>
      </c>
      <c r="G122" s="82" t="s">
        <v>1008</v>
      </c>
      <c r="H122" s="84">
        <v>34</v>
      </c>
      <c r="I122" s="84">
        <v>26</v>
      </c>
      <c r="J122" s="84">
        <v>1</v>
      </c>
      <c r="K122" s="136">
        <f t="shared" si="13"/>
        <v>26</v>
      </c>
      <c r="L122" s="133" t="s">
        <v>3511</v>
      </c>
      <c r="M122" s="162"/>
      <c r="N122" s="162"/>
      <c r="O122" s="163"/>
      <c r="P122" s="164"/>
      <c r="Q122" s="165"/>
      <c r="R122" s="137">
        <f t="shared" si="14"/>
        <v>26</v>
      </c>
      <c r="S122" s="170"/>
      <c r="T122" s="176" t="str">
        <f t="shared" si="15"/>
        <v/>
      </c>
      <c r="U122" s="91">
        <v>8</v>
      </c>
      <c r="V122" s="92">
        <v>365</v>
      </c>
      <c r="W122" s="93">
        <v>10</v>
      </c>
      <c r="X122" s="94">
        <f t="shared" si="16"/>
        <v>25812</v>
      </c>
      <c r="Y122" s="85" t="str">
        <f t="shared" si="17"/>
        <v/>
      </c>
      <c r="Z122" s="94">
        <f t="shared" si="18"/>
        <v>722736</v>
      </c>
      <c r="AA122" s="85" t="str">
        <f t="shared" si="19"/>
        <v/>
      </c>
      <c r="AB122" s="94" t="str">
        <f t="shared" si="20"/>
        <v/>
      </c>
      <c r="AC122" s="95" t="str">
        <f t="shared" si="21"/>
        <v/>
      </c>
      <c r="AD122" s="178" t="str">
        <f t="shared" si="22"/>
        <v/>
      </c>
    </row>
    <row r="123" spans="1:30" s="110" customFormat="1" ht="24.95" customHeight="1" x14ac:dyDescent="0.15">
      <c r="A123" s="78">
        <v>119</v>
      </c>
      <c r="B123" s="134">
        <v>2</v>
      </c>
      <c r="C123" s="209" t="s">
        <v>189</v>
      </c>
      <c r="D123" s="135">
        <v>2700</v>
      </c>
      <c r="E123" s="133" t="s">
        <v>1541</v>
      </c>
      <c r="F123" s="82" t="s">
        <v>825</v>
      </c>
      <c r="G123" s="82" t="s">
        <v>45</v>
      </c>
      <c r="H123" s="84" t="s">
        <v>46</v>
      </c>
      <c r="I123" s="84">
        <v>1</v>
      </c>
      <c r="J123" s="84">
        <v>1</v>
      </c>
      <c r="K123" s="136">
        <f t="shared" si="13"/>
        <v>1</v>
      </c>
      <c r="L123" s="133" t="s">
        <v>3511</v>
      </c>
      <c r="M123" s="162"/>
      <c r="N123" s="162"/>
      <c r="O123" s="163"/>
      <c r="P123" s="164"/>
      <c r="Q123" s="165"/>
      <c r="R123" s="137">
        <f t="shared" si="14"/>
        <v>1</v>
      </c>
      <c r="S123" s="170"/>
      <c r="T123" s="176" t="str">
        <f t="shared" si="15"/>
        <v/>
      </c>
      <c r="U123" s="94" t="s">
        <v>213</v>
      </c>
      <c r="V123" s="84" t="s">
        <v>213</v>
      </c>
      <c r="W123" s="85" t="s">
        <v>213</v>
      </c>
      <c r="X123" s="94" t="str">
        <f t="shared" si="16"/>
        <v>-</v>
      </c>
      <c r="Y123" s="85" t="str">
        <f t="shared" si="17"/>
        <v/>
      </c>
      <c r="Z123" s="94" t="str">
        <f t="shared" si="18"/>
        <v>-</v>
      </c>
      <c r="AA123" s="85" t="str">
        <f t="shared" si="19"/>
        <v/>
      </c>
      <c r="AB123" s="94" t="str">
        <f t="shared" si="20"/>
        <v/>
      </c>
      <c r="AC123" s="95" t="str">
        <f t="shared" si="21"/>
        <v/>
      </c>
      <c r="AD123" s="178" t="str">
        <f t="shared" si="22"/>
        <v/>
      </c>
    </row>
    <row r="124" spans="1:30" s="110" customFormat="1" ht="24.95" customHeight="1" x14ac:dyDescent="0.15">
      <c r="A124" s="78">
        <v>120</v>
      </c>
      <c r="B124" s="134">
        <v>2</v>
      </c>
      <c r="C124" s="209" t="s">
        <v>189</v>
      </c>
      <c r="D124" s="135">
        <v>2700</v>
      </c>
      <c r="E124" s="133" t="s">
        <v>1531</v>
      </c>
      <c r="F124" s="82" t="s">
        <v>483</v>
      </c>
      <c r="G124" s="82" t="s">
        <v>45</v>
      </c>
      <c r="H124" s="84" t="s">
        <v>46</v>
      </c>
      <c r="I124" s="84">
        <v>9</v>
      </c>
      <c r="J124" s="84">
        <v>1</v>
      </c>
      <c r="K124" s="136">
        <f t="shared" si="13"/>
        <v>9</v>
      </c>
      <c r="L124" s="133" t="s">
        <v>3511</v>
      </c>
      <c r="M124" s="162"/>
      <c r="N124" s="162"/>
      <c r="O124" s="163"/>
      <c r="P124" s="164"/>
      <c r="Q124" s="165"/>
      <c r="R124" s="137">
        <f t="shared" si="14"/>
        <v>9</v>
      </c>
      <c r="S124" s="170"/>
      <c r="T124" s="176" t="str">
        <f t="shared" si="15"/>
        <v/>
      </c>
      <c r="U124" s="94" t="s">
        <v>213</v>
      </c>
      <c r="V124" s="84" t="s">
        <v>213</v>
      </c>
      <c r="W124" s="85" t="s">
        <v>213</v>
      </c>
      <c r="X124" s="94" t="str">
        <f t="shared" si="16"/>
        <v>-</v>
      </c>
      <c r="Y124" s="85" t="str">
        <f t="shared" si="17"/>
        <v/>
      </c>
      <c r="Z124" s="94" t="str">
        <f t="shared" si="18"/>
        <v>-</v>
      </c>
      <c r="AA124" s="85" t="str">
        <f t="shared" si="19"/>
        <v/>
      </c>
      <c r="AB124" s="94" t="str">
        <f t="shared" si="20"/>
        <v/>
      </c>
      <c r="AC124" s="95" t="str">
        <f t="shared" si="21"/>
        <v/>
      </c>
      <c r="AD124" s="178" t="str">
        <f t="shared" si="22"/>
        <v/>
      </c>
    </row>
    <row r="125" spans="1:30" s="110" customFormat="1" ht="24.95" customHeight="1" x14ac:dyDescent="0.15">
      <c r="A125" s="78">
        <v>121</v>
      </c>
      <c r="B125" s="134" t="s">
        <v>1600</v>
      </c>
      <c r="C125" s="209" t="s">
        <v>1526</v>
      </c>
      <c r="D125" s="135">
        <v>2500</v>
      </c>
      <c r="E125" s="133" t="s">
        <v>1544</v>
      </c>
      <c r="F125" s="82" t="s">
        <v>363</v>
      </c>
      <c r="G125" s="82" t="s">
        <v>639</v>
      </c>
      <c r="H125" s="84">
        <v>34</v>
      </c>
      <c r="I125" s="84">
        <v>3</v>
      </c>
      <c r="J125" s="84">
        <v>2</v>
      </c>
      <c r="K125" s="136">
        <f t="shared" si="13"/>
        <v>6</v>
      </c>
      <c r="L125" s="133" t="s">
        <v>3511</v>
      </c>
      <c r="M125" s="162"/>
      <c r="N125" s="162"/>
      <c r="O125" s="163"/>
      <c r="P125" s="164"/>
      <c r="Q125" s="165"/>
      <c r="R125" s="137">
        <f t="shared" si="14"/>
        <v>3</v>
      </c>
      <c r="S125" s="170"/>
      <c r="T125" s="176" t="str">
        <f t="shared" si="15"/>
        <v/>
      </c>
      <c r="U125" s="94">
        <v>8</v>
      </c>
      <c r="V125" s="84">
        <v>365</v>
      </c>
      <c r="W125" s="85">
        <v>10</v>
      </c>
      <c r="X125" s="94">
        <f t="shared" si="16"/>
        <v>5956</v>
      </c>
      <c r="Y125" s="85" t="str">
        <f t="shared" si="17"/>
        <v/>
      </c>
      <c r="Z125" s="94">
        <f t="shared" si="18"/>
        <v>166768</v>
      </c>
      <c r="AA125" s="85" t="str">
        <f t="shared" si="19"/>
        <v/>
      </c>
      <c r="AB125" s="94" t="str">
        <f t="shared" si="20"/>
        <v/>
      </c>
      <c r="AC125" s="95" t="str">
        <f t="shared" si="21"/>
        <v/>
      </c>
      <c r="AD125" s="178" t="str">
        <f t="shared" si="22"/>
        <v/>
      </c>
    </row>
    <row r="126" spans="1:30" s="110" customFormat="1" ht="24.95" customHeight="1" x14ac:dyDescent="0.15">
      <c r="A126" s="78">
        <v>122</v>
      </c>
      <c r="B126" s="134" t="s">
        <v>1600</v>
      </c>
      <c r="C126" s="209" t="s">
        <v>1526</v>
      </c>
      <c r="D126" s="135">
        <v>2500</v>
      </c>
      <c r="E126" s="133" t="s">
        <v>1531</v>
      </c>
      <c r="F126" s="82" t="s">
        <v>483</v>
      </c>
      <c r="G126" s="82" t="s">
        <v>45</v>
      </c>
      <c r="H126" s="84" t="s">
        <v>46</v>
      </c>
      <c r="I126" s="84">
        <v>1</v>
      </c>
      <c r="J126" s="84">
        <v>1</v>
      </c>
      <c r="K126" s="136">
        <f t="shared" si="13"/>
        <v>1</v>
      </c>
      <c r="L126" s="133" t="s">
        <v>3511</v>
      </c>
      <c r="M126" s="162"/>
      <c r="N126" s="162"/>
      <c r="O126" s="163"/>
      <c r="P126" s="164"/>
      <c r="Q126" s="165"/>
      <c r="R126" s="137">
        <f t="shared" si="14"/>
        <v>1</v>
      </c>
      <c r="S126" s="170"/>
      <c r="T126" s="176" t="str">
        <f t="shared" si="15"/>
        <v/>
      </c>
      <c r="U126" s="94" t="s">
        <v>213</v>
      </c>
      <c r="V126" s="84" t="s">
        <v>213</v>
      </c>
      <c r="W126" s="85" t="s">
        <v>213</v>
      </c>
      <c r="X126" s="94" t="str">
        <f t="shared" si="16"/>
        <v>-</v>
      </c>
      <c r="Y126" s="85" t="str">
        <f t="shared" si="17"/>
        <v/>
      </c>
      <c r="Z126" s="94" t="str">
        <f t="shared" si="18"/>
        <v>-</v>
      </c>
      <c r="AA126" s="85" t="str">
        <f t="shared" si="19"/>
        <v/>
      </c>
      <c r="AB126" s="94" t="str">
        <f t="shared" si="20"/>
        <v/>
      </c>
      <c r="AC126" s="95" t="str">
        <f t="shared" si="21"/>
        <v/>
      </c>
      <c r="AD126" s="178" t="str">
        <f t="shared" si="22"/>
        <v/>
      </c>
    </row>
    <row r="127" spans="1:30" s="110" customFormat="1" ht="24.95" customHeight="1" x14ac:dyDescent="0.15">
      <c r="A127" s="78">
        <v>123</v>
      </c>
      <c r="B127" s="134" t="s">
        <v>1600</v>
      </c>
      <c r="C127" s="209" t="s">
        <v>1525</v>
      </c>
      <c r="D127" s="135">
        <v>2500</v>
      </c>
      <c r="E127" s="133" t="s">
        <v>1609</v>
      </c>
      <c r="F127" s="82" t="s">
        <v>711</v>
      </c>
      <c r="G127" s="82" t="s">
        <v>1602</v>
      </c>
      <c r="H127" s="84">
        <v>34</v>
      </c>
      <c r="I127" s="84">
        <v>1</v>
      </c>
      <c r="J127" s="84">
        <v>1</v>
      </c>
      <c r="K127" s="136">
        <f t="shared" si="13"/>
        <v>1</v>
      </c>
      <c r="L127" s="133" t="s">
        <v>3511</v>
      </c>
      <c r="M127" s="162"/>
      <c r="N127" s="162"/>
      <c r="O127" s="163"/>
      <c r="P127" s="164"/>
      <c r="Q127" s="165"/>
      <c r="R127" s="137">
        <f t="shared" si="14"/>
        <v>1</v>
      </c>
      <c r="S127" s="170"/>
      <c r="T127" s="176" t="str">
        <f t="shared" si="15"/>
        <v/>
      </c>
      <c r="U127" s="94">
        <v>8</v>
      </c>
      <c r="V127" s="84">
        <v>365</v>
      </c>
      <c r="W127" s="85">
        <v>10</v>
      </c>
      <c r="X127" s="94">
        <f t="shared" si="16"/>
        <v>992</v>
      </c>
      <c r="Y127" s="85" t="str">
        <f t="shared" si="17"/>
        <v/>
      </c>
      <c r="Z127" s="94">
        <f t="shared" si="18"/>
        <v>27776</v>
      </c>
      <c r="AA127" s="85" t="str">
        <f t="shared" si="19"/>
        <v/>
      </c>
      <c r="AB127" s="94" t="str">
        <f t="shared" si="20"/>
        <v/>
      </c>
      <c r="AC127" s="95" t="str">
        <f t="shared" si="21"/>
        <v/>
      </c>
      <c r="AD127" s="178" t="str">
        <f t="shared" si="22"/>
        <v/>
      </c>
    </row>
    <row r="128" spans="1:30" s="110" customFormat="1" ht="24.95" customHeight="1" x14ac:dyDescent="0.15">
      <c r="A128" s="78">
        <v>124</v>
      </c>
      <c r="B128" s="134" t="s">
        <v>1600</v>
      </c>
      <c r="C128" s="209" t="s">
        <v>1525</v>
      </c>
      <c r="D128" s="135">
        <v>2500</v>
      </c>
      <c r="E128" s="133" t="s">
        <v>1610</v>
      </c>
      <c r="F128" s="82" t="s">
        <v>711</v>
      </c>
      <c r="G128" s="82" t="s">
        <v>436</v>
      </c>
      <c r="H128" s="84">
        <v>34</v>
      </c>
      <c r="I128" s="84">
        <v>1</v>
      </c>
      <c r="J128" s="84">
        <v>1</v>
      </c>
      <c r="K128" s="136">
        <f t="shared" si="13"/>
        <v>1</v>
      </c>
      <c r="L128" s="133" t="s">
        <v>3511</v>
      </c>
      <c r="M128" s="162"/>
      <c r="N128" s="162"/>
      <c r="O128" s="163"/>
      <c r="P128" s="164"/>
      <c r="Q128" s="165"/>
      <c r="R128" s="137">
        <f t="shared" si="14"/>
        <v>1</v>
      </c>
      <c r="S128" s="170"/>
      <c r="T128" s="176" t="str">
        <f t="shared" si="15"/>
        <v/>
      </c>
      <c r="U128" s="91">
        <v>24</v>
      </c>
      <c r="V128" s="92">
        <v>365</v>
      </c>
      <c r="W128" s="93">
        <v>10</v>
      </c>
      <c r="X128" s="94">
        <f t="shared" si="16"/>
        <v>2978</v>
      </c>
      <c r="Y128" s="85" t="str">
        <f t="shared" si="17"/>
        <v/>
      </c>
      <c r="Z128" s="94">
        <f t="shared" si="18"/>
        <v>83384</v>
      </c>
      <c r="AA128" s="85" t="str">
        <f t="shared" si="19"/>
        <v/>
      </c>
      <c r="AB128" s="94" t="str">
        <f t="shared" si="20"/>
        <v/>
      </c>
      <c r="AC128" s="95" t="str">
        <f t="shared" si="21"/>
        <v/>
      </c>
      <c r="AD128" s="178" t="str">
        <f t="shared" si="22"/>
        <v/>
      </c>
    </row>
    <row r="129" spans="1:30" s="110" customFormat="1" ht="24.95" customHeight="1" x14ac:dyDescent="0.15">
      <c r="A129" s="78">
        <v>125</v>
      </c>
      <c r="B129" s="134" t="s">
        <v>1600</v>
      </c>
      <c r="C129" s="209" t="s">
        <v>1509</v>
      </c>
      <c r="D129" s="135">
        <v>2700</v>
      </c>
      <c r="E129" s="133" t="s">
        <v>1532</v>
      </c>
      <c r="F129" s="82" t="s">
        <v>1547</v>
      </c>
      <c r="G129" s="82" t="s">
        <v>1548</v>
      </c>
      <c r="H129" s="84">
        <v>15</v>
      </c>
      <c r="I129" s="84">
        <v>8</v>
      </c>
      <c r="J129" s="84">
        <v>1</v>
      </c>
      <c r="K129" s="136">
        <f t="shared" si="13"/>
        <v>8</v>
      </c>
      <c r="L129" s="133" t="s">
        <v>3511</v>
      </c>
      <c r="M129" s="162"/>
      <c r="N129" s="162"/>
      <c r="O129" s="163"/>
      <c r="P129" s="164"/>
      <c r="Q129" s="165"/>
      <c r="R129" s="137">
        <f t="shared" si="14"/>
        <v>8</v>
      </c>
      <c r="S129" s="170"/>
      <c r="T129" s="176" t="str">
        <f t="shared" si="15"/>
        <v/>
      </c>
      <c r="U129" s="94">
        <v>8</v>
      </c>
      <c r="V129" s="84">
        <v>365</v>
      </c>
      <c r="W129" s="85">
        <v>10</v>
      </c>
      <c r="X129" s="94">
        <f t="shared" si="16"/>
        <v>3504</v>
      </c>
      <c r="Y129" s="85" t="str">
        <f t="shared" si="17"/>
        <v/>
      </c>
      <c r="Z129" s="94">
        <f t="shared" si="18"/>
        <v>98112</v>
      </c>
      <c r="AA129" s="85" t="str">
        <f t="shared" si="19"/>
        <v/>
      </c>
      <c r="AB129" s="94" t="str">
        <f t="shared" si="20"/>
        <v/>
      </c>
      <c r="AC129" s="95" t="str">
        <f t="shared" si="21"/>
        <v/>
      </c>
      <c r="AD129" s="178" t="str">
        <f t="shared" si="22"/>
        <v/>
      </c>
    </row>
    <row r="130" spans="1:30" s="110" customFormat="1" ht="24.95" customHeight="1" x14ac:dyDescent="0.15">
      <c r="A130" s="78">
        <v>126</v>
      </c>
      <c r="B130" s="134" t="s">
        <v>1600</v>
      </c>
      <c r="C130" s="209" t="s">
        <v>1509</v>
      </c>
      <c r="D130" s="135">
        <v>2700</v>
      </c>
      <c r="E130" s="133" t="s">
        <v>1611</v>
      </c>
      <c r="F130" s="82" t="s">
        <v>1003</v>
      </c>
      <c r="G130" s="82" t="s">
        <v>1603</v>
      </c>
      <c r="H130" s="84">
        <v>400</v>
      </c>
      <c r="I130" s="84">
        <v>1</v>
      </c>
      <c r="J130" s="84">
        <v>1</v>
      </c>
      <c r="K130" s="136">
        <f t="shared" si="13"/>
        <v>1</v>
      </c>
      <c r="L130" s="133" t="s">
        <v>3511</v>
      </c>
      <c r="M130" s="162"/>
      <c r="N130" s="162"/>
      <c r="O130" s="163"/>
      <c r="P130" s="164"/>
      <c r="Q130" s="165"/>
      <c r="R130" s="137">
        <f t="shared" si="14"/>
        <v>1</v>
      </c>
      <c r="S130" s="170"/>
      <c r="T130" s="176" t="str">
        <f t="shared" si="15"/>
        <v/>
      </c>
      <c r="U130" s="91">
        <v>8</v>
      </c>
      <c r="V130" s="92">
        <v>365</v>
      </c>
      <c r="W130" s="93">
        <v>10</v>
      </c>
      <c r="X130" s="94">
        <f t="shared" si="16"/>
        <v>11680</v>
      </c>
      <c r="Y130" s="85" t="str">
        <f t="shared" si="17"/>
        <v/>
      </c>
      <c r="Z130" s="94">
        <f t="shared" si="18"/>
        <v>327040</v>
      </c>
      <c r="AA130" s="85" t="str">
        <f t="shared" si="19"/>
        <v/>
      </c>
      <c r="AB130" s="94" t="str">
        <f t="shared" si="20"/>
        <v/>
      </c>
      <c r="AC130" s="95" t="str">
        <f t="shared" si="21"/>
        <v/>
      </c>
      <c r="AD130" s="178" t="str">
        <f t="shared" si="22"/>
        <v/>
      </c>
    </row>
    <row r="131" spans="1:30" s="110" customFormat="1" ht="24.95" customHeight="1" x14ac:dyDescent="0.15">
      <c r="A131" s="78">
        <v>127</v>
      </c>
      <c r="B131" s="134"/>
      <c r="C131" s="217" t="s">
        <v>23</v>
      </c>
      <c r="D131" s="135"/>
      <c r="E131" s="133"/>
      <c r="F131" s="82"/>
      <c r="G131" s="82"/>
      <c r="H131" s="84"/>
      <c r="I131" s="84"/>
      <c r="J131" s="84"/>
      <c r="K131" s="136"/>
      <c r="L131" s="133"/>
      <c r="M131" s="162"/>
      <c r="N131" s="162"/>
      <c r="O131" s="163"/>
      <c r="P131" s="164"/>
      <c r="Q131" s="165"/>
      <c r="R131" s="137"/>
      <c r="S131" s="170"/>
      <c r="T131" s="176" t="str">
        <f t="shared" si="15"/>
        <v/>
      </c>
      <c r="U131" s="94"/>
      <c r="V131" s="84"/>
      <c r="W131" s="85"/>
      <c r="X131" s="94" t="str">
        <f t="shared" si="16"/>
        <v/>
      </c>
      <c r="Y131" s="85" t="str">
        <f t="shared" si="17"/>
        <v/>
      </c>
      <c r="Z131" s="94" t="str">
        <f t="shared" si="18"/>
        <v/>
      </c>
      <c r="AA131" s="85" t="str">
        <f t="shared" si="19"/>
        <v/>
      </c>
      <c r="AB131" s="94" t="str">
        <f t="shared" si="20"/>
        <v/>
      </c>
      <c r="AC131" s="95" t="str">
        <f t="shared" si="21"/>
        <v/>
      </c>
      <c r="AD131" s="178" t="str">
        <f t="shared" si="22"/>
        <v/>
      </c>
    </row>
    <row r="132" spans="1:30" s="110" customFormat="1" ht="24.95" customHeight="1" x14ac:dyDescent="0.15">
      <c r="A132" s="78">
        <v>128</v>
      </c>
      <c r="B132" s="134">
        <v>1</v>
      </c>
      <c r="C132" s="209" t="s">
        <v>1575</v>
      </c>
      <c r="D132" s="135">
        <v>2500</v>
      </c>
      <c r="E132" s="133" t="s">
        <v>1544</v>
      </c>
      <c r="F132" s="82" t="s">
        <v>363</v>
      </c>
      <c r="G132" s="82" t="s">
        <v>639</v>
      </c>
      <c r="H132" s="84">
        <v>34</v>
      </c>
      <c r="I132" s="84">
        <v>2</v>
      </c>
      <c r="J132" s="84">
        <v>2</v>
      </c>
      <c r="K132" s="136">
        <f t="shared" si="13"/>
        <v>4</v>
      </c>
      <c r="L132" s="133" t="s">
        <v>3511</v>
      </c>
      <c r="M132" s="162"/>
      <c r="N132" s="162"/>
      <c r="O132" s="163"/>
      <c r="P132" s="164"/>
      <c r="Q132" s="165"/>
      <c r="R132" s="137">
        <f t="shared" si="14"/>
        <v>2</v>
      </c>
      <c r="S132" s="170"/>
      <c r="T132" s="176" t="str">
        <f t="shared" si="15"/>
        <v/>
      </c>
      <c r="U132" s="91">
        <v>8</v>
      </c>
      <c r="V132" s="92">
        <v>365</v>
      </c>
      <c r="W132" s="93">
        <v>10</v>
      </c>
      <c r="X132" s="94">
        <f t="shared" si="16"/>
        <v>3971</v>
      </c>
      <c r="Y132" s="85" t="str">
        <f t="shared" si="17"/>
        <v/>
      </c>
      <c r="Z132" s="94">
        <f t="shared" si="18"/>
        <v>111188</v>
      </c>
      <c r="AA132" s="85" t="str">
        <f t="shared" si="19"/>
        <v/>
      </c>
      <c r="AB132" s="94" t="str">
        <f t="shared" si="20"/>
        <v/>
      </c>
      <c r="AC132" s="95" t="str">
        <f t="shared" si="21"/>
        <v/>
      </c>
      <c r="AD132" s="178" t="str">
        <f t="shared" si="22"/>
        <v/>
      </c>
    </row>
    <row r="133" spans="1:30" s="110" customFormat="1" ht="24.95" customHeight="1" x14ac:dyDescent="0.15">
      <c r="A133" s="78">
        <v>129</v>
      </c>
      <c r="B133" s="134">
        <v>1</v>
      </c>
      <c r="C133" s="209" t="s">
        <v>1575</v>
      </c>
      <c r="D133" s="135">
        <v>2500</v>
      </c>
      <c r="E133" s="133" t="s">
        <v>1541</v>
      </c>
      <c r="F133" s="82" t="s">
        <v>825</v>
      </c>
      <c r="G133" s="82" t="s">
        <v>45</v>
      </c>
      <c r="H133" s="84" t="s">
        <v>46</v>
      </c>
      <c r="I133" s="84">
        <v>1</v>
      </c>
      <c r="J133" s="84">
        <v>1</v>
      </c>
      <c r="K133" s="136">
        <f t="shared" si="13"/>
        <v>1</v>
      </c>
      <c r="L133" s="133" t="s">
        <v>3511</v>
      </c>
      <c r="M133" s="162"/>
      <c r="N133" s="162"/>
      <c r="O133" s="163"/>
      <c r="P133" s="164"/>
      <c r="Q133" s="165"/>
      <c r="R133" s="137">
        <f t="shared" si="14"/>
        <v>1</v>
      </c>
      <c r="S133" s="170"/>
      <c r="T133" s="176" t="str">
        <f t="shared" si="15"/>
        <v/>
      </c>
      <c r="U133" s="94" t="s">
        <v>213</v>
      </c>
      <c r="V133" s="84" t="s">
        <v>213</v>
      </c>
      <c r="W133" s="85" t="s">
        <v>213</v>
      </c>
      <c r="X133" s="94" t="str">
        <f t="shared" si="16"/>
        <v>-</v>
      </c>
      <c r="Y133" s="85" t="str">
        <f t="shared" si="17"/>
        <v/>
      </c>
      <c r="Z133" s="94" t="str">
        <f t="shared" si="18"/>
        <v>-</v>
      </c>
      <c r="AA133" s="85" t="str">
        <f t="shared" si="19"/>
        <v/>
      </c>
      <c r="AB133" s="94" t="str">
        <f t="shared" si="20"/>
        <v/>
      </c>
      <c r="AC133" s="95" t="str">
        <f t="shared" si="21"/>
        <v/>
      </c>
      <c r="AD133" s="178" t="str">
        <f t="shared" si="22"/>
        <v/>
      </c>
    </row>
    <row r="134" spans="1:30" s="110" customFormat="1" ht="24.95" customHeight="1" x14ac:dyDescent="0.15">
      <c r="A134" s="78">
        <v>130</v>
      </c>
      <c r="B134" s="134">
        <v>1</v>
      </c>
      <c r="C134" s="209" t="s">
        <v>1576</v>
      </c>
      <c r="D134" s="135">
        <v>2500</v>
      </c>
      <c r="E134" s="133" t="s">
        <v>1544</v>
      </c>
      <c r="F134" s="82" t="s">
        <v>363</v>
      </c>
      <c r="G134" s="82" t="s">
        <v>639</v>
      </c>
      <c r="H134" s="84">
        <v>34</v>
      </c>
      <c r="I134" s="84">
        <v>2</v>
      </c>
      <c r="J134" s="84">
        <v>2</v>
      </c>
      <c r="K134" s="136">
        <f t="shared" si="13"/>
        <v>4</v>
      </c>
      <c r="L134" s="133" t="s">
        <v>3511</v>
      </c>
      <c r="M134" s="162"/>
      <c r="N134" s="162"/>
      <c r="O134" s="163"/>
      <c r="P134" s="164"/>
      <c r="Q134" s="165"/>
      <c r="R134" s="137">
        <f t="shared" si="14"/>
        <v>2</v>
      </c>
      <c r="S134" s="170"/>
      <c r="T134" s="176" t="str">
        <f t="shared" si="15"/>
        <v/>
      </c>
      <c r="U134" s="91">
        <v>8</v>
      </c>
      <c r="V134" s="92">
        <v>365</v>
      </c>
      <c r="W134" s="93">
        <v>10</v>
      </c>
      <c r="X134" s="94">
        <f t="shared" si="16"/>
        <v>3971</v>
      </c>
      <c r="Y134" s="85" t="str">
        <f t="shared" si="17"/>
        <v/>
      </c>
      <c r="Z134" s="94">
        <f t="shared" si="18"/>
        <v>111188</v>
      </c>
      <c r="AA134" s="85" t="str">
        <f t="shared" si="19"/>
        <v/>
      </c>
      <c r="AB134" s="94" t="str">
        <f t="shared" si="20"/>
        <v/>
      </c>
      <c r="AC134" s="95" t="str">
        <f t="shared" si="21"/>
        <v/>
      </c>
      <c r="AD134" s="178" t="str">
        <f t="shared" si="22"/>
        <v/>
      </c>
    </row>
    <row r="135" spans="1:30" s="110" customFormat="1" ht="24.95" customHeight="1" x14ac:dyDescent="0.15">
      <c r="A135" s="78">
        <v>131</v>
      </c>
      <c r="B135" s="134">
        <v>1</v>
      </c>
      <c r="C135" s="209" t="s">
        <v>1576</v>
      </c>
      <c r="D135" s="135">
        <v>2500</v>
      </c>
      <c r="E135" s="133" t="s">
        <v>1531</v>
      </c>
      <c r="F135" s="82" t="s">
        <v>483</v>
      </c>
      <c r="G135" s="82" t="s">
        <v>45</v>
      </c>
      <c r="H135" s="84" t="s">
        <v>46</v>
      </c>
      <c r="I135" s="84">
        <v>1</v>
      </c>
      <c r="J135" s="84">
        <v>1</v>
      </c>
      <c r="K135" s="136">
        <f t="shared" si="13"/>
        <v>1</v>
      </c>
      <c r="L135" s="133" t="s">
        <v>3511</v>
      </c>
      <c r="M135" s="162"/>
      <c r="N135" s="162"/>
      <c r="O135" s="163"/>
      <c r="P135" s="164"/>
      <c r="Q135" s="165"/>
      <c r="R135" s="137">
        <f t="shared" ref="R135:R198" si="23">+I135</f>
        <v>1</v>
      </c>
      <c r="S135" s="170"/>
      <c r="T135" s="176" t="str">
        <f t="shared" ref="T135:T198" si="24">IFERROR(IF(S135="","",R135*S135),"-")</f>
        <v/>
      </c>
      <c r="U135" s="94" t="s">
        <v>213</v>
      </c>
      <c r="V135" s="84" t="s">
        <v>213</v>
      </c>
      <c r="W135" s="85" t="s">
        <v>213</v>
      </c>
      <c r="X135" s="94" t="str">
        <f t="shared" ref="X135:X198" si="25">IFERROR(IF(H135="","",ROUNDDOWN(H135/1000*K135*U135*V135*W135,0)),"-")</f>
        <v>-</v>
      </c>
      <c r="Y135" s="85" t="str">
        <f t="shared" ref="Y135:Y198" si="26">IFERROR(IF(Q135="","",ROUNDDOWN(Q135/1000*R135*U135*V135*W135,0)),"-")</f>
        <v/>
      </c>
      <c r="Z135" s="94" t="str">
        <f t="shared" ref="Z135:Z198" si="27">IFERROR(IF(H135="","",ROUNDDOWN(X135*$V$2,0)),"-")</f>
        <v>-</v>
      </c>
      <c r="AA135" s="85" t="str">
        <f t="shared" ref="AA135:AA198" si="28">IFERROR(IF(Q135="","",ROUNDDOWN(Y135*$V$2,0)),"-")</f>
        <v/>
      </c>
      <c r="AB135" s="94" t="str">
        <f t="shared" ref="AB135:AB198" si="29">IFERROR(IF(Q135="","",ROUNDDOWN(X135-Y135,0)),"-")</f>
        <v/>
      </c>
      <c r="AC135" s="95" t="str">
        <f t="shared" ref="AC135:AC198" si="30">IFERROR(IF(Q135="","",ROUNDDOWN(Z135-AA135,0)),"-")</f>
        <v/>
      </c>
      <c r="AD135" s="178" t="str">
        <f t="shared" ref="AD135:AD198" si="31">IFERROR(IF(Q135="","",ROUNDDOWN(AB135*$AD$2,2)),"-")</f>
        <v/>
      </c>
    </row>
    <row r="136" spans="1:30" s="110" customFormat="1" ht="24.95" customHeight="1" x14ac:dyDescent="0.15">
      <c r="A136" s="78">
        <v>132</v>
      </c>
      <c r="B136" s="134">
        <v>1</v>
      </c>
      <c r="C136" s="209" t="s">
        <v>613</v>
      </c>
      <c r="D136" s="135">
        <v>2500</v>
      </c>
      <c r="E136" s="133" t="s">
        <v>706</v>
      </c>
      <c r="F136" s="82" t="s">
        <v>363</v>
      </c>
      <c r="G136" s="82" t="s">
        <v>680</v>
      </c>
      <c r="H136" s="84">
        <v>34</v>
      </c>
      <c r="I136" s="84">
        <v>1</v>
      </c>
      <c r="J136" s="84">
        <v>2</v>
      </c>
      <c r="K136" s="136">
        <f t="shared" si="13"/>
        <v>2</v>
      </c>
      <c r="L136" s="133" t="s">
        <v>3511</v>
      </c>
      <c r="M136" s="162"/>
      <c r="N136" s="162"/>
      <c r="O136" s="163"/>
      <c r="P136" s="164"/>
      <c r="Q136" s="165"/>
      <c r="R136" s="137">
        <f t="shared" si="23"/>
        <v>1</v>
      </c>
      <c r="S136" s="170"/>
      <c r="T136" s="176" t="str">
        <f t="shared" si="24"/>
        <v/>
      </c>
      <c r="U136" s="91">
        <v>8</v>
      </c>
      <c r="V136" s="92">
        <v>365</v>
      </c>
      <c r="W136" s="93">
        <v>10</v>
      </c>
      <c r="X136" s="94">
        <f t="shared" si="25"/>
        <v>1985</v>
      </c>
      <c r="Y136" s="85" t="str">
        <f t="shared" si="26"/>
        <v/>
      </c>
      <c r="Z136" s="94">
        <f t="shared" si="27"/>
        <v>55580</v>
      </c>
      <c r="AA136" s="85" t="str">
        <f t="shared" si="28"/>
        <v/>
      </c>
      <c r="AB136" s="94" t="str">
        <f t="shared" si="29"/>
        <v/>
      </c>
      <c r="AC136" s="95" t="str">
        <f t="shared" si="30"/>
        <v/>
      </c>
      <c r="AD136" s="178" t="str">
        <f t="shared" si="31"/>
        <v/>
      </c>
    </row>
    <row r="137" spans="1:30" s="110" customFormat="1" ht="24.95" customHeight="1" x14ac:dyDescent="0.15">
      <c r="A137" s="78">
        <v>133</v>
      </c>
      <c r="B137" s="134">
        <v>1</v>
      </c>
      <c r="C137" s="209" t="s">
        <v>189</v>
      </c>
      <c r="D137" s="135">
        <v>2500</v>
      </c>
      <c r="E137" s="133" t="s">
        <v>1049</v>
      </c>
      <c r="F137" s="82" t="s">
        <v>711</v>
      </c>
      <c r="G137" s="82" t="s">
        <v>1008</v>
      </c>
      <c r="H137" s="84">
        <v>34</v>
      </c>
      <c r="I137" s="84">
        <v>8</v>
      </c>
      <c r="J137" s="84">
        <v>1</v>
      </c>
      <c r="K137" s="136">
        <f t="shared" si="13"/>
        <v>8</v>
      </c>
      <c r="L137" s="133" t="s">
        <v>3511</v>
      </c>
      <c r="M137" s="162"/>
      <c r="N137" s="162"/>
      <c r="O137" s="163"/>
      <c r="P137" s="164"/>
      <c r="Q137" s="165"/>
      <c r="R137" s="137">
        <f t="shared" si="23"/>
        <v>8</v>
      </c>
      <c r="S137" s="170"/>
      <c r="T137" s="176" t="str">
        <f t="shared" si="24"/>
        <v/>
      </c>
      <c r="U137" s="94">
        <v>8</v>
      </c>
      <c r="V137" s="84">
        <v>365</v>
      </c>
      <c r="W137" s="85">
        <v>10</v>
      </c>
      <c r="X137" s="94">
        <f t="shared" si="25"/>
        <v>7942</v>
      </c>
      <c r="Y137" s="85" t="str">
        <f t="shared" si="26"/>
        <v/>
      </c>
      <c r="Z137" s="94">
        <f t="shared" si="27"/>
        <v>222376</v>
      </c>
      <c r="AA137" s="85" t="str">
        <f t="shared" si="28"/>
        <v/>
      </c>
      <c r="AB137" s="94" t="str">
        <f t="shared" si="29"/>
        <v/>
      </c>
      <c r="AC137" s="95" t="str">
        <f t="shared" si="30"/>
        <v/>
      </c>
      <c r="AD137" s="178" t="str">
        <f t="shared" si="31"/>
        <v/>
      </c>
    </row>
    <row r="138" spans="1:30" s="110" customFormat="1" ht="24.95" customHeight="1" x14ac:dyDescent="0.15">
      <c r="A138" s="78">
        <v>134</v>
      </c>
      <c r="B138" s="134">
        <v>1</v>
      </c>
      <c r="C138" s="209" t="s">
        <v>189</v>
      </c>
      <c r="D138" s="135">
        <v>2500</v>
      </c>
      <c r="E138" s="133" t="s">
        <v>1531</v>
      </c>
      <c r="F138" s="82" t="s">
        <v>483</v>
      </c>
      <c r="G138" s="82" t="s">
        <v>45</v>
      </c>
      <c r="H138" s="84" t="s">
        <v>46</v>
      </c>
      <c r="I138" s="84">
        <v>2</v>
      </c>
      <c r="J138" s="84">
        <v>1</v>
      </c>
      <c r="K138" s="136">
        <f t="shared" si="13"/>
        <v>2</v>
      </c>
      <c r="L138" s="133" t="s">
        <v>3511</v>
      </c>
      <c r="M138" s="162"/>
      <c r="N138" s="162"/>
      <c r="O138" s="163"/>
      <c r="P138" s="164"/>
      <c r="Q138" s="165"/>
      <c r="R138" s="137">
        <f t="shared" si="23"/>
        <v>2</v>
      </c>
      <c r="S138" s="170"/>
      <c r="T138" s="176" t="str">
        <f t="shared" si="24"/>
        <v/>
      </c>
      <c r="U138" s="94" t="s">
        <v>213</v>
      </c>
      <c r="V138" s="84" t="s">
        <v>213</v>
      </c>
      <c r="W138" s="85" t="s">
        <v>213</v>
      </c>
      <c r="X138" s="94" t="str">
        <f t="shared" si="25"/>
        <v>-</v>
      </c>
      <c r="Y138" s="85" t="str">
        <f t="shared" si="26"/>
        <v/>
      </c>
      <c r="Z138" s="94" t="str">
        <f t="shared" si="27"/>
        <v>-</v>
      </c>
      <c r="AA138" s="85" t="str">
        <f t="shared" si="28"/>
        <v/>
      </c>
      <c r="AB138" s="94" t="str">
        <f t="shared" si="29"/>
        <v/>
      </c>
      <c r="AC138" s="95" t="str">
        <f t="shared" si="30"/>
        <v/>
      </c>
      <c r="AD138" s="178" t="str">
        <f t="shared" si="31"/>
        <v/>
      </c>
    </row>
    <row r="139" spans="1:30" s="110" customFormat="1" ht="24.95" customHeight="1" x14ac:dyDescent="0.15">
      <c r="A139" s="78">
        <v>135</v>
      </c>
      <c r="B139" s="134">
        <v>1</v>
      </c>
      <c r="C139" s="209" t="s">
        <v>1577</v>
      </c>
      <c r="D139" s="135">
        <v>2500</v>
      </c>
      <c r="E139" s="133" t="s">
        <v>1544</v>
      </c>
      <c r="F139" s="82" t="s">
        <v>363</v>
      </c>
      <c r="G139" s="82" t="s">
        <v>639</v>
      </c>
      <c r="H139" s="84">
        <v>34</v>
      </c>
      <c r="I139" s="84">
        <v>3</v>
      </c>
      <c r="J139" s="84">
        <v>2</v>
      </c>
      <c r="K139" s="136">
        <f t="shared" si="13"/>
        <v>6</v>
      </c>
      <c r="L139" s="133" t="s">
        <v>3511</v>
      </c>
      <c r="M139" s="162"/>
      <c r="N139" s="162"/>
      <c r="O139" s="163"/>
      <c r="P139" s="164"/>
      <c r="Q139" s="165"/>
      <c r="R139" s="137">
        <f t="shared" si="23"/>
        <v>3</v>
      </c>
      <c r="S139" s="170"/>
      <c r="T139" s="176" t="str">
        <f t="shared" si="24"/>
        <v/>
      </c>
      <c r="U139" s="94">
        <v>8</v>
      </c>
      <c r="V139" s="84">
        <v>365</v>
      </c>
      <c r="W139" s="85">
        <v>10</v>
      </c>
      <c r="X139" s="94">
        <f t="shared" si="25"/>
        <v>5956</v>
      </c>
      <c r="Y139" s="85" t="str">
        <f t="shared" si="26"/>
        <v/>
      </c>
      <c r="Z139" s="94">
        <f t="shared" si="27"/>
        <v>166768</v>
      </c>
      <c r="AA139" s="85" t="str">
        <f t="shared" si="28"/>
        <v/>
      </c>
      <c r="AB139" s="94" t="str">
        <f t="shared" si="29"/>
        <v/>
      </c>
      <c r="AC139" s="95" t="str">
        <f t="shared" si="30"/>
        <v/>
      </c>
      <c r="AD139" s="178" t="str">
        <f t="shared" si="31"/>
        <v/>
      </c>
    </row>
    <row r="140" spans="1:30" s="110" customFormat="1" ht="24.95" customHeight="1" x14ac:dyDescent="0.15">
      <c r="A140" s="78">
        <v>136</v>
      </c>
      <c r="B140" s="134">
        <v>1</v>
      </c>
      <c r="C140" s="209" t="s">
        <v>1577</v>
      </c>
      <c r="D140" s="135">
        <v>2500</v>
      </c>
      <c r="E140" s="133" t="s">
        <v>1531</v>
      </c>
      <c r="F140" s="82" t="s">
        <v>483</v>
      </c>
      <c r="G140" s="82" t="s">
        <v>45</v>
      </c>
      <c r="H140" s="84" t="s">
        <v>46</v>
      </c>
      <c r="I140" s="84">
        <v>1</v>
      </c>
      <c r="J140" s="84">
        <v>1</v>
      </c>
      <c r="K140" s="136">
        <f t="shared" si="13"/>
        <v>1</v>
      </c>
      <c r="L140" s="133" t="s">
        <v>3511</v>
      </c>
      <c r="M140" s="162"/>
      <c r="N140" s="162"/>
      <c r="O140" s="163"/>
      <c r="P140" s="164"/>
      <c r="Q140" s="165"/>
      <c r="R140" s="137">
        <f t="shared" si="23"/>
        <v>1</v>
      </c>
      <c r="S140" s="170"/>
      <c r="T140" s="176" t="str">
        <f t="shared" si="24"/>
        <v/>
      </c>
      <c r="U140" s="94" t="s">
        <v>213</v>
      </c>
      <c r="V140" s="84" t="s">
        <v>213</v>
      </c>
      <c r="W140" s="85" t="s">
        <v>213</v>
      </c>
      <c r="X140" s="94" t="str">
        <f t="shared" si="25"/>
        <v>-</v>
      </c>
      <c r="Y140" s="85" t="str">
        <f t="shared" si="26"/>
        <v/>
      </c>
      <c r="Z140" s="94" t="str">
        <f t="shared" si="27"/>
        <v>-</v>
      </c>
      <c r="AA140" s="85" t="str">
        <f t="shared" si="28"/>
        <v/>
      </c>
      <c r="AB140" s="94" t="str">
        <f t="shared" si="29"/>
        <v/>
      </c>
      <c r="AC140" s="95" t="str">
        <f t="shared" si="30"/>
        <v/>
      </c>
      <c r="AD140" s="178" t="str">
        <f t="shared" si="31"/>
        <v/>
      </c>
    </row>
    <row r="141" spans="1:30" s="110" customFormat="1" ht="24.95" customHeight="1" x14ac:dyDescent="0.15">
      <c r="A141" s="78">
        <v>137</v>
      </c>
      <c r="B141" s="134">
        <v>1</v>
      </c>
      <c r="C141" s="209" t="s">
        <v>1578</v>
      </c>
      <c r="D141" s="135">
        <v>3850</v>
      </c>
      <c r="E141" s="133" t="s">
        <v>993</v>
      </c>
      <c r="F141" s="82" t="s">
        <v>363</v>
      </c>
      <c r="G141" s="82" t="s">
        <v>1335</v>
      </c>
      <c r="H141" s="84">
        <v>45</v>
      </c>
      <c r="I141" s="84">
        <v>3</v>
      </c>
      <c r="J141" s="84">
        <v>2</v>
      </c>
      <c r="K141" s="136">
        <f t="shared" si="13"/>
        <v>6</v>
      </c>
      <c r="L141" s="133" t="s">
        <v>3511</v>
      </c>
      <c r="M141" s="162"/>
      <c r="N141" s="162"/>
      <c r="O141" s="163"/>
      <c r="P141" s="164"/>
      <c r="Q141" s="165"/>
      <c r="R141" s="137">
        <f t="shared" si="23"/>
        <v>3</v>
      </c>
      <c r="S141" s="170"/>
      <c r="T141" s="176" t="str">
        <f t="shared" si="24"/>
        <v/>
      </c>
      <c r="U141" s="94">
        <v>8</v>
      </c>
      <c r="V141" s="84">
        <v>365</v>
      </c>
      <c r="W141" s="85">
        <v>10</v>
      </c>
      <c r="X141" s="94">
        <f t="shared" si="25"/>
        <v>7884</v>
      </c>
      <c r="Y141" s="85" t="str">
        <f t="shared" si="26"/>
        <v/>
      </c>
      <c r="Z141" s="94">
        <f t="shared" si="27"/>
        <v>220752</v>
      </c>
      <c r="AA141" s="85" t="str">
        <f t="shared" si="28"/>
        <v/>
      </c>
      <c r="AB141" s="94" t="str">
        <f t="shared" si="29"/>
        <v/>
      </c>
      <c r="AC141" s="95" t="str">
        <f t="shared" si="30"/>
        <v/>
      </c>
      <c r="AD141" s="178" t="str">
        <f t="shared" si="31"/>
        <v/>
      </c>
    </row>
    <row r="142" spans="1:30" s="110" customFormat="1" ht="24.95" customHeight="1" x14ac:dyDescent="0.15">
      <c r="A142" s="78">
        <v>138</v>
      </c>
      <c r="B142" s="134">
        <v>1</v>
      </c>
      <c r="C142" s="209" t="s">
        <v>1578</v>
      </c>
      <c r="D142" s="135">
        <v>3850</v>
      </c>
      <c r="E142" s="133" t="s">
        <v>1612</v>
      </c>
      <c r="F142" s="82" t="s">
        <v>483</v>
      </c>
      <c r="G142" s="82" t="s">
        <v>826</v>
      </c>
      <c r="H142" s="84" t="s">
        <v>46</v>
      </c>
      <c r="I142" s="84">
        <v>1</v>
      </c>
      <c r="J142" s="84">
        <v>1</v>
      </c>
      <c r="K142" s="136">
        <f t="shared" si="13"/>
        <v>1</v>
      </c>
      <c r="L142" s="133" t="s">
        <v>3511</v>
      </c>
      <c r="M142" s="162"/>
      <c r="N142" s="162"/>
      <c r="O142" s="163"/>
      <c r="P142" s="164"/>
      <c r="Q142" s="165"/>
      <c r="R142" s="137">
        <f t="shared" si="23"/>
        <v>1</v>
      </c>
      <c r="S142" s="170"/>
      <c r="T142" s="176" t="str">
        <f t="shared" si="24"/>
        <v/>
      </c>
      <c r="U142" s="94" t="s">
        <v>213</v>
      </c>
      <c r="V142" s="84" t="s">
        <v>213</v>
      </c>
      <c r="W142" s="85" t="s">
        <v>213</v>
      </c>
      <c r="X142" s="94" t="str">
        <f t="shared" si="25"/>
        <v>-</v>
      </c>
      <c r="Y142" s="85" t="str">
        <f t="shared" si="26"/>
        <v/>
      </c>
      <c r="Z142" s="94" t="str">
        <f t="shared" si="27"/>
        <v>-</v>
      </c>
      <c r="AA142" s="85" t="str">
        <f t="shared" si="28"/>
        <v/>
      </c>
      <c r="AB142" s="94" t="str">
        <f t="shared" si="29"/>
        <v/>
      </c>
      <c r="AC142" s="95" t="str">
        <f t="shared" si="30"/>
        <v/>
      </c>
      <c r="AD142" s="178" t="str">
        <f t="shared" si="31"/>
        <v/>
      </c>
    </row>
    <row r="143" spans="1:30" s="110" customFormat="1" ht="24.95" customHeight="1" x14ac:dyDescent="0.15">
      <c r="A143" s="78">
        <v>139</v>
      </c>
      <c r="B143" s="134">
        <v>1</v>
      </c>
      <c r="C143" s="209" t="s">
        <v>1579</v>
      </c>
      <c r="D143" s="135">
        <v>3850</v>
      </c>
      <c r="E143" s="133" t="s">
        <v>993</v>
      </c>
      <c r="F143" s="82" t="s">
        <v>363</v>
      </c>
      <c r="G143" s="82" t="s">
        <v>1335</v>
      </c>
      <c r="H143" s="84">
        <v>45</v>
      </c>
      <c r="I143" s="84">
        <v>3</v>
      </c>
      <c r="J143" s="84">
        <v>2</v>
      </c>
      <c r="K143" s="136">
        <f t="shared" si="13"/>
        <v>6</v>
      </c>
      <c r="L143" s="133" t="s">
        <v>3511</v>
      </c>
      <c r="M143" s="162"/>
      <c r="N143" s="162"/>
      <c r="O143" s="163"/>
      <c r="P143" s="164"/>
      <c r="Q143" s="165"/>
      <c r="R143" s="137">
        <f t="shared" si="23"/>
        <v>3</v>
      </c>
      <c r="S143" s="170"/>
      <c r="T143" s="176" t="str">
        <f t="shared" si="24"/>
        <v/>
      </c>
      <c r="U143" s="94">
        <v>8</v>
      </c>
      <c r="V143" s="84">
        <v>365</v>
      </c>
      <c r="W143" s="85">
        <v>10</v>
      </c>
      <c r="X143" s="94">
        <f t="shared" si="25"/>
        <v>7884</v>
      </c>
      <c r="Y143" s="85" t="str">
        <f t="shared" si="26"/>
        <v/>
      </c>
      <c r="Z143" s="94">
        <f t="shared" si="27"/>
        <v>220752</v>
      </c>
      <c r="AA143" s="85" t="str">
        <f t="shared" si="28"/>
        <v/>
      </c>
      <c r="AB143" s="94" t="str">
        <f t="shared" si="29"/>
        <v/>
      </c>
      <c r="AC143" s="95" t="str">
        <f t="shared" si="30"/>
        <v/>
      </c>
      <c r="AD143" s="178" t="str">
        <f t="shared" si="31"/>
        <v/>
      </c>
    </row>
    <row r="144" spans="1:30" s="110" customFormat="1" ht="24.95" customHeight="1" x14ac:dyDescent="0.15">
      <c r="A144" s="78">
        <v>140</v>
      </c>
      <c r="B144" s="134">
        <v>1</v>
      </c>
      <c r="C144" s="209" t="s">
        <v>1579</v>
      </c>
      <c r="D144" s="135">
        <v>3850</v>
      </c>
      <c r="E144" s="133" t="s">
        <v>1612</v>
      </c>
      <c r="F144" s="82" t="s">
        <v>483</v>
      </c>
      <c r="G144" s="82" t="s">
        <v>826</v>
      </c>
      <c r="H144" s="84" t="s">
        <v>46</v>
      </c>
      <c r="I144" s="84">
        <v>1</v>
      </c>
      <c r="J144" s="84">
        <v>1</v>
      </c>
      <c r="K144" s="136">
        <f t="shared" si="13"/>
        <v>1</v>
      </c>
      <c r="L144" s="133" t="s">
        <v>3511</v>
      </c>
      <c r="M144" s="162"/>
      <c r="N144" s="162"/>
      <c r="O144" s="163"/>
      <c r="P144" s="164"/>
      <c r="Q144" s="165"/>
      <c r="R144" s="137">
        <f t="shared" si="23"/>
        <v>1</v>
      </c>
      <c r="S144" s="170"/>
      <c r="T144" s="176" t="str">
        <f t="shared" si="24"/>
        <v/>
      </c>
      <c r="U144" s="91">
        <v>8</v>
      </c>
      <c r="V144" s="92">
        <v>365</v>
      </c>
      <c r="W144" s="93">
        <v>10</v>
      </c>
      <c r="X144" s="94" t="str">
        <f t="shared" si="25"/>
        <v>-</v>
      </c>
      <c r="Y144" s="85" t="str">
        <f t="shared" si="26"/>
        <v/>
      </c>
      <c r="Z144" s="94" t="str">
        <f t="shared" si="27"/>
        <v>-</v>
      </c>
      <c r="AA144" s="85" t="str">
        <f t="shared" si="28"/>
        <v/>
      </c>
      <c r="AB144" s="94" t="str">
        <f t="shared" si="29"/>
        <v/>
      </c>
      <c r="AC144" s="95" t="str">
        <f t="shared" si="30"/>
        <v/>
      </c>
      <c r="AD144" s="178" t="str">
        <f t="shared" si="31"/>
        <v/>
      </c>
    </row>
    <row r="145" spans="1:30" s="110" customFormat="1" ht="24.95" customHeight="1" x14ac:dyDescent="0.15">
      <c r="A145" s="78">
        <v>141</v>
      </c>
      <c r="B145" s="134">
        <v>1</v>
      </c>
      <c r="C145" s="209" t="s">
        <v>1580</v>
      </c>
      <c r="D145" s="135">
        <v>3850</v>
      </c>
      <c r="E145" s="133" t="s">
        <v>993</v>
      </c>
      <c r="F145" s="82" t="s">
        <v>363</v>
      </c>
      <c r="G145" s="82" t="s">
        <v>1335</v>
      </c>
      <c r="H145" s="84">
        <v>45</v>
      </c>
      <c r="I145" s="84">
        <v>3</v>
      </c>
      <c r="J145" s="84">
        <v>2</v>
      </c>
      <c r="K145" s="136">
        <f t="shared" si="13"/>
        <v>6</v>
      </c>
      <c r="L145" s="133" t="s">
        <v>3511</v>
      </c>
      <c r="M145" s="162"/>
      <c r="N145" s="162"/>
      <c r="O145" s="163"/>
      <c r="P145" s="164"/>
      <c r="Q145" s="165"/>
      <c r="R145" s="137">
        <f t="shared" si="23"/>
        <v>3</v>
      </c>
      <c r="S145" s="170"/>
      <c r="T145" s="176" t="str">
        <f t="shared" si="24"/>
        <v/>
      </c>
      <c r="U145" s="94">
        <v>8</v>
      </c>
      <c r="V145" s="84">
        <v>365</v>
      </c>
      <c r="W145" s="85">
        <v>10</v>
      </c>
      <c r="X145" s="94">
        <f t="shared" si="25"/>
        <v>7884</v>
      </c>
      <c r="Y145" s="85" t="str">
        <f t="shared" si="26"/>
        <v/>
      </c>
      <c r="Z145" s="94">
        <f t="shared" si="27"/>
        <v>220752</v>
      </c>
      <c r="AA145" s="85" t="str">
        <f t="shared" si="28"/>
        <v/>
      </c>
      <c r="AB145" s="94" t="str">
        <f t="shared" si="29"/>
        <v/>
      </c>
      <c r="AC145" s="95" t="str">
        <f t="shared" si="30"/>
        <v/>
      </c>
      <c r="AD145" s="178" t="str">
        <f t="shared" si="31"/>
        <v/>
      </c>
    </row>
    <row r="146" spans="1:30" s="110" customFormat="1" ht="24.95" customHeight="1" x14ac:dyDescent="0.15">
      <c r="A146" s="78">
        <v>142</v>
      </c>
      <c r="B146" s="134">
        <v>1</v>
      </c>
      <c r="C146" s="209" t="s">
        <v>1580</v>
      </c>
      <c r="D146" s="135">
        <v>3850</v>
      </c>
      <c r="E146" s="133" t="s">
        <v>1612</v>
      </c>
      <c r="F146" s="82" t="s">
        <v>483</v>
      </c>
      <c r="G146" s="82" t="s">
        <v>826</v>
      </c>
      <c r="H146" s="84" t="s">
        <v>46</v>
      </c>
      <c r="I146" s="84">
        <v>1</v>
      </c>
      <c r="J146" s="84">
        <v>1</v>
      </c>
      <c r="K146" s="136">
        <f t="shared" si="13"/>
        <v>1</v>
      </c>
      <c r="L146" s="133" t="s">
        <v>3511</v>
      </c>
      <c r="M146" s="162"/>
      <c r="N146" s="162"/>
      <c r="O146" s="163"/>
      <c r="P146" s="164"/>
      <c r="Q146" s="165"/>
      <c r="R146" s="137">
        <f t="shared" si="23"/>
        <v>1</v>
      </c>
      <c r="S146" s="170"/>
      <c r="T146" s="176" t="str">
        <f t="shared" si="24"/>
        <v/>
      </c>
      <c r="U146" s="94" t="s">
        <v>213</v>
      </c>
      <c r="V146" s="84" t="s">
        <v>213</v>
      </c>
      <c r="W146" s="85" t="s">
        <v>213</v>
      </c>
      <c r="X146" s="94" t="str">
        <f t="shared" si="25"/>
        <v>-</v>
      </c>
      <c r="Y146" s="85" t="str">
        <f t="shared" si="26"/>
        <v/>
      </c>
      <c r="Z146" s="94" t="str">
        <f t="shared" si="27"/>
        <v>-</v>
      </c>
      <c r="AA146" s="85" t="str">
        <f t="shared" si="28"/>
        <v/>
      </c>
      <c r="AB146" s="94" t="str">
        <f t="shared" si="29"/>
        <v/>
      </c>
      <c r="AC146" s="95" t="str">
        <f t="shared" si="30"/>
        <v/>
      </c>
      <c r="AD146" s="178" t="str">
        <f t="shared" si="31"/>
        <v/>
      </c>
    </row>
    <row r="147" spans="1:30" s="110" customFormat="1" ht="24.95" customHeight="1" x14ac:dyDescent="0.15">
      <c r="A147" s="78">
        <v>143</v>
      </c>
      <c r="B147" s="134">
        <v>1</v>
      </c>
      <c r="C147" s="209" t="s">
        <v>1581</v>
      </c>
      <c r="D147" s="135">
        <v>2500</v>
      </c>
      <c r="E147" s="133" t="s">
        <v>1607</v>
      </c>
      <c r="F147" s="82" t="s">
        <v>711</v>
      </c>
      <c r="G147" s="82" t="s">
        <v>1601</v>
      </c>
      <c r="H147" s="84">
        <v>34</v>
      </c>
      <c r="I147" s="84">
        <v>1</v>
      </c>
      <c r="J147" s="84">
        <v>1</v>
      </c>
      <c r="K147" s="136">
        <f t="shared" si="13"/>
        <v>1</v>
      </c>
      <c r="L147" s="133" t="s">
        <v>3511</v>
      </c>
      <c r="M147" s="162"/>
      <c r="N147" s="162"/>
      <c r="O147" s="163"/>
      <c r="P147" s="164"/>
      <c r="Q147" s="165"/>
      <c r="R147" s="137">
        <f t="shared" si="23"/>
        <v>1</v>
      </c>
      <c r="S147" s="170"/>
      <c r="T147" s="176" t="str">
        <f t="shared" si="24"/>
        <v/>
      </c>
      <c r="U147" s="94">
        <v>8</v>
      </c>
      <c r="V147" s="84">
        <v>365</v>
      </c>
      <c r="W147" s="85">
        <v>10</v>
      </c>
      <c r="X147" s="94">
        <f t="shared" si="25"/>
        <v>992</v>
      </c>
      <c r="Y147" s="85" t="str">
        <f t="shared" si="26"/>
        <v/>
      </c>
      <c r="Z147" s="94">
        <f t="shared" si="27"/>
        <v>27776</v>
      </c>
      <c r="AA147" s="85" t="str">
        <f t="shared" si="28"/>
        <v/>
      </c>
      <c r="AB147" s="94" t="str">
        <f t="shared" si="29"/>
        <v/>
      </c>
      <c r="AC147" s="95" t="str">
        <f t="shared" si="30"/>
        <v/>
      </c>
      <c r="AD147" s="178" t="str">
        <f t="shared" si="31"/>
        <v/>
      </c>
    </row>
    <row r="148" spans="1:30" s="110" customFormat="1" ht="24.95" customHeight="1" x14ac:dyDescent="0.15">
      <c r="A148" s="78">
        <v>144</v>
      </c>
      <c r="B148" s="134">
        <v>1</v>
      </c>
      <c r="C148" s="209" t="s">
        <v>1581</v>
      </c>
      <c r="D148" s="135">
        <v>2500</v>
      </c>
      <c r="E148" s="133" t="s">
        <v>1610</v>
      </c>
      <c r="F148" s="82" t="s">
        <v>711</v>
      </c>
      <c r="G148" s="82" t="s">
        <v>436</v>
      </c>
      <c r="H148" s="84">
        <v>34</v>
      </c>
      <c r="I148" s="84">
        <v>1</v>
      </c>
      <c r="J148" s="84">
        <v>1</v>
      </c>
      <c r="K148" s="136">
        <f t="shared" si="13"/>
        <v>1</v>
      </c>
      <c r="L148" s="133" t="s">
        <v>3511</v>
      </c>
      <c r="M148" s="162"/>
      <c r="N148" s="162"/>
      <c r="O148" s="163"/>
      <c r="P148" s="164"/>
      <c r="Q148" s="165"/>
      <c r="R148" s="137">
        <f t="shared" si="23"/>
        <v>1</v>
      </c>
      <c r="S148" s="170"/>
      <c r="T148" s="176" t="str">
        <f t="shared" si="24"/>
        <v/>
      </c>
      <c r="U148" s="91">
        <v>24</v>
      </c>
      <c r="V148" s="92">
        <v>365</v>
      </c>
      <c r="W148" s="93">
        <v>10</v>
      </c>
      <c r="X148" s="94">
        <f t="shared" si="25"/>
        <v>2978</v>
      </c>
      <c r="Y148" s="85" t="str">
        <f t="shared" si="26"/>
        <v/>
      </c>
      <c r="Z148" s="94">
        <f t="shared" si="27"/>
        <v>83384</v>
      </c>
      <c r="AA148" s="85" t="str">
        <f t="shared" si="28"/>
        <v/>
      </c>
      <c r="AB148" s="94" t="str">
        <f t="shared" si="29"/>
        <v/>
      </c>
      <c r="AC148" s="95" t="str">
        <f t="shared" si="30"/>
        <v/>
      </c>
      <c r="AD148" s="178" t="str">
        <f t="shared" si="31"/>
        <v/>
      </c>
    </row>
    <row r="149" spans="1:30" s="110" customFormat="1" ht="24.95" customHeight="1" x14ac:dyDescent="0.15">
      <c r="A149" s="78">
        <v>145</v>
      </c>
      <c r="B149" s="134">
        <v>1</v>
      </c>
      <c r="C149" s="209" t="s">
        <v>1582</v>
      </c>
      <c r="D149" s="135">
        <v>2500</v>
      </c>
      <c r="E149" s="133" t="s">
        <v>1607</v>
      </c>
      <c r="F149" s="82" t="s">
        <v>711</v>
      </c>
      <c r="G149" s="82" t="s">
        <v>1601</v>
      </c>
      <c r="H149" s="84">
        <v>34</v>
      </c>
      <c r="I149" s="84">
        <v>1</v>
      </c>
      <c r="J149" s="84">
        <v>1</v>
      </c>
      <c r="K149" s="136">
        <f t="shared" si="13"/>
        <v>1</v>
      </c>
      <c r="L149" s="133" t="s">
        <v>3511</v>
      </c>
      <c r="M149" s="162"/>
      <c r="N149" s="162"/>
      <c r="O149" s="163"/>
      <c r="P149" s="164"/>
      <c r="Q149" s="165"/>
      <c r="R149" s="137">
        <f t="shared" si="23"/>
        <v>1</v>
      </c>
      <c r="S149" s="170"/>
      <c r="T149" s="176" t="str">
        <f t="shared" si="24"/>
        <v/>
      </c>
      <c r="U149" s="94">
        <v>8</v>
      </c>
      <c r="V149" s="84">
        <v>365</v>
      </c>
      <c r="W149" s="85">
        <v>10</v>
      </c>
      <c r="X149" s="94">
        <f t="shared" si="25"/>
        <v>992</v>
      </c>
      <c r="Y149" s="85" t="str">
        <f t="shared" si="26"/>
        <v/>
      </c>
      <c r="Z149" s="94">
        <f t="shared" si="27"/>
        <v>27776</v>
      </c>
      <c r="AA149" s="85" t="str">
        <f t="shared" si="28"/>
        <v/>
      </c>
      <c r="AB149" s="94" t="str">
        <f t="shared" si="29"/>
        <v/>
      </c>
      <c r="AC149" s="95" t="str">
        <f t="shared" si="30"/>
        <v/>
      </c>
      <c r="AD149" s="178" t="str">
        <f t="shared" si="31"/>
        <v/>
      </c>
    </row>
    <row r="150" spans="1:30" s="110" customFormat="1" ht="24.95" customHeight="1" x14ac:dyDescent="0.15">
      <c r="A150" s="78">
        <v>146</v>
      </c>
      <c r="B150" s="134">
        <v>1</v>
      </c>
      <c r="C150" s="209" t="s">
        <v>1582</v>
      </c>
      <c r="D150" s="135">
        <v>2500</v>
      </c>
      <c r="E150" s="133" t="s">
        <v>1610</v>
      </c>
      <c r="F150" s="82" t="s">
        <v>711</v>
      </c>
      <c r="G150" s="82" t="s">
        <v>436</v>
      </c>
      <c r="H150" s="84">
        <v>34</v>
      </c>
      <c r="I150" s="84">
        <v>1</v>
      </c>
      <c r="J150" s="84">
        <v>1</v>
      </c>
      <c r="K150" s="136">
        <f t="shared" si="13"/>
        <v>1</v>
      </c>
      <c r="L150" s="133" t="s">
        <v>3511</v>
      </c>
      <c r="M150" s="162"/>
      <c r="N150" s="162"/>
      <c r="O150" s="163"/>
      <c r="P150" s="164"/>
      <c r="Q150" s="165"/>
      <c r="R150" s="137">
        <f t="shared" si="23"/>
        <v>1</v>
      </c>
      <c r="S150" s="170"/>
      <c r="T150" s="176" t="str">
        <f t="shared" si="24"/>
        <v/>
      </c>
      <c r="U150" s="91">
        <v>8</v>
      </c>
      <c r="V150" s="92">
        <v>365</v>
      </c>
      <c r="W150" s="93">
        <v>10</v>
      </c>
      <c r="X150" s="94">
        <f t="shared" si="25"/>
        <v>992</v>
      </c>
      <c r="Y150" s="85" t="str">
        <f t="shared" si="26"/>
        <v/>
      </c>
      <c r="Z150" s="94">
        <f t="shared" si="27"/>
        <v>27776</v>
      </c>
      <c r="AA150" s="85" t="str">
        <f t="shared" si="28"/>
        <v/>
      </c>
      <c r="AB150" s="94" t="str">
        <f t="shared" si="29"/>
        <v/>
      </c>
      <c r="AC150" s="95" t="str">
        <f t="shared" si="30"/>
        <v/>
      </c>
      <c r="AD150" s="178" t="str">
        <f t="shared" si="31"/>
        <v/>
      </c>
    </row>
    <row r="151" spans="1:30" s="110" customFormat="1" ht="24.95" customHeight="1" x14ac:dyDescent="0.15">
      <c r="A151" s="78">
        <v>147</v>
      </c>
      <c r="B151" s="134">
        <v>1</v>
      </c>
      <c r="C151" s="209" t="s">
        <v>1583</v>
      </c>
      <c r="D151" s="135">
        <v>2700</v>
      </c>
      <c r="E151" s="133" t="s">
        <v>1544</v>
      </c>
      <c r="F151" s="82" t="s">
        <v>363</v>
      </c>
      <c r="G151" s="82" t="s">
        <v>639</v>
      </c>
      <c r="H151" s="84">
        <v>34</v>
      </c>
      <c r="I151" s="84">
        <v>9</v>
      </c>
      <c r="J151" s="84">
        <v>2</v>
      </c>
      <c r="K151" s="136">
        <f t="shared" si="13"/>
        <v>18</v>
      </c>
      <c r="L151" s="133" t="s">
        <v>3511</v>
      </c>
      <c r="M151" s="162"/>
      <c r="N151" s="162"/>
      <c r="O151" s="163"/>
      <c r="P151" s="164"/>
      <c r="Q151" s="165"/>
      <c r="R151" s="137">
        <f t="shared" si="23"/>
        <v>9</v>
      </c>
      <c r="S151" s="170"/>
      <c r="T151" s="176" t="str">
        <f t="shared" si="24"/>
        <v/>
      </c>
      <c r="U151" s="94">
        <v>8</v>
      </c>
      <c r="V151" s="84">
        <v>365</v>
      </c>
      <c r="W151" s="85">
        <v>10</v>
      </c>
      <c r="X151" s="94">
        <f t="shared" si="25"/>
        <v>17870</v>
      </c>
      <c r="Y151" s="85" t="str">
        <f t="shared" si="26"/>
        <v/>
      </c>
      <c r="Z151" s="94">
        <f t="shared" si="27"/>
        <v>500360</v>
      </c>
      <c r="AA151" s="85" t="str">
        <f t="shared" si="28"/>
        <v/>
      </c>
      <c r="AB151" s="94" t="str">
        <f t="shared" si="29"/>
        <v/>
      </c>
      <c r="AC151" s="95" t="str">
        <f t="shared" si="30"/>
        <v/>
      </c>
      <c r="AD151" s="178" t="str">
        <f t="shared" si="31"/>
        <v/>
      </c>
    </row>
    <row r="152" spans="1:30" s="110" customFormat="1" ht="24.95" customHeight="1" x14ac:dyDescent="0.15">
      <c r="A152" s="78">
        <v>148</v>
      </c>
      <c r="B152" s="134">
        <v>1</v>
      </c>
      <c r="C152" s="209" t="s">
        <v>1583</v>
      </c>
      <c r="D152" s="135">
        <v>2700</v>
      </c>
      <c r="E152" s="133" t="s">
        <v>1531</v>
      </c>
      <c r="F152" s="82" t="s">
        <v>483</v>
      </c>
      <c r="G152" s="82" t="s">
        <v>45</v>
      </c>
      <c r="H152" s="84" t="s">
        <v>46</v>
      </c>
      <c r="I152" s="84">
        <v>2</v>
      </c>
      <c r="J152" s="84">
        <v>1</v>
      </c>
      <c r="K152" s="136">
        <f t="shared" si="13"/>
        <v>2</v>
      </c>
      <c r="L152" s="133" t="s">
        <v>3511</v>
      </c>
      <c r="M152" s="162"/>
      <c r="N152" s="162"/>
      <c r="O152" s="163"/>
      <c r="P152" s="164"/>
      <c r="Q152" s="165"/>
      <c r="R152" s="137">
        <f t="shared" si="23"/>
        <v>2</v>
      </c>
      <c r="S152" s="170"/>
      <c r="T152" s="176" t="str">
        <f t="shared" si="24"/>
        <v/>
      </c>
      <c r="U152" s="94" t="s">
        <v>213</v>
      </c>
      <c r="V152" s="84" t="s">
        <v>213</v>
      </c>
      <c r="W152" s="85" t="s">
        <v>213</v>
      </c>
      <c r="X152" s="94" t="str">
        <f t="shared" si="25"/>
        <v>-</v>
      </c>
      <c r="Y152" s="85" t="str">
        <f t="shared" si="26"/>
        <v/>
      </c>
      <c r="Z152" s="94" t="str">
        <f t="shared" si="27"/>
        <v>-</v>
      </c>
      <c r="AA152" s="85" t="str">
        <f t="shared" si="28"/>
        <v/>
      </c>
      <c r="AB152" s="94" t="str">
        <f t="shared" si="29"/>
        <v/>
      </c>
      <c r="AC152" s="95" t="str">
        <f t="shared" si="30"/>
        <v/>
      </c>
      <c r="AD152" s="178" t="str">
        <f t="shared" si="31"/>
        <v/>
      </c>
    </row>
    <row r="153" spans="1:30" s="110" customFormat="1" ht="24.95" customHeight="1" x14ac:dyDescent="0.15">
      <c r="A153" s="78">
        <v>149</v>
      </c>
      <c r="B153" s="134">
        <v>1</v>
      </c>
      <c r="C153" s="209" t="s">
        <v>596</v>
      </c>
      <c r="D153" s="135">
        <v>3850</v>
      </c>
      <c r="E153" s="133" t="s">
        <v>993</v>
      </c>
      <c r="F153" s="82" t="s">
        <v>363</v>
      </c>
      <c r="G153" s="82" t="s">
        <v>1335</v>
      </c>
      <c r="H153" s="84">
        <v>45</v>
      </c>
      <c r="I153" s="84">
        <v>2</v>
      </c>
      <c r="J153" s="84">
        <v>2</v>
      </c>
      <c r="K153" s="136">
        <f t="shared" si="13"/>
        <v>4</v>
      </c>
      <c r="L153" s="133" t="s">
        <v>3511</v>
      </c>
      <c r="M153" s="162"/>
      <c r="N153" s="162"/>
      <c r="O153" s="163"/>
      <c r="P153" s="164"/>
      <c r="Q153" s="165"/>
      <c r="R153" s="137">
        <f t="shared" si="23"/>
        <v>2</v>
      </c>
      <c r="S153" s="170"/>
      <c r="T153" s="176" t="str">
        <f t="shared" si="24"/>
        <v/>
      </c>
      <c r="U153" s="94">
        <v>8</v>
      </c>
      <c r="V153" s="84">
        <v>365</v>
      </c>
      <c r="W153" s="85">
        <v>10</v>
      </c>
      <c r="X153" s="94">
        <f t="shared" si="25"/>
        <v>5256</v>
      </c>
      <c r="Y153" s="85" t="str">
        <f t="shared" si="26"/>
        <v/>
      </c>
      <c r="Z153" s="94">
        <f t="shared" si="27"/>
        <v>147168</v>
      </c>
      <c r="AA153" s="85" t="str">
        <f t="shared" si="28"/>
        <v/>
      </c>
      <c r="AB153" s="94" t="str">
        <f t="shared" si="29"/>
        <v/>
      </c>
      <c r="AC153" s="95" t="str">
        <f t="shared" si="30"/>
        <v/>
      </c>
      <c r="AD153" s="178" t="str">
        <f t="shared" si="31"/>
        <v/>
      </c>
    </row>
    <row r="154" spans="1:30" s="110" customFormat="1" ht="24.95" customHeight="1" x14ac:dyDescent="0.15">
      <c r="A154" s="78">
        <v>150</v>
      </c>
      <c r="B154" s="134">
        <v>1</v>
      </c>
      <c r="C154" s="209" t="s">
        <v>1584</v>
      </c>
      <c r="D154" s="135">
        <v>4150</v>
      </c>
      <c r="E154" s="133" t="s">
        <v>993</v>
      </c>
      <c r="F154" s="82" t="s">
        <v>363</v>
      </c>
      <c r="G154" s="82" t="s">
        <v>1335</v>
      </c>
      <c r="H154" s="84">
        <v>45</v>
      </c>
      <c r="I154" s="84">
        <v>24</v>
      </c>
      <c r="J154" s="84">
        <v>2</v>
      </c>
      <c r="K154" s="136">
        <f t="shared" si="13"/>
        <v>48</v>
      </c>
      <c r="L154" s="133" t="s">
        <v>3511</v>
      </c>
      <c r="M154" s="162"/>
      <c r="N154" s="162"/>
      <c r="O154" s="163"/>
      <c r="P154" s="164"/>
      <c r="Q154" s="165"/>
      <c r="R154" s="137">
        <f t="shared" si="23"/>
        <v>24</v>
      </c>
      <c r="S154" s="170"/>
      <c r="T154" s="176" t="str">
        <f t="shared" si="24"/>
        <v/>
      </c>
      <c r="U154" s="91">
        <v>8</v>
      </c>
      <c r="V154" s="92">
        <v>365</v>
      </c>
      <c r="W154" s="93">
        <v>10</v>
      </c>
      <c r="X154" s="94">
        <f t="shared" si="25"/>
        <v>63072</v>
      </c>
      <c r="Y154" s="85" t="str">
        <f t="shared" si="26"/>
        <v/>
      </c>
      <c r="Z154" s="94">
        <f t="shared" si="27"/>
        <v>1766016</v>
      </c>
      <c r="AA154" s="85" t="str">
        <f t="shared" si="28"/>
        <v/>
      </c>
      <c r="AB154" s="94" t="str">
        <f t="shared" si="29"/>
        <v/>
      </c>
      <c r="AC154" s="95" t="str">
        <f t="shared" si="30"/>
        <v/>
      </c>
      <c r="AD154" s="178" t="str">
        <f t="shared" si="31"/>
        <v/>
      </c>
    </row>
    <row r="155" spans="1:30" s="110" customFormat="1" ht="24.95" customHeight="1" x14ac:dyDescent="0.15">
      <c r="A155" s="78">
        <v>151</v>
      </c>
      <c r="B155" s="134">
        <v>1</v>
      </c>
      <c r="C155" s="209" t="s">
        <v>1584</v>
      </c>
      <c r="D155" s="135">
        <v>4150</v>
      </c>
      <c r="E155" s="133" t="s">
        <v>1038</v>
      </c>
      <c r="F155" s="82" t="s">
        <v>711</v>
      </c>
      <c r="G155" s="82" t="s">
        <v>1549</v>
      </c>
      <c r="H155" s="84">
        <v>34</v>
      </c>
      <c r="I155" s="84">
        <v>4</v>
      </c>
      <c r="J155" s="84">
        <v>1</v>
      </c>
      <c r="K155" s="136">
        <f t="shared" si="13"/>
        <v>4</v>
      </c>
      <c r="L155" s="133" t="s">
        <v>3511</v>
      </c>
      <c r="M155" s="162"/>
      <c r="N155" s="162"/>
      <c r="O155" s="163"/>
      <c r="P155" s="164"/>
      <c r="Q155" s="165"/>
      <c r="R155" s="137">
        <f t="shared" si="23"/>
        <v>4</v>
      </c>
      <c r="S155" s="170"/>
      <c r="T155" s="176" t="str">
        <f t="shared" si="24"/>
        <v/>
      </c>
      <c r="U155" s="94">
        <v>8</v>
      </c>
      <c r="V155" s="84">
        <v>365</v>
      </c>
      <c r="W155" s="85">
        <v>10</v>
      </c>
      <c r="X155" s="94">
        <f t="shared" si="25"/>
        <v>3971</v>
      </c>
      <c r="Y155" s="85" t="str">
        <f t="shared" si="26"/>
        <v/>
      </c>
      <c r="Z155" s="94">
        <f t="shared" si="27"/>
        <v>111188</v>
      </c>
      <c r="AA155" s="85" t="str">
        <f t="shared" si="28"/>
        <v/>
      </c>
      <c r="AB155" s="94" t="str">
        <f t="shared" si="29"/>
        <v/>
      </c>
      <c r="AC155" s="95" t="str">
        <f t="shared" si="30"/>
        <v/>
      </c>
      <c r="AD155" s="178" t="str">
        <f t="shared" si="31"/>
        <v/>
      </c>
    </row>
    <row r="156" spans="1:30" s="110" customFormat="1" ht="24.95" customHeight="1" x14ac:dyDescent="0.15">
      <c r="A156" s="78">
        <v>152</v>
      </c>
      <c r="B156" s="134">
        <v>1</v>
      </c>
      <c r="C156" s="209" t="s">
        <v>1584</v>
      </c>
      <c r="D156" s="135">
        <v>4150</v>
      </c>
      <c r="E156" s="133" t="s">
        <v>1613</v>
      </c>
      <c r="F156" s="82" t="s">
        <v>682</v>
      </c>
      <c r="G156" s="82" t="s">
        <v>826</v>
      </c>
      <c r="H156" s="84" t="s">
        <v>46</v>
      </c>
      <c r="I156" s="84">
        <v>6</v>
      </c>
      <c r="J156" s="84">
        <v>1</v>
      </c>
      <c r="K156" s="136">
        <f t="shared" si="13"/>
        <v>6</v>
      </c>
      <c r="L156" s="133" t="s">
        <v>3511</v>
      </c>
      <c r="M156" s="162"/>
      <c r="N156" s="162"/>
      <c r="O156" s="163"/>
      <c r="P156" s="164"/>
      <c r="Q156" s="165"/>
      <c r="R156" s="137">
        <f t="shared" si="23"/>
        <v>6</v>
      </c>
      <c r="S156" s="170"/>
      <c r="T156" s="176" t="str">
        <f t="shared" si="24"/>
        <v/>
      </c>
      <c r="U156" s="94" t="s">
        <v>213</v>
      </c>
      <c r="V156" s="84" t="s">
        <v>213</v>
      </c>
      <c r="W156" s="85" t="s">
        <v>213</v>
      </c>
      <c r="X156" s="94" t="str">
        <f t="shared" si="25"/>
        <v>-</v>
      </c>
      <c r="Y156" s="85" t="str">
        <f t="shared" si="26"/>
        <v/>
      </c>
      <c r="Z156" s="94" t="str">
        <f t="shared" si="27"/>
        <v>-</v>
      </c>
      <c r="AA156" s="85" t="str">
        <f t="shared" si="28"/>
        <v/>
      </c>
      <c r="AB156" s="94" t="str">
        <f t="shared" si="29"/>
        <v/>
      </c>
      <c r="AC156" s="95" t="str">
        <f t="shared" si="30"/>
        <v/>
      </c>
      <c r="AD156" s="178" t="str">
        <f t="shared" si="31"/>
        <v/>
      </c>
    </row>
    <row r="157" spans="1:30" s="110" customFormat="1" ht="24.95" customHeight="1" x14ac:dyDescent="0.15">
      <c r="A157" s="78">
        <v>153</v>
      </c>
      <c r="B157" s="134">
        <v>1</v>
      </c>
      <c r="C157" s="209" t="s">
        <v>1585</v>
      </c>
      <c r="D157" s="135">
        <v>3850</v>
      </c>
      <c r="E157" s="133" t="s">
        <v>1038</v>
      </c>
      <c r="F157" s="82" t="s">
        <v>711</v>
      </c>
      <c r="G157" s="82" t="s">
        <v>1549</v>
      </c>
      <c r="H157" s="84">
        <v>34</v>
      </c>
      <c r="I157" s="84">
        <v>2</v>
      </c>
      <c r="J157" s="84">
        <v>1</v>
      </c>
      <c r="K157" s="136">
        <f t="shared" si="13"/>
        <v>2</v>
      </c>
      <c r="L157" s="133" t="s">
        <v>3511</v>
      </c>
      <c r="M157" s="162"/>
      <c r="N157" s="162"/>
      <c r="O157" s="163"/>
      <c r="P157" s="164"/>
      <c r="Q157" s="165"/>
      <c r="R157" s="137">
        <f t="shared" si="23"/>
        <v>2</v>
      </c>
      <c r="S157" s="170"/>
      <c r="T157" s="176" t="str">
        <f t="shared" si="24"/>
        <v/>
      </c>
      <c r="U157" s="94">
        <v>8</v>
      </c>
      <c r="V157" s="84">
        <v>365</v>
      </c>
      <c r="W157" s="85">
        <v>10</v>
      </c>
      <c r="X157" s="94">
        <f t="shared" si="25"/>
        <v>1985</v>
      </c>
      <c r="Y157" s="85" t="str">
        <f t="shared" si="26"/>
        <v/>
      </c>
      <c r="Z157" s="94">
        <f t="shared" si="27"/>
        <v>55580</v>
      </c>
      <c r="AA157" s="85" t="str">
        <f t="shared" si="28"/>
        <v/>
      </c>
      <c r="AB157" s="94" t="str">
        <f t="shared" si="29"/>
        <v/>
      </c>
      <c r="AC157" s="95" t="str">
        <f t="shared" si="30"/>
        <v/>
      </c>
      <c r="AD157" s="178" t="str">
        <f t="shared" si="31"/>
        <v/>
      </c>
    </row>
    <row r="158" spans="1:30" s="110" customFormat="1" ht="24.95" customHeight="1" x14ac:dyDescent="0.15">
      <c r="A158" s="78">
        <v>154</v>
      </c>
      <c r="B158" s="134">
        <v>1</v>
      </c>
      <c r="C158" s="209" t="s">
        <v>1585</v>
      </c>
      <c r="D158" s="135">
        <v>3850</v>
      </c>
      <c r="E158" s="133" t="s">
        <v>993</v>
      </c>
      <c r="F158" s="82" t="s">
        <v>363</v>
      </c>
      <c r="G158" s="82" t="s">
        <v>1335</v>
      </c>
      <c r="H158" s="84">
        <v>45</v>
      </c>
      <c r="I158" s="84">
        <v>7</v>
      </c>
      <c r="J158" s="84">
        <v>2</v>
      </c>
      <c r="K158" s="136">
        <f t="shared" si="13"/>
        <v>14</v>
      </c>
      <c r="L158" s="133" t="s">
        <v>3511</v>
      </c>
      <c r="M158" s="162"/>
      <c r="N158" s="162"/>
      <c r="O158" s="163"/>
      <c r="P158" s="164"/>
      <c r="Q158" s="165"/>
      <c r="R158" s="137">
        <f t="shared" si="23"/>
        <v>7</v>
      </c>
      <c r="S158" s="170"/>
      <c r="T158" s="176" t="str">
        <f t="shared" si="24"/>
        <v/>
      </c>
      <c r="U158" s="91">
        <v>8</v>
      </c>
      <c r="V158" s="92">
        <v>365</v>
      </c>
      <c r="W158" s="93">
        <v>10</v>
      </c>
      <c r="X158" s="94">
        <f t="shared" si="25"/>
        <v>18396</v>
      </c>
      <c r="Y158" s="85" t="str">
        <f t="shared" si="26"/>
        <v/>
      </c>
      <c r="Z158" s="94">
        <f t="shared" si="27"/>
        <v>515088</v>
      </c>
      <c r="AA158" s="85" t="str">
        <f t="shared" si="28"/>
        <v/>
      </c>
      <c r="AB158" s="94" t="str">
        <f t="shared" si="29"/>
        <v/>
      </c>
      <c r="AC158" s="95" t="str">
        <f t="shared" si="30"/>
        <v/>
      </c>
      <c r="AD158" s="178" t="str">
        <f t="shared" si="31"/>
        <v/>
      </c>
    </row>
    <row r="159" spans="1:30" s="110" customFormat="1" ht="24.95" customHeight="1" x14ac:dyDescent="0.15">
      <c r="A159" s="78">
        <v>155</v>
      </c>
      <c r="B159" s="134">
        <v>1</v>
      </c>
      <c r="C159" s="209" t="s">
        <v>1586</v>
      </c>
      <c r="D159" s="135">
        <v>3850</v>
      </c>
      <c r="E159" s="133" t="s">
        <v>1614</v>
      </c>
      <c r="F159" s="82" t="s">
        <v>363</v>
      </c>
      <c r="G159" s="82" t="s">
        <v>1619</v>
      </c>
      <c r="H159" s="84">
        <v>34</v>
      </c>
      <c r="I159" s="84">
        <v>2</v>
      </c>
      <c r="J159" s="84">
        <v>2</v>
      </c>
      <c r="K159" s="136">
        <f t="shared" si="13"/>
        <v>4</v>
      </c>
      <c r="L159" s="133" t="s">
        <v>3511</v>
      </c>
      <c r="M159" s="162"/>
      <c r="N159" s="162"/>
      <c r="O159" s="163"/>
      <c r="P159" s="164"/>
      <c r="Q159" s="165"/>
      <c r="R159" s="137">
        <f t="shared" si="23"/>
        <v>2</v>
      </c>
      <c r="S159" s="170"/>
      <c r="T159" s="176" t="str">
        <f t="shared" si="24"/>
        <v/>
      </c>
      <c r="U159" s="94">
        <v>8</v>
      </c>
      <c r="V159" s="84">
        <v>365</v>
      </c>
      <c r="W159" s="85">
        <v>10</v>
      </c>
      <c r="X159" s="94">
        <f t="shared" si="25"/>
        <v>3971</v>
      </c>
      <c r="Y159" s="85" t="str">
        <f t="shared" si="26"/>
        <v/>
      </c>
      <c r="Z159" s="94">
        <f t="shared" si="27"/>
        <v>111188</v>
      </c>
      <c r="AA159" s="85" t="str">
        <f t="shared" si="28"/>
        <v/>
      </c>
      <c r="AB159" s="94" t="str">
        <f t="shared" si="29"/>
        <v/>
      </c>
      <c r="AC159" s="95" t="str">
        <f t="shared" si="30"/>
        <v/>
      </c>
      <c r="AD159" s="178" t="str">
        <f t="shared" si="31"/>
        <v/>
      </c>
    </row>
    <row r="160" spans="1:30" s="110" customFormat="1" ht="24.95" customHeight="1" x14ac:dyDescent="0.15">
      <c r="A160" s="78">
        <v>156</v>
      </c>
      <c r="B160" s="134">
        <v>1</v>
      </c>
      <c r="C160" s="209" t="s">
        <v>1587</v>
      </c>
      <c r="D160" s="135">
        <v>3850</v>
      </c>
      <c r="E160" s="133" t="s">
        <v>993</v>
      </c>
      <c r="F160" s="82" t="s">
        <v>363</v>
      </c>
      <c r="G160" s="82" t="s">
        <v>1335</v>
      </c>
      <c r="H160" s="84">
        <v>45</v>
      </c>
      <c r="I160" s="84">
        <v>2</v>
      </c>
      <c r="J160" s="84">
        <v>2</v>
      </c>
      <c r="K160" s="136">
        <f t="shared" si="13"/>
        <v>4</v>
      </c>
      <c r="L160" s="133" t="s">
        <v>3511</v>
      </c>
      <c r="M160" s="162"/>
      <c r="N160" s="162"/>
      <c r="O160" s="163"/>
      <c r="P160" s="164"/>
      <c r="Q160" s="165"/>
      <c r="R160" s="137">
        <f t="shared" si="23"/>
        <v>2</v>
      </c>
      <c r="S160" s="170"/>
      <c r="T160" s="176" t="str">
        <f t="shared" si="24"/>
        <v/>
      </c>
      <c r="U160" s="91">
        <v>8</v>
      </c>
      <c r="V160" s="92">
        <v>365</v>
      </c>
      <c r="W160" s="93">
        <v>10</v>
      </c>
      <c r="X160" s="94">
        <f t="shared" si="25"/>
        <v>5256</v>
      </c>
      <c r="Y160" s="85" t="str">
        <f t="shared" si="26"/>
        <v/>
      </c>
      <c r="Z160" s="94">
        <f t="shared" si="27"/>
        <v>147168</v>
      </c>
      <c r="AA160" s="85" t="str">
        <f t="shared" si="28"/>
        <v/>
      </c>
      <c r="AB160" s="94" t="str">
        <f t="shared" si="29"/>
        <v/>
      </c>
      <c r="AC160" s="95" t="str">
        <f t="shared" si="30"/>
        <v/>
      </c>
      <c r="AD160" s="178" t="str">
        <f t="shared" si="31"/>
        <v/>
      </c>
    </row>
    <row r="161" spans="1:30" s="110" customFormat="1" ht="24.95" customHeight="1" x14ac:dyDescent="0.15">
      <c r="A161" s="78">
        <v>157</v>
      </c>
      <c r="B161" s="134">
        <v>1</v>
      </c>
      <c r="C161" s="209" t="s">
        <v>1588</v>
      </c>
      <c r="D161" s="135">
        <v>3850</v>
      </c>
      <c r="E161" s="133" t="s">
        <v>699</v>
      </c>
      <c r="F161" s="82" t="s">
        <v>363</v>
      </c>
      <c r="G161" s="82" t="s">
        <v>709</v>
      </c>
      <c r="H161" s="84">
        <v>34</v>
      </c>
      <c r="I161" s="84">
        <v>1</v>
      </c>
      <c r="J161" s="84">
        <v>2</v>
      </c>
      <c r="K161" s="136">
        <f t="shared" si="13"/>
        <v>2</v>
      </c>
      <c r="L161" s="133" t="s">
        <v>3511</v>
      </c>
      <c r="M161" s="162"/>
      <c r="N161" s="162"/>
      <c r="O161" s="163"/>
      <c r="P161" s="164"/>
      <c r="Q161" s="165"/>
      <c r="R161" s="137">
        <f t="shared" si="23"/>
        <v>1</v>
      </c>
      <c r="S161" s="170"/>
      <c r="T161" s="176" t="str">
        <f t="shared" si="24"/>
        <v/>
      </c>
      <c r="U161" s="94">
        <v>8</v>
      </c>
      <c r="V161" s="84">
        <v>365</v>
      </c>
      <c r="W161" s="85">
        <v>10</v>
      </c>
      <c r="X161" s="94">
        <f t="shared" si="25"/>
        <v>1985</v>
      </c>
      <c r="Y161" s="85" t="str">
        <f t="shared" si="26"/>
        <v/>
      </c>
      <c r="Z161" s="94">
        <f t="shared" si="27"/>
        <v>55580</v>
      </c>
      <c r="AA161" s="85" t="str">
        <f t="shared" si="28"/>
        <v/>
      </c>
      <c r="AB161" s="94" t="str">
        <f t="shared" si="29"/>
        <v/>
      </c>
      <c r="AC161" s="95" t="str">
        <f t="shared" si="30"/>
        <v/>
      </c>
      <c r="AD161" s="178" t="str">
        <f t="shared" si="31"/>
        <v/>
      </c>
    </row>
    <row r="162" spans="1:30" s="110" customFormat="1" ht="24.95" customHeight="1" x14ac:dyDescent="0.15">
      <c r="A162" s="78">
        <v>158</v>
      </c>
      <c r="B162" s="134">
        <v>1</v>
      </c>
      <c r="C162" s="209" t="s">
        <v>1588</v>
      </c>
      <c r="D162" s="135">
        <v>3850</v>
      </c>
      <c r="E162" s="133" t="s">
        <v>1541</v>
      </c>
      <c r="F162" s="82" t="s">
        <v>825</v>
      </c>
      <c r="G162" s="82" t="s">
        <v>45</v>
      </c>
      <c r="H162" s="84" t="s">
        <v>46</v>
      </c>
      <c r="I162" s="84">
        <v>1</v>
      </c>
      <c r="J162" s="84">
        <v>1</v>
      </c>
      <c r="K162" s="136">
        <f t="shared" si="13"/>
        <v>1</v>
      </c>
      <c r="L162" s="133" t="s">
        <v>3511</v>
      </c>
      <c r="M162" s="162"/>
      <c r="N162" s="162"/>
      <c r="O162" s="163"/>
      <c r="P162" s="164"/>
      <c r="Q162" s="165"/>
      <c r="R162" s="137">
        <f t="shared" si="23"/>
        <v>1</v>
      </c>
      <c r="S162" s="170"/>
      <c r="T162" s="176" t="str">
        <f t="shared" si="24"/>
        <v/>
      </c>
      <c r="U162" s="94" t="s">
        <v>213</v>
      </c>
      <c r="V162" s="84" t="s">
        <v>213</v>
      </c>
      <c r="W162" s="85" t="s">
        <v>213</v>
      </c>
      <c r="X162" s="94" t="str">
        <f t="shared" si="25"/>
        <v>-</v>
      </c>
      <c r="Y162" s="85" t="str">
        <f t="shared" si="26"/>
        <v/>
      </c>
      <c r="Z162" s="94" t="str">
        <f t="shared" si="27"/>
        <v>-</v>
      </c>
      <c r="AA162" s="85" t="str">
        <f t="shared" si="28"/>
        <v/>
      </c>
      <c r="AB162" s="94" t="str">
        <f t="shared" si="29"/>
        <v/>
      </c>
      <c r="AC162" s="95" t="str">
        <f t="shared" si="30"/>
        <v/>
      </c>
      <c r="AD162" s="178" t="str">
        <f t="shared" si="31"/>
        <v/>
      </c>
    </row>
    <row r="163" spans="1:30" s="110" customFormat="1" ht="24.95" customHeight="1" x14ac:dyDescent="0.15">
      <c r="A163" s="78">
        <v>159</v>
      </c>
      <c r="B163" s="134">
        <v>1</v>
      </c>
      <c r="C163" s="209" t="s">
        <v>665</v>
      </c>
      <c r="D163" s="135">
        <v>2500</v>
      </c>
      <c r="E163" s="133" t="s">
        <v>1539</v>
      </c>
      <c r="F163" s="82" t="s">
        <v>1054</v>
      </c>
      <c r="G163" s="82" t="s">
        <v>69</v>
      </c>
      <c r="H163" s="84">
        <v>24</v>
      </c>
      <c r="I163" s="84">
        <v>2</v>
      </c>
      <c r="J163" s="84">
        <v>1</v>
      </c>
      <c r="K163" s="136">
        <f t="shared" si="13"/>
        <v>2</v>
      </c>
      <c r="L163" s="133" t="s">
        <v>3511</v>
      </c>
      <c r="M163" s="162"/>
      <c r="N163" s="162"/>
      <c r="O163" s="163"/>
      <c r="P163" s="164"/>
      <c r="Q163" s="165"/>
      <c r="R163" s="137">
        <f t="shared" si="23"/>
        <v>2</v>
      </c>
      <c r="S163" s="170"/>
      <c r="T163" s="176" t="str">
        <f t="shared" si="24"/>
        <v/>
      </c>
      <c r="U163" s="94">
        <v>2</v>
      </c>
      <c r="V163" s="84">
        <v>365</v>
      </c>
      <c r="W163" s="85">
        <v>10</v>
      </c>
      <c r="X163" s="94">
        <f t="shared" si="25"/>
        <v>350</v>
      </c>
      <c r="Y163" s="85" t="str">
        <f t="shared" si="26"/>
        <v/>
      </c>
      <c r="Z163" s="94">
        <f t="shared" si="27"/>
        <v>9800</v>
      </c>
      <c r="AA163" s="85" t="str">
        <f t="shared" si="28"/>
        <v/>
      </c>
      <c r="AB163" s="94" t="str">
        <f t="shared" si="29"/>
        <v/>
      </c>
      <c r="AC163" s="95" t="str">
        <f t="shared" si="30"/>
        <v/>
      </c>
      <c r="AD163" s="178" t="str">
        <f t="shared" si="31"/>
        <v/>
      </c>
    </row>
    <row r="164" spans="1:30" s="110" customFormat="1" ht="24.95" customHeight="1" x14ac:dyDescent="0.15">
      <c r="A164" s="78">
        <v>160</v>
      </c>
      <c r="B164" s="134">
        <v>1</v>
      </c>
      <c r="C164" s="209" t="s">
        <v>1509</v>
      </c>
      <c r="D164" s="135">
        <v>2700</v>
      </c>
      <c r="E164" s="133" t="s">
        <v>1532</v>
      </c>
      <c r="F164" s="82" t="s">
        <v>1547</v>
      </c>
      <c r="G164" s="82" t="s">
        <v>1548</v>
      </c>
      <c r="H164" s="84">
        <v>15</v>
      </c>
      <c r="I164" s="84">
        <v>3</v>
      </c>
      <c r="J164" s="84">
        <v>1</v>
      </c>
      <c r="K164" s="136">
        <f t="shared" si="13"/>
        <v>3</v>
      </c>
      <c r="L164" s="133" t="s">
        <v>3511</v>
      </c>
      <c r="M164" s="162"/>
      <c r="N164" s="162"/>
      <c r="O164" s="163"/>
      <c r="P164" s="164"/>
      <c r="Q164" s="165"/>
      <c r="R164" s="137">
        <f t="shared" si="23"/>
        <v>3</v>
      </c>
      <c r="S164" s="170"/>
      <c r="T164" s="176" t="str">
        <f t="shared" si="24"/>
        <v/>
      </c>
      <c r="U164" s="91">
        <v>8</v>
      </c>
      <c r="V164" s="92">
        <v>365</v>
      </c>
      <c r="W164" s="93">
        <v>10</v>
      </c>
      <c r="X164" s="94">
        <f t="shared" si="25"/>
        <v>1314</v>
      </c>
      <c r="Y164" s="85" t="str">
        <f t="shared" si="26"/>
        <v/>
      </c>
      <c r="Z164" s="94">
        <f t="shared" si="27"/>
        <v>36792</v>
      </c>
      <c r="AA164" s="85" t="str">
        <f t="shared" si="28"/>
        <v/>
      </c>
      <c r="AB164" s="94" t="str">
        <f t="shared" si="29"/>
        <v/>
      </c>
      <c r="AC164" s="95" t="str">
        <f t="shared" si="30"/>
        <v/>
      </c>
      <c r="AD164" s="178" t="str">
        <f t="shared" si="31"/>
        <v/>
      </c>
    </row>
    <row r="165" spans="1:30" s="110" customFormat="1" ht="24.95" customHeight="1" x14ac:dyDescent="0.15">
      <c r="A165" s="78">
        <v>161</v>
      </c>
      <c r="B165" s="134">
        <v>2</v>
      </c>
      <c r="C165" s="209" t="s">
        <v>855</v>
      </c>
      <c r="D165" s="135">
        <v>2400</v>
      </c>
      <c r="E165" s="133" t="s">
        <v>1049</v>
      </c>
      <c r="F165" s="82" t="s">
        <v>711</v>
      </c>
      <c r="G165" s="82" t="s">
        <v>1008</v>
      </c>
      <c r="H165" s="84">
        <v>34</v>
      </c>
      <c r="I165" s="84">
        <v>2</v>
      </c>
      <c r="J165" s="84">
        <v>1</v>
      </c>
      <c r="K165" s="136">
        <f t="shared" si="13"/>
        <v>2</v>
      </c>
      <c r="L165" s="133" t="s">
        <v>3511</v>
      </c>
      <c r="M165" s="162"/>
      <c r="N165" s="162"/>
      <c r="O165" s="163"/>
      <c r="P165" s="164"/>
      <c r="Q165" s="165"/>
      <c r="R165" s="137">
        <f t="shared" si="23"/>
        <v>2</v>
      </c>
      <c r="S165" s="170"/>
      <c r="T165" s="176" t="str">
        <f t="shared" si="24"/>
        <v/>
      </c>
      <c r="U165" s="94">
        <v>2</v>
      </c>
      <c r="V165" s="84">
        <v>365</v>
      </c>
      <c r="W165" s="85">
        <v>10</v>
      </c>
      <c r="X165" s="94">
        <f t="shared" si="25"/>
        <v>496</v>
      </c>
      <c r="Y165" s="85" t="str">
        <f t="shared" si="26"/>
        <v/>
      </c>
      <c r="Z165" s="94">
        <f t="shared" si="27"/>
        <v>13888</v>
      </c>
      <c r="AA165" s="85" t="str">
        <f t="shared" si="28"/>
        <v/>
      </c>
      <c r="AB165" s="94" t="str">
        <f t="shared" si="29"/>
        <v/>
      </c>
      <c r="AC165" s="95" t="str">
        <f t="shared" si="30"/>
        <v/>
      </c>
      <c r="AD165" s="178" t="str">
        <f t="shared" si="31"/>
        <v/>
      </c>
    </row>
    <row r="166" spans="1:30" s="110" customFormat="1" ht="24.95" customHeight="1" x14ac:dyDescent="0.15">
      <c r="A166" s="78">
        <v>162</v>
      </c>
      <c r="B166" s="134">
        <v>2</v>
      </c>
      <c r="C166" s="209" t="s">
        <v>855</v>
      </c>
      <c r="D166" s="135">
        <v>2400</v>
      </c>
      <c r="E166" s="133" t="s">
        <v>1615</v>
      </c>
      <c r="F166" s="82" t="s">
        <v>1553</v>
      </c>
      <c r="G166" s="82" t="s">
        <v>75</v>
      </c>
      <c r="H166" s="84">
        <v>34</v>
      </c>
      <c r="I166" s="84">
        <v>2</v>
      </c>
      <c r="J166" s="84">
        <v>1</v>
      </c>
      <c r="K166" s="136">
        <f t="shared" si="13"/>
        <v>2</v>
      </c>
      <c r="L166" s="133" t="s">
        <v>3511</v>
      </c>
      <c r="M166" s="162"/>
      <c r="N166" s="162"/>
      <c r="O166" s="163"/>
      <c r="P166" s="164"/>
      <c r="Q166" s="165"/>
      <c r="R166" s="137">
        <f t="shared" si="23"/>
        <v>2</v>
      </c>
      <c r="S166" s="170"/>
      <c r="T166" s="176" t="str">
        <f t="shared" si="24"/>
        <v/>
      </c>
      <c r="U166" s="91">
        <v>2</v>
      </c>
      <c r="V166" s="92">
        <v>365</v>
      </c>
      <c r="W166" s="93">
        <v>10</v>
      </c>
      <c r="X166" s="94">
        <f t="shared" si="25"/>
        <v>496</v>
      </c>
      <c r="Y166" s="85" t="str">
        <f t="shared" si="26"/>
        <v/>
      </c>
      <c r="Z166" s="94">
        <f t="shared" si="27"/>
        <v>13888</v>
      </c>
      <c r="AA166" s="85" t="str">
        <f t="shared" si="28"/>
        <v/>
      </c>
      <c r="AB166" s="94" t="str">
        <f t="shared" si="29"/>
        <v/>
      </c>
      <c r="AC166" s="95" t="str">
        <f t="shared" si="30"/>
        <v/>
      </c>
      <c r="AD166" s="178" t="str">
        <f t="shared" si="31"/>
        <v/>
      </c>
    </row>
    <row r="167" spans="1:30" s="110" customFormat="1" ht="24.95" customHeight="1" x14ac:dyDescent="0.15">
      <c r="A167" s="78">
        <v>163</v>
      </c>
      <c r="B167" s="134">
        <v>2</v>
      </c>
      <c r="C167" s="209" t="s">
        <v>595</v>
      </c>
      <c r="D167" s="135">
        <v>2500</v>
      </c>
      <c r="E167" s="133" t="s">
        <v>1235</v>
      </c>
      <c r="F167" s="82" t="s">
        <v>1620</v>
      </c>
      <c r="G167" s="82" t="s">
        <v>75</v>
      </c>
      <c r="H167" s="84">
        <v>54</v>
      </c>
      <c r="I167" s="84">
        <v>25</v>
      </c>
      <c r="J167" s="84">
        <v>1</v>
      </c>
      <c r="K167" s="136">
        <f t="shared" si="13"/>
        <v>25</v>
      </c>
      <c r="L167" s="133" t="s">
        <v>3511</v>
      </c>
      <c r="M167" s="162"/>
      <c r="N167" s="162"/>
      <c r="O167" s="163"/>
      <c r="P167" s="164"/>
      <c r="Q167" s="165"/>
      <c r="R167" s="137">
        <f t="shared" si="23"/>
        <v>25</v>
      </c>
      <c r="S167" s="170"/>
      <c r="T167" s="176" t="str">
        <f t="shared" si="24"/>
        <v/>
      </c>
      <c r="U167" s="94">
        <v>8</v>
      </c>
      <c r="V167" s="84">
        <v>365</v>
      </c>
      <c r="W167" s="85">
        <v>10</v>
      </c>
      <c r="X167" s="94">
        <f t="shared" si="25"/>
        <v>39420</v>
      </c>
      <c r="Y167" s="85" t="str">
        <f t="shared" si="26"/>
        <v/>
      </c>
      <c r="Z167" s="94">
        <f t="shared" si="27"/>
        <v>1103760</v>
      </c>
      <c r="AA167" s="85" t="str">
        <f t="shared" si="28"/>
        <v/>
      </c>
      <c r="AB167" s="94" t="str">
        <f t="shared" si="29"/>
        <v/>
      </c>
      <c r="AC167" s="95" t="str">
        <f t="shared" si="30"/>
        <v/>
      </c>
      <c r="AD167" s="178" t="str">
        <f t="shared" si="31"/>
        <v/>
      </c>
    </row>
    <row r="168" spans="1:30" s="110" customFormat="1" ht="24.95" customHeight="1" x14ac:dyDescent="0.15">
      <c r="A168" s="78">
        <v>164</v>
      </c>
      <c r="B168" s="134">
        <v>2</v>
      </c>
      <c r="C168" s="209" t="s">
        <v>595</v>
      </c>
      <c r="D168" s="135">
        <v>2500</v>
      </c>
      <c r="E168" s="133" t="s">
        <v>1616</v>
      </c>
      <c r="F168" s="82" t="s">
        <v>795</v>
      </c>
      <c r="G168" s="82" t="s">
        <v>796</v>
      </c>
      <c r="H168" s="84">
        <v>5</v>
      </c>
      <c r="I168" s="84">
        <v>25</v>
      </c>
      <c r="J168" s="84">
        <v>1</v>
      </c>
      <c r="K168" s="136">
        <f t="shared" si="13"/>
        <v>25</v>
      </c>
      <c r="L168" s="133" t="s">
        <v>3511</v>
      </c>
      <c r="M168" s="162"/>
      <c r="N168" s="162"/>
      <c r="O168" s="163"/>
      <c r="P168" s="164"/>
      <c r="Q168" s="165"/>
      <c r="R168" s="137">
        <f t="shared" si="23"/>
        <v>25</v>
      </c>
      <c r="S168" s="170"/>
      <c r="T168" s="176" t="str">
        <f t="shared" si="24"/>
        <v/>
      </c>
      <c r="U168" s="91">
        <v>8</v>
      </c>
      <c r="V168" s="92">
        <v>365</v>
      </c>
      <c r="W168" s="93">
        <v>10</v>
      </c>
      <c r="X168" s="94">
        <f t="shared" si="25"/>
        <v>3650</v>
      </c>
      <c r="Y168" s="85" t="str">
        <f t="shared" si="26"/>
        <v/>
      </c>
      <c r="Z168" s="94">
        <f t="shared" si="27"/>
        <v>102200</v>
      </c>
      <c r="AA168" s="85" t="str">
        <f t="shared" si="28"/>
        <v/>
      </c>
      <c r="AB168" s="94" t="str">
        <f t="shared" si="29"/>
        <v/>
      </c>
      <c r="AC168" s="95" t="str">
        <f t="shared" si="30"/>
        <v/>
      </c>
      <c r="AD168" s="178" t="str">
        <f t="shared" si="31"/>
        <v/>
      </c>
    </row>
    <row r="169" spans="1:30" s="110" customFormat="1" ht="24.95" customHeight="1" x14ac:dyDescent="0.15">
      <c r="A169" s="78">
        <v>165</v>
      </c>
      <c r="B169" s="134">
        <v>2</v>
      </c>
      <c r="C169" s="209" t="s">
        <v>595</v>
      </c>
      <c r="D169" s="135">
        <v>2500</v>
      </c>
      <c r="E169" s="133" t="s">
        <v>1541</v>
      </c>
      <c r="F169" s="82" t="s">
        <v>825</v>
      </c>
      <c r="G169" s="82" t="s">
        <v>45</v>
      </c>
      <c r="H169" s="84" t="s">
        <v>46</v>
      </c>
      <c r="I169" s="84">
        <v>25</v>
      </c>
      <c r="J169" s="84">
        <v>1</v>
      </c>
      <c r="K169" s="136">
        <f t="shared" si="13"/>
        <v>25</v>
      </c>
      <c r="L169" s="133" t="s">
        <v>3511</v>
      </c>
      <c r="M169" s="162"/>
      <c r="N169" s="162"/>
      <c r="O169" s="163"/>
      <c r="P169" s="164"/>
      <c r="Q169" s="165"/>
      <c r="R169" s="137">
        <f t="shared" si="23"/>
        <v>25</v>
      </c>
      <c r="S169" s="170"/>
      <c r="T169" s="176" t="str">
        <f t="shared" si="24"/>
        <v/>
      </c>
      <c r="U169" s="94" t="s">
        <v>213</v>
      </c>
      <c r="V169" s="84" t="s">
        <v>213</v>
      </c>
      <c r="W169" s="85" t="s">
        <v>213</v>
      </c>
      <c r="X169" s="94" t="str">
        <f t="shared" si="25"/>
        <v>-</v>
      </c>
      <c r="Y169" s="85" t="str">
        <f t="shared" si="26"/>
        <v/>
      </c>
      <c r="Z169" s="94" t="str">
        <f t="shared" si="27"/>
        <v>-</v>
      </c>
      <c r="AA169" s="85" t="str">
        <f t="shared" si="28"/>
        <v/>
      </c>
      <c r="AB169" s="94" t="str">
        <f t="shared" si="29"/>
        <v/>
      </c>
      <c r="AC169" s="95" t="str">
        <f t="shared" si="30"/>
        <v/>
      </c>
      <c r="AD169" s="178" t="str">
        <f t="shared" si="31"/>
        <v/>
      </c>
    </row>
    <row r="170" spans="1:30" s="110" customFormat="1" ht="24.95" customHeight="1" x14ac:dyDescent="0.15">
      <c r="A170" s="78">
        <v>166</v>
      </c>
      <c r="B170" s="134">
        <v>2</v>
      </c>
      <c r="C170" s="209" t="s">
        <v>547</v>
      </c>
      <c r="D170" s="135">
        <v>2400</v>
      </c>
      <c r="E170" s="133" t="s">
        <v>1617</v>
      </c>
      <c r="F170" s="82" t="s">
        <v>424</v>
      </c>
      <c r="G170" s="82" t="s">
        <v>75</v>
      </c>
      <c r="H170" s="84">
        <v>72</v>
      </c>
      <c r="I170" s="84">
        <v>4</v>
      </c>
      <c r="J170" s="84">
        <v>1</v>
      </c>
      <c r="K170" s="136">
        <f t="shared" si="13"/>
        <v>4</v>
      </c>
      <c r="L170" s="133" t="s">
        <v>3511</v>
      </c>
      <c r="M170" s="162"/>
      <c r="N170" s="162"/>
      <c r="O170" s="163"/>
      <c r="P170" s="164"/>
      <c r="Q170" s="165"/>
      <c r="R170" s="137">
        <f t="shared" si="23"/>
        <v>4</v>
      </c>
      <c r="S170" s="170"/>
      <c r="T170" s="176" t="str">
        <f t="shared" si="24"/>
        <v/>
      </c>
      <c r="U170" s="91">
        <v>8</v>
      </c>
      <c r="V170" s="92">
        <v>365</v>
      </c>
      <c r="W170" s="93">
        <v>10</v>
      </c>
      <c r="X170" s="94">
        <f t="shared" si="25"/>
        <v>8409</v>
      </c>
      <c r="Y170" s="85" t="str">
        <f t="shared" si="26"/>
        <v/>
      </c>
      <c r="Z170" s="94">
        <f t="shared" si="27"/>
        <v>235452</v>
      </c>
      <c r="AA170" s="85" t="str">
        <f t="shared" si="28"/>
        <v/>
      </c>
      <c r="AB170" s="94" t="str">
        <f t="shared" si="29"/>
        <v/>
      </c>
      <c r="AC170" s="95" t="str">
        <f t="shared" si="30"/>
        <v/>
      </c>
      <c r="AD170" s="178" t="str">
        <f t="shared" si="31"/>
        <v/>
      </c>
    </row>
    <row r="171" spans="1:30" s="110" customFormat="1" ht="24.95" customHeight="1" x14ac:dyDescent="0.15">
      <c r="A171" s="78">
        <v>167</v>
      </c>
      <c r="B171" s="134">
        <v>2</v>
      </c>
      <c r="C171" s="209" t="s">
        <v>665</v>
      </c>
      <c r="D171" s="135">
        <v>2500</v>
      </c>
      <c r="E171" s="133" t="s">
        <v>1049</v>
      </c>
      <c r="F171" s="82" t="s">
        <v>711</v>
      </c>
      <c r="G171" s="82" t="s">
        <v>1008</v>
      </c>
      <c r="H171" s="84">
        <v>34</v>
      </c>
      <c r="I171" s="84">
        <v>1</v>
      </c>
      <c r="J171" s="84">
        <v>1</v>
      </c>
      <c r="K171" s="136">
        <f t="shared" si="13"/>
        <v>1</v>
      </c>
      <c r="L171" s="133" t="s">
        <v>3511</v>
      </c>
      <c r="M171" s="162"/>
      <c r="N171" s="162"/>
      <c r="O171" s="163"/>
      <c r="P171" s="164"/>
      <c r="Q171" s="165"/>
      <c r="R171" s="137">
        <f t="shared" si="23"/>
        <v>1</v>
      </c>
      <c r="S171" s="170"/>
      <c r="T171" s="176" t="str">
        <f t="shared" si="24"/>
        <v/>
      </c>
      <c r="U171" s="94">
        <v>2</v>
      </c>
      <c r="V171" s="84">
        <v>365</v>
      </c>
      <c r="W171" s="85">
        <v>10</v>
      </c>
      <c r="X171" s="94">
        <f t="shared" si="25"/>
        <v>248</v>
      </c>
      <c r="Y171" s="85" t="str">
        <f t="shared" si="26"/>
        <v/>
      </c>
      <c r="Z171" s="94">
        <f t="shared" si="27"/>
        <v>6944</v>
      </c>
      <c r="AA171" s="85" t="str">
        <f t="shared" si="28"/>
        <v/>
      </c>
      <c r="AB171" s="94" t="str">
        <f t="shared" si="29"/>
        <v/>
      </c>
      <c r="AC171" s="95" t="str">
        <f t="shared" si="30"/>
        <v/>
      </c>
      <c r="AD171" s="178" t="str">
        <f t="shared" si="31"/>
        <v/>
      </c>
    </row>
    <row r="172" spans="1:30" s="110" customFormat="1" ht="24.95" customHeight="1" x14ac:dyDescent="0.15">
      <c r="A172" s="78">
        <v>168</v>
      </c>
      <c r="B172" s="134">
        <v>2</v>
      </c>
      <c r="C172" s="209" t="s">
        <v>665</v>
      </c>
      <c r="D172" s="135">
        <v>2500</v>
      </c>
      <c r="E172" s="133" t="s">
        <v>1538</v>
      </c>
      <c r="F172" s="82" t="s">
        <v>1552</v>
      </c>
      <c r="G172" s="82" t="s">
        <v>69</v>
      </c>
      <c r="H172" s="84">
        <v>16</v>
      </c>
      <c r="I172" s="84">
        <v>1</v>
      </c>
      <c r="J172" s="84">
        <v>1</v>
      </c>
      <c r="K172" s="136">
        <f t="shared" si="13"/>
        <v>1</v>
      </c>
      <c r="L172" s="133" t="s">
        <v>3511</v>
      </c>
      <c r="M172" s="162"/>
      <c r="N172" s="162"/>
      <c r="O172" s="163"/>
      <c r="P172" s="164"/>
      <c r="Q172" s="165"/>
      <c r="R172" s="137">
        <f t="shared" si="23"/>
        <v>1</v>
      </c>
      <c r="S172" s="170"/>
      <c r="T172" s="176" t="str">
        <f t="shared" si="24"/>
        <v/>
      </c>
      <c r="U172" s="91">
        <v>2</v>
      </c>
      <c r="V172" s="92">
        <v>365</v>
      </c>
      <c r="W172" s="93">
        <v>10</v>
      </c>
      <c r="X172" s="94">
        <f t="shared" si="25"/>
        <v>116</v>
      </c>
      <c r="Y172" s="85" t="str">
        <f t="shared" si="26"/>
        <v/>
      </c>
      <c r="Z172" s="94">
        <f t="shared" si="27"/>
        <v>3248</v>
      </c>
      <c r="AA172" s="85" t="str">
        <f t="shared" si="28"/>
        <v/>
      </c>
      <c r="AB172" s="94" t="str">
        <f t="shared" si="29"/>
        <v/>
      </c>
      <c r="AC172" s="95" t="str">
        <f t="shared" si="30"/>
        <v/>
      </c>
      <c r="AD172" s="178" t="str">
        <f t="shared" si="31"/>
        <v/>
      </c>
    </row>
    <row r="173" spans="1:30" s="110" customFormat="1" ht="24.95" customHeight="1" x14ac:dyDescent="0.15">
      <c r="A173" s="78">
        <v>169</v>
      </c>
      <c r="B173" s="134">
        <v>2</v>
      </c>
      <c r="C173" s="209" t="s">
        <v>665</v>
      </c>
      <c r="D173" s="135">
        <v>2500</v>
      </c>
      <c r="E173" s="133" t="s">
        <v>1540</v>
      </c>
      <c r="F173" s="82" t="s">
        <v>1055</v>
      </c>
      <c r="G173" s="82" t="s">
        <v>75</v>
      </c>
      <c r="H173" s="84">
        <v>18</v>
      </c>
      <c r="I173" s="84">
        <v>1</v>
      </c>
      <c r="J173" s="84">
        <v>1</v>
      </c>
      <c r="K173" s="136">
        <f t="shared" si="13"/>
        <v>1</v>
      </c>
      <c r="L173" s="133" t="s">
        <v>3511</v>
      </c>
      <c r="M173" s="162"/>
      <c r="N173" s="162"/>
      <c r="O173" s="163"/>
      <c r="P173" s="164"/>
      <c r="Q173" s="165"/>
      <c r="R173" s="137">
        <f t="shared" si="23"/>
        <v>1</v>
      </c>
      <c r="S173" s="170"/>
      <c r="T173" s="176" t="str">
        <f t="shared" si="24"/>
        <v/>
      </c>
      <c r="U173" s="94">
        <v>2</v>
      </c>
      <c r="V173" s="84">
        <v>365</v>
      </c>
      <c r="W173" s="85">
        <v>10</v>
      </c>
      <c r="X173" s="94">
        <f t="shared" si="25"/>
        <v>131</v>
      </c>
      <c r="Y173" s="85" t="str">
        <f t="shared" si="26"/>
        <v/>
      </c>
      <c r="Z173" s="94">
        <f t="shared" si="27"/>
        <v>3668</v>
      </c>
      <c r="AA173" s="85" t="str">
        <f t="shared" si="28"/>
        <v/>
      </c>
      <c r="AB173" s="94" t="str">
        <f t="shared" si="29"/>
        <v/>
      </c>
      <c r="AC173" s="95" t="str">
        <f t="shared" si="30"/>
        <v/>
      </c>
      <c r="AD173" s="178" t="str">
        <f t="shared" si="31"/>
        <v/>
      </c>
    </row>
    <row r="174" spans="1:30" s="110" customFormat="1" ht="24.95" customHeight="1" x14ac:dyDescent="0.15">
      <c r="A174" s="78">
        <v>170</v>
      </c>
      <c r="B174" s="134">
        <v>2</v>
      </c>
      <c r="C174" s="209" t="s">
        <v>1589</v>
      </c>
      <c r="D174" s="135">
        <v>2400</v>
      </c>
      <c r="E174" s="133" t="s">
        <v>1618</v>
      </c>
      <c r="F174" s="82" t="s">
        <v>363</v>
      </c>
      <c r="G174" s="82" t="s">
        <v>1621</v>
      </c>
      <c r="H174" s="84">
        <v>34</v>
      </c>
      <c r="I174" s="84">
        <v>2</v>
      </c>
      <c r="J174" s="84">
        <v>2</v>
      </c>
      <c r="K174" s="136">
        <f t="shared" si="13"/>
        <v>4</v>
      </c>
      <c r="L174" s="133" t="s">
        <v>3511</v>
      </c>
      <c r="M174" s="162"/>
      <c r="N174" s="162"/>
      <c r="O174" s="163"/>
      <c r="P174" s="164"/>
      <c r="Q174" s="165"/>
      <c r="R174" s="137">
        <f t="shared" si="23"/>
        <v>2</v>
      </c>
      <c r="S174" s="170"/>
      <c r="T174" s="176" t="str">
        <f t="shared" si="24"/>
        <v/>
      </c>
      <c r="U174" s="91">
        <v>8</v>
      </c>
      <c r="V174" s="92">
        <v>365</v>
      </c>
      <c r="W174" s="93">
        <v>10</v>
      </c>
      <c r="X174" s="94">
        <f t="shared" si="25"/>
        <v>3971</v>
      </c>
      <c r="Y174" s="85" t="str">
        <f t="shared" si="26"/>
        <v/>
      </c>
      <c r="Z174" s="94">
        <f t="shared" si="27"/>
        <v>111188</v>
      </c>
      <c r="AA174" s="85" t="str">
        <f t="shared" si="28"/>
        <v/>
      </c>
      <c r="AB174" s="94" t="str">
        <f t="shared" si="29"/>
        <v/>
      </c>
      <c r="AC174" s="95" t="str">
        <f t="shared" si="30"/>
        <v/>
      </c>
      <c r="AD174" s="178" t="str">
        <f t="shared" si="31"/>
        <v/>
      </c>
    </row>
    <row r="175" spans="1:30" s="110" customFormat="1" ht="24.95" customHeight="1" x14ac:dyDescent="0.15">
      <c r="A175" s="78">
        <v>171</v>
      </c>
      <c r="B175" s="134">
        <v>2</v>
      </c>
      <c r="C175" s="209" t="s">
        <v>612</v>
      </c>
      <c r="D175" s="135">
        <v>2400</v>
      </c>
      <c r="E175" s="133" t="s">
        <v>1618</v>
      </c>
      <c r="F175" s="82" t="s">
        <v>363</v>
      </c>
      <c r="G175" s="82" t="s">
        <v>1621</v>
      </c>
      <c r="H175" s="84">
        <v>34</v>
      </c>
      <c r="I175" s="84">
        <v>1</v>
      </c>
      <c r="J175" s="84">
        <v>2</v>
      </c>
      <c r="K175" s="136">
        <f t="shared" si="13"/>
        <v>2</v>
      </c>
      <c r="L175" s="133" t="s">
        <v>3511</v>
      </c>
      <c r="M175" s="162"/>
      <c r="N175" s="162"/>
      <c r="O175" s="163"/>
      <c r="P175" s="164"/>
      <c r="Q175" s="165"/>
      <c r="R175" s="137">
        <f t="shared" si="23"/>
        <v>1</v>
      </c>
      <c r="S175" s="170"/>
      <c r="T175" s="176" t="str">
        <f t="shared" si="24"/>
        <v/>
      </c>
      <c r="U175" s="94">
        <v>8</v>
      </c>
      <c r="V175" s="84">
        <v>365</v>
      </c>
      <c r="W175" s="85">
        <v>10</v>
      </c>
      <c r="X175" s="94">
        <f t="shared" si="25"/>
        <v>1985</v>
      </c>
      <c r="Y175" s="85" t="str">
        <f t="shared" si="26"/>
        <v/>
      </c>
      <c r="Z175" s="94">
        <f t="shared" si="27"/>
        <v>55580</v>
      </c>
      <c r="AA175" s="85" t="str">
        <f t="shared" si="28"/>
        <v/>
      </c>
      <c r="AB175" s="94" t="str">
        <f t="shared" si="29"/>
        <v/>
      </c>
      <c r="AC175" s="95" t="str">
        <f t="shared" si="30"/>
        <v/>
      </c>
      <c r="AD175" s="178" t="str">
        <f t="shared" si="31"/>
        <v/>
      </c>
    </row>
    <row r="176" spans="1:30" s="110" customFormat="1" ht="24.95" customHeight="1" x14ac:dyDescent="0.15">
      <c r="A176" s="78">
        <v>172</v>
      </c>
      <c r="B176" s="134">
        <v>2</v>
      </c>
      <c r="C176" s="209" t="s">
        <v>1590</v>
      </c>
      <c r="D176" s="135">
        <v>2400</v>
      </c>
      <c r="E176" s="133" t="s">
        <v>1545</v>
      </c>
      <c r="F176" s="82" t="s">
        <v>1554</v>
      </c>
      <c r="G176" s="82" t="s">
        <v>792</v>
      </c>
      <c r="H176" s="84">
        <v>85</v>
      </c>
      <c r="I176" s="84">
        <v>1</v>
      </c>
      <c r="J176" s="84">
        <v>1</v>
      </c>
      <c r="K176" s="136">
        <f t="shared" si="13"/>
        <v>1</v>
      </c>
      <c r="L176" s="133" t="s">
        <v>3511</v>
      </c>
      <c r="M176" s="162"/>
      <c r="N176" s="162"/>
      <c r="O176" s="163"/>
      <c r="P176" s="164"/>
      <c r="Q176" s="165"/>
      <c r="R176" s="137">
        <f t="shared" si="23"/>
        <v>1</v>
      </c>
      <c r="S176" s="170"/>
      <c r="T176" s="176" t="str">
        <f t="shared" si="24"/>
        <v/>
      </c>
      <c r="U176" s="91">
        <v>8</v>
      </c>
      <c r="V176" s="92">
        <v>365</v>
      </c>
      <c r="W176" s="93">
        <v>10</v>
      </c>
      <c r="X176" s="94">
        <f t="shared" si="25"/>
        <v>2482</v>
      </c>
      <c r="Y176" s="85" t="str">
        <f t="shared" si="26"/>
        <v/>
      </c>
      <c r="Z176" s="94">
        <f t="shared" si="27"/>
        <v>69496</v>
      </c>
      <c r="AA176" s="85" t="str">
        <f t="shared" si="28"/>
        <v/>
      </c>
      <c r="AB176" s="94" t="str">
        <f t="shared" si="29"/>
        <v/>
      </c>
      <c r="AC176" s="95" t="str">
        <f t="shared" si="30"/>
        <v/>
      </c>
      <c r="AD176" s="178" t="str">
        <f t="shared" si="31"/>
        <v/>
      </c>
    </row>
    <row r="177" spans="1:30" s="110" customFormat="1" ht="24.95" customHeight="1" x14ac:dyDescent="0.15">
      <c r="A177" s="78">
        <v>173</v>
      </c>
      <c r="B177" s="134">
        <v>2</v>
      </c>
      <c r="C177" s="209" t="s">
        <v>1590</v>
      </c>
      <c r="D177" s="135">
        <v>2400</v>
      </c>
      <c r="E177" s="133" t="s">
        <v>1539</v>
      </c>
      <c r="F177" s="82" t="s">
        <v>1054</v>
      </c>
      <c r="G177" s="82" t="s">
        <v>69</v>
      </c>
      <c r="H177" s="84">
        <v>24</v>
      </c>
      <c r="I177" s="84">
        <v>2</v>
      </c>
      <c r="J177" s="84">
        <v>1</v>
      </c>
      <c r="K177" s="136">
        <f t="shared" si="13"/>
        <v>2</v>
      </c>
      <c r="L177" s="133" t="s">
        <v>3511</v>
      </c>
      <c r="M177" s="162"/>
      <c r="N177" s="162"/>
      <c r="O177" s="163"/>
      <c r="P177" s="164"/>
      <c r="Q177" s="165"/>
      <c r="R177" s="137">
        <f t="shared" si="23"/>
        <v>2</v>
      </c>
      <c r="S177" s="170"/>
      <c r="T177" s="176" t="str">
        <f t="shared" si="24"/>
        <v/>
      </c>
      <c r="U177" s="94">
        <v>8</v>
      </c>
      <c r="V177" s="84">
        <v>365</v>
      </c>
      <c r="W177" s="85">
        <v>10</v>
      </c>
      <c r="X177" s="94">
        <f t="shared" si="25"/>
        <v>1401</v>
      </c>
      <c r="Y177" s="85" t="str">
        <f t="shared" si="26"/>
        <v/>
      </c>
      <c r="Z177" s="94">
        <f t="shared" si="27"/>
        <v>39228</v>
      </c>
      <c r="AA177" s="85" t="str">
        <f t="shared" si="28"/>
        <v/>
      </c>
      <c r="AB177" s="94" t="str">
        <f t="shared" si="29"/>
        <v/>
      </c>
      <c r="AC177" s="95" t="str">
        <f t="shared" si="30"/>
        <v/>
      </c>
      <c r="AD177" s="178" t="str">
        <f t="shared" si="31"/>
        <v/>
      </c>
    </row>
    <row r="178" spans="1:30" s="110" customFormat="1" ht="24.95" customHeight="1" x14ac:dyDescent="0.15">
      <c r="A178" s="78">
        <v>174</v>
      </c>
      <c r="B178" s="134">
        <v>2</v>
      </c>
      <c r="C178" s="209" t="s">
        <v>1590</v>
      </c>
      <c r="D178" s="135">
        <v>2400</v>
      </c>
      <c r="E178" s="133" t="s">
        <v>1541</v>
      </c>
      <c r="F178" s="82" t="s">
        <v>825</v>
      </c>
      <c r="G178" s="82" t="s">
        <v>45</v>
      </c>
      <c r="H178" s="84" t="s">
        <v>46</v>
      </c>
      <c r="I178" s="84">
        <v>1</v>
      </c>
      <c r="J178" s="84">
        <v>1</v>
      </c>
      <c r="K178" s="136">
        <f t="shared" si="13"/>
        <v>1</v>
      </c>
      <c r="L178" s="133" t="s">
        <v>3511</v>
      </c>
      <c r="M178" s="162"/>
      <c r="N178" s="162"/>
      <c r="O178" s="163"/>
      <c r="P178" s="164"/>
      <c r="Q178" s="165"/>
      <c r="R178" s="137">
        <f t="shared" si="23"/>
        <v>1</v>
      </c>
      <c r="S178" s="170"/>
      <c r="T178" s="176" t="str">
        <f t="shared" si="24"/>
        <v/>
      </c>
      <c r="U178" s="94" t="s">
        <v>213</v>
      </c>
      <c r="V178" s="84" t="s">
        <v>213</v>
      </c>
      <c r="W178" s="85" t="s">
        <v>213</v>
      </c>
      <c r="X178" s="94" t="str">
        <f t="shared" si="25"/>
        <v>-</v>
      </c>
      <c r="Y178" s="85" t="str">
        <f t="shared" si="26"/>
        <v/>
      </c>
      <c r="Z178" s="94" t="str">
        <f t="shared" si="27"/>
        <v>-</v>
      </c>
      <c r="AA178" s="85" t="str">
        <f t="shared" si="28"/>
        <v/>
      </c>
      <c r="AB178" s="94" t="str">
        <f t="shared" si="29"/>
        <v/>
      </c>
      <c r="AC178" s="95" t="str">
        <f t="shared" si="30"/>
        <v/>
      </c>
      <c r="AD178" s="178" t="str">
        <f t="shared" si="31"/>
        <v/>
      </c>
    </row>
    <row r="179" spans="1:30" s="110" customFormat="1" ht="24.95" customHeight="1" x14ac:dyDescent="0.15">
      <c r="A179" s="78">
        <v>175</v>
      </c>
      <c r="B179" s="134">
        <v>2</v>
      </c>
      <c r="C179" s="209" t="s">
        <v>1591</v>
      </c>
      <c r="D179" s="135">
        <v>2400</v>
      </c>
      <c r="E179" s="133" t="s">
        <v>1049</v>
      </c>
      <c r="F179" s="82" t="s">
        <v>711</v>
      </c>
      <c r="G179" s="82" t="s">
        <v>1008</v>
      </c>
      <c r="H179" s="84">
        <v>34</v>
      </c>
      <c r="I179" s="84">
        <v>1</v>
      </c>
      <c r="J179" s="84">
        <v>1</v>
      </c>
      <c r="K179" s="136">
        <f t="shared" si="13"/>
        <v>1</v>
      </c>
      <c r="L179" s="133" t="s">
        <v>3511</v>
      </c>
      <c r="M179" s="162"/>
      <c r="N179" s="162"/>
      <c r="O179" s="163"/>
      <c r="P179" s="164"/>
      <c r="Q179" s="165"/>
      <c r="R179" s="137">
        <f t="shared" si="23"/>
        <v>1</v>
      </c>
      <c r="S179" s="170"/>
      <c r="T179" s="176" t="str">
        <f t="shared" si="24"/>
        <v/>
      </c>
      <c r="U179" s="94">
        <v>2</v>
      </c>
      <c r="V179" s="84">
        <v>365</v>
      </c>
      <c r="W179" s="85">
        <v>10</v>
      </c>
      <c r="X179" s="94">
        <f t="shared" si="25"/>
        <v>248</v>
      </c>
      <c r="Y179" s="85" t="str">
        <f t="shared" si="26"/>
        <v/>
      </c>
      <c r="Z179" s="94">
        <f t="shared" si="27"/>
        <v>6944</v>
      </c>
      <c r="AA179" s="85" t="str">
        <f t="shared" si="28"/>
        <v/>
      </c>
      <c r="AB179" s="94" t="str">
        <f t="shared" si="29"/>
        <v/>
      </c>
      <c r="AC179" s="95" t="str">
        <f t="shared" si="30"/>
        <v/>
      </c>
      <c r="AD179" s="178" t="str">
        <f t="shared" si="31"/>
        <v/>
      </c>
    </row>
    <row r="180" spans="1:30" s="110" customFormat="1" ht="24.95" customHeight="1" x14ac:dyDescent="0.15">
      <c r="A180" s="78">
        <v>176</v>
      </c>
      <c r="B180" s="134">
        <v>2</v>
      </c>
      <c r="C180" s="209" t="s">
        <v>1591</v>
      </c>
      <c r="D180" s="135">
        <v>2400</v>
      </c>
      <c r="E180" s="133" t="s">
        <v>1538</v>
      </c>
      <c r="F180" s="82" t="s">
        <v>1552</v>
      </c>
      <c r="G180" s="82" t="s">
        <v>69</v>
      </c>
      <c r="H180" s="84">
        <v>16</v>
      </c>
      <c r="I180" s="84">
        <v>1</v>
      </c>
      <c r="J180" s="84">
        <v>1</v>
      </c>
      <c r="K180" s="136">
        <f t="shared" si="13"/>
        <v>1</v>
      </c>
      <c r="L180" s="133" t="s">
        <v>3511</v>
      </c>
      <c r="M180" s="162"/>
      <c r="N180" s="162"/>
      <c r="O180" s="163"/>
      <c r="P180" s="164"/>
      <c r="Q180" s="165"/>
      <c r="R180" s="137">
        <f t="shared" si="23"/>
        <v>1</v>
      </c>
      <c r="S180" s="170"/>
      <c r="T180" s="176" t="str">
        <f t="shared" si="24"/>
        <v/>
      </c>
      <c r="U180" s="91">
        <v>2</v>
      </c>
      <c r="V180" s="92">
        <v>365</v>
      </c>
      <c r="W180" s="93">
        <v>10</v>
      </c>
      <c r="X180" s="94">
        <f t="shared" si="25"/>
        <v>116</v>
      </c>
      <c r="Y180" s="85" t="str">
        <f t="shared" si="26"/>
        <v/>
      </c>
      <c r="Z180" s="94">
        <f t="shared" si="27"/>
        <v>3248</v>
      </c>
      <c r="AA180" s="85" t="str">
        <f t="shared" si="28"/>
        <v/>
      </c>
      <c r="AB180" s="94" t="str">
        <f t="shared" si="29"/>
        <v/>
      </c>
      <c r="AC180" s="95" t="str">
        <f t="shared" si="30"/>
        <v/>
      </c>
      <c r="AD180" s="178" t="str">
        <f t="shared" si="31"/>
        <v/>
      </c>
    </row>
    <row r="181" spans="1:30" s="110" customFormat="1" ht="24.95" customHeight="1" x14ac:dyDescent="0.15">
      <c r="A181" s="78">
        <v>177</v>
      </c>
      <c r="B181" s="134">
        <v>2</v>
      </c>
      <c r="C181" s="209" t="s">
        <v>1591</v>
      </c>
      <c r="D181" s="135">
        <v>2400</v>
      </c>
      <c r="E181" s="133" t="s">
        <v>1540</v>
      </c>
      <c r="F181" s="82" t="s">
        <v>1055</v>
      </c>
      <c r="G181" s="82" t="s">
        <v>75</v>
      </c>
      <c r="H181" s="84">
        <v>18</v>
      </c>
      <c r="I181" s="84">
        <v>2</v>
      </c>
      <c r="J181" s="84">
        <v>1</v>
      </c>
      <c r="K181" s="136">
        <f t="shared" si="13"/>
        <v>2</v>
      </c>
      <c r="L181" s="133" t="s">
        <v>3511</v>
      </c>
      <c r="M181" s="162"/>
      <c r="N181" s="162"/>
      <c r="O181" s="163"/>
      <c r="P181" s="164"/>
      <c r="Q181" s="165"/>
      <c r="R181" s="137">
        <f t="shared" si="23"/>
        <v>2</v>
      </c>
      <c r="S181" s="170"/>
      <c r="T181" s="176" t="str">
        <f t="shared" si="24"/>
        <v/>
      </c>
      <c r="U181" s="94">
        <v>2</v>
      </c>
      <c r="V181" s="84">
        <v>365</v>
      </c>
      <c r="W181" s="85">
        <v>10</v>
      </c>
      <c r="X181" s="94">
        <f t="shared" si="25"/>
        <v>262</v>
      </c>
      <c r="Y181" s="85" t="str">
        <f t="shared" si="26"/>
        <v/>
      </c>
      <c r="Z181" s="94">
        <f t="shared" si="27"/>
        <v>7336</v>
      </c>
      <c r="AA181" s="85" t="str">
        <f t="shared" si="28"/>
        <v/>
      </c>
      <c r="AB181" s="94" t="str">
        <f t="shared" si="29"/>
        <v/>
      </c>
      <c r="AC181" s="95" t="str">
        <f t="shared" si="30"/>
        <v/>
      </c>
      <c r="AD181" s="178" t="str">
        <f t="shared" si="31"/>
        <v/>
      </c>
    </row>
    <row r="182" spans="1:30" s="110" customFormat="1" ht="24.95" customHeight="1" x14ac:dyDescent="0.15">
      <c r="A182" s="78">
        <v>178</v>
      </c>
      <c r="B182" s="134">
        <v>2</v>
      </c>
      <c r="C182" s="209" t="s">
        <v>599</v>
      </c>
      <c r="D182" s="135">
        <v>2400</v>
      </c>
      <c r="E182" s="133" t="s">
        <v>1618</v>
      </c>
      <c r="F182" s="82" t="s">
        <v>363</v>
      </c>
      <c r="G182" s="82" t="s">
        <v>1621</v>
      </c>
      <c r="H182" s="84">
        <v>34</v>
      </c>
      <c r="I182" s="84">
        <v>1</v>
      </c>
      <c r="J182" s="84">
        <v>2</v>
      </c>
      <c r="K182" s="136">
        <f t="shared" si="13"/>
        <v>2</v>
      </c>
      <c r="L182" s="133" t="s">
        <v>3511</v>
      </c>
      <c r="M182" s="162"/>
      <c r="N182" s="162"/>
      <c r="O182" s="163"/>
      <c r="P182" s="164"/>
      <c r="Q182" s="165"/>
      <c r="R182" s="137">
        <f t="shared" si="23"/>
        <v>1</v>
      </c>
      <c r="S182" s="170"/>
      <c r="T182" s="176" t="str">
        <f t="shared" si="24"/>
        <v/>
      </c>
      <c r="U182" s="91">
        <v>8</v>
      </c>
      <c r="V182" s="92">
        <v>365</v>
      </c>
      <c r="W182" s="93">
        <v>10</v>
      </c>
      <c r="X182" s="94">
        <f t="shared" si="25"/>
        <v>1985</v>
      </c>
      <c r="Y182" s="85" t="str">
        <f t="shared" si="26"/>
        <v/>
      </c>
      <c r="Z182" s="94">
        <f t="shared" si="27"/>
        <v>55580</v>
      </c>
      <c r="AA182" s="85" t="str">
        <f t="shared" si="28"/>
        <v/>
      </c>
      <c r="AB182" s="94" t="str">
        <f t="shared" si="29"/>
        <v/>
      </c>
      <c r="AC182" s="95" t="str">
        <f t="shared" si="30"/>
        <v/>
      </c>
      <c r="AD182" s="178" t="str">
        <f t="shared" si="31"/>
        <v/>
      </c>
    </row>
    <row r="183" spans="1:30" s="110" customFormat="1" ht="24.95" customHeight="1" x14ac:dyDescent="0.15">
      <c r="A183" s="78">
        <v>179</v>
      </c>
      <c r="B183" s="134">
        <v>2</v>
      </c>
      <c r="C183" s="209" t="s">
        <v>612</v>
      </c>
      <c r="D183" s="135">
        <v>2400</v>
      </c>
      <c r="E183" s="133" t="s">
        <v>1618</v>
      </c>
      <c r="F183" s="82" t="s">
        <v>363</v>
      </c>
      <c r="G183" s="82" t="s">
        <v>1621</v>
      </c>
      <c r="H183" s="84">
        <v>34</v>
      </c>
      <c r="I183" s="84">
        <v>1</v>
      </c>
      <c r="J183" s="84">
        <v>2</v>
      </c>
      <c r="K183" s="136">
        <f t="shared" si="13"/>
        <v>2</v>
      </c>
      <c r="L183" s="133" t="s">
        <v>3511</v>
      </c>
      <c r="M183" s="162"/>
      <c r="N183" s="162"/>
      <c r="O183" s="163"/>
      <c r="P183" s="164"/>
      <c r="Q183" s="165"/>
      <c r="R183" s="137">
        <f t="shared" si="23"/>
        <v>1</v>
      </c>
      <c r="S183" s="170"/>
      <c r="T183" s="176" t="str">
        <f t="shared" si="24"/>
        <v/>
      </c>
      <c r="U183" s="94">
        <v>8</v>
      </c>
      <c r="V183" s="84">
        <v>365</v>
      </c>
      <c r="W183" s="85">
        <v>10</v>
      </c>
      <c r="X183" s="94">
        <f t="shared" si="25"/>
        <v>1985</v>
      </c>
      <c r="Y183" s="85" t="str">
        <f t="shared" si="26"/>
        <v/>
      </c>
      <c r="Z183" s="94">
        <f t="shared" si="27"/>
        <v>55580</v>
      </c>
      <c r="AA183" s="85" t="str">
        <f t="shared" si="28"/>
        <v/>
      </c>
      <c r="AB183" s="94" t="str">
        <f t="shared" si="29"/>
        <v/>
      </c>
      <c r="AC183" s="95" t="str">
        <f t="shared" si="30"/>
        <v/>
      </c>
      <c r="AD183" s="178" t="str">
        <f t="shared" si="31"/>
        <v/>
      </c>
    </row>
    <row r="184" spans="1:30" s="110" customFormat="1" ht="24.95" customHeight="1" x14ac:dyDescent="0.15">
      <c r="A184" s="78">
        <v>180</v>
      </c>
      <c r="B184" s="134">
        <v>2</v>
      </c>
      <c r="C184" s="209" t="s">
        <v>1231</v>
      </c>
      <c r="D184" s="135">
        <v>2400</v>
      </c>
      <c r="E184" s="133" t="s">
        <v>1049</v>
      </c>
      <c r="F184" s="82" t="s">
        <v>711</v>
      </c>
      <c r="G184" s="82" t="s">
        <v>1008</v>
      </c>
      <c r="H184" s="84">
        <v>34</v>
      </c>
      <c r="I184" s="84">
        <v>1</v>
      </c>
      <c r="J184" s="84">
        <v>1</v>
      </c>
      <c r="K184" s="136">
        <f t="shared" si="13"/>
        <v>1</v>
      </c>
      <c r="L184" s="133" t="s">
        <v>3511</v>
      </c>
      <c r="M184" s="162"/>
      <c r="N184" s="162"/>
      <c r="O184" s="163"/>
      <c r="P184" s="164"/>
      <c r="Q184" s="165"/>
      <c r="R184" s="137">
        <f t="shared" si="23"/>
        <v>1</v>
      </c>
      <c r="S184" s="170"/>
      <c r="T184" s="176" t="str">
        <f t="shared" si="24"/>
        <v/>
      </c>
      <c r="U184" s="91">
        <v>2</v>
      </c>
      <c r="V184" s="92">
        <v>365</v>
      </c>
      <c r="W184" s="93">
        <v>10</v>
      </c>
      <c r="X184" s="94">
        <f t="shared" si="25"/>
        <v>248</v>
      </c>
      <c r="Y184" s="85" t="str">
        <f t="shared" si="26"/>
        <v/>
      </c>
      <c r="Z184" s="94">
        <f t="shared" si="27"/>
        <v>6944</v>
      </c>
      <c r="AA184" s="85" t="str">
        <f t="shared" si="28"/>
        <v/>
      </c>
      <c r="AB184" s="94" t="str">
        <f t="shared" si="29"/>
        <v/>
      </c>
      <c r="AC184" s="95" t="str">
        <f t="shared" si="30"/>
        <v/>
      </c>
      <c r="AD184" s="178" t="str">
        <f t="shared" si="31"/>
        <v/>
      </c>
    </row>
    <row r="185" spans="1:30" s="110" customFormat="1" ht="24.95" customHeight="1" x14ac:dyDescent="0.15">
      <c r="A185" s="78">
        <v>181</v>
      </c>
      <c r="B185" s="134">
        <v>2</v>
      </c>
      <c r="C185" s="209" t="s">
        <v>1590</v>
      </c>
      <c r="D185" s="135">
        <v>2500</v>
      </c>
      <c r="E185" s="133" t="s">
        <v>1545</v>
      </c>
      <c r="F185" s="82" t="s">
        <v>1554</v>
      </c>
      <c r="G185" s="82" t="s">
        <v>792</v>
      </c>
      <c r="H185" s="84">
        <v>85</v>
      </c>
      <c r="I185" s="84">
        <v>1</v>
      </c>
      <c r="J185" s="84">
        <v>1</v>
      </c>
      <c r="K185" s="136">
        <f t="shared" si="13"/>
        <v>1</v>
      </c>
      <c r="L185" s="133" t="s">
        <v>3511</v>
      </c>
      <c r="M185" s="162"/>
      <c r="N185" s="162"/>
      <c r="O185" s="163"/>
      <c r="P185" s="164"/>
      <c r="Q185" s="165"/>
      <c r="R185" s="137">
        <f t="shared" si="23"/>
        <v>1</v>
      </c>
      <c r="S185" s="170"/>
      <c r="T185" s="176" t="str">
        <f t="shared" si="24"/>
        <v/>
      </c>
      <c r="U185" s="94">
        <v>8</v>
      </c>
      <c r="V185" s="84">
        <v>365</v>
      </c>
      <c r="W185" s="85">
        <v>10</v>
      </c>
      <c r="X185" s="94">
        <f t="shared" si="25"/>
        <v>2482</v>
      </c>
      <c r="Y185" s="85" t="str">
        <f t="shared" si="26"/>
        <v/>
      </c>
      <c r="Z185" s="94">
        <f t="shared" si="27"/>
        <v>69496</v>
      </c>
      <c r="AA185" s="85" t="str">
        <f t="shared" si="28"/>
        <v/>
      </c>
      <c r="AB185" s="94" t="str">
        <f t="shared" si="29"/>
        <v/>
      </c>
      <c r="AC185" s="95" t="str">
        <f t="shared" si="30"/>
        <v/>
      </c>
      <c r="AD185" s="178" t="str">
        <f t="shared" si="31"/>
        <v/>
      </c>
    </row>
    <row r="186" spans="1:30" s="110" customFormat="1" ht="24.95" customHeight="1" x14ac:dyDescent="0.15">
      <c r="A186" s="78">
        <v>182</v>
      </c>
      <c r="B186" s="134">
        <v>2</v>
      </c>
      <c r="C186" s="209" t="s">
        <v>1590</v>
      </c>
      <c r="D186" s="135">
        <v>2500</v>
      </c>
      <c r="E186" s="133" t="s">
        <v>1541</v>
      </c>
      <c r="F186" s="82" t="s">
        <v>825</v>
      </c>
      <c r="G186" s="82" t="s">
        <v>45</v>
      </c>
      <c r="H186" s="84" t="s">
        <v>46</v>
      </c>
      <c r="I186" s="84">
        <v>1</v>
      </c>
      <c r="J186" s="84">
        <v>1</v>
      </c>
      <c r="K186" s="136">
        <f t="shared" si="13"/>
        <v>1</v>
      </c>
      <c r="L186" s="133" t="s">
        <v>3511</v>
      </c>
      <c r="M186" s="162"/>
      <c r="N186" s="162"/>
      <c r="O186" s="163"/>
      <c r="P186" s="164"/>
      <c r="Q186" s="165"/>
      <c r="R186" s="137">
        <f t="shared" si="23"/>
        <v>1</v>
      </c>
      <c r="S186" s="170"/>
      <c r="T186" s="176" t="str">
        <f t="shared" si="24"/>
        <v/>
      </c>
      <c r="U186" s="94" t="s">
        <v>213</v>
      </c>
      <c r="V186" s="84" t="s">
        <v>213</v>
      </c>
      <c r="W186" s="85" t="s">
        <v>213</v>
      </c>
      <c r="X186" s="94" t="str">
        <f t="shared" si="25"/>
        <v>-</v>
      </c>
      <c r="Y186" s="85" t="str">
        <f t="shared" si="26"/>
        <v/>
      </c>
      <c r="Z186" s="94" t="str">
        <f t="shared" si="27"/>
        <v>-</v>
      </c>
      <c r="AA186" s="85" t="str">
        <f t="shared" si="28"/>
        <v/>
      </c>
      <c r="AB186" s="94" t="str">
        <f t="shared" si="29"/>
        <v/>
      </c>
      <c r="AC186" s="95" t="str">
        <f t="shared" si="30"/>
        <v/>
      </c>
      <c r="AD186" s="178" t="str">
        <f t="shared" si="31"/>
        <v/>
      </c>
    </row>
    <row r="187" spans="1:30" s="110" customFormat="1" ht="24.95" customHeight="1" x14ac:dyDescent="0.15">
      <c r="A187" s="78">
        <v>183</v>
      </c>
      <c r="B187" s="134">
        <v>2</v>
      </c>
      <c r="C187" s="209" t="s">
        <v>1592</v>
      </c>
      <c r="D187" s="135">
        <v>2500</v>
      </c>
      <c r="E187" s="133" t="s">
        <v>1235</v>
      </c>
      <c r="F187" s="82" t="s">
        <v>1620</v>
      </c>
      <c r="G187" s="82" t="s">
        <v>75</v>
      </c>
      <c r="H187" s="84">
        <v>54</v>
      </c>
      <c r="I187" s="84">
        <v>2</v>
      </c>
      <c r="J187" s="84">
        <v>1</v>
      </c>
      <c r="K187" s="136">
        <f t="shared" si="13"/>
        <v>2</v>
      </c>
      <c r="L187" s="133" t="s">
        <v>3511</v>
      </c>
      <c r="M187" s="162"/>
      <c r="N187" s="162"/>
      <c r="O187" s="163"/>
      <c r="P187" s="164"/>
      <c r="Q187" s="165"/>
      <c r="R187" s="137">
        <f t="shared" si="23"/>
        <v>2</v>
      </c>
      <c r="S187" s="170"/>
      <c r="T187" s="176" t="str">
        <f t="shared" si="24"/>
        <v/>
      </c>
      <c r="U187" s="94">
        <v>8</v>
      </c>
      <c r="V187" s="84">
        <v>365</v>
      </c>
      <c r="W187" s="85">
        <v>10</v>
      </c>
      <c r="X187" s="94">
        <f t="shared" si="25"/>
        <v>3153</v>
      </c>
      <c r="Y187" s="85" t="str">
        <f t="shared" si="26"/>
        <v/>
      </c>
      <c r="Z187" s="94">
        <f t="shared" si="27"/>
        <v>88284</v>
      </c>
      <c r="AA187" s="85" t="str">
        <f t="shared" si="28"/>
        <v/>
      </c>
      <c r="AB187" s="94" t="str">
        <f t="shared" si="29"/>
        <v/>
      </c>
      <c r="AC187" s="95" t="str">
        <f t="shared" si="30"/>
        <v/>
      </c>
      <c r="AD187" s="178" t="str">
        <f t="shared" si="31"/>
        <v/>
      </c>
    </row>
    <row r="188" spans="1:30" s="110" customFormat="1" ht="24.95" customHeight="1" x14ac:dyDescent="0.15">
      <c r="A188" s="78">
        <v>184</v>
      </c>
      <c r="B188" s="134">
        <v>2</v>
      </c>
      <c r="C188" s="209" t="s">
        <v>1592</v>
      </c>
      <c r="D188" s="135">
        <v>2500</v>
      </c>
      <c r="E188" s="133" t="s">
        <v>1541</v>
      </c>
      <c r="F188" s="82" t="s">
        <v>825</v>
      </c>
      <c r="G188" s="82" t="s">
        <v>45</v>
      </c>
      <c r="H188" s="84" t="s">
        <v>46</v>
      </c>
      <c r="I188" s="84">
        <v>2</v>
      </c>
      <c r="J188" s="84">
        <v>1</v>
      </c>
      <c r="K188" s="136">
        <f t="shared" si="13"/>
        <v>2</v>
      </c>
      <c r="L188" s="133" t="s">
        <v>3511</v>
      </c>
      <c r="M188" s="162"/>
      <c r="N188" s="162"/>
      <c r="O188" s="163"/>
      <c r="P188" s="164"/>
      <c r="Q188" s="165"/>
      <c r="R188" s="137">
        <f t="shared" si="23"/>
        <v>2</v>
      </c>
      <c r="S188" s="170"/>
      <c r="T188" s="176" t="str">
        <f t="shared" si="24"/>
        <v/>
      </c>
      <c r="U188" s="94" t="s">
        <v>213</v>
      </c>
      <c r="V188" s="84" t="s">
        <v>213</v>
      </c>
      <c r="W188" s="85" t="s">
        <v>213</v>
      </c>
      <c r="X188" s="94" t="str">
        <f t="shared" si="25"/>
        <v>-</v>
      </c>
      <c r="Y188" s="85" t="str">
        <f t="shared" si="26"/>
        <v/>
      </c>
      <c r="Z188" s="94" t="str">
        <f t="shared" si="27"/>
        <v>-</v>
      </c>
      <c r="AA188" s="85" t="str">
        <f t="shared" si="28"/>
        <v/>
      </c>
      <c r="AB188" s="94" t="str">
        <f t="shared" si="29"/>
        <v/>
      </c>
      <c r="AC188" s="95" t="str">
        <f t="shared" si="30"/>
        <v/>
      </c>
      <c r="AD188" s="178" t="str">
        <f t="shared" si="31"/>
        <v/>
      </c>
    </row>
    <row r="189" spans="1:30" s="110" customFormat="1" ht="24.95" customHeight="1" x14ac:dyDescent="0.15">
      <c r="A189" s="78">
        <v>185</v>
      </c>
      <c r="B189" s="134">
        <v>2</v>
      </c>
      <c r="C189" s="209" t="s">
        <v>1593</v>
      </c>
      <c r="D189" s="135">
        <v>2500</v>
      </c>
      <c r="E189" s="133" t="s">
        <v>1607</v>
      </c>
      <c r="F189" s="82" t="s">
        <v>711</v>
      </c>
      <c r="G189" s="82" t="s">
        <v>1601</v>
      </c>
      <c r="H189" s="84">
        <v>34</v>
      </c>
      <c r="I189" s="84">
        <v>1</v>
      </c>
      <c r="J189" s="84">
        <v>1</v>
      </c>
      <c r="K189" s="136">
        <f t="shared" si="13"/>
        <v>1</v>
      </c>
      <c r="L189" s="133" t="s">
        <v>3511</v>
      </c>
      <c r="M189" s="162"/>
      <c r="N189" s="162"/>
      <c r="O189" s="163"/>
      <c r="P189" s="164"/>
      <c r="Q189" s="165"/>
      <c r="R189" s="137">
        <f t="shared" si="23"/>
        <v>1</v>
      </c>
      <c r="S189" s="170"/>
      <c r="T189" s="176" t="str">
        <f t="shared" si="24"/>
        <v/>
      </c>
      <c r="U189" s="94">
        <v>8</v>
      </c>
      <c r="V189" s="84">
        <v>365</v>
      </c>
      <c r="W189" s="85">
        <v>10</v>
      </c>
      <c r="X189" s="94">
        <f t="shared" si="25"/>
        <v>992</v>
      </c>
      <c r="Y189" s="85" t="str">
        <f t="shared" si="26"/>
        <v/>
      </c>
      <c r="Z189" s="94">
        <f t="shared" si="27"/>
        <v>27776</v>
      </c>
      <c r="AA189" s="85" t="str">
        <f t="shared" si="28"/>
        <v/>
      </c>
      <c r="AB189" s="94" t="str">
        <f t="shared" si="29"/>
        <v/>
      </c>
      <c r="AC189" s="95" t="str">
        <f t="shared" si="30"/>
        <v/>
      </c>
      <c r="AD189" s="178" t="str">
        <f t="shared" si="31"/>
        <v/>
      </c>
    </row>
    <row r="190" spans="1:30" s="110" customFormat="1" ht="24.95" customHeight="1" x14ac:dyDescent="0.15">
      <c r="A190" s="78">
        <v>186</v>
      </c>
      <c r="B190" s="134">
        <v>2</v>
      </c>
      <c r="C190" s="209" t="s">
        <v>1593</v>
      </c>
      <c r="D190" s="135">
        <v>2500</v>
      </c>
      <c r="E190" s="133" t="s">
        <v>1610</v>
      </c>
      <c r="F190" s="82" t="s">
        <v>711</v>
      </c>
      <c r="G190" s="82" t="s">
        <v>436</v>
      </c>
      <c r="H190" s="84">
        <v>34</v>
      </c>
      <c r="I190" s="84">
        <v>1</v>
      </c>
      <c r="J190" s="84">
        <v>1</v>
      </c>
      <c r="K190" s="136">
        <f t="shared" si="13"/>
        <v>1</v>
      </c>
      <c r="L190" s="133" t="s">
        <v>3511</v>
      </c>
      <c r="M190" s="162"/>
      <c r="N190" s="162"/>
      <c r="O190" s="163"/>
      <c r="P190" s="164"/>
      <c r="Q190" s="165"/>
      <c r="R190" s="137">
        <f t="shared" si="23"/>
        <v>1</v>
      </c>
      <c r="S190" s="170"/>
      <c r="T190" s="176" t="str">
        <f t="shared" si="24"/>
        <v/>
      </c>
      <c r="U190" s="91">
        <v>24</v>
      </c>
      <c r="V190" s="92">
        <v>365</v>
      </c>
      <c r="W190" s="93">
        <v>10</v>
      </c>
      <c r="X190" s="94">
        <f t="shared" si="25"/>
        <v>2978</v>
      </c>
      <c r="Y190" s="85" t="str">
        <f t="shared" si="26"/>
        <v/>
      </c>
      <c r="Z190" s="94">
        <f t="shared" si="27"/>
        <v>83384</v>
      </c>
      <c r="AA190" s="85" t="str">
        <f t="shared" si="28"/>
        <v/>
      </c>
      <c r="AB190" s="94" t="str">
        <f t="shared" si="29"/>
        <v/>
      </c>
      <c r="AC190" s="95" t="str">
        <f t="shared" si="30"/>
        <v/>
      </c>
      <c r="AD190" s="178" t="str">
        <f t="shared" si="31"/>
        <v/>
      </c>
    </row>
    <row r="191" spans="1:30" s="110" customFormat="1" ht="24.95" customHeight="1" x14ac:dyDescent="0.15">
      <c r="A191" s="78">
        <v>187</v>
      </c>
      <c r="B191" s="134">
        <v>2</v>
      </c>
      <c r="C191" s="209" t="s">
        <v>1594</v>
      </c>
      <c r="D191" s="135">
        <v>2500</v>
      </c>
      <c r="E191" s="133" t="s">
        <v>1607</v>
      </c>
      <c r="F191" s="82" t="s">
        <v>711</v>
      </c>
      <c r="G191" s="82" t="s">
        <v>1601</v>
      </c>
      <c r="H191" s="84">
        <v>34</v>
      </c>
      <c r="I191" s="84">
        <v>1</v>
      </c>
      <c r="J191" s="84">
        <v>1</v>
      </c>
      <c r="K191" s="136">
        <f t="shared" si="13"/>
        <v>1</v>
      </c>
      <c r="L191" s="133" t="s">
        <v>3511</v>
      </c>
      <c r="M191" s="162"/>
      <c r="N191" s="162"/>
      <c r="O191" s="163"/>
      <c r="P191" s="164"/>
      <c r="Q191" s="165"/>
      <c r="R191" s="137">
        <f t="shared" si="23"/>
        <v>1</v>
      </c>
      <c r="S191" s="170"/>
      <c r="T191" s="176" t="str">
        <f t="shared" si="24"/>
        <v/>
      </c>
      <c r="U191" s="94">
        <v>8</v>
      </c>
      <c r="V191" s="84">
        <v>365</v>
      </c>
      <c r="W191" s="85">
        <v>10</v>
      </c>
      <c r="X191" s="94">
        <f t="shared" si="25"/>
        <v>992</v>
      </c>
      <c r="Y191" s="85" t="str">
        <f t="shared" si="26"/>
        <v/>
      </c>
      <c r="Z191" s="94">
        <f t="shared" si="27"/>
        <v>27776</v>
      </c>
      <c r="AA191" s="85" t="str">
        <f t="shared" si="28"/>
        <v/>
      </c>
      <c r="AB191" s="94" t="str">
        <f t="shared" si="29"/>
        <v/>
      </c>
      <c r="AC191" s="95" t="str">
        <f t="shared" si="30"/>
        <v/>
      </c>
      <c r="AD191" s="178" t="str">
        <f t="shared" si="31"/>
        <v/>
      </c>
    </row>
    <row r="192" spans="1:30" s="110" customFormat="1" ht="24.95" customHeight="1" x14ac:dyDescent="0.15">
      <c r="A192" s="78">
        <v>188</v>
      </c>
      <c r="B192" s="134">
        <v>2</v>
      </c>
      <c r="C192" s="209" t="s">
        <v>1594</v>
      </c>
      <c r="D192" s="135">
        <v>2500</v>
      </c>
      <c r="E192" s="133" t="s">
        <v>1610</v>
      </c>
      <c r="F192" s="82" t="s">
        <v>711</v>
      </c>
      <c r="G192" s="82" t="s">
        <v>436</v>
      </c>
      <c r="H192" s="84">
        <v>34</v>
      </c>
      <c r="I192" s="84">
        <v>1</v>
      </c>
      <c r="J192" s="84">
        <v>1</v>
      </c>
      <c r="K192" s="136">
        <f t="shared" si="13"/>
        <v>1</v>
      </c>
      <c r="L192" s="133" t="s">
        <v>3511</v>
      </c>
      <c r="M192" s="162"/>
      <c r="N192" s="162"/>
      <c r="O192" s="163"/>
      <c r="P192" s="164"/>
      <c r="Q192" s="165"/>
      <c r="R192" s="137">
        <f t="shared" si="23"/>
        <v>1</v>
      </c>
      <c r="S192" s="170"/>
      <c r="T192" s="176" t="str">
        <f t="shared" si="24"/>
        <v/>
      </c>
      <c r="U192" s="91">
        <v>24</v>
      </c>
      <c r="V192" s="92">
        <v>365</v>
      </c>
      <c r="W192" s="93">
        <v>10</v>
      </c>
      <c r="X192" s="94">
        <f t="shared" si="25"/>
        <v>2978</v>
      </c>
      <c r="Y192" s="85" t="str">
        <f t="shared" si="26"/>
        <v/>
      </c>
      <c r="Z192" s="94">
        <f t="shared" si="27"/>
        <v>83384</v>
      </c>
      <c r="AA192" s="85" t="str">
        <f t="shared" si="28"/>
        <v/>
      </c>
      <c r="AB192" s="94" t="str">
        <f t="shared" si="29"/>
        <v/>
      </c>
      <c r="AC192" s="95" t="str">
        <f t="shared" si="30"/>
        <v/>
      </c>
      <c r="AD192" s="178" t="str">
        <f t="shared" si="31"/>
        <v/>
      </c>
    </row>
    <row r="193" spans="1:30" s="110" customFormat="1" ht="24.95" customHeight="1" x14ac:dyDescent="0.15">
      <c r="A193" s="78">
        <v>189</v>
      </c>
      <c r="B193" s="134">
        <v>2</v>
      </c>
      <c r="C193" s="209" t="s">
        <v>189</v>
      </c>
      <c r="D193" s="135">
        <v>2500</v>
      </c>
      <c r="E193" s="133" t="s">
        <v>1049</v>
      </c>
      <c r="F193" s="82" t="s">
        <v>711</v>
      </c>
      <c r="G193" s="82" t="s">
        <v>1008</v>
      </c>
      <c r="H193" s="84">
        <v>34</v>
      </c>
      <c r="I193" s="84">
        <v>15</v>
      </c>
      <c r="J193" s="84">
        <v>1</v>
      </c>
      <c r="K193" s="136">
        <f t="shared" si="13"/>
        <v>15</v>
      </c>
      <c r="L193" s="133" t="s">
        <v>3511</v>
      </c>
      <c r="M193" s="162"/>
      <c r="N193" s="162"/>
      <c r="O193" s="163"/>
      <c r="P193" s="164"/>
      <c r="Q193" s="165"/>
      <c r="R193" s="137">
        <f t="shared" si="23"/>
        <v>15</v>
      </c>
      <c r="S193" s="170"/>
      <c r="T193" s="176" t="str">
        <f t="shared" si="24"/>
        <v/>
      </c>
      <c r="U193" s="94">
        <v>8</v>
      </c>
      <c r="V193" s="84">
        <v>365</v>
      </c>
      <c r="W193" s="85">
        <v>10</v>
      </c>
      <c r="X193" s="94">
        <f t="shared" si="25"/>
        <v>14892</v>
      </c>
      <c r="Y193" s="85" t="str">
        <f t="shared" si="26"/>
        <v/>
      </c>
      <c r="Z193" s="94">
        <f t="shared" si="27"/>
        <v>416976</v>
      </c>
      <c r="AA193" s="85" t="str">
        <f t="shared" si="28"/>
        <v/>
      </c>
      <c r="AB193" s="94" t="str">
        <f t="shared" si="29"/>
        <v/>
      </c>
      <c r="AC193" s="95" t="str">
        <f t="shared" si="30"/>
        <v/>
      </c>
      <c r="AD193" s="178" t="str">
        <f t="shared" si="31"/>
        <v/>
      </c>
    </row>
    <row r="194" spans="1:30" s="110" customFormat="1" ht="24.95" customHeight="1" x14ac:dyDescent="0.15">
      <c r="A194" s="78">
        <v>190</v>
      </c>
      <c r="B194" s="134">
        <v>2</v>
      </c>
      <c r="C194" s="209" t="s">
        <v>189</v>
      </c>
      <c r="D194" s="135">
        <v>2500</v>
      </c>
      <c r="E194" s="133" t="s">
        <v>1531</v>
      </c>
      <c r="F194" s="82" t="s">
        <v>483</v>
      </c>
      <c r="G194" s="82" t="s">
        <v>45</v>
      </c>
      <c r="H194" s="84" t="s">
        <v>46</v>
      </c>
      <c r="I194" s="84">
        <v>5</v>
      </c>
      <c r="J194" s="84">
        <v>1</v>
      </c>
      <c r="K194" s="136">
        <f t="shared" si="13"/>
        <v>5</v>
      </c>
      <c r="L194" s="133" t="s">
        <v>3511</v>
      </c>
      <c r="M194" s="162"/>
      <c r="N194" s="162"/>
      <c r="O194" s="163"/>
      <c r="P194" s="164"/>
      <c r="Q194" s="165"/>
      <c r="R194" s="137">
        <f t="shared" si="23"/>
        <v>5</v>
      </c>
      <c r="S194" s="170"/>
      <c r="T194" s="176" t="str">
        <f t="shared" si="24"/>
        <v/>
      </c>
      <c r="U194" s="94" t="s">
        <v>213</v>
      </c>
      <c r="V194" s="84" t="s">
        <v>213</v>
      </c>
      <c r="W194" s="85" t="s">
        <v>213</v>
      </c>
      <c r="X194" s="94" t="str">
        <f t="shared" si="25"/>
        <v>-</v>
      </c>
      <c r="Y194" s="85" t="str">
        <f t="shared" si="26"/>
        <v/>
      </c>
      <c r="Z194" s="94" t="str">
        <f t="shared" si="27"/>
        <v>-</v>
      </c>
      <c r="AA194" s="85" t="str">
        <f t="shared" si="28"/>
        <v/>
      </c>
      <c r="AB194" s="94" t="str">
        <f t="shared" si="29"/>
        <v/>
      </c>
      <c r="AC194" s="95" t="str">
        <f t="shared" si="30"/>
        <v/>
      </c>
      <c r="AD194" s="178" t="str">
        <f t="shared" si="31"/>
        <v/>
      </c>
    </row>
    <row r="195" spans="1:30" s="110" customFormat="1" ht="24.95" customHeight="1" x14ac:dyDescent="0.15">
      <c r="A195" s="78">
        <v>191</v>
      </c>
      <c r="B195" s="134">
        <v>2</v>
      </c>
      <c r="C195" s="209" t="s">
        <v>1595</v>
      </c>
      <c r="D195" s="135">
        <v>3850</v>
      </c>
      <c r="E195" s="133" t="s">
        <v>993</v>
      </c>
      <c r="F195" s="82" t="s">
        <v>363</v>
      </c>
      <c r="G195" s="82" t="s">
        <v>1335</v>
      </c>
      <c r="H195" s="84">
        <v>45</v>
      </c>
      <c r="I195" s="84">
        <v>9</v>
      </c>
      <c r="J195" s="84">
        <v>2</v>
      </c>
      <c r="K195" s="136">
        <f t="shared" si="13"/>
        <v>18</v>
      </c>
      <c r="L195" s="133" t="s">
        <v>3511</v>
      </c>
      <c r="M195" s="162"/>
      <c r="N195" s="162"/>
      <c r="O195" s="163"/>
      <c r="P195" s="164"/>
      <c r="Q195" s="165"/>
      <c r="R195" s="137">
        <f t="shared" si="23"/>
        <v>9</v>
      </c>
      <c r="S195" s="170"/>
      <c r="T195" s="176" t="str">
        <f t="shared" si="24"/>
        <v/>
      </c>
      <c r="U195" s="94">
        <v>8</v>
      </c>
      <c r="V195" s="84">
        <v>365</v>
      </c>
      <c r="W195" s="85">
        <v>10</v>
      </c>
      <c r="X195" s="94">
        <f t="shared" si="25"/>
        <v>23652</v>
      </c>
      <c r="Y195" s="85" t="str">
        <f t="shared" si="26"/>
        <v/>
      </c>
      <c r="Z195" s="94">
        <f t="shared" si="27"/>
        <v>662256</v>
      </c>
      <c r="AA195" s="85" t="str">
        <f t="shared" si="28"/>
        <v/>
      </c>
      <c r="AB195" s="94" t="str">
        <f t="shared" si="29"/>
        <v/>
      </c>
      <c r="AC195" s="95" t="str">
        <f t="shared" si="30"/>
        <v/>
      </c>
      <c r="AD195" s="178" t="str">
        <f t="shared" si="31"/>
        <v/>
      </c>
    </row>
    <row r="196" spans="1:30" s="110" customFormat="1" ht="24.95" customHeight="1" x14ac:dyDescent="0.15">
      <c r="A196" s="78">
        <v>192</v>
      </c>
      <c r="B196" s="134">
        <v>2</v>
      </c>
      <c r="C196" s="209" t="s">
        <v>1509</v>
      </c>
      <c r="D196" s="135">
        <v>2400</v>
      </c>
      <c r="E196" s="133" t="s">
        <v>1611</v>
      </c>
      <c r="F196" s="82" t="s">
        <v>1003</v>
      </c>
      <c r="G196" s="82" t="s">
        <v>1603</v>
      </c>
      <c r="H196" s="84">
        <v>400</v>
      </c>
      <c r="I196" s="84">
        <v>8</v>
      </c>
      <c r="J196" s="84">
        <v>1</v>
      </c>
      <c r="K196" s="136">
        <f t="shared" si="13"/>
        <v>8</v>
      </c>
      <c r="L196" s="133" t="s">
        <v>3511</v>
      </c>
      <c r="M196" s="162"/>
      <c r="N196" s="162"/>
      <c r="O196" s="163"/>
      <c r="P196" s="164"/>
      <c r="Q196" s="165"/>
      <c r="R196" s="137">
        <f t="shared" si="23"/>
        <v>8</v>
      </c>
      <c r="S196" s="170"/>
      <c r="T196" s="176" t="str">
        <f t="shared" si="24"/>
        <v/>
      </c>
      <c r="U196" s="91">
        <v>8</v>
      </c>
      <c r="V196" s="92">
        <v>365</v>
      </c>
      <c r="W196" s="93">
        <v>10</v>
      </c>
      <c r="X196" s="94">
        <f t="shared" si="25"/>
        <v>93440</v>
      </c>
      <c r="Y196" s="85" t="str">
        <f t="shared" si="26"/>
        <v/>
      </c>
      <c r="Z196" s="94">
        <f t="shared" si="27"/>
        <v>2616320</v>
      </c>
      <c r="AA196" s="85" t="str">
        <f t="shared" si="28"/>
        <v/>
      </c>
      <c r="AB196" s="94" t="str">
        <f t="shared" si="29"/>
        <v/>
      </c>
      <c r="AC196" s="95" t="str">
        <f t="shared" si="30"/>
        <v/>
      </c>
      <c r="AD196" s="178" t="str">
        <f t="shared" si="31"/>
        <v/>
      </c>
    </row>
    <row r="197" spans="1:30" s="110" customFormat="1" ht="24.95" customHeight="1" x14ac:dyDescent="0.15">
      <c r="A197" s="78">
        <v>193</v>
      </c>
      <c r="B197" s="134"/>
      <c r="C197" s="217" t="s">
        <v>1622</v>
      </c>
      <c r="D197" s="135"/>
      <c r="E197" s="133"/>
      <c r="F197" s="82"/>
      <c r="G197" s="82"/>
      <c r="H197" s="84"/>
      <c r="I197" s="84"/>
      <c r="J197" s="84"/>
      <c r="K197" s="136"/>
      <c r="L197" s="133"/>
      <c r="M197" s="162"/>
      <c r="N197" s="162"/>
      <c r="O197" s="163"/>
      <c r="P197" s="164"/>
      <c r="Q197" s="165"/>
      <c r="R197" s="137"/>
      <c r="S197" s="170"/>
      <c r="T197" s="176" t="str">
        <f t="shared" si="24"/>
        <v/>
      </c>
      <c r="U197" s="94"/>
      <c r="V197" s="84"/>
      <c r="W197" s="85"/>
      <c r="X197" s="94" t="str">
        <f t="shared" si="25"/>
        <v/>
      </c>
      <c r="Y197" s="85" t="str">
        <f t="shared" si="26"/>
        <v/>
      </c>
      <c r="Z197" s="94" t="str">
        <f t="shared" si="27"/>
        <v/>
      </c>
      <c r="AA197" s="85" t="str">
        <f t="shared" si="28"/>
        <v/>
      </c>
      <c r="AB197" s="94" t="str">
        <f t="shared" si="29"/>
        <v/>
      </c>
      <c r="AC197" s="95" t="str">
        <f t="shared" si="30"/>
        <v/>
      </c>
      <c r="AD197" s="178" t="str">
        <f t="shared" si="31"/>
        <v/>
      </c>
    </row>
    <row r="198" spans="1:30" s="110" customFormat="1" ht="24.95" customHeight="1" x14ac:dyDescent="0.15">
      <c r="A198" s="78">
        <v>194</v>
      </c>
      <c r="B198" s="134">
        <v>1</v>
      </c>
      <c r="C198" s="209" t="s">
        <v>1596</v>
      </c>
      <c r="D198" s="135">
        <v>3400</v>
      </c>
      <c r="E198" s="133" t="s">
        <v>1623</v>
      </c>
      <c r="F198" s="82" t="s">
        <v>1625</v>
      </c>
      <c r="G198" s="82" t="s">
        <v>75</v>
      </c>
      <c r="H198" s="84">
        <v>32</v>
      </c>
      <c r="I198" s="84">
        <v>2</v>
      </c>
      <c r="J198" s="84">
        <v>2</v>
      </c>
      <c r="K198" s="136">
        <f t="shared" si="13"/>
        <v>4</v>
      </c>
      <c r="L198" s="133" t="s">
        <v>3511</v>
      </c>
      <c r="M198" s="162"/>
      <c r="N198" s="162"/>
      <c r="O198" s="163"/>
      <c r="P198" s="164"/>
      <c r="Q198" s="165"/>
      <c r="R198" s="137">
        <f t="shared" si="23"/>
        <v>2</v>
      </c>
      <c r="S198" s="170"/>
      <c r="T198" s="176" t="str">
        <f t="shared" si="24"/>
        <v/>
      </c>
      <c r="U198" s="91">
        <v>8</v>
      </c>
      <c r="V198" s="92">
        <v>365</v>
      </c>
      <c r="W198" s="93">
        <v>10</v>
      </c>
      <c r="X198" s="94">
        <f t="shared" si="25"/>
        <v>3737</v>
      </c>
      <c r="Y198" s="85" t="str">
        <f t="shared" si="26"/>
        <v/>
      </c>
      <c r="Z198" s="94">
        <f t="shared" si="27"/>
        <v>104636</v>
      </c>
      <c r="AA198" s="85" t="str">
        <f t="shared" si="28"/>
        <v/>
      </c>
      <c r="AB198" s="94" t="str">
        <f t="shared" si="29"/>
        <v/>
      </c>
      <c r="AC198" s="95" t="str">
        <f t="shared" si="30"/>
        <v/>
      </c>
      <c r="AD198" s="178" t="str">
        <f t="shared" si="31"/>
        <v/>
      </c>
    </row>
    <row r="199" spans="1:30" s="110" customFormat="1" ht="24.95" customHeight="1" x14ac:dyDescent="0.15">
      <c r="A199" s="78">
        <v>195</v>
      </c>
      <c r="B199" s="134">
        <v>1</v>
      </c>
      <c r="C199" s="209" t="s">
        <v>190</v>
      </c>
      <c r="D199" s="135">
        <v>3400</v>
      </c>
      <c r="E199" s="133" t="s">
        <v>1624</v>
      </c>
      <c r="F199" s="82" t="s">
        <v>173</v>
      </c>
      <c r="G199" s="82" t="s">
        <v>436</v>
      </c>
      <c r="H199" s="84">
        <v>22</v>
      </c>
      <c r="I199" s="84">
        <v>1</v>
      </c>
      <c r="J199" s="84">
        <v>2</v>
      </c>
      <c r="K199" s="136">
        <f t="shared" si="13"/>
        <v>2</v>
      </c>
      <c r="L199" s="133" t="s">
        <v>3511</v>
      </c>
      <c r="M199" s="162"/>
      <c r="N199" s="162"/>
      <c r="O199" s="163"/>
      <c r="P199" s="164"/>
      <c r="Q199" s="165"/>
      <c r="R199" s="137">
        <f t="shared" ref="R199:R211" si="32">+I199</f>
        <v>1</v>
      </c>
      <c r="S199" s="170"/>
      <c r="T199" s="176" t="str">
        <f t="shared" ref="T199:T211" si="33">IFERROR(IF(S199="","",R199*S199),"-")</f>
        <v/>
      </c>
      <c r="U199" s="94">
        <v>24</v>
      </c>
      <c r="V199" s="84">
        <v>365</v>
      </c>
      <c r="W199" s="85">
        <v>10</v>
      </c>
      <c r="X199" s="94">
        <f t="shared" ref="X199:X211" si="34">IFERROR(IF(H199="","",ROUNDDOWN(H199/1000*K199*U199*V199*W199,0)),"-")</f>
        <v>3854</v>
      </c>
      <c r="Y199" s="85" t="str">
        <f t="shared" ref="Y199:Y211" si="35">IFERROR(IF(Q199="","",ROUNDDOWN(Q199/1000*R199*U199*V199*W199,0)),"-")</f>
        <v/>
      </c>
      <c r="Z199" s="94">
        <f t="shared" ref="Z199:Z211" si="36">IFERROR(IF(H199="","",ROUNDDOWN(X199*$V$2,0)),"-")</f>
        <v>107912</v>
      </c>
      <c r="AA199" s="85" t="str">
        <f t="shared" ref="AA199:AA211" si="37">IFERROR(IF(Q199="","",ROUNDDOWN(Y199*$V$2,0)),"-")</f>
        <v/>
      </c>
      <c r="AB199" s="94" t="str">
        <f t="shared" ref="AB199:AB211" si="38">IFERROR(IF(Q199="","",ROUNDDOWN(X199-Y199,0)),"-")</f>
        <v/>
      </c>
      <c r="AC199" s="95" t="str">
        <f t="shared" ref="AC199:AC211" si="39">IFERROR(IF(Q199="","",ROUNDDOWN(Z199-AA199,0)),"-")</f>
        <v/>
      </c>
      <c r="AD199" s="178" t="str">
        <f t="shared" ref="AD199:AD211" si="40">IFERROR(IF(Q199="","",ROUNDDOWN(AB199*$AD$2,2)),"-")</f>
        <v/>
      </c>
    </row>
    <row r="200" spans="1:30" s="110" customFormat="1" ht="24.95" customHeight="1" x14ac:dyDescent="0.15">
      <c r="A200" s="78">
        <v>196</v>
      </c>
      <c r="B200" s="134">
        <v>1</v>
      </c>
      <c r="C200" s="209" t="s">
        <v>172</v>
      </c>
      <c r="D200" s="135">
        <v>3400</v>
      </c>
      <c r="E200" s="133" t="s">
        <v>1038</v>
      </c>
      <c r="F200" s="82" t="s">
        <v>711</v>
      </c>
      <c r="G200" s="82" t="s">
        <v>1549</v>
      </c>
      <c r="H200" s="84">
        <v>34</v>
      </c>
      <c r="I200" s="84">
        <v>1</v>
      </c>
      <c r="J200" s="84">
        <v>1</v>
      </c>
      <c r="K200" s="136">
        <f t="shared" si="13"/>
        <v>1</v>
      </c>
      <c r="L200" s="133" t="s">
        <v>3511</v>
      </c>
      <c r="M200" s="162"/>
      <c r="N200" s="162"/>
      <c r="O200" s="163"/>
      <c r="P200" s="164"/>
      <c r="Q200" s="165"/>
      <c r="R200" s="137">
        <f t="shared" si="32"/>
        <v>1</v>
      </c>
      <c r="S200" s="170"/>
      <c r="T200" s="176" t="str">
        <f t="shared" si="33"/>
        <v/>
      </c>
      <c r="U200" s="91">
        <v>2</v>
      </c>
      <c r="V200" s="92">
        <v>365</v>
      </c>
      <c r="W200" s="93">
        <v>10</v>
      </c>
      <c r="X200" s="94">
        <f t="shared" si="34"/>
        <v>248</v>
      </c>
      <c r="Y200" s="85" t="str">
        <f t="shared" si="35"/>
        <v/>
      </c>
      <c r="Z200" s="94">
        <f t="shared" si="36"/>
        <v>6944</v>
      </c>
      <c r="AA200" s="85" t="str">
        <f t="shared" si="37"/>
        <v/>
      </c>
      <c r="AB200" s="94" t="str">
        <f t="shared" si="38"/>
        <v/>
      </c>
      <c r="AC200" s="95" t="str">
        <f t="shared" si="39"/>
        <v/>
      </c>
      <c r="AD200" s="178" t="str">
        <f t="shared" si="40"/>
        <v/>
      </c>
    </row>
    <row r="201" spans="1:30" s="110" customFormat="1" ht="24.95" customHeight="1" x14ac:dyDescent="0.15">
      <c r="A201" s="78">
        <v>197</v>
      </c>
      <c r="B201" s="134">
        <v>2</v>
      </c>
      <c r="C201" s="209" t="s">
        <v>1597</v>
      </c>
      <c r="D201" s="135">
        <v>3400</v>
      </c>
      <c r="E201" s="133" t="s">
        <v>706</v>
      </c>
      <c r="F201" s="82" t="s">
        <v>363</v>
      </c>
      <c r="G201" s="82" t="s">
        <v>680</v>
      </c>
      <c r="H201" s="84">
        <v>34</v>
      </c>
      <c r="I201" s="84">
        <v>2</v>
      </c>
      <c r="J201" s="84">
        <v>2</v>
      </c>
      <c r="K201" s="136">
        <f t="shared" si="13"/>
        <v>4</v>
      </c>
      <c r="L201" s="133" t="s">
        <v>3511</v>
      </c>
      <c r="M201" s="162"/>
      <c r="N201" s="162"/>
      <c r="O201" s="163"/>
      <c r="P201" s="164"/>
      <c r="Q201" s="165"/>
      <c r="R201" s="137">
        <f t="shared" si="32"/>
        <v>2</v>
      </c>
      <c r="S201" s="170"/>
      <c r="T201" s="176" t="str">
        <f t="shared" si="33"/>
        <v/>
      </c>
      <c r="U201" s="94">
        <v>8</v>
      </c>
      <c r="V201" s="84">
        <v>365</v>
      </c>
      <c r="W201" s="85">
        <v>10</v>
      </c>
      <c r="X201" s="94">
        <f t="shared" si="34"/>
        <v>3971</v>
      </c>
      <c r="Y201" s="85" t="str">
        <f t="shared" si="35"/>
        <v/>
      </c>
      <c r="Z201" s="94">
        <f t="shared" si="36"/>
        <v>111188</v>
      </c>
      <c r="AA201" s="85" t="str">
        <f t="shared" si="37"/>
        <v/>
      </c>
      <c r="AB201" s="94" t="str">
        <f t="shared" si="38"/>
        <v/>
      </c>
      <c r="AC201" s="95" t="str">
        <f t="shared" si="39"/>
        <v/>
      </c>
      <c r="AD201" s="178" t="str">
        <f t="shared" si="40"/>
        <v/>
      </c>
    </row>
    <row r="202" spans="1:30" s="110" customFormat="1" ht="24.95" customHeight="1" x14ac:dyDescent="0.15">
      <c r="A202" s="78">
        <v>198</v>
      </c>
      <c r="B202" s="134">
        <v>2</v>
      </c>
      <c r="C202" s="209" t="s">
        <v>190</v>
      </c>
      <c r="D202" s="135">
        <v>3400</v>
      </c>
      <c r="E202" s="133" t="s">
        <v>1624</v>
      </c>
      <c r="F202" s="82" t="s">
        <v>173</v>
      </c>
      <c r="G202" s="82" t="s">
        <v>436</v>
      </c>
      <c r="H202" s="84">
        <v>22</v>
      </c>
      <c r="I202" s="84">
        <v>2</v>
      </c>
      <c r="J202" s="84">
        <v>2</v>
      </c>
      <c r="K202" s="136">
        <f t="shared" si="13"/>
        <v>4</v>
      </c>
      <c r="L202" s="133" t="s">
        <v>3511</v>
      </c>
      <c r="M202" s="162"/>
      <c r="N202" s="162"/>
      <c r="O202" s="163"/>
      <c r="P202" s="164"/>
      <c r="Q202" s="165"/>
      <c r="R202" s="137">
        <f t="shared" si="32"/>
        <v>2</v>
      </c>
      <c r="S202" s="170"/>
      <c r="T202" s="176" t="str">
        <f t="shared" si="33"/>
        <v/>
      </c>
      <c r="U202" s="91">
        <v>24</v>
      </c>
      <c r="V202" s="92">
        <v>365</v>
      </c>
      <c r="W202" s="93">
        <v>10</v>
      </c>
      <c r="X202" s="94">
        <f t="shared" si="34"/>
        <v>7708</v>
      </c>
      <c r="Y202" s="85" t="str">
        <f t="shared" si="35"/>
        <v/>
      </c>
      <c r="Z202" s="94">
        <f t="shared" si="36"/>
        <v>215824</v>
      </c>
      <c r="AA202" s="85" t="str">
        <f t="shared" si="37"/>
        <v/>
      </c>
      <c r="AB202" s="94" t="str">
        <f t="shared" si="38"/>
        <v/>
      </c>
      <c r="AC202" s="95" t="str">
        <f t="shared" si="39"/>
        <v/>
      </c>
      <c r="AD202" s="178" t="str">
        <f t="shared" si="40"/>
        <v/>
      </c>
    </row>
    <row r="203" spans="1:30" s="110" customFormat="1" ht="24.95" customHeight="1" x14ac:dyDescent="0.15">
      <c r="A203" s="78">
        <v>199</v>
      </c>
      <c r="B203" s="134">
        <v>2</v>
      </c>
      <c r="C203" s="209" t="s">
        <v>1509</v>
      </c>
      <c r="D203" s="135">
        <v>3400</v>
      </c>
      <c r="E203" s="133" t="s">
        <v>1611</v>
      </c>
      <c r="F203" s="82" t="s">
        <v>1003</v>
      </c>
      <c r="G203" s="82" t="s">
        <v>1603</v>
      </c>
      <c r="H203" s="84">
        <v>400</v>
      </c>
      <c r="I203" s="84">
        <v>2</v>
      </c>
      <c r="J203" s="84">
        <v>1</v>
      </c>
      <c r="K203" s="136">
        <f t="shared" si="13"/>
        <v>2</v>
      </c>
      <c r="L203" s="133" t="s">
        <v>3511</v>
      </c>
      <c r="M203" s="162"/>
      <c r="N203" s="162"/>
      <c r="O203" s="163"/>
      <c r="P203" s="164"/>
      <c r="Q203" s="165"/>
      <c r="R203" s="137">
        <f t="shared" si="32"/>
        <v>2</v>
      </c>
      <c r="S203" s="170"/>
      <c r="T203" s="176" t="str">
        <f t="shared" si="33"/>
        <v/>
      </c>
      <c r="U203" s="94">
        <v>8</v>
      </c>
      <c r="V203" s="84">
        <v>365</v>
      </c>
      <c r="W203" s="85">
        <v>10</v>
      </c>
      <c r="X203" s="94">
        <f t="shared" si="34"/>
        <v>23360</v>
      </c>
      <c r="Y203" s="85" t="str">
        <f t="shared" si="35"/>
        <v/>
      </c>
      <c r="Z203" s="94">
        <f t="shared" si="36"/>
        <v>654080</v>
      </c>
      <c r="AA203" s="85" t="str">
        <f t="shared" si="37"/>
        <v/>
      </c>
      <c r="AB203" s="94" t="str">
        <f t="shared" si="38"/>
        <v/>
      </c>
      <c r="AC203" s="95" t="str">
        <f t="shared" si="39"/>
        <v/>
      </c>
      <c r="AD203" s="178" t="str">
        <f t="shared" si="40"/>
        <v/>
      </c>
    </row>
    <row r="204" spans="1:30" s="110" customFormat="1" ht="24.95" customHeight="1" x14ac:dyDescent="0.15">
      <c r="A204" s="78">
        <v>200</v>
      </c>
      <c r="B204" s="134">
        <v>3</v>
      </c>
      <c r="C204" s="209" t="s">
        <v>1597</v>
      </c>
      <c r="D204" s="135">
        <v>3400</v>
      </c>
      <c r="E204" s="133" t="s">
        <v>1623</v>
      </c>
      <c r="F204" s="82" t="s">
        <v>1625</v>
      </c>
      <c r="G204" s="82" t="s">
        <v>75</v>
      </c>
      <c r="H204" s="84">
        <v>32</v>
      </c>
      <c r="I204" s="84">
        <v>2</v>
      </c>
      <c r="J204" s="84">
        <v>2</v>
      </c>
      <c r="K204" s="136">
        <f t="shared" si="13"/>
        <v>4</v>
      </c>
      <c r="L204" s="133" t="s">
        <v>3511</v>
      </c>
      <c r="M204" s="162"/>
      <c r="N204" s="162"/>
      <c r="O204" s="163"/>
      <c r="P204" s="164"/>
      <c r="Q204" s="165"/>
      <c r="R204" s="137">
        <f t="shared" si="32"/>
        <v>2</v>
      </c>
      <c r="S204" s="170"/>
      <c r="T204" s="176" t="str">
        <f t="shared" si="33"/>
        <v/>
      </c>
      <c r="U204" s="91">
        <v>8</v>
      </c>
      <c r="V204" s="92">
        <v>365</v>
      </c>
      <c r="W204" s="93">
        <v>10</v>
      </c>
      <c r="X204" s="94">
        <f t="shared" si="34"/>
        <v>3737</v>
      </c>
      <c r="Y204" s="85" t="str">
        <f t="shared" si="35"/>
        <v/>
      </c>
      <c r="Z204" s="94">
        <f t="shared" si="36"/>
        <v>104636</v>
      </c>
      <c r="AA204" s="85" t="str">
        <f t="shared" si="37"/>
        <v/>
      </c>
      <c r="AB204" s="94" t="str">
        <f t="shared" si="38"/>
        <v/>
      </c>
      <c r="AC204" s="95" t="str">
        <f t="shared" si="39"/>
        <v/>
      </c>
      <c r="AD204" s="178" t="str">
        <f t="shared" si="40"/>
        <v/>
      </c>
    </row>
    <row r="205" spans="1:30" s="110" customFormat="1" ht="24.95" customHeight="1" x14ac:dyDescent="0.15">
      <c r="A205" s="78">
        <v>201</v>
      </c>
      <c r="B205" s="134">
        <v>3</v>
      </c>
      <c r="C205" s="209" t="s">
        <v>190</v>
      </c>
      <c r="D205" s="135">
        <v>3400</v>
      </c>
      <c r="E205" s="133" t="s">
        <v>1624</v>
      </c>
      <c r="F205" s="82" t="s">
        <v>173</v>
      </c>
      <c r="G205" s="82" t="s">
        <v>436</v>
      </c>
      <c r="H205" s="84">
        <v>22</v>
      </c>
      <c r="I205" s="84">
        <v>2</v>
      </c>
      <c r="J205" s="84">
        <v>2</v>
      </c>
      <c r="K205" s="136">
        <f t="shared" si="13"/>
        <v>4</v>
      </c>
      <c r="L205" s="133" t="s">
        <v>3511</v>
      </c>
      <c r="M205" s="162"/>
      <c r="N205" s="162"/>
      <c r="O205" s="163"/>
      <c r="P205" s="164"/>
      <c r="Q205" s="165"/>
      <c r="R205" s="137">
        <f t="shared" si="32"/>
        <v>2</v>
      </c>
      <c r="S205" s="170"/>
      <c r="T205" s="176" t="str">
        <f t="shared" si="33"/>
        <v/>
      </c>
      <c r="U205" s="94">
        <v>24</v>
      </c>
      <c r="V205" s="84">
        <v>365</v>
      </c>
      <c r="W205" s="85">
        <v>10</v>
      </c>
      <c r="X205" s="94">
        <f t="shared" si="34"/>
        <v>7708</v>
      </c>
      <c r="Y205" s="85" t="str">
        <f t="shared" si="35"/>
        <v/>
      </c>
      <c r="Z205" s="94">
        <f t="shared" si="36"/>
        <v>215824</v>
      </c>
      <c r="AA205" s="85" t="str">
        <f t="shared" si="37"/>
        <v/>
      </c>
      <c r="AB205" s="94" t="str">
        <f t="shared" si="38"/>
        <v/>
      </c>
      <c r="AC205" s="95" t="str">
        <f t="shared" si="39"/>
        <v/>
      </c>
      <c r="AD205" s="178" t="str">
        <f t="shared" si="40"/>
        <v/>
      </c>
    </row>
    <row r="206" spans="1:30" s="110" customFormat="1" ht="24.95" customHeight="1" x14ac:dyDescent="0.15">
      <c r="A206" s="78">
        <v>202</v>
      </c>
      <c r="B206" s="134">
        <v>4</v>
      </c>
      <c r="C206" s="209" t="s">
        <v>1597</v>
      </c>
      <c r="D206" s="135">
        <v>3400</v>
      </c>
      <c r="E206" s="133" t="s">
        <v>1623</v>
      </c>
      <c r="F206" s="82" t="s">
        <v>1625</v>
      </c>
      <c r="G206" s="82" t="s">
        <v>75</v>
      </c>
      <c r="H206" s="84">
        <v>32</v>
      </c>
      <c r="I206" s="84">
        <v>2</v>
      </c>
      <c r="J206" s="84">
        <v>2</v>
      </c>
      <c r="K206" s="136">
        <f t="shared" si="13"/>
        <v>4</v>
      </c>
      <c r="L206" s="133" t="s">
        <v>3511</v>
      </c>
      <c r="M206" s="162"/>
      <c r="N206" s="162"/>
      <c r="O206" s="163"/>
      <c r="P206" s="164"/>
      <c r="Q206" s="165"/>
      <c r="R206" s="137">
        <f t="shared" si="32"/>
        <v>2</v>
      </c>
      <c r="S206" s="170"/>
      <c r="T206" s="176" t="str">
        <f t="shared" si="33"/>
        <v/>
      </c>
      <c r="U206" s="91">
        <v>8</v>
      </c>
      <c r="V206" s="92">
        <v>365</v>
      </c>
      <c r="W206" s="93">
        <v>10</v>
      </c>
      <c r="X206" s="94">
        <f t="shared" si="34"/>
        <v>3737</v>
      </c>
      <c r="Y206" s="85" t="str">
        <f t="shared" si="35"/>
        <v/>
      </c>
      <c r="Z206" s="94">
        <f t="shared" si="36"/>
        <v>104636</v>
      </c>
      <c r="AA206" s="85" t="str">
        <f t="shared" si="37"/>
        <v/>
      </c>
      <c r="AB206" s="94" t="str">
        <f t="shared" si="38"/>
        <v/>
      </c>
      <c r="AC206" s="95" t="str">
        <f t="shared" si="39"/>
        <v/>
      </c>
      <c r="AD206" s="178" t="str">
        <f t="shared" si="40"/>
        <v/>
      </c>
    </row>
    <row r="207" spans="1:30" s="110" customFormat="1" ht="24.95" customHeight="1" x14ac:dyDescent="0.15">
      <c r="A207" s="78">
        <v>203</v>
      </c>
      <c r="B207" s="134">
        <v>4</v>
      </c>
      <c r="C207" s="209" t="s">
        <v>190</v>
      </c>
      <c r="D207" s="135">
        <v>3400</v>
      </c>
      <c r="E207" s="133" t="s">
        <v>1624</v>
      </c>
      <c r="F207" s="82" t="s">
        <v>173</v>
      </c>
      <c r="G207" s="82" t="s">
        <v>436</v>
      </c>
      <c r="H207" s="84">
        <v>22</v>
      </c>
      <c r="I207" s="84">
        <v>2</v>
      </c>
      <c r="J207" s="84">
        <v>2</v>
      </c>
      <c r="K207" s="136">
        <f t="shared" si="13"/>
        <v>4</v>
      </c>
      <c r="L207" s="133" t="s">
        <v>3511</v>
      </c>
      <c r="M207" s="162"/>
      <c r="N207" s="162"/>
      <c r="O207" s="163"/>
      <c r="P207" s="164"/>
      <c r="Q207" s="165"/>
      <c r="R207" s="137">
        <f t="shared" si="32"/>
        <v>2</v>
      </c>
      <c r="S207" s="170"/>
      <c r="T207" s="176" t="str">
        <f t="shared" si="33"/>
        <v/>
      </c>
      <c r="U207" s="94">
        <v>24</v>
      </c>
      <c r="V207" s="84">
        <v>365</v>
      </c>
      <c r="W207" s="85">
        <v>10</v>
      </c>
      <c r="X207" s="94">
        <f t="shared" si="34"/>
        <v>7708</v>
      </c>
      <c r="Y207" s="85" t="str">
        <f t="shared" si="35"/>
        <v/>
      </c>
      <c r="Z207" s="94">
        <f t="shared" si="36"/>
        <v>215824</v>
      </c>
      <c r="AA207" s="85" t="str">
        <f t="shared" si="37"/>
        <v/>
      </c>
      <c r="AB207" s="94" t="str">
        <f t="shared" si="38"/>
        <v/>
      </c>
      <c r="AC207" s="95" t="str">
        <f t="shared" si="39"/>
        <v/>
      </c>
      <c r="AD207" s="178" t="str">
        <f t="shared" si="40"/>
        <v/>
      </c>
    </row>
    <row r="208" spans="1:30" s="110" customFormat="1" ht="24.95" customHeight="1" x14ac:dyDescent="0.15">
      <c r="A208" s="78">
        <v>204</v>
      </c>
      <c r="B208" s="134">
        <v>5</v>
      </c>
      <c r="C208" s="209" t="s">
        <v>1597</v>
      </c>
      <c r="D208" s="135">
        <v>3400</v>
      </c>
      <c r="E208" s="133" t="s">
        <v>1623</v>
      </c>
      <c r="F208" s="82" t="s">
        <v>1625</v>
      </c>
      <c r="G208" s="82" t="s">
        <v>75</v>
      </c>
      <c r="H208" s="84">
        <v>32</v>
      </c>
      <c r="I208" s="84">
        <v>2</v>
      </c>
      <c r="J208" s="84">
        <v>2</v>
      </c>
      <c r="K208" s="136">
        <f t="shared" si="13"/>
        <v>4</v>
      </c>
      <c r="L208" s="133" t="s">
        <v>3511</v>
      </c>
      <c r="M208" s="162"/>
      <c r="N208" s="162"/>
      <c r="O208" s="163"/>
      <c r="P208" s="164"/>
      <c r="Q208" s="165"/>
      <c r="R208" s="137">
        <f t="shared" si="32"/>
        <v>2</v>
      </c>
      <c r="S208" s="170"/>
      <c r="T208" s="176" t="str">
        <f t="shared" si="33"/>
        <v/>
      </c>
      <c r="U208" s="91">
        <v>8</v>
      </c>
      <c r="V208" s="92">
        <v>365</v>
      </c>
      <c r="W208" s="93">
        <v>10</v>
      </c>
      <c r="X208" s="94">
        <f t="shared" si="34"/>
        <v>3737</v>
      </c>
      <c r="Y208" s="85" t="str">
        <f t="shared" si="35"/>
        <v/>
      </c>
      <c r="Z208" s="94">
        <f t="shared" si="36"/>
        <v>104636</v>
      </c>
      <c r="AA208" s="85" t="str">
        <f t="shared" si="37"/>
        <v/>
      </c>
      <c r="AB208" s="94" t="str">
        <f t="shared" si="38"/>
        <v/>
      </c>
      <c r="AC208" s="95" t="str">
        <f t="shared" si="39"/>
        <v/>
      </c>
      <c r="AD208" s="178" t="str">
        <f t="shared" si="40"/>
        <v/>
      </c>
    </row>
    <row r="209" spans="1:30" s="110" customFormat="1" ht="24.95" customHeight="1" x14ac:dyDescent="0.15">
      <c r="A209" s="78">
        <v>205</v>
      </c>
      <c r="B209" s="134">
        <v>5</v>
      </c>
      <c r="C209" s="209" t="s">
        <v>190</v>
      </c>
      <c r="D209" s="135">
        <v>3400</v>
      </c>
      <c r="E209" s="133" t="s">
        <v>1624</v>
      </c>
      <c r="F209" s="82" t="s">
        <v>173</v>
      </c>
      <c r="G209" s="82" t="s">
        <v>436</v>
      </c>
      <c r="H209" s="84">
        <v>22</v>
      </c>
      <c r="I209" s="84">
        <v>2</v>
      </c>
      <c r="J209" s="84">
        <v>2</v>
      </c>
      <c r="K209" s="136">
        <f t="shared" si="13"/>
        <v>4</v>
      </c>
      <c r="L209" s="133" t="s">
        <v>3511</v>
      </c>
      <c r="M209" s="162"/>
      <c r="N209" s="162"/>
      <c r="O209" s="163"/>
      <c r="P209" s="164"/>
      <c r="Q209" s="165"/>
      <c r="R209" s="137">
        <f t="shared" si="32"/>
        <v>2</v>
      </c>
      <c r="S209" s="170"/>
      <c r="T209" s="176" t="str">
        <f t="shared" si="33"/>
        <v/>
      </c>
      <c r="U209" s="94">
        <v>24</v>
      </c>
      <c r="V209" s="84">
        <v>365</v>
      </c>
      <c r="W209" s="85">
        <v>10</v>
      </c>
      <c r="X209" s="94">
        <f t="shared" si="34"/>
        <v>7708</v>
      </c>
      <c r="Y209" s="85" t="str">
        <f t="shared" si="35"/>
        <v/>
      </c>
      <c r="Z209" s="94">
        <f t="shared" si="36"/>
        <v>215824</v>
      </c>
      <c r="AA209" s="85" t="str">
        <f t="shared" si="37"/>
        <v/>
      </c>
      <c r="AB209" s="94" t="str">
        <f t="shared" si="38"/>
        <v/>
      </c>
      <c r="AC209" s="95" t="str">
        <f t="shared" si="39"/>
        <v/>
      </c>
      <c r="AD209" s="178" t="str">
        <f t="shared" si="40"/>
        <v/>
      </c>
    </row>
    <row r="210" spans="1:30" s="110" customFormat="1" ht="24.95" customHeight="1" x14ac:dyDescent="0.15">
      <c r="A210" s="78">
        <v>206</v>
      </c>
      <c r="B210" s="134" t="s">
        <v>1235</v>
      </c>
      <c r="C210" s="209" t="s">
        <v>190</v>
      </c>
      <c r="D210" s="135">
        <v>3400</v>
      </c>
      <c r="E210" s="133" t="s">
        <v>1624</v>
      </c>
      <c r="F210" s="82" t="s">
        <v>173</v>
      </c>
      <c r="G210" s="82" t="s">
        <v>436</v>
      </c>
      <c r="H210" s="84">
        <v>22</v>
      </c>
      <c r="I210" s="84">
        <v>2</v>
      </c>
      <c r="J210" s="84">
        <v>2</v>
      </c>
      <c r="K210" s="136">
        <f t="shared" si="13"/>
        <v>4</v>
      </c>
      <c r="L210" s="133" t="s">
        <v>3511</v>
      </c>
      <c r="M210" s="162"/>
      <c r="N210" s="162"/>
      <c r="O210" s="163"/>
      <c r="P210" s="164"/>
      <c r="Q210" s="165"/>
      <c r="R210" s="137">
        <f t="shared" si="32"/>
        <v>2</v>
      </c>
      <c r="S210" s="170"/>
      <c r="T210" s="176" t="str">
        <f t="shared" si="33"/>
        <v/>
      </c>
      <c r="U210" s="91">
        <v>24</v>
      </c>
      <c r="V210" s="92">
        <v>365</v>
      </c>
      <c r="W210" s="93">
        <v>10</v>
      </c>
      <c r="X210" s="94">
        <f t="shared" si="34"/>
        <v>7708</v>
      </c>
      <c r="Y210" s="85" t="str">
        <f t="shared" si="35"/>
        <v/>
      </c>
      <c r="Z210" s="94">
        <f t="shared" si="36"/>
        <v>215824</v>
      </c>
      <c r="AA210" s="85" t="str">
        <f t="shared" si="37"/>
        <v/>
      </c>
      <c r="AB210" s="94" t="str">
        <f t="shared" si="38"/>
        <v/>
      </c>
      <c r="AC210" s="95" t="str">
        <f t="shared" si="39"/>
        <v/>
      </c>
      <c r="AD210" s="178" t="str">
        <f t="shared" si="40"/>
        <v/>
      </c>
    </row>
    <row r="211" spans="1:30" s="110" customFormat="1" ht="24.95" customHeight="1" x14ac:dyDescent="0.15">
      <c r="A211" s="78">
        <v>207</v>
      </c>
      <c r="B211" s="134" t="s">
        <v>1235</v>
      </c>
      <c r="C211" s="209" t="s">
        <v>1598</v>
      </c>
      <c r="D211" s="135">
        <v>3400</v>
      </c>
      <c r="E211" s="133" t="s">
        <v>1532</v>
      </c>
      <c r="F211" s="82" t="s">
        <v>1547</v>
      </c>
      <c r="G211" s="82" t="s">
        <v>1548</v>
      </c>
      <c r="H211" s="84">
        <v>15</v>
      </c>
      <c r="I211" s="84">
        <v>1</v>
      </c>
      <c r="J211" s="84">
        <v>1</v>
      </c>
      <c r="K211" s="136">
        <f t="shared" si="13"/>
        <v>1</v>
      </c>
      <c r="L211" s="133" t="s">
        <v>3511</v>
      </c>
      <c r="M211" s="162"/>
      <c r="N211" s="162"/>
      <c r="O211" s="163"/>
      <c r="P211" s="164"/>
      <c r="Q211" s="165"/>
      <c r="R211" s="137">
        <f t="shared" si="32"/>
        <v>1</v>
      </c>
      <c r="S211" s="170"/>
      <c r="T211" s="176" t="str">
        <f t="shared" si="33"/>
        <v/>
      </c>
      <c r="U211" s="94">
        <v>8</v>
      </c>
      <c r="V211" s="84">
        <v>365</v>
      </c>
      <c r="W211" s="85">
        <v>10</v>
      </c>
      <c r="X211" s="94">
        <f t="shared" si="34"/>
        <v>438</v>
      </c>
      <c r="Y211" s="85" t="str">
        <f t="shared" si="35"/>
        <v/>
      </c>
      <c r="Z211" s="94">
        <f t="shared" si="36"/>
        <v>12264</v>
      </c>
      <c r="AA211" s="85" t="str">
        <f t="shared" si="37"/>
        <v/>
      </c>
      <c r="AB211" s="94" t="str">
        <f t="shared" si="38"/>
        <v/>
      </c>
      <c r="AC211" s="95" t="str">
        <f t="shared" si="39"/>
        <v/>
      </c>
      <c r="AD211" s="178" t="str">
        <f t="shared" si="40"/>
        <v/>
      </c>
    </row>
    <row r="212" spans="1:30" s="110" customFormat="1" ht="24.95" customHeight="1" x14ac:dyDescent="0.15">
      <c r="A212" s="78"/>
      <c r="B212" s="134"/>
      <c r="C212" s="209"/>
      <c r="D212" s="135"/>
      <c r="E212" s="133"/>
      <c r="F212" s="82"/>
      <c r="G212" s="82"/>
      <c r="H212" s="84"/>
      <c r="I212" s="84"/>
      <c r="J212" s="84"/>
      <c r="K212" s="136"/>
      <c r="L212" s="133"/>
      <c r="M212" s="173"/>
      <c r="N212" s="173"/>
      <c r="O212" s="134"/>
      <c r="P212" s="174"/>
      <c r="Q212" s="175"/>
      <c r="R212" s="137"/>
      <c r="S212" s="176"/>
      <c r="T212" s="176"/>
      <c r="U212" s="94"/>
      <c r="V212" s="84"/>
      <c r="W212" s="85"/>
      <c r="X212" s="94"/>
      <c r="Y212" s="85"/>
      <c r="Z212" s="94"/>
      <c r="AA212" s="85"/>
      <c r="AB212" s="94"/>
      <c r="AC212" s="95"/>
      <c r="AD212" s="85"/>
    </row>
    <row r="213" spans="1:30" s="110" customFormat="1" ht="24.95" customHeight="1" thickBot="1" x14ac:dyDescent="0.2">
      <c r="A213" s="97"/>
      <c r="B213" s="98"/>
      <c r="C213" s="98"/>
      <c r="D213" s="99"/>
      <c r="E213" s="97"/>
      <c r="F213" s="100"/>
      <c r="G213" s="100"/>
      <c r="H213" s="102"/>
      <c r="I213" s="102"/>
      <c r="J213" s="102"/>
      <c r="K213" s="157"/>
      <c r="L213" s="97"/>
      <c r="M213" s="104"/>
      <c r="N213" s="104"/>
      <c r="O213" s="98"/>
      <c r="P213" s="105"/>
      <c r="Q213" s="106"/>
      <c r="R213" s="158"/>
      <c r="S213" s="108"/>
      <c r="T213" s="108"/>
      <c r="U213" s="94"/>
      <c r="V213" s="84"/>
      <c r="W213" s="85"/>
      <c r="X213" s="109"/>
      <c r="Y213" s="103"/>
      <c r="Z213" s="109"/>
      <c r="AA213" s="103"/>
      <c r="AB213" s="109"/>
      <c r="AC213" s="159"/>
      <c r="AD213" s="103"/>
    </row>
    <row r="214" spans="1:30" ht="24.95" customHeight="1" thickBot="1" x14ac:dyDescent="0.2">
      <c r="M214" s="46"/>
      <c r="N214" s="46"/>
      <c r="O214" s="46"/>
      <c r="P214" s="46"/>
      <c r="Q214" s="46"/>
      <c r="R214" s="111"/>
      <c r="S214" s="254" t="s">
        <v>40</v>
      </c>
      <c r="T214" s="181" t="str">
        <f>IF(SUBTOTAL(9,T5:T213)=0,"",SUBTOTAL(9,T5:T213))</f>
        <v/>
      </c>
      <c r="U214" s="190"/>
      <c r="V214" s="191"/>
      <c r="W214" s="192"/>
      <c r="X214" s="182">
        <f t="shared" ref="X214:AD214" si="41">IF(SUBTOTAL(9,X5:X213)=0,"",SUBTOTAL(9,X5:X213))</f>
        <v>1061008</v>
      </c>
      <c r="Y214" s="184" t="str">
        <f t="shared" si="41"/>
        <v/>
      </c>
      <c r="Z214" s="182">
        <f t="shared" si="41"/>
        <v>29708224</v>
      </c>
      <c r="AA214" s="184" t="str">
        <f t="shared" si="41"/>
        <v/>
      </c>
      <c r="AB214" s="182" t="str">
        <f t="shared" si="41"/>
        <v/>
      </c>
      <c r="AC214" s="183" t="str">
        <f t="shared" si="41"/>
        <v/>
      </c>
      <c r="AD214" s="186" t="str">
        <f t="shared" si="41"/>
        <v/>
      </c>
    </row>
    <row r="215" spans="1:30" ht="24.95" customHeight="1" thickBot="1" x14ac:dyDescent="0.2">
      <c r="S215" s="262" t="s">
        <v>3544</v>
      </c>
      <c r="T215" s="264"/>
    </row>
    <row r="216" spans="1:30" ht="24.95" customHeight="1" thickTop="1" thickBot="1" x14ac:dyDescent="0.2">
      <c r="S216" s="265" t="s">
        <v>3545</v>
      </c>
      <c r="T216" s="268" t="str">
        <f>IF(T214="","",T214+T215)</f>
        <v/>
      </c>
    </row>
    <row r="217" spans="1:30" ht="24.95" customHeight="1" thickTop="1" x14ac:dyDescent="0.15"/>
  </sheetData>
  <sheetProtection algorithmName="SHA-512" hashValue="11w6LOPy9JzKJqSvsM7g11WNinUCOum8A3iySUI/2BoVq4zoc6n/cwhBuiPD4EXFefsjrLFWqW6QH5JqKuMBhQ==" saltValue="2gjty7Yz9YMv/yyIURQtfQ==" spinCount="100000" sheet="1" objects="1" scenarios="1" autoFilter="0"/>
  <autoFilter ref="A4:AD27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130 M132:Q196 M198:Q211">
    <cfRule type="containsBlanks" dxfId="247" priority="9" stopIfTrue="1">
      <formula>LEN(TRIM(M6))=0</formula>
    </cfRule>
  </conditionalFormatting>
  <conditionalFormatting sqref="S6:S130 S132:S196 S198:S211">
    <cfRule type="containsBlanks" dxfId="246" priority="2">
      <formula>LEN(TRIM(S6))=0</formula>
    </cfRule>
  </conditionalFormatting>
  <conditionalFormatting sqref="T215">
    <cfRule type="containsBlanks" dxfId="245" priority="1">
      <formula>LEN(TRIM(T215))=0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9491-1AAC-4F27-97D9-EF08F9F8CE12}">
  <sheetPr>
    <pageSetUpPr fitToPage="1"/>
  </sheetPr>
  <dimension ref="A1:AD43"/>
  <sheetViews>
    <sheetView showGridLines="0" zoomScale="85" zoomScaleNormal="85" zoomScaleSheetLayoutView="100" workbookViewId="0">
      <pane xSplit="11" ySplit="4" topLeftCell="N22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56</v>
      </c>
      <c r="D1" s="41" t="s">
        <v>1</v>
      </c>
      <c r="E1" s="42" t="s">
        <v>1626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582</v>
      </c>
      <c r="D5" s="66">
        <v>2500</v>
      </c>
      <c r="E5" s="64" t="s">
        <v>1634</v>
      </c>
      <c r="F5" s="82" t="s">
        <v>113</v>
      </c>
      <c r="G5" s="82" t="s">
        <v>385</v>
      </c>
      <c r="H5" s="84">
        <v>22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642</v>
      </c>
      <c r="Y5" s="75" t="str">
        <f>IFERROR(IF(Q5="","",ROUNDDOWN(Q5/1000*R5*U5*V5*W5,0)),"-")</f>
        <v/>
      </c>
      <c r="Z5" s="73">
        <f>IFERROR(IF(H5="","",ROUNDDOWN(X5*$V$2,0)),"-")</f>
        <v>17976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582</v>
      </c>
      <c r="D6" s="80">
        <v>2500</v>
      </c>
      <c r="E6" s="78" t="s">
        <v>1209</v>
      </c>
      <c r="F6" s="82" t="s">
        <v>36</v>
      </c>
      <c r="G6" s="82" t="s">
        <v>79</v>
      </c>
      <c r="H6" s="84">
        <v>42</v>
      </c>
      <c r="I6" s="84">
        <v>1</v>
      </c>
      <c r="J6" s="84">
        <v>2</v>
      </c>
      <c r="K6" s="136">
        <f t="shared" ref="K6:K37" si="3">+I6*J6</f>
        <v>2</v>
      </c>
      <c r="L6" s="78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2452</v>
      </c>
      <c r="Y6" s="85" t="str">
        <f>IFERROR(IF(Q6="","",ROUNDDOWN(Q6/1000*R6*U6*V6*W6,0)),"-")</f>
        <v/>
      </c>
      <c r="Z6" s="94">
        <f>IFERROR(IF(H6="","",ROUNDDOWN(X6*$V$2,0)),"-")</f>
        <v>68656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583</v>
      </c>
      <c r="D7" s="80">
        <v>2400</v>
      </c>
      <c r="E7" s="78" t="s">
        <v>1209</v>
      </c>
      <c r="F7" s="82" t="s">
        <v>36</v>
      </c>
      <c r="G7" s="82" t="s">
        <v>79</v>
      </c>
      <c r="H7" s="84">
        <v>42</v>
      </c>
      <c r="I7" s="84">
        <v>2</v>
      </c>
      <c r="J7" s="84">
        <v>2</v>
      </c>
      <c r="K7" s="136">
        <f t="shared" si="3"/>
        <v>4</v>
      </c>
      <c r="L7" s="78" t="s">
        <v>3511</v>
      </c>
      <c r="M7" s="162"/>
      <c r="N7" s="162"/>
      <c r="O7" s="163"/>
      <c r="P7" s="164"/>
      <c r="Q7" s="165"/>
      <c r="R7" s="137">
        <f t="shared" ref="R7:R37" si="4">+I7</f>
        <v>2</v>
      </c>
      <c r="S7" s="170"/>
      <c r="T7" s="176" t="str">
        <f t="shared" ref="T7:T37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37" si="6">IFERROR(IF(H7="","",ROUNDDOWN(H7/1000*K7*U7*V7*W7,0)),"-")</f>
        <v>4905</v>
      </c>
      <c r="Y7" s="85" t="str">
        <f t="shared" ref="Y7:Y37" si="7">IFERROR(IF(Q7="","",ROUNDDOWN(Q7/1000*R7*U7*V7*W7,0)),"-")</f>
        <v/>
      </c>
      <c r="Z7" s="94">
        <f t="shared" ref="Z7:Z37" si="8">IFERROR(IF(H7="","",ROUNDDOWN(X7*$V$2,0)),"-")</f>
        <v>137340</v>
      </c>
      <c r="AA7" s="85" t="str">
        <f t="shared" ref="AA7:AA37" si="9">IFERROR(IF(Q7="","",ROUNDDOWN(Y7*$V$2,0)),"-")</f>
        <v/>
      </c>
      <c r="AB7" s="94" t="str">
        <f t="shared" ref="AB7:AB37" si="10">IFERROR(IF(Q7="","",ROUNDDOWN(X7-Y7,0)),"-")</f>
        <v/>
      </c>
      <c r="AC7" s="95" t="str">
        <f t="shared" ref="AC7:AC37" si="11">IFERROR(IF(Q7="","",ROUNDDOWN(Z7-AA7,0)),"-")</f>
        <v/>
      </c>
      <c r="AD7" s="178" t="str">
        <f t="shared" ref="AD7:AD37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214</v>
      </c>
      <c r="D8" s="135">
        <v>2700</v>
      </c>
      <c r="E8" s="133" t="s">
        <v>1084</v>
      </c>
      <c r="F8" s="82" t="s">
        <v>36</v>
      </c>
      <c r="G8" s="82" t="s">
        <v>79</v>
      </c>
      <c r="H8" s="84">
        <v>42</v>
      </c>
      <c r="I8" s="84">
        <v>14</v>
      </c>
      <c r="J8" s="84">
        <v>2</v>
      </c>
      <c r="K8" s="136">
        <f t="shared" si="3"/>
        <v>28</v>
      </c>
      <c r="L8" s="133" t="s">
        <v>3511</v>
      </c>
      <c r="M8" s="162"/>
      <c r="N8" s="162"/>
      <c r="O8" s="163"/>
      <c r="P8" s="164"/>
      <c r="Q8" s="165"/>
      <c r="R8" s="137">
        <f t="shared" si="4"/>
        <v>14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34339</v>
      </c>
      <c r="Y8" s="85" t="str">
        <f t="shared" si="7"/>
        <v/>
      </c>
      <c r="Z8" s="94">
        <f t="shared" si="8"/>
        <v>961492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1278</v>
      </c>
      <c r="D9" s="135">
        <v>2500</v>
      </c>
      <c r="E9" s="133" t="s">
        <v>1395</v>
      </c>
      <c r="F9" s="82" t="s">
        <v>414</v>
      </c>
      <c r="G9" s="82" t="s">
        <v>926</v>
      </c>
      <c r="H9" s="84">
        <v>18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131</v>
      </c>
      <c r="Y9" s="85" t="str">
        <f t="shared" si="7"/>
        <v/>
      </c>
      <c r="Z9" s="94">
        <f t="shared" si="8"/>
        <v>3668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1</v>
      </c>
      <c r="C10" s="208" t="s">
        <v>1278</v>
      </c>
      <c r="D10" s="135">
        <v>2500</v>
      </c>
      <c r="E10" s="133" t="s">
        <v>1411</v>
      </c>
      <c r="F10" s="82" t="s">
        <v>414</v>
      </c>
      <c r="G10" s="82" t="s">
        <v>69</v>
      </c>
      <c r="H10" s="84">
        <v>18</v>
      </c>
      <c r="I10" s="84">
        <v>7</v>
      </c>
      <c r="J10" s="84">
        <v>1</v>
      </c>
      <c r="K10" s="136">
        <f t="shared" si="3"/>
        <v>7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7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919</v>
      </c>
      <c r="Y10" s="85" t="str">
        <f t="shared" si="7"/>
        <v/>
      </c>
      <c r="Z10" s="94">
        <f t="shared" si="8"/>
        <v>25732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1</v>
      </c>
      <c r="C11" s="208" t="s">
        <v>1278</v>
      </c>
      <c r="D11" s="135">
        <v>2500</v>
      </c>
      <c r="E11" s="133" t="s">
        <v>1635</v>
      </c>
      <c r="F11" s="82" t="s">
        <v>113</v>
      </c>
      <c r="G11" s="82" t="s">
        <v>746</v>
      </c>
      <c r="H11" s="84">
        <v>22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321</v>
      </c>
      <c r="Y11" s="85" t="str">
        <f t="shared" si="7"/>
        <v/>
      </c>
      <c r="Z11" s="94">
        <f t="shared" si="8"/>
        <v>8988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1</v>
      </c>
      <c r="C12" s="208" t="s">
        <v>67</v>
      </c>
      <c r="D12" s="135">
        <v>2700</v>
      </c>
      <c r="E12" s="133" t="s">
        <v>1411</v>
      </c>
      <c r="F12" s="82" t="s">
        <v>414</v>
      </c>
      <c r="G12" s="82" t="s">
        <v>69</v>
      </c>
      <c r="H12" s="84">
        <v>18</v>
      </c>
      <c r="I12" s="84">
        <v>13</v>
      </c>
      <c r="J12" s="84">
        <v>1</v>
      </c>
      <c r="K12" s="136">
        <f t="shared" si="3"/>
        <v>13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13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6832</v>
      </c>
      <c r="Y12" s="85" t="str">
        <f t="shared" si="7"/>
        <v/>
      </c>
      <c r="Z12" s="94">
        <f t="shared" si="8"/>
        <v>191296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1</v>
      </c>
      <c r="C13" s="208" t="s">
        <v>545</v>
      </c>
      <c r="D13" s="135">
        <v>2700</v>
      </c>
      <c r="E13" s="133" t="s">
        <v>1411</v>
      </c>
      <c r="F13" s="82" t="s">
        <v>414</v>
      </c>
      <c r="G13" s="82" t="s">
        <v>69</v>
      </c>
      <c r="H13" s="84">
        <v>18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1051</v>
      </c>
      <c r="Y13" s="85" t="str">
        <f t="shared" si="7"/>
        <v/>
      </c>
      <c r="Z13" s="94">
        <f t="shared" si="8"/>
        <v>29428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>
        <v>10</v>
      </c>
      <c r="B14" s="134">
        <v>1</v>
      </c>
      <c r="C14" s="208" t="s">
        <v>545</v>
      </c>
      <c r="D14" s="135">
        <v>2700</v>
      </c>
      <c r="E14" s="133" t="s">
        <v>1395</v>
      </c>
      <c r="F14" s="82" t="s">
        <v>414</v>
      </c>
      <c r="G14" s="82" t="s">
        <v>926</v>
      </c>
      <c r="H14" s="84">
        <v>18</v>
      </c>
      <c r="I14" s="84">
        <v>2</v>
      </c>
      <c r="J14" s="84">
        <v>1</v>
      </c>
      <c r="K14" s="136">
        <f t="shared" si="3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1">
        <v>8</v>
      </c>
      <c r="V14" s="92">
        <v>365</v>
      </c>
      <c r="W14" s="93">
        <v>10</v>
      </c>
      <c r="X14" s="94">
        <f t="shared" si="6"/>
        <v>1051</v>
      </c>
      <c r="Y14" s="85" t="str">
        <f t="shared" si="7"/>
        <v/>
      </c>
      <c r="Z14" s="94">
        <f t="shared" si="8"/>
        <v>29428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78">
        <v>11</v>
      </c>
      <c r="B15" s="79">
        <v>1</v>
      </c>
      <c r="C15" s="209" t="s">
        <v>604</v>
      </c>
      <c r="D15" s="135">
        <v>2700</v>
      </c>
      <c r="E15" s="133" t="s">
        <v>1140</v>
      </c>
      <c r="F15" s="82" t="s">
        <v>504</v>
      </c>
      <c r="G15" s="82" t="s">
        <v>75</v>
      </c>
      <c r="H15" s="84">
        <v>13</v>
      </c>
      <c r="I15" s="84">
        <v>2</v>
      </c>
      <c r="J15" s="84">
        <v>1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8</v>
      </c>
      <c r="V15" s="84">
        <v>365</v>
      </c>
      <c r="W15" s="85">
        <v>10</v>
      </c>
      <c r="X15" s="94">
        <f t="shared" si="6"/>
        <v>759</v>
      </c>
      <c r="Y15" s="85" t="str">
        <f t="shared" si="7"/>
        <v/>
      </c>
      <c r="Z15" s="94">
        <f t="shared" si="8"/>
        <v>21252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78">
        <v>12</v>
      </c>
      <c r="B16" s="134">
        <v>1</v>
      </c>
      <c r="C16" s="209" t="s">
        <v>596</v>
      </c>
      <c r="D16" s="135">
        <v>2700</v>
      </c>
      <c r="E16" s="133" t="s">
        <v>1636</v>
      </c>
      <c r="F16" s="82" t="s">
        <v>36</v>
      </c>
      <c r="G16" s="82" t="s">
        <v>142</v>
      </c>
      <c r="H16" s="84">
        <v>42</v>
      </c>
      <c r="I16" s="84">
        <v>2</v>
      </c>
      <c r="J16" s="84">
        <v>2</v>
      </c>
      <c r="K16" s="136">
        <f t="shared" si="3"/>
        <v>4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2</v>
      </c>
      <c r="S16" s="170"/>
      <c r="T16" s="176" t="str">
        <f t="shared" si="5"/>
        <v/>
      </c>
      <c r="U16" s="91">
        <v>8</v>
      </c>
      <c r="V16" s="92">
        <v>365</v>
      </c>
      <c r="W16" s="93">
        <v>10</v>
      </c>
      <c r="X16" s="94">
        <f t="shared" si="6"/>
        <v>4905</v>
      </c>
      <c r="Y16" s="85" t="str">
        <f t="shared" si="7"/>
        <v/>
      </c>
      <c r="Z16" s="94">
        <f t="shared" si="8"/>
        <v>137340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78">
        <v>13</v>
      </c>
      <c r="B17" s="79">
        <v>1</v>
      </c>
      <c r="C17" s="208" t="s">
        <v>1627</v>
      </c>
      <c r="D17" s="135">
        <v>2700</v>
      </c>
      <c r="E17" s="133" t="s">
        <v>1637</v>
      </c>
      <c r="F17" s="82" t="s">
        <v>1647</v>
      </c>
      <c r="G17" s="82" t="s">
        <v>1648</v>
      </c>
      <c r="H17" s="84">
        <v>100</v>
      </c>
      <c r="I17" s="84">
        <v>1</v>
      </c>
      <c r="J17" s="84">
        <v>1</v>
      </c>
      <c r="K17" s="136">
        <f t="shared" si="3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8</v>
      </c>
      <c r="V17" s="84">
        <v>365</v>
      </c>
      <c r="W17" s="85">
        <v>10</v>
      </c>
      <c r="X17" s="94">
        <f t="shared" si="6"/>
        <v>2920</v>
      </c>
      <c r="Y17" s="85" t="str">
        <f t="shared" si="7"/>
        <v/>
      </c>
      <c r="Z17" s="94">
        <f t="shared" si="8"/>
        <v>81760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78">
        <v>14</v>
      </c>
      <c r="B18" s="134">
        <v>1</v>
      </c>
      <c r="C18" s="208" t="s">
        <v>1584</v>
      </c>
      <c r="D18" s="135">
        <v>4000</v>
      </c>
      <c r="E18" s="133" t="s">
        <v>1638</v>
      </c>
      <c r="F18" s="82" t="s">
        <v>1093</v>
      </c>
      <c r="G18" s="82" t="s">
        <v>1094</v>
      </c>
      <c r="H18" s="84">
        <v>250</v>
      </c>
      <c r="I18" s="84">
        <v>4</v>
      </c>
      <c r="J18" s="84">
        <v>1</v>
      </c>
      <c r="K18" s="136">
        <f t="shared" si="3"/>
        <v>4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4</v>
      </c>
      <c r="S18" s="170"/>
      <c r="T18" s="176" t="str">
        <f t="shared" si="5"/>
        <v/>
      </c>
      <c r="U18" s="91">
        <v>8</v>
      </c>
      <c r="V18" s="92">
        <v>365</v>
      </c>
      <c r="W18" s="93">
        <v>10</v>
      </c>
      <c r="X18" s="94">
        <f t="shared" si="6"/>
        <v>29200</v>
      </c>
      <c r="Y18" s="85" t="str">
        <f t="shared" si="7"/>
        <v/>
      </c>
      <c r="Z18" s="94">
        <f t="shared" si="8"/>
        <v>817600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78">
        <v>15</v>
      </c>
      <c r="B19" s="79">
        <v>1</v>
      </c>
      <c r="C19" s="209" t="s">
        <v>1584</v>
      </c>
      <c r="D19" s="135">
        <v>4000</v>
      </c>
      <c r="E19" s="133" t="s">
        <v>1639</v>
      </c>
      <c r="F19" s="82" t="s">
        <v>36</v>
      </c>
      <c r="G19" s="82" t="s">
        <v>248</v>
      </c>
      <c r="H19" s="179">
        <v>42</v>
      </c>
      <c r="I19" s="84">
        <v>4</v>
      </c>
      <c r="J19" s="84">
        <v>2</v>
      </c>
      <c r="K19" s="136">
        <f t="shared" si="3"/>
        <v>8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4</v>
      </c>
      <c r="S19" s="170"/>
      <c r="T19" s="176" t="str">
        <f t="shared" si="5"/>
        <v/>
      </c>
      <c r="U19" s="94">
        <v>8</v>
      </c>
      <c r="V19" s="84">
        <v>365</v>
      </c>
      <c r="W19" s="85">
        <v>10</v>
      </c>
      <c r="X19" s="94">
        <f t="shared" si="6"/>
        <v>9811</v>
      </c>
      <c r="Y19" s="85" t="str">
        <f t="shared" si="7"/>
        <v/>
      </c>
      <c r="Z19" s="94">
        <f t="shared" si="8"/>
        <v>274708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78">
        <v>16</v>
      </c>
      <c r="B20" s="134">
        <v>1</v>
      </c>
      <c r="C20" s="209" t="s">
        <v>1584</v>
      </c>
      <c r="D20" s="135">
        <v>4000</v>
      </c>
      <c r="E20" s="133" t="s">
        <v>1640</v>
      </c>
      <c r="F20" s="82" t="s">
        <v>1649</v>
      </c>
      <c r="G20" s="82" t="s">
        <v>1650</v>
      </c>
      <c r="H20" s="84">
        <v>250</v>
      </c>
      <c r="I20" s="84">
        <v>2</v>
      </c>
      <c r="J20" s="84">
        <v>1</v>
      </c>
      <c r="K20" s="136">
        <f t="shared" si="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1">
        <v>8</v>
      </c>
      <c r="V20" s="92">
        <v>365</v>
      </c>
      <c r="W20" s="93">
        <v>10</v>
      </c>
      <c r="X20" s="94">
        <f t="shared" si="6"/>
        <v>14600</v>
      </c>
      <c r="Y20" s="85" t="str">
        <f t="shared" si="7"/>
        <v/>
      </c>
      <c r="Z20" s="94">
        <f t="shared" si="8"/>
        <v>408800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78">
        <v>17</v>
      </c>
      <c r="B21" s="79">
        <v>1</v>
      </c>
      <c r="C21" s="209" t="s">
        <v>1584</v>
      </c>
      <c r="D21" s="135">
        <v>4000</v>
      </c>
      <c r="E21" s="133" t="s">
        <v>1641</v>
      </c>
      <c r="F21" s="82" t="s">
        <v>1093</v>
      </c>
      <c r="G21" s="82" t="s">
        <v>1651</v>
      </c>
      <c r="H21" s="84">
        <v>250</v>
      </c>
      <c r="I21" s="84">
        <v>2</v>
      </c>
      <c r="J21" s="84">
        <v>1</v>
      </c>
      <c r="K21" s="136">
        <f t="shared" si="3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8</v>
      </c>
      <c r="V21" s="84">
        <v>365</v>
      </c>
      <c r="W21" s="85">
        <v>10</v>
      </c>
      <c r="X21" s="94">
        <f t="shared" si="6"/>
        <v>14600</v>
      </c>
      <c r="Y21" s="85" t="str">
        <f t="shared" si="7"/>
        <v/>
      </c>
      <c r="Z21" s="94">
        <f t="shared" si="8"/>
        <v>408800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78">
        <v>18</v>
      </c>
      <c r="B22" s="134">
        <v>1</v>
      </c>
      <c r="C22" s="209" t="s">
        <v>1584</v>
      </c>
      <c r="D22" s="135">
        <v>4000</v>
      </c>
      <c r="E22" s="133" t="s">
        <v>1642</v>
      </c>
      <c r="F22" s="82" t="s">
        <v>179</v>
      </c>
      <c r="G22" s="82" t="s">
        <v>75</v>
      </c>
      <c r="H22" s="84">
        <v>60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1">
        <v>8</v>
      </c>
      <c r="V22" s="92">
        <v>365</v>
      </c>
      <c r="W22" s="93">
        <v>10</v>
      </c>
      <c r="X22" s="94">
        <f t="shared" si="6"/>
        <v>1752</v>
      </c>
      <c r="Y22" s="85" t="str">
        <f t="shared" si="7"/>
        <v/>
      </c>
      <c r="Z22" s="94">
        <f t="shared" si="8"/>
        <v>49056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78">
        <v>19</v>
      </c>
      <c r="B23" s="79">
        <v>2</v>
      </c>
      <c r="C23" s="209" t="s">
        <v>1628</v>
      </c>
      <c r="D23" s="135">
        <v>2500</v>
      </c>
      <c r="E23" s="133" t="s">
        <v>1643</v>
      </c>
      <c r="F23" s="82" t="s">
        <v>1652</v>
      </c>
      <c r="G23" s="82" t="s">
        <v>1653</v>
      </c>
      <c r="H23" s="84">
        <v>40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8</v>
      </c>
      <c r="V23" s="84">
        <v>365</v>
      </c>
      <c r="W23" s="85">
        <v>10</v>
      </c>
      <c r="X23" s="94">
        <f t="shared" si="6"/>
        <v>1168</v>
      </c>
      <c r="Y23" s="85" t="str">
        <f t="shared" si="7"/>
        <v/>
      </c>
      <c r="Z23" s="94">
        <f t="shared" si="8"/>
        <v>32704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78">
        <v>20</v>
      </c>
      <c r="B24" s="134">
        <v>2</v>
      </c>
      <c r="C24" s="209" t="s">
        <v>1628</v>
      </c>
      <c r="D24" s="135">
        <v>2500</v>
      </c>
      <c r="E24" s="133" t="s">
        <v>1471</v>
      </c>
      <c r="F24" s="82" t="s">
        <v>795</v>
      </c>
      <c r="G24" s="82" t="s">
        <v>796</v>
      </c>
      <c r="H24" s="84">
        <v>5</v>
      </c>
      <c r="I24" s="84">
        <v>1</v>
      </c>
      <c r="J24" s="84">
        <v>1</v>
      </c>
      <c r="K24" s="136">
        <f t="shared" si="3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1">
        <v>8</v>
      </c>
      <c r="V24" s="92">
        <v>365</v>
      </c>
      <c r="W24" s="93">
        <v>10</v>
      </c>
      <c r="X24" s="94">
        <f t="shared" si="6"/>
        <v>146</v>
      </c>
      <c r="Y24" s="85" t="str">
        <f t="shared" si="7"/>
        <v/>
      </c>
      <c r="Z24" s="94">
        <f t="shared" si="8"/>
        <v>4088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78">
        <v>21</v>
      </c>
      <c r="B25" s="79">
        <v>2</v>
      </c>
      <c r="C25" s="209" t="s">
        <v>1629</v>
      </c>
      <c r="D25" s="135">
        <v>2500</v>
      </c>
      <c r="E25" s="133" t="s">
        <v>1643</v>
      </c>
      <c r="F25" s="82" t="s">
        <v>1652</v>
      </c>
      <c r="G25" s="82" t="s">
        <v>1653</v>
      </c>
      <c r="H25" s="84">
        <v>40</v>
      </c>
      <c r="I25" s="84">
        <v>1</v>
      </c>
      <c r="J25" s="84">
        <v>1</v>
      </c>
      <c r="K25" s="136">
        <f t="shared" si="3"/>
        <v>1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8</v>
      </c>
      <c r="V25" s="84">
        <v>365</v>
      </c>
      <c r="W25" s="85">
        <v>10</v>
      </c>
      <c r="X25" s="94">
        <f t="shared" si="6"/>
        <v>1168</v>
      </c>
      <c r="Y25" s="85" t="str">
        <f t="shared" si="7"/>
        <v/>
      </c>
      <c r="Z25" s="94">
        <f t="shared" si="8"/>
        <v>32704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78">
        <v>22</v>
      </c>
      <c r="B26" s="134">
        <v>2</v>
      </c>
      <c r="C26" s="209" t="s">
        <v>1629</v>
      </c>
      <c r="D26" s="135">
        <v>2500</v>
      </c>
      <c r="E26" s="133" t="s">
        <v>1471</v>
      </c>
      <c r="F26" s="82" t="s">
        <v>795</v>
      </c>
      <c r="G26" s="82" t="s">
        <v>796</v>
      </c>
      <c r="H26" s="84">
        <v>5</v>
      </c>
      <c r="I26" s="84">
        <v>1</v>
      </c>
      <c r="J26" s="84">
        <v>1</v>
      </c>
      <c r="K26" s="136">
        <f t="shared" si="3"/>
        <v>1</v>
      </c>
      <c r="L26" s="133" t="s">
        <v>3511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1">
        <v>8</v>
      </c>
      <c r="V26" s="92">
        <v>365</v>
      </c>
      <c r="W26" s="93">
        <v>10</v>
      </c>
      <c r="X26" s="94">
        <f t="shared" si="6"/>
        <v>146</v>
      </c>
      <c r="Y26" s="85" t="str">
        <f t="shared" si="7"/>
        <v/>
      </c>
      <c r="Z26" s="94">
        <f t="shared" si="8"/>
        <v>4088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78">
        <v>23</v>
      </c>
      <c r="B27" s="79">
        <v>2</v>
      </c>
      <c r="C27" s="209" t="s">
        <v>1630</v>
      </c>
      <c r="D27" s="135">
        <v>2500</v>
      </c>
      <c r="E27" s="133" t="s">
        <v>1643</v>
      </c>
      <c r="F27" s="82" t="s">
        <v>1652</v>
      </c>
      <c r="G27" s="82" t="s">
        <v>1653</v>
      </c>
      <c r="H27" s="84">
        <v>40</v>
      </c>
      <c r="I27" s="84">
        <v>1</v>
      </c>
      <c r="J27" s="84">
        <v>1</v>
      </c>
      <c r="K27" s="136">
        <f t="shared" si="3"/>
        <v>1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8</v>
      </c>
      <c r="V27" s="84">
        <v>365</v>
      </c>
      <c r="W27" s="85">
        <v>10</v>
      </c>
      <c r="X27" s="94">
        <f t="shared" si="6"/>
        <v>1168</v>
      </c>
      <c r="Y27" s="85" t="str">
        <f t="shared" si="7"/>
        <v/>
      </c>
      <c r="Z27" s="94">
        <f t="shared" si="8"/>
        <v>32704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78">
        <v>24</v>
      </c>
      <c r="B28" s="134">
        <v>2</v>
      </c>
      <c r="C28" s="209" t="s">
        <v>1630</v>
      </c>
      <c r="D28" s="135">
        <v>2500</v>
      </c>
      <c r="E28" s="133" t="s">
        <v>1471</v>
      </c>
      <c r="F28" s="82" t="s">
        <v>795</v>
      </c>
      <c r="G28" s="82" t="s">
        <v>796</v>
      </c>
      <c r="H28" s="84">
        <v>5</v>
      </c>
      <c r="I28" s="84">
        <v>1</v>
      </c>
      <c r="J28" s="84">
        <v>1</v>
      </c>
      <c r="K28" s="136">
        <f t="shared" si="3"/>
        <v>1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1">
        <v>8</v>
      </c>
      <c r="V28" s="92">
        <v>365</v>
      </c>
      <c r="W28" s="93">
        <v>10</v>
      </c>
      <c r="X28" s="94">
        <f t="shared" si="6"/>
        <v>146</v>
      </c>
      <c r="Y28" s="85" t="str">
        <f t="shared" si="7"/>
        <v/>
      </c>
      <c r="Z28" s="94">
        <f t="shared" si="8"/>
        <v>4088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78">
        <v>25</v>
      </c>
      <c r="B29" s="79">
        <v>2</v>
      </c>
      <c r="C29" s="209" t="s">
        <v>1631</v>
      </c>
      <c r="D29" s="135">
        <v>2500</v>
      </c>
      <c r="E29" s="133" t="s">
        <v>1643</v>
      </c>
      <c r="F29" s="82" t="s">
        <v>1652</v>
      </c>
      <c r="G29" s="82" t="s">
        <v>1653</v>
      </c>
      <c r="H29" s="84">
        <v>40</v>
      </c>
      <c r="I29" s="84">
        <v>1</v>
      </c>
      <c r="J29" s="84">
        <v>1</v>
      </c>
      <c r="K29" s="136">
        <f t="shared" si="3"/>
        <v>1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8</v>
      </c>
      <c r="V29" s="84">
        <v>365</v>
      </c>
      <c r="W29" s="85">
        <v>10</v>
      </c>
      <c r="X29" s="94">
        <f t="shared" si="6"/>
        <v>1168</v>
      </c>
      <c r="Y29" s="85" t="str">
        <f t="shared" si="7"/>
        <v/>
      </c>
      <c r="Z29" s="94">
        <f t="shared" si="8"/>
        <v>32704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78">
        <v>26</v>
      </c>
      <c r="B30" s="134">
        <v>2</v>
      </c>
      <c r="C30" s="209" t="s">
        <v>1631</v>
      </c>
      <c r="D30" s="135">
        <v>2500</v>
      </c>
      <c r="E30" s="133" t="s">
        <v>1471</v>
      </c>
      <c r="F30" s="82" t="s">
        <v>795</v>
      </c>
      <c r="G30" s="82" t="s">
        <v>796</v>
      </c>
      <c r="H30" s="84">
        <v>5</v>
      </c>
      <c r="I30" s="84">
        <v>1</v>
      </c>
      <c r="J30" s="84">
        <v>1</v>
      </c>
      <c r="K30" s="136">
        <f t="shared" si="3"/>
        <v>1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1">
        <v>8</v>
      </c>
      <c r="V30" s="92">
        <v>365</v>
      </c>
      <c r="W30" s="93">
        <v>10</v>
      </c>
      <c r="X30" s="94">
        <f t="shared" si="6"/>
        <v>146</v>
      </c>
      <c r="Y30" s="85" t="str">
        <f t="shared" si="7"/>
        <v/>
      </c>
      <c r="Z30" s="94">
        <f t="shared" si="8"/>
        <v>4088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78">
        <v>27</v>
      </c>
      <c r="B31" s="79">
        <v>2</v>
      </c>
      <c r="C31" s="209" t="s">
        <v>1632</v>
      </c>
      <c r="D31" s="135">
        <v>2500</v>
      </c>
      <c r="E31" s="133" t="s">
        <v>1643</v>
      </c>
      <c r="F31" s="82" t="s">
        <v>1652</v>
      </c>
      <c r="G31" s="82" t="s">
        <v>1653</v>
      </c>
      <c r="H31" s="84">
        <v>40</v>
      </c>
      <c r="I31" s="84">
        <v>1</v>
      </c>
      <c r="J31" s="84">
        <v>1</v>
      </c>
      <c r="K31" s="136">
        <f t="shared" si="3"/>
        <v>1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8</v>
      </c>
      <c r="V31" s="84">
        <v>365</v>
      </c>
      <c r="W31" s="85">
        <v>10</v>
      </c>
      <c r="X31" s="94">
        <f t="shared" si="6"/>
        <v>1168</v>
      </c>
      <c r="Y31" s="85" t="str">
        <f t="shared" si="7"/>
        <v/>
      </c>
      <c r="Z31" s="94">
        <f t="shared" si="8"/>
        <v>32704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78">
        <v>28</v>
      </c>
      <c r="B32" s="134">
        <v>2</v>
      </c>
      <c r="C32" s="209" t="s">
        <v>1632</v>
      </c>
      <c r="D32" s="135">
        <v>2500</v>
      </c>
      <c r="E32" s="133" t="s">
        <v>1471</v>
      </c>
      <c r="F32" s="82" t="s">
        <v>795</v>
      </c>
      <c r="G32" s="82" t="s">
        <v>796</v>
      </c>
      <c r="H32" s="84">
        <v>5</v>
      </c>
      <c r="I32" s="84">
        <v>1</v>
      </c>
      <c r="J32" s="84">
        <v>1</v>
      </c>
      <c r="K32" s="136">
        <f t="shared" si="3"/>
        <v>1</v>
      </c>
      <c r="L32" s="133" t="s">
        <v>3511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1">
        <v>8</v>
      </c>
      <c r="V32" s="92">
        <v>365</v>
      </c>
      <c r="W32" s="93">
        <v>10</v>
      </c>
      <c r="X32" s="94">
        <f t="shared" si="6"/>
        <v>146</v>
      </c>
      <c r="Y32" s="85" t="str">
        <f t="shared" si="7"/>
        <v/>
      </c>
      <c r="Z32" s="94">
        <f t="shared" si="8"/>
        <v>4088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78">
        <v>29</v>
      </c>
      <c r="B33" s="79">
        <v>2</v>
      </c>
      <c r="C33" s="209" t="s">
        <v>1633</v>
      </c>
      <c r="D33" s="135">
        <v>2500</v>
      </c>
      <c r="E33" s="133" t="s">
        <v>1635</v>
      </c>
      <c r="F33" s="82" t="s">
        <v>113</v>
      </c>
      <c r="G33" s="82" t="s">
        <v>746</v>
      </c>
      <c r="H33" s="84">
        <v>22</v>
      </c>
      <c r="I33" s="84">
        <v>2</v>
      </c>
      <c r="J33" s="84">
        <v>1</v>
      </c>
      <c r="K33" s="136">
        <f t="shared" si="3"/>
        <v>2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8</v>
      </c>
      <c r="V33" s="84">
        <v>365</v>
      </c>
      <c r="W33" s="85">
        <v>10</v>
      </c>
      <c r="X33" s="94">
        <f t="shared" si="6"/>
        <v>1284</v>
      </c>
      <c r="Y33" s="85" t="str">
        <f t="shared" si="7"/>
        <v/>
      </c>
      <c r="Z33" s="94">
        <f t="shared" si="8"/>
        <v>35952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78">
        <v>30</v>
      </c>
      <c r="B34" s="134">
        <v>2</v>
      </c>
      <c r="C34" s="209" t="s">
        <v>1633</v>
      </c>
      <c r="D34" s="135">
        <v>2500</v>
      </c>
      <c r="E34" s="133" t="s">
        <v>1644</v>
      </c>
      <c r="F34" s="82" t="s">
        <v>576</v>
      </c>
      <c r="G34" s="82" t="s">
        <v>75</v>
      </c>
      <c r="H34" s="84">
        <v>30</v>
      </c>
      <c r="I34" s="84">
        <v>1</v>
      </c>
      <c r="J34" s="84">
        <v>1</v>
      </c>
      <c r="K34" s="136">
        <f t="shared" si="3"/>
        <v>1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1">
        <v>8</v>
      </c>
      <c r="V34" s="92">
        <v>365</v>
      </c>
      <c r="W34" s="93">
        <v>10</v>
      </c>
      <c r="X34" s="94">
        <f t="shared" si="6"/>
        <v>876</v>
      </c>
      <c r="Y34" s="85" t="str">
        <f t="shared" si="7"/>
        <v/>
      </c>
      <c r="Z34" s="94">
        <f t="shared" si="8"/>
        <v>24528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78">
        <v>31</v>
      </c>
      <c r="B35" s="134">
        <v>2</v>
      </c>
      <c r="C35" s="209" t="s">
        <v>547</v>
      </c>
      <c r="D35" s="135">
        <v>2500</v>
      </c>
      <c r="E35" s="133" t="s">
        <v>1645</v>
      </c>
      <c r="F35" s="82" t="s">
        <v>179</v>
      </c>
      <c r="G35" s="82" t="s">
        <v>75</v>
      </c>
      <c r="H35" s="84">
        <v>60</v>
      </c>
      <c r="I35" s="84">
        <v>2</v>
      </c>
      <c r="J35" s="84">
        <v>1</v>
      </c>
      <c r="K35" s="136">
        <f t="shared" si="3"/>
        <v>2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8</v>
      </c>
      <c r="V35" s="84">
        <v>365</v>
      </c>
      <c r="W35" s="85">
        <v>10</v>
      </c>
      <c r="X35" s="94">
        <f t="shared" si="6"/>
        <v>3504</v>
      </c>
      <c r="Y35" s="85" t="str">
        <f t="shared" si="7"/>
        <v/>
      </c>
      <c r="Z35" s="94">
        <f t="shared" si="8"/>
        <v>98112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78">
        <v>32</v>
      </c>
      <c r="B36" s="134">
        <v>2</v>
      </c>
      <c r="C36" s="209" t="s">
        <v>189</v>
      </c>
      <c r="D36" s="135">
        <v>2500</v>
      </c>
      <c r="E36" s="133" t="s">
        <v>1411</v>
      </c>
      <c r="F36" s="82" t="s">
        <v>414</v>
      </c>
      <c r="G36" s="82" t="s">
        <v>69</v>
      </c>
      <c r="H36" s="84">
        <v>18</v>
      </c>
      <c r="I36" s="84">
        <v>10</v>
      </c>
      <c r="J36" s="84">
        <v>1</v>
      </c>
      <c r="K36" s="136">
        <f t="shared" si="3"/>
        <v>10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10</v>
      </c>
      <c r="S36" s="170"/>
      <c r="T36" s="176" t="str">
        <f t="shared" si="5"/>
        <v/>
      </c>
      <c r="U36" s="91">
        <v>8</v>
      </c>
      <c r="V36" s="92">
        <v>365</v>
      </c>
      <c r="W36" s="93">
        <v>10</v>
      </c>
      <c r="X36" s="94">
        <f t="shared" si="6"/>
        <v>5256</v>
      </c>
      <c r="Y36" s="85" t="str">
        <f t="shared" si="7"/>
        <v/>
      </c>
      <c r="Z36" s="94">
        <f t="shared" si="8"/>
        <v>147168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78">
        <v>33</v>
      </c>
      <c r="B37" s="134">
        <v>2</v>
      </c>
      <c r="C37" s="209" t="s">
        <v>609</v>
      </c>
      <c r="D37" s="135">
        <v>2500</v>
      </c>
      <c r="E37" s="133" t="s">
        <v>1646</v>
      </c>
      <c r="F37" s="82" t="s">
        <v>24</v>
      </c>
      <c r="G37" s="82" t="s">
        <v>49</v>
      </c>
      <c r="H37" s="84">
        <v>42</v>
      </c>
      <c r="I37" s="84">
        <v>1</v>
      </c>
      <c r="J37" s="84">
        <v>1</v>
      </c>
      <c r="K37" s="136">
        <f t="shared" si="3"/>
        <v>1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1</v>
      </c>
      <c r="S37" s="170"/>
      <c r="T37" s="176" t="str">
        <f t="shared" si="5"/>
        <v/>
      </c>
      <c r="U37" s="94">
        <v>2</v>
      </c>
      <c r="V37" s="84">
        <v>365</v>
      </c>
      <c r="W37" s="85">
        <v>10</v>
      </c>
      <c r="X37" s="94">
        <f t="shared" si="6"/>
        <v>306</v>
      </c>
      <c r="Y37" s="85" t="str">
        <f t="shared" si="7"/>
        <v/>
      </c>
      <c r="Z37" s="94">
        <f t="shared" si="8"/>
        <v>8568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78"/>
      <c r="B38" s="134"/>
      <c r="C38" s="209"/>
      <c r="D38" s="135"/>
      <c r="E38" s="133"/>
      <c r="F38" s="82"/>
      <c r="G38" s="82"/>
      <c r="H38" s="84"/>
      <c r="I38" s="84"/>
      <c r="J38" s="84"/>
      <c r="K38" s="136"/>
      <c r="L38" s="133"/>
      <c r="M38" s="173"/>
      <c r="N38" s="173"/>
      <c r="O38" s="134"/>
      <c r="P38" s="174"/>
      <c r="Q38" s="175"/>
      <c r="R38" s="137"/>
      <c r="S38" s="176"/>
      <c r="T38" s="176"/>
      <c r="U38" s="94"/>
      <c r="V38" s="84"/>
      <c r="W38" s="85"/>
      <c r="X38" s="94"/>
      <c r="Y38" s="85"/>
      <c r="Z38" s="94"/>
      <c r="AA38" s="85"/>
      <c r="AB38" s="94"/>
      <c r="AC38" s="95"/>
      <c r="AD38" s="85"/>
    </row>
    <row r="39" spans="1:30" s="110" customFormat="1" ht="24.95" customHeight="1" thickBot="1" x14ac:dyDescent="0.2">
      <c r="A39" s="97"/>
      <c r="B39" s="98"/>
      <c r="C39" s="98"/>
      <c r="D39" s="99"/>
      <c r="E39" s="97"/>
      <c r="F39" s="100"/>
      <c r="G39" s="100"/>
      <c r="H39" s="102"/>
      <c r="I39" s="102"/>
      <c r="J39" s="102"/>
      <c r="K39" s="157"/>
      <c r="L39" s="97"/>
      <c r="M39" s="104"/>
      <c r="N39" s="104"/>
      <c r="O39" s="98"/>
      <c r="P39" s="105"/>
      <c r="Q39" s="106"/>
      <c r="R39" s="158"/>
      <c r="S39" s="108"/>
      <c r="T39" s="108"/>
      <c r="U39" s="94"/>
      <c r="V39" s="84"/>
      <c r="W39" s="85"/>
      <c r="X39" s="109"/>
      <c r="Y39" s="103"/>
      <c r="Z39" s="109"/>
      <c r="AA39" s="103"/>
      <c r="AB39" s="109"/>
      <c r="AC39" s="159"/>
      <c r="AD39" s="103"/>
    </row>
    <row r="40" spans="1:30" ht="24.95" customHeight="1" thickBot="1" x14ac:dyDescent="0.2">
      <c r="M40" s="46"/>
      <c r="N40" s="46"/>
      <c r="O40" s="46"/>
      <c r="P40" s="46"/>
      <c r="Q40" s="46"/>
      <c r="R40" s="111"/>
      <c r="S40" s="251" t="s">
        <v>40</v>
      </c>
      <c r="T40" s="210" t="str">
        <f>IF(SUBTOTAL(9,T5:T39)=0,"",SUBTOTAL(9,T5:T39))</f>
        <v/>
      </c>
      <c r="U40" s="211"/>
      <c r="V40" s="212"/>
      <c r="W40" s="213"/>
      <c r="X40" s="214">
        <f t="shared" ref="X40:AD40" si="13">IF(SUBTOTAL(9,X5:X39)=0,"",SUBTOTAL(9,X5:X39))</f>
        <v>148986</v>
      </c>
      <c r="Y40" s="215" t="str">
        <f t="shared" si="13"/>
        <v/>
      </c>
      <c r="Z40" s="214">
        <f t="shared" si="13"/>
        <v>4171608</v>
      </c>
      <c r="AA40" s="215" t="str">
        <f t="shared" si="13"/>
        <v/>
      </c>
      <c r="AB40" s="116" t="str">
        <f t="shared" si="13"/>
        <v/>
      </c>
      <c r="AC40" s="118" t="str">
        <f t="shared" si="13"/>
        <v/>
      </c>
      <c r="AD40" s="119" t="str">
        <f t="shared" si="13"/>
        <v/>
      </c>
    </row>
    <row r="41" spans="1:30" ht="24.95" customHeight="1" thickBot="1" x14ac:dyDescent="0.2">
      <c r="S41" s="262" t="s">
        <v>3544</v>
      </c>
      <c r="T41" s="264"/>
    </row>
    <row r="42" spans="1:30" ht="24.95" customHeight="1" thickTop="1" thickBot="1" x14ac:dyDescent="0.2">
      <c r="S42" s="265" t="s">
        <v>3545</v>
      </c>
      <c r="T42" s="268" t="str">
        <f>IF(T40="","",T40+T41)</f>
        <v/>
      </c>
    </row>
    <row r="43" spans="1:30" ht="24.95" customHeight="1" thickTop="1" x14ac:dyDescent="0.15"/>
  </sheetData>
  <sheetProtection algorithmName="SHA-512" hashValue="/nFZlXE94ATnpXVVO++QCYg2Jba0q3kIOOrzF33qavqon7m7KhlKofrTc/39UeB9NmTcmVw+P3o7v5TNxJgngA==" saltValue="ttyZ/EKT+rfebyGmDRNBdQ==" spinCount="100000" sheet="1" objects="1" scenarios="1" autoFilter="0"/>
  <autoFilter ref="A4:AD27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37">
    <cfRule type="containsBlanks" dxfId="244" priority="6" stopIfTrue="1">
      <formula>LEN(TRIM(M5))=0</formula>
    </cfRule>
  </conditionalFormatting>
  <conditionalFormatting sqref="S5">
    <cfRule type="containsBlanks" dxfId="243" priority="3">
      <formula>LEN(TRIM(S5))=0</formula>
    </cfRule>
  </conditionalFormatting>
  <conditionalFormatting sqref="S40 S6:S37">
    <cfRule type="containsBlanks" dxfId="242" priority="2">
      <formula>LEN(TRIM(S6))=0</formula>
    </cfRule>
  </conditionalFormatting>
  <conditionalFormatting sqref="T41">
    <cfRule type="containsBlanks" dxfId="241" priority="1">
      <formula>LEN(TRIM(T41))=0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2857D-67E6-4F0A-9399-923C4FC53C88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57</v>
      </c>
      <c r="D1" s="41" t="s">
        <v>1</v>
      </c>
      <c r="E1" s="42" t="s">
        <v>1654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3511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iUBvC71Ui0+e0fx6I4KkTay32SM8A+CYsoyWy+s9fBSvt8BiOLoXsRh1fEvirti7wr3g72InkYlhkmdb+o+vZg==" saltValue="mGUZ1f5RpQmd6241ugNXr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40" priority="6" stopIfTrue="1">
      <formula>LEN(TRIM(M5))=0</formula>
    </cfRule>
  </conditionalFormatting>
  <conditionalFormatting sqref="S5">
    <cfRule type="containsBlanks" dxfId="239" priority="3">
      <formula>LEN(TRIM(S5))=0</formula>
    </cfRule>
  </conditionalFormatting>
  <conditionalFormatting sqref="S16 S6:S13">
    <cfRule type="containsBlanks" dxfId="238" priority="2">
      <formula>LEN(TRIM(S6))=0</formula>
    </cfRule>
  </conditionalFormatting>
  <conditionalFormatting sqref="T17">
    <cfRule type="containsBlanks" dxfId="237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7A17-3E65-48E1-A2EB-A0DCEB0E792A}">
  <sheetPr>
    <pageSetUpPr fitToPage="1"/>
  </sheetPr>
  <dimension ref="A1:AD68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4</v>
      </c>
      <c r="D1" s="41" t="s">
        <v>1</v>
      </c>
      <c r="E1" s="42" t="s">
        <v>254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48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3193</v>
      </c>
      <c r="D5" s="66" t="s">
        <v>2176</v>
      </c>
      <c r="E5" s="64"/>
      <c r="F5" s="67" t="s">
        <v>3207</v>
      </c>
      <c r="G5" s="172" t="s">
        <v>3216</v>
      </c>
      <c r="H5" s="74">
        <v>27</v>
      </c>
      <c r="I5" s="74">
        <v>2</v>
      </c>
      <c r="J5" s="74">
        <v>1</v>
      </c>
      <c r="K5" s="127">
        <f>+I5*J5</f>
        <v>2</v>
      </c>
      <c r="L5" s="64" t="s">
        <v>3512</v>
      </c>
      <c r="M5" s="1"/>
      <c r="N5" s="1"/>
      <c r="O5" s="2"/>
      <c r="P5" s="3"/>
      <c r="Q5" s="4"/>
      <c r="R5" s="128">
        <f>+I5</f>
        <v>2</v>
      </c>
      <c r="S5" s="5"/>
      <c r="T5" s="246" t="str">
        <f>IFERROR(IF(S5="","",R5*S5),"-")</f>
        <v/>
      </c>
      <c r="U5" s="73">
        <v>10</v>
      </c>
      <c r="V5" s="74">
        <v>310</v>
      </c>
      <c r="W5" s="75">
        <v>10</v>
      </c>
      <c r="X5" s="73">
        <f>IFERROR(IF(H5="","",ROUNDDOWN(H5/1000*K5*U5*V5*W5,0)),"-")</f>
        <v>1674</v>
      </c>
      <c r="Y5" s="75" t="str">
        <f>IFERROR(IF(Q5="","",ROUNDDOWN(Q5/1000*R5*U5*V5*W5,0)),"-")</f>
        <v/>
      </c>
      <c r="Z5" s="73">
        <f>IFERROR(IF(H5="","",ROUNDDOWN(X5*$V$2,0)),"-")</f>
        <v>46872</v>
      </c>
      <c r="AA5" s="75" t="str">
        <f>IFERROR(IF(Q5="","",ROUNDDOWN(Y5*$V$2,0)),"-")</f>
        <v/>
      </c>
      <c r="AB5" s="73" t="str">
        <f>IFERROR(IF(Q5="","",ROUNDDOWN(X5-Y5,0)),"-")</f>
        <v/>
      </c>
      <c r="AC5" s="76" t="str">
        <f>IFERROR(IF(Q5="","",ROUNDDOWN(Z5-AA5,0)),"-")</f>
        <v/>
      </c>
      <c r="AD5" s="177" t="str">
        <f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342</v>
      </c>
      <c r="D6" s="135" t="s">
        <v>2176</v>
      </c>
      <c r="E6" s="133"/>
      <c r="F6" s="82" t="s">
        <v>3207</v>
      </c>
      <c r="G6" s="173" t="s">
        <v>3134</v>
      </c>
      <c r="H6" s="84">
        <v>27</v>
      </c>
      <c r="I6" s="84">
        <v>4</v>
      </c>
      <c r="J6" s="84">
        <v>1</v>
      </c>
      <c r="K6" s="136">
        <f>+I6*J6</f>
        <v>4</v>
      </c>
      <c r="L6" s="133" t="s">
        <v>3512</v>
      </c>
      <c r="M6" s="162"/>
      <c r="N6" s="162"/>
      <c r="O6" s="163"/>
      <c r="P6" s="164"/>
      <c r="Q6" s="165"/>
      <c r="R6" s="137">
        <f>+I6</f>
        <v>4</v>
      </c>
      <c r="S6" s="170"/>
      <c r="T6" s="176" t="str">
        <f>IFERROR(IF(S6="","",R6*S6),"-")</f>
        <v/>
      </c>
      <c r="U6" s="94">
        <v>10</v>
      </c>
      <c r="V6" s="84">
        <v>310</v>
      </c>
      <c r="W6" s="85">
        <v>10</v>
      </c>
      <c r="X6" s="94">
        <f>IFERROR(IF(H6="","",ROUNDDOWN(H6/1000*K6*U6*V6*W6,0)),"-")</f>
        <v>3348</v>
      </c>
      <c r="Y6" s="85" t="str">
        <f>IFERROR(IF(Q6="","",ROUNDDOWN(Q6/1000*R6*U6*V6*W6,0)),"-")</f>
        <v/>
      </c>
      <c r="Z6" s="94">
        <f>IFERROR(IF(H6="","",ROUNDDOWN(X6*$V$2,0)),"-")</f>
        <v>93744</v>
      </c>
      <c r="AA6" s="85" t="str">
        <f>IFERROR(IF(Q6="","",ROUNDDOWN(Y6*$V$2,0)),"-")</f>
        <v/>
      </c>
      <c r="AB6" s="94" t="str">
        <f>IFERROR(IF(Q6="","",ROUNDDOWN(X6-Y6,0)),"-")</f>
        <v/>
      </c>
      <c r="AC6" s="95" t="str">
        <f>IFERROR(IF(Q6="","",ROUNDDOWN(Z6-AA6,0)),"-")</f>
        <v/>
      </c>
      <c r="AD6" s="178" t="str">
        <f>IFERROR(IF(Q6="","",ROUNDDOWN(AB6*$AD$2,2)),"-")</f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342</v>
      </c>
      <c r="D7" s="135" t="s">
        <v>2176</v>
      </c>
      <c r="E7" s="133"/>
      <c r="F7" s="82" t="s">
        <v>511</v>
      </c>
      <c r="G7" s="173" t="s">
        <v>3217</v>
      </c>
      <c r="H7" s="84" t="s">
        <v>213</v>
      </c>
      <c r="I7" s="84">
        <v>1</v>
      </c>
      <c r="J7" s="84">
        <v>1</v>
      </c>
      <c r="K7" s="136">
        <f t="shared" ref="K7:K62" si="0">+I7*J7</f>
        <v>1</v>
      </c>
      <c r="L7" s="133" t="s">
        <v>3512</v>
      </c>
      <c r="M7" s="162"/>
      <c r="N7" s="162"/>
      <c r="O7" s="163"/>
      <c r="P7" s="164"/>
      <c r="Q7" s="165"/>
      <c r="R7" s="137">
        <f t="shared" ref="R7:R62" si="1">+I7</f>
        <v>1</v>
      </c>
      <c r="S7" s="170"/>
      <c r="T7" s="176" t="str">
        <f t="shared" ref="T7:T62" si="2">IFERROR(IF(S7="","",R7*S7),"-")</f>
        <v/>
      </c>
      <c r="U7" s="94">
        <v>10</v>
      </c>
      <c r="V7" s="84">
        <v>310</v>
      </c>
      <c r="W7" s="85">
        <v>10</v>
      </c>
      <c r="X7" s="94" t="str">
        <f t="shared" ref="X7:X62" si="3">IFERROR(IF(H7="","",ROUNDDOWN(H7/1000*K7*U7*V7*W7,0)),"-")</f>
        <v>-</v>
      </c>
      <c r="Y7" s="85" t="str">
        <f t="shared" ref="Y7:Y62" si="4">IFERROR(IF(Q7="","",ROUNDDOWN(Q7/1000*R7*U7*V7*W7,0)),"-")</f>
        <v/>
      </c>
      <c r="Z7" s="94" t="str">
        <f t="shared" ref="Z7:Z62" si="5">IFERROR(IF(H7="","",ROUNDDOWN(X7*$V$2,0)),"-")</f>
        <v>-</v>
      </c>
      <c r="AA7" s="85" t="str">
        <f t="shared" ref="AA7:AA62" si="6">IFERROR(IF(Q7="","",ROUNDDOWN(Y7*$V$2,0)),"-")</f>
        <v/>
      </c>
      <c r="AB7" s="94" t="str">
        <f t="shared" ref="AB7:AB62" si="7">IFERROR(IF(Q7="","",ROUNDDOWN(X7-Y7,0)),"-")</f>
        <v/>
      </c>
      <c r="AC7" s="95" t="str">
        <f t="shared" ref="AC7:AC61" si="8">IFERROR(IF(Q7="","",ROUNDDOWN(Z7-AA7,0)),"-")</f>
        <v/>
      </c>
      <c r="AD7" s="178" t="str">
        <f t="shared" ref="AD7:AD62" si="9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67</v>
      </c>
      <c r="D8" s="135" t="s">
        <v>2176</v>
      </c>
      <c r="E8" s="133"/>
      <c r="F8" s="82" t="s">
        <v>3207</v>
      </c>
      <c r="G8" s="173" t="s">
        <v>3134</v>
      </c>
      <c r="H8" s="84">
        <v>27</v>
      </c>
      <c r="I8" s="84">
        <v>33</v>
      </c>
      <c r="J8" s="84">
        <v>1</v>
      </c>
      <c r="K8" s="136">
        <f t="shared" si="0"/>
        <v>33</v>
      </c>
      <c r="L8" s="133" t="s">
        <v>3512</v>
      </c>
      <c r="M8" s="162"/>
      <c r="N8" s="162"/>
      <c r="O8" s="163"/>
      <c r="P8" s="164"/>
      <c r="Q8" s="165"/>
      <c r="R8" s="137">
        <f t="shared" si="1"/>
        <v>33</v>
      </c>
      <c r="S8" s="170"/>
      <c r="T8" s="176" t="str">
        <f t="shared" si="2"/>
        <v/>
      </c>
      <c r="U8" s="94">
        <v>10</v>
      </c>
      <c r="V8" s="84">
        <v>310</v>
      </c>
      <c r="W8" s="85">
        <v>10</v>
      </c>
      <c r="X8" s="94">
        <f t="shared" si="3"/>
        <v>27621</v>
      </c>
      <c r="Y8" s="85" t="str">
        <f t="shared" si="4"/>
        <v/>
      </c>
      <c r="Z8" s="94">
        <f t="shared" si="5"/>
        <v>773388</v>
      </c>
      <c r="AA8" s="85" t="str">
        <f t="shared" si="6"/>
        <v/>
      </c>
      <c r="AB8" s="94" t="str">
        <f t="shared" si="7"/>
        <v/>
      </c>
      <c r="AC8" s="95" t="str">
        <f t="shared" si="8"/>
        <v/>
      </c>
      <c r="AD8" s="178" t="str">
        <f t="shared" si="9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67</v>
      </c>
      <c r="D9" s="135" t="s">
        <v>2176</v>
      </c>
      <c r="E9" s="133"/>
      <c r="F9" s="82" t="s">
        <v>927</v>
      </c>
      <c r="G9" s="173" t="s">
        <v>3218</v>
      </c>
      <c r="H9" s="84">
        <v>7</v>
      </c>
      <c r="I9" s="84">
        <v>1</v>
      </c>
      <c r="J9" s="84">
        <v>1</v>
      </c>
      <c r="K9" s="136">
        <f t="shared" si="0"/>
        <v>1</v>
      </c>
      <c r="L9" s="133" t="s">
        <v>3512</v>
      </c>
      <c r="M9" s="162"/>
      <c r="N9" s="162"/>
      <c r="O9" s="163"/>
      <c r="P9" s="164"/>
      <c r="Q9" s="165"/>
      <c r="R9" s="137">
        <f t="shared" si="1"/>
        <v>1</v>
      </c>
      <c r="S9" s="170"/>
      <c r="T9" s="176" t="str">
        <f t="shared" si="2"/>
        <v/>
      </c>
      <c r="U9" s="94">
        <v>10</v>
      </c>
      <c r="V9" s="84">
        <v>310</v>
      </c>
      <c r="W9" s="85">
        <v>10</v>
      </c>
      <c r="X9" s="94">
        <f t="shared" si="3"/>
        <v>217</v>
      </c>
      <c r="Y9" s="85" t="str">
        <f t="shared" si="4"/>
        <v/>
      </c>
      <c r="Z9" s="94">
        <f t="shared" si="5"/>
        <v>6076</v>
      </c>
      <c r="AA9" s="85" t="str">
        <f t="shared" si="6"/>
        <v/>
      </c>
      <c r="AB9" s="94" t="str">
        <f t="shared" si="7"/>
        <v/>
      </c>
      <c r="AC9" s="95" t="str">
        <f t="shared" si="8"/>
        <v/>
      </c>
      <c r="AD9" s="178" t="str">
        <f t="shared" si="9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67</v>
      </c>
      <c r="D10" s="135" t="s">
        <v>2176</v>
      </c>
      <c r="E10" s="133"/>
      <c r="F10" s="82" t="s">
        <v>3208</v>
      </c>
      <c r="G10" s="173" t="s">
        <v>3219</v>
      </c>
      <c r="H10" s="84">
        <v>85</v>
      </c>
      <c r="I10" s="84">
        <v>8</v>
      </c>
      <c r="J10" s="84">
        <v>1</v>
      </c>
      <c r="K10" s="136">
        <f t="shared" si="0"/>
        <v>8</v>
      </c>
      <c r="L10" s="133" t="s">
        <v>3512</v>
      </c>
      <c r="M10" s="162"/>
      <c r="N10" s="162"/>
      <c r="O10" s="163"/>
      <c r="P10" s="164"/>
      <c r="Q10" s="165"/>
      <c r="R10" s="137">
        <f t="shared" si="1"/>
        <v>8</v>
      </c>
      <c r="S10" s="170"/>
      <c r="T10" s="176" t="str">
        <f t="shared" si="2"/>
        <v/>
      </c>
      <c r="U10" s="94">
        <v>10</v>
      </c>
      <c r="V10" s="84">
        <v>310</v>
      </c>
      <c r="W10" s="85">
        <v>10</v>
      </c>
      <c r="X10" s="94">
        <f t="shared" si="3"/>
        <v>21080</v>
      </c>
      <c r="Y10" s="85" t="str">
        <f t="shared" si="4"/>
        <v/>
      </c>
      <c r="Z10" s="94">
        <f t="shared" si="5"/>
        <v>590240</v>
      </c>
      <c r="AA10" s="85" t="str">
        <f t="shared" si="6"/>
        <v/>
      </c>
      <c r="AB10" s="94" t="str">
        <f t="shared" si="7"/>
        <v/>
      </c>
      <c r="AC10" s="95" t="str">
        <f t="shared" si="8"/>
        <v/>
      </c>
      <c r="AD10" s="178" t="str">
        <f t="shared" si="9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67</v>
      </c>
      <c r="D11" s="135" t="s">
        <v>2176</v>
      </c>
      <c r="E11" s="133"/>
      <c r="F11" s="82" t="s">
        <v>511</v>
      </c>
      <c r="G11" s="173" t="s">
        <v>3217</v>
      </c>
      <c r="H11" s="84" t="s">
        <v>213</v>
      </c>
      <c r="I11" s="84">
        <v>3</v>
      </c>
      <c r="J11" s="84">
        <v>1</v>
      </c>
      <c r="K11" s="136">
        <f t="shared" si="0"/>
        <v>3</v>
      </c>
      <c r="L11" s="133" t="s">
        <v>3512</v>
      </c>
      <c r="M11" s="162"/>
      <c r="N11" s="162"/>
      <c r="O11" s="163"/>
      <c r="P11" s="164"/>
      <c r="Q11" s="165"/>
      <c r="R11" s="137">
        <f t="shared" si="1"/>
        <v>3</v>
      </c>
      <c r="S11" s="170"/>
      <c r="T11" s="176" t="str">
        <f t="shared" si="2"/>
        <v/>
      </c>
      <c r="U11" s="94">
        <v>10</v>
      </c>
      <c r="V11" s="84">
        <v>310</v>
      </c>
      <c r="W11" s="85">
        <v>10</v>
      </c>
      <c r="X11" s="94" t="str">
        <f t="shared" si="3"/>
        <v>-</v>
      </c>
      <c r="Y11" s="85" t="str">
        <f t="shared" si="4"/>
        <v/>
      </c>
      <c r="Z11" s="94" t="str">
        <f t="shared" si="5"/>
        <v>-</v>
      </c>
      <c r="AA11" s="85" t="str">
        <f t="shared" si="6"/>
        <v/>
      </c>
      <c r="AB11" s="94" t="str">
        <f t="shared" si="7"/>
        <v/>
      </c>
      <c r="AC11" s="95" t="str">
        <f t="shared" si="8"/>
        <v/>
      </c>
      <c r="AD11" s="178" t="str">
        <f t="shared" si="9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67</v>
      </c>
      <c r="D12" s="135" t="s">
        <v>2176</v>
      </c>
      <c r="E12" s="133"/>
      <c r="F12" s="82" t="s">
        <v>3207</v>
      </c>
      <c r="G12" s="173" t="s">
        <v>3220</v>
      </c>
      <c r="H12" s="179">
        <v>27</v>
      </c>
      <c r="I12" s="84">
        <v>4</v>
      </c>
      <c r="J12" s="84">
        <v>1</v>
      </c>
      <c r="K12" s="136">
        <f t="shared" si="0"/>
        <v>4</v>
      </c>
      <c r="L12" s="133" t="s">
        <v>3512</v>
      </c>
      <c r="M12" s="162"/>
      <c r="N12" s="162"/>
      <c r="O12" s="163"/>
      <c r="P12" s="164"/>
      <c r="Q12" s="165"/>
      <c r="R12" s="137">
        <f t="shared" si="1"/>
        <v>4</v>
      </c>
      <c r="S12" s="170"/>
      <c r="T12" s="176" t="str">
        <f t="shared" si="2"/>
        <v/>
      </c>
      <c r="U12" s="94">
        <v>10</v>
      </c>
      <c r="V12" s="84">
        <v>310</v>
      </c>
      <c r="W12" s="85">
        <v>10</v>
      </c>
      <c r="X12" s="94">
        <f t="shared" si="3"/>
        <v>3348</v>
      </c>
      <c r="Y12" s="85" t="str">
        <f t="shared" si="4"/>
        <v/>
      </c>
      <c r="Z12" s="94">
        <f t="shared" si="5"/>
        <v>93744</v>
      </c>
      <c r="AA12" s="85" t="str">
        <f t="shared" si="6"/>
        <v/>
      </c>
      <c r="AB12" s="94" t="str">
        <f t="shared" si="7"/>
        <v/>
      </c>
      <c r="AC12" s="95" t="str">
        <f t="shared" si="8"/>
        <v/>
      </c>
      <c r="AD12" s="178" t="str">
        <f t="shared" si="9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67</v>
      </c>
      <c r="D13" s="135" t="s">
        <v>2176</v>
      </c>
      <c r="E13" s="133"/>
      <c r="F13" s="82" t="s">
        <v>586</v>
      </c>
      <c r="G13" s="173" t="s">
        <v>3221</v>
      </c>
      <c r="H13" s="84">
        <v>22</v>
      </c>
      <c r="I13" s="84">
        <v>1</v>
      </c>
      <c r="J13" s="84">
        <v>1</v>
      </c>
      <c r="K13" s="136">
        <f t="shared" si="0"/>
        <v>1</v>
      </c>
      <c r="L13" s="133" t="s">
        <v>3512</v>
      </c>
      <c r="M13" s="162"/>
      <c r="N13" s="162"/>
      <c r="O13" s="163"/>
      <c r="P13" s="164"/>
      <c r="Q13" s="165"/>
      <c r="R13" s="137">
        <f t="shared" si="1"/>
        <v>1</v>
      </c>
      <c r="S13" s="170"/>
      <c r="T13" s="176" t="str">
        <f t="shared" si="2"/>
        <v/>
      </c>
      <c r="U13" s="94">
        <v>10</v>
      </c>
      <c r="V13" s="84">
        <v>310</v>
      </c>
      <c r="W13" s="85">
        <v>10</v>
      </c>
      <c r="X13" s="94">
        <f t="shared" si="3"/>
        <v>682</v>
      </c>
      <c r="Y13" s="85" t="str">
        <f t="shared" si="4"/>
        <v/>
      </c>
      <c r="Z13" s="94">
        <f t="shared" si="5"/>
        <v>19096</v>
      </c>
      <c r="AA13" s="85" t="str">
        <f t="shared" si="6"/>
        <v/>
      </c>
      <c r="AB13" s="94" t="str">
        <f t="shared" si="7"/>
        <v/>
      </c>
      <c r="AC13" s="95" t="str">
        <f t="shared" si="8"/>
        <v/>
      </c>
      <c r="AD13" s="178" t="str">
        <f t="shared" si="9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67</v>
      </c>
      <c r="D14" s="135" t="s">
        <v>2176</v>
      </c>
      <c r="E14" s="133"/>
      <c r="F14" s="82" t="s">
        <v>927</v>
      </c>
      <c r="G14" s="173" t="s">
        <v>3222</v>
      </c>
      <c r="H14" s="84">
        <v>15</v>
      </c>
      <c r="I14" s="84">
        <v>1</v>
      </c>
      <c r="J14" s="84">
        <v>1</v>
      </c>
      <c r="K14" s="136">
        <f t="shared" si="0"/>
        <v>1</v>
      </c>
      <c r="L14" s="133" t="s">
        <v>3512</v>
      </c>
      <c r="M14" s="162"/>
      <c r="N14" s="162"/>
      <c r="O14" s="163"/>
      <c r="P14" s="164"/>
      <c r="Q14" s="165"/>
      <c r="R14" s="137">
        <f t="shared" si="1"/>
        <v>1</v>
      </c>
      <c r="S14" s="170"/>
      <c r="T14" s="176" t="str">
        <f t="shared" si="2"/>
        <v/>
      </c>
      <c r="U14" s="94">
        <v>10</v>
      </c>
      <c r="V14" s="84">
        <v>310</v>
      </c>
      <c r="W14" s="85">
        <v>10</v>
      </c>
      <c r="X14" s="94">
        <f t="shared" si="3"/>
        <v>465</v>
      </c>
      <c r="Y14" s="85" t="str">
        <f t="shared" si="4"/>
        <v/>
      </c>
      <c r="Z14" s="94">
        <f t="shared" si="5"/>
        <v>13020</v>
      </c>
      <c r="AA14" s="85" t="str">
        <f t="shared" si="6"/>
        <v/>
      </c>
      <c r="AB14" s="94" t="str">
        <f t="shared" si="7"/>
        <v/>
      </c>
      <c r="AC14" s="95" t="str">
        <f t="shared" si="8"/>
        <v/>
      </c>
      <c r="AD14" s="178" t="str">
        <f t="shared" si="9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67</v>
      </c>
      <c r="D15" s="135" t="s">
        <v>2176</v>
      </c>
      <c r="E15" s="133"/>
      <c r="F15" s="82" t="s">
        <v>927</v>
      </c>
      <c r="G15" s="173" t="s">
        <v>3223</v>
      </c>
      <c r="H15" s="84">
        <v>15</v>
      </c>
      <c r="I15" s="84">
        <v>1</v>
      </c>
      <c r="J15" s="84">
        <v>1</v>
      </c>
      <c r="K15" s="136">
        <f t="shared" si="0"/>
        <v>1</v>
      </c>
      <c r="L15" s="133" t="s">
        <v>3512</v>
      </c>
      <c r="M15" s="162"/>
      <c r="N15" s="162"/>
      <c r="O15" s="163"/>
      <c r="P15" s="164"/>
      <c r="Q15" s="165"/>
      <c r="R15" s="137">
        <f t="shared" si="1"/>
        <v>1</v>
      </c>
      <c r="S15" s="170"/>
      <c r="T15" s="176" t="str">
        <f t="shared" si="2"/>
        <v/>
      </c>
      <c r="U15" s="94">
        <v>10</v>
      </c>
      <c r="V15" s="84">
        <v>310</v>
      </c>
      <c r="W15" s="85">
        <v>10</v>
      </c>
      <c r="X15" s="94">
        <f t="shared" si="3"/>
        <v>465</v>
      </c>
      <c r="Y15" s="85" t="str">
        <f t="shared" si="4"/>
        <v/>
      </c>
      <c r="Z15" s="94">
        <f t="shared" si="5"/>
        <v>13020</v>
      </c>
      <c r="AA15" s="85" t="str">
        <f t="shared" si="6"/>
        <v/>
      </c>
      <c r="AB15" s="94" t="str">
        <f t="shared" si="7"/>
        <v/>
      </c>
      <c r="AC15" s="95" t="str">
        <f t="shared" si="8"/>
        <v/>
      </c>
      <c r="AD15" s="178" t="str">
        <f t="shared" si="9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445</v>
      </c>
      <c r="D16" s="135" t="s">
        <v>2176</v>
      </c>
      <c r="E16" s="133"/>
      <c r="F16" s="82" t="s">
        <v>3207</v>
      </c>
      <c r="G16" s="173" t="s">
        <v>3134</v>
      </c>
      <c r="H16" s="84">
        <v>27</v>
      </c>
      <c r="I16" s="84">
        <v>16</v>
      </c>
      <c r="J16" s="84">
        <v>1</v>
      </c>
      <c r="K16" s="136">
        <f t="shared" si="0"/>
        <v>16</v>
      </c>
      <c r="L16" s="133" t="s">
        <v>3512</v>
      </c>
      <c r="M16" s="162"/>
      <c r="N16" s="162"/>
      <c r="O16" s="163"/>
      <c r="P16" s="164"/>
      <c r="Q16" s="165"/>
      <c r="R16" s="137">
        <f t="shared" si="1"/>
        <v>16</v>
      </c>
      <c r="S16" s="170"/>
      <c r="T16" s="176" t="str">
        <f t="shared" si="2"/>
        <v/>
      </c>
      <c r="U16" s="94">
        <v>10</v>
      </c>
      <c r="V16" s="84">
        <v>310</v>
      </c>
      <c r="W16" s="85">
        <v>10</v>
      </c>
      <c r="X16" s="94">
        <f t="shared" si="3"/>
        <v>13392</v>
      </c>
      <c r="Y16" s="85" t="str">
        <f t="shared" si="4"/>
        <v/>
      </c>
      <c r="Z16" s="94">
        <f t="shared" si="5"/>
        <v>374976</v>
      </c>
      <c r="AA16" s="85" t="str">
        <f t="shared" si="6"/>
        <v/>
      </c>
      <c r="AB16" s="94" t="str">
        <f t="shared" si="7"/>
        <v/>
      </c>
      <c r="AC16" s="95" t="str">
        <f t="shared" si="8"/>
        <v/>
      </c>
      <c r="AD16" s="178" t="str">
        <f t="shared" si="9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445</v>
      </c>
      <c r="D17" s="135" t="s">
        <v>2176</v>
      </c>
      <c r="E17" s="133"/>
      <c r="F17" s="82" t="s">
        <v>511</v>
      </c>
      <c r="G17" s="173" t="s">
        <v>3217</v>
      </c>
      <c r="H17" s="84" t="s">
        <v>213</v>
      </c>
      <c r="I17" s="84">
        <v>3</v>
      </c>
      <c r="J17" s="84">
        <v>1</v>
      </c>
      <c r="K17" s="136">
        <f t="shared" si="0"/>
        <v>3</v>
      </c>
      <c r="L17" s="133" t="s">
        <v>3512</v>
      </c>
      <c r="M17" s="162"/>
      <c r="N17" s="162"/>
      <c r="O17" s="163"/>
      <c r="P17" s="164"/>
      <c r="Q17" s="165"/>
      <c r="R17" s="137">
        <f t="shared" si="1"/>
        <v>3</v>
      </c>
      <c r="S17" s="170"/>
      <c r="T17" s="176" t="str">
        <f t="shared" si="2"/>
        <v/>
      </c>
      <c r="U17" s="94">
        <v>10</v>
      </c>
      <c r="V17" s="84">
        <v>310</v>
      </c>
      <c r="W17" s="85">
        <v>10</v>
      </c>
      <c r="X17" s="94" t="str">
        <f t="shared" si="3"/>
        <v>-</v>
      </c>
      <c r="Y17" s="85" t="str">
        <f t="shared" si="4"/>
        <v/>
      </c>
      <c r="Z17" s="94" t="str">
        <f t="shared" si="5"/>
        <v>-</v>
      </c>
      <c r="AA17" s="85" t="str">
        <f t="shared" si="6"/>
        <v/>
      </c>
      <c r="AB17" s="94" t="str">
        <f t="shared" si="7"/>
        <v/>
      </c>
      <c r="AC17" s="95" t="str">
        <f t="shared" si="8"/>
        <v/>
      </c>
      <c r="AD17" s="178" t="str">
        <f t="shared" si="9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445</v>
      </c>
      <c r="D18" s="135" t="s">
        <v>2176</v>
      </c>
      <c r="E18" s="133"/>
      <c r="F18" s="82" t="s">
        <v>3209</v>
      </c>
      <c r="G18" s="173" t="s">
        <v>3224</v>
      </c>
      <c r="H18" s="84">
        <v>22</v>
      </c>
      <c r="I18" s="84">
        <v>1</v>
      </c>
      <c r="J18" s="84">
        <v>1</v>
      </c>
      <c r="K18" s="136">
        <f t="shared" si="0"/>
        <v>1</v>
      </c>
      <c r="L18" s="133" t="s">
        <v>3512</v>
      </c>
      <c r="M18" s="162"/>
      <c r="N18" s="162"/>
      <c r="O18" s="163"/>
      <c r="P18" s="164"/>
      <c r="Q18" s="165"/>
      <c r="R18" s="137">
        <f t="shared" si="1"/>
        <v>1</v>
      </c>
      <c r="S18" s="170"/>
      <c r="T18" s="176" t="str">
        <f t="shared" si="2"/>
        <v/>
      </c>
      <c r="U18" s="94">
        <v>10</v>
      </c>
      <c r="V18" s="84">
        <v>310</v>
      </c>
      <c r="W18" s="85">
        <v>10</v>
      </c>
      <c r="X18" s="94">
        <f t="shared" si="3"/>
        <v>682</v>
      </c>
      <c r="Y18" s="85" t="str">
        <f t="shared" si="4"/>
        <v/>
      </c>
      <c r="Z18" s="94">
        <f t="shared" si="5"/>
        <v>19096</v>
      </c>
      <c r="AA18" s="85" t="str">
        <f t="shared" si="6"/>
        <v/>
      </c>
      <c r="AB18" s="94" t="str">
        <f t="shared" si="7"/>
        <v/>
      </c>
      <c r="AC18" s="95" t="str">
        <f t="shared" si="8"/>
        <v/>
      </c>
      <c r="AD18" s="178" t="str">
        <f t="shared" si="9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360</v>
      </c>
      <c r="D19" s="135" t="s">
        <v>2176</v>
      </c>
      <c r="E19" s="133"/>
      <c r="F19" s="82" t="s">
        <v>3213</v>
      </c>
      <c r="G19" s="173" t="s">
        <v>3452</v>
      </c>
      <c r="H19" s="84">
        <v>32</v>
      </c>
      <c r="I19" s="84">
        <v>8</v>
      </c>
      <c r="J19" s="84">
        <v>2</v>
      </c>
      <c r="K19" s="136">
        <f t="shared" si="0"/>
        <v>16</v>
      </c>
      <c r="L19" s="133" t="s">
        <v>3512</v>
      </c>
      <c r="M19" s="162"/>
      <c r="N19" s="162"/>
      <c r="O19" s="163"/>
      <c r="P19" s="164"/>
      <c r="Q19" s="165"/>
      <c r="R19" s="137">
        <f t="shared" si="1"/>
        <v>8</v>
      </c>
      <c r="S19" s="170"/>
      <c r="T19" s="176" t="str">
        <f t="shared" si="2"/>
        <v/>
      </c>
      <c r="U19" s="94">
        <v>10</v>
      </c>
      <c r="V19" s="84">
        <v>310</v>
      </c>
      <c r="W19" s="85">
        <v>10</v>
      </c>
      <c r="X19" s="94">
        <f t="shared" si="3"/>
        <v>15872</v>
      </c>
      <c r="Y19" s="85" t="str">
        <f t="shared" si="4"/>
        <v/>
      </c>
      <c r="Z19" s="94">
        <f t="shared" si="5"/>
        <v>444416</v>
      </c>
      <c r="AA19" s="85" t="str">
        <f t="shared" si="6"/>
        <v/>
      </c>
      <c r="AB19" s="94" t="str">
        <f t="shared" si="7"/>
        <v/>
      </c>
      <c r="AC19" s="95" t="str">
        <f t="shared" si="8"/>
        <v/>
      </c>
      <c r="AD19" s="178" t="str">
        <f t="shared" si="9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360</v>
      </c>
      <c r="D20" s="135" t="s">
        <v>2176</v>
      </c>
      <c r="E20" s="133"/>
      <c r="F20" s="82" t="s">
        <v>511</v>
      </c>
      <c r="G20" s="173" t="s">
        <v>3217</v>
      </c>
      <c r="H20" s="84" t="s">
        <v>213</v>
      </c>
      <c r="I20" s="84">
        <v>1</v>
      </c>
      <c r="J20" s="84">
        <v>1</v>
      </c>
      <c r="K20" s="136">
        <f t="shared" si="0"/>
        <v>1</v>
      </c>
      <c r="L20" s="133" t="s">
        <v>3512</v>
      </c>
      <c r="M20" s="162"/>
      <c r="N20" s="162"/>
      <c r="O20" s="163"/>
      <c r="P20" s="164"/>
      <c r="Q20" s="165"/>
      <c r="R20" s="137">
        <f t="shared" si="1"/>
        <v>1</v>
      </c>
      <c r="S20" s="170"/>
      <c r="T20" s="176" t="str">
        <f t="shared" si="2"/>
        <v/>
      </c>
      <c r="U20" s="94">
        <v>10</v>
      </c>
      <c r="V20" s="84">
        <v>310</v>
      </c>
      <c r="W20" s="85">
        <v>10</v>
      </c>
      <c r="X20" s="94" t="str">
        <f t="shared" si="3"/>
        <v>-</v>
      </c>
      <c r="Y20" s="85" t="str">
        <f t="shared" si="4"/>
        <v/>
      </c>
      <c r="Z20" s="94" t="str">
        <f t="shared" si="5"/>
        <v>-</v>
      </c>
      <c r="AA20" s="85" t="str">
        <f t="shared" si="6"/>
        <v/>
      </c>
      <c r="AB20" s="94" t="str">
        <f t="shared" si="7"/>
        <v/>
      </c>
      <c r="AC20" s="95" t="str">
        <f t="shared" si="8"/>
        <v/>
      </c>
      <c r="AD20" s="178" t="str">
        <f t="shared" si="9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3194</v>
      </c>
      <c r="D21" s="135" t="s">
        <v>2176</v>
      </c>
      <c r="E21" s="133"/>
      <c r="F21" s="82" t="s">
        <v>3213</v>
      </c>
      <c r="G21" s="173" t="s">
        <v>3452</v>
      </c>
      <c r="H21" s="84">
        <v>32</v>
      </c>
      <c r="I21" s="84">
        <v>8</v>
      </c>
      <c r="J21" s="84">
        <v>2</v>
      </c>
      <c r="K21" s="136">
        <f t="shared" si="0"/>
        <v>16</v>
      </c>
      <c r="L21" s="133" t="s">
        <v>3512</v>
      </c>
      <c r="M21" s="162"/>
      <c r="N21" s="162"/>
      <c r="O21" s="163"/>
      <c r="P21" s="164"/>
      <c r="Q21" s="165"/>
      <c r="R21" s="137">
        <f t="shared" si="1"/>
        <v>8</v>
      </c>
      <c r="S21" s="170"/>
      <c r="T21" s="176" t="str">
        <f t="shared" si="2"/>
        <v/>
      </c>
      <c r="U21" s="94">
        <v>10</v>
      </c>
      <c r="V21" s="84">
        <v>310</v>
      </c>
      <c r="W21" s="85">
        <v>10</v>
      </c>
      <c r="X21" s="94">
        <f t="shared" si="3"/>
        <v>15872</v>
      </c>
      <c r="Y21" s="85" t="str">
        <f t="shared" si="4"/>
        <v/>
      </c>
      <c r="Z21" s="94">
        <f t="shared" si="5"/>
        <v>444416</v>
      </c>
      <c r="AA21" s="85" t="str">
        <f t="shared" si="6"/>
        <v/>
      </c>
      <c r="AB21" s="94" t="str">
        <f t="shared" si="7"/>
        <v/>
      </c>
      <c r="AC21" s="95" t="str">
        <f t="shared" si="8"/>
        <v/>
      </c>
      <c r="AD21" s="178" t="str">
        <f t="shared" si="9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3194</v>
      </c>
      <c r="D22" s="135" t="s">
        <v>2176</v>
      </c>
      <c r="E22" s="133"/>
      <c r="F22" s="82" t="s">
        <v>511</v>
      </c>
      <c r="G22" s="173" t="s">
        <v>3217</v>
      </c>
      <c r="H22" s="84" t="s">
        <v>213</v>
      </c>
      <c r="I22" s="84">
        <v>1</v>
      </c>
      <c r="J22" s="84">
        <v>1</v>
      </c>
      <c r="K22" s="136">
        <f t="shared" si="0"/>
        <v>1</v>
      </c>
      <c r="L22" s="133" t="s">
        <v>3512</v>
      </c>
      <c r="M22" s="162"/>
      <c r="N22" s="162"/>
      <c r="O22" s="163"/>
      <c r="P22" s="164"/>
      <c r="Q22" s="165"/>
      <c r="R22" s="137">
        <f t="shared" si="1"/>
        <v>1</v>
      </c>
      <c r="S22" s="170"/>
      <c r="T22" s="176" t="str">
        <f t="shared" si="2"/>
        <v/>
      </c>
      <c r="U22" s="94">
        <v>10</v>
      </c>
      <c r="V22" s="84">
        <v>310</v>
      </c>
      <c r="W22" s="85">
        <v>10</v>
      </c>
      <c r="X22" s="94" t="str">
        <f t="shared" si="3"/>
        <v>-</v>
      </c>
      <c r="Y22" s="85" t="str">
        <f t="shared" si="4"/>
        <v/>
      </c>
      <c r="Z22" s="94" t="str">
        <f t="shared" si="5"/>
        <v>-</v>
      </c>
      <c r="AA22" s="85" t="str">
        <f t="shared" si="6"/>
        <v/>
      </c>
      <c r="AB22" s="94" t="str">
        <f t="shared" si="7"/>
        <v/>
      </c>
      <c r="AC22" s="95" t="str">
        <f t="shared" si="8"/>
        <v/>
      </c>
      <c r="AD22" s="178" t="str">
        <f t="shared" si="9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3091</v>
      </c>
      <c r="D23" s="135" t="s">
        <v>2176</v>
      </c>
      <c r="E23" s="133"/>
      <c r="F23" s="82" t="s">
        <v>3213</v>
      </c>
      <c r="G23" s="173" t="s">
        <v>3452</v>
      </c>
      <c r="H23" s="84">
        <v>32</v>
      </c>
      <c r="I23" s="84">
        <v>4</v>
      </c>
      <c r="J23" s="84">
        <v>2</v>
      </c>
      <c r="K23" s="136">
        <f t="shared" si="0"/>
        <v>8</v>
      </c>
      <c r="L23" s="133" t="s">
        <v>3512</v>
      </c>
      <c r="M23" s="162"/>
      <c r="N23" s="162"/>
      <c r="O23" s="163"/>
      <c r="P23" s="164"/>
      <c r="Q23" s="165"/>
      <c r="R23" s="137">
        <f t="shared" si="1"/>
        <v>4</v>
      </c>
      <c r="S23" s="170"/>
      <c r="T23" s="176" t="str">
        <f t="shared" si="2"/>
        <v/>
      </c>
      <c r="U23" s="94">
        <v>10</v>
      </c>
      <c r="V23" s="84">
        <v>310</v>
      </c>
      <c r="W23" s="85">
        <v>10</v>
      </c>
      <c r="X23" s="94">
        <f t="shared" si="3"/>
        <v>7936</v>
      </c>
      <c r="Y23" s="85" t="str">
        <f t="shared" si="4"/>
        <v/>
      </c>
      <c r="Z23" s="94">
        <f t="shared" si="5"/>
        <v>222208</v>
      </c>
      <c r="AA23" s="85" t="str">
        <f t="shared" si="6"/>
        <v/>
      </c>
      <c r="AB23" s="94" t="str">
        <f t="shared" si="7"/>
        <v/>
      </c>
      <c r="AC23" s="95" t="str">
        <f t="shared" si="8"/>
        <v/>
      </c>
      <c r="AD23" s="178" t="str">
        <f t="shared" si="9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3091</v>
      </c>
      <c r="D24" s="135" t="s">
        <v>2176</v>
      </c>
      <c r="E24" s="133"/>
      <c r="F24" s="82" t="s">
        <v>511</v>
      </c>
      <c r="G24" s="173" t="s">
        <v>3217</v>
      </c>
      <c r="H24" s="84" t="s">
        <v>213</v>
      </c>
      <c r="I24" s="84">
        <v>1</v>
      </c>
      <c r="J24" s="84">
        <v>1</v>
      </c>
      <c r="K24" s="136">
        <f t="shared" si="0"/>
        <v>1</v>
      </c>
      <c r="L24" s="133" t="s">
        <v>3512</v>
      </c>
      <c r="M24" s="162"/>
      <c r="N24" s="162"/>
      <c r="O24" s="163"/>
      <c r="P24" s="164"/>
      <c r="Q24" s="165"/>
      <c r="R24" s="137">
        <f t="shared" si="1"/>
        <v>1</v>
      </c>
      <c r="S24" s="170"/>
      <c r="T24" s="176" t="str">
        <f t="shared" si="2"/>
        <v/>
      </c>
      <c r="U24" s="94">
        <v>10</v>
      </c>
      <c r="V24" s="84">
        <v>310</v>
      </c>
      <c r="W24" s="85">
        <v>10</v>
      </c>
      <c r="X24" s="94" t="str">
        <f t="shared" si="3"/>
        <v>-</v>
      </c>
      <c r="Y24" s="85" t="str">
        <f t="shared" si="4"/>
        <v/>
      </c>
      <c r="Z24" s="94" t="str">
        <f t="shared" si="5"/>
        <v>-</v>
      </c>
      <c r="AA24" s="85" t="str">
        <f t="shared" si="6"/>
        <v/>
      </c>
      <c r="AB24" s="94" t="str">
        <f t="shared" si="7"/>
        <v/>
      </c>
      <c r="AC24" s="95" t="str">
        <f t="shared" si="8"/>
        <v/>
      </c>
      <c r="AD24" s="178" t="str">
        <f t="shared" si="9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3195</v>
      </c>
      <c r="D25" s="135" t="s">
        <v>2176</v>
      </c>
      <c r="E25" s="133"/>
      <c r="F25" s="82" t="s">
        <v>3213</v>
      </c>
      <c r="G25" s="173" t="s">
        <v>3452</v>
      </c>
      <c r="H25" s="84">
        <v>32</v>
      </c>
      <c r="I25" s="84">
        <v>6</v>
      </c>
      <c r="J25" s="84">
        <v>2</v>
      </c>
      <c r="K25" s="136">
        <f t="shared" si="0"/>
        <v>12</v>
      </c>
      <c r="L25" s="133" t="s">
        <v>3512</v>
      </c>
      <c r="M25" s="162"/>
      <c r="N25" s="162"/>
      <c r="O25" s="163"/>
      <c r="P25" s="164"/>
      <c r="Q25" s="165"/>
      <c r="R25" s="137">
        <f t="shared" si="1"/>
        <v>6</v>
      </c>
      <c r="S25" s="170"/>
      <c r="T25" s="176" t="str">
        <f t="shared" si="2"/>
        <v/>
      </c>
      <c r="U25" s="94">
        <v>10</v>
      </c>
      <c r="V25" s="84">
        <v>310</v>
      </c>
      <c r="W25" s="85">
        <v>10</v>
      </c>
      <c r="X25" s="94">
        <f t="shared" si="3"/>
        <v>11904</v>
      </c>
      <c r="Y25" s="85" t="str">
        <f t="shared" si="4"/>
        <v/>
      </c>
      <c r="Z25" s="94">
        <f t="shared" si="5"/>
        <v>333312</v>
      </c>
      <c r="AA25" s="85" t="str">
        <f t="shared" si="6"/>
        <v/>
      </c>
      <c r="AB25" s="94" t="str">
        <f t="shared" si="7"/>
        <v/>
      </c>
      <c r="AC25" s="95" t="str">
        <f t="shared" si="8"/>
        <v/>
      </c>
      <c r="AD25" s="178" t="str">
        <f t="shared" si="9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3195</v>
      </c>
      <c r="D26" s="135" t="s">
        <v>2176</v>
      </c>
      <c r="E26" s="133"/>
      <c r="F26" s="82"/>
      <c r="G26" s="173" t="s">
        <v>3217</v>
      </c>
      <c r="H26" s="84" t="s">
        <v>213</v>
      </c>
      <c r="I26" s="84">
        <v>1</v>
      </c>
      <c r="J26" s="84">
        <v>1</v>
      </c>
      <c r="K26" s="136">
        <f t="shared" si="0"/>
        <v>1</v>
      </c>
      <c r="L26" s="133" t="s">
        <v>3512</v>
      </c>
      <c r="M26" s="162"/>
      <c r="N26" s="162"/>
      <c r="O26" s="163"/>
      <c r="P26" s="164"/>
      <c r="Q26" s="165"/>
      <c r="R26" s="137">
        <f t="shared" si="1"/>
        <v>1</v>
      </c>
      <c r="S26" s="170"/>
      <c r="T26" s="176" t="str">
        <f t="shared" si="2"/>
        <v/>
      </c>
      <c r="U26" s="94">
        <v>10</v>
      </c>
      <c r="V26" s="84">
        <v>310</v>
      </c>
      <c r="W26" s="85">
        <v>10</v>
      </c>
      <c r="X26" s="94" t="str">
        <f t="shared" si="3"/>
        <v>-</v>
      </c>
      <c r="Y26" s="85" t="str">
        <f t="shared" si="4"/>
        <v/>
      </c>
      <c r="Z26" s="94" t="str">
        <f t="shared" si="5"/>
        <v>-</v>
      </c>
      <c r="AA26" s="85" t="str">
        <f t="shared" si="6"/>
        <v/>
      </c>
      <c r="AB26" s="94" t="str">
        <f t="shared" si="7"/>
        <v/>
      </c>
      <c r="AC26" s="95" t="str">
        <f t="shared" si="8"/>
        <v/>
      </c>
      <c r="AD26" s="178" t="str">
        <f t="shared" si="9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3196</v>
      </c>
      <c r="D27" s="135" t="s">
        <v>2176</v>
      </c>
      <c r="E27" s="133"/>
      <c r="F27" s="82" t="s">
        <v>3213</v>
      </c>
      <c r="G27" s="173" t="s">
        <v>3452</v>
      </c>
      <c r="H27" s="84">
        <v>32</v>
      </c>
      <c r="I27" s="84">
        <v>12</v>
      </c>
      <c r="J27" s="84">
        <v>2</v>
      </c>
      <c r="K27" s="136">
        <f t="shared" si="0"/>
        <v>24</v>
      </c>
      <c r="L27" s="133" t="s">
        <v>3512</v>
      </c>
      <c r="M27" s="162"/>
      <c r="N27" s="162"/>
      <c r="O27" s="163"/>
      <c r="P27" s="164"/>
      <c r="Q27" s="165"/>
      <c r="R27" s="137">
        <f t="shared" si="1"/>
        <v>12</v>
      </c>
      <c r="S27" s="170"/>
      <c r="T27" s="176" t="str">
        <f t="shared" si="2"/>
        <v/>
      </c>
      <c r="U27" s="94">
        <v>10</v>
      </c>
      <c r="V27" s="84">
        <v>310</v>
      </c>
      <c r="W27" s="85">
        <v>10</v>
      </c>
      <c r="X27" s="94">
        <f t="shared" si="3"/>
        <v>23808</v>
      </c>
      <c r="Y27" s="85" t="str">
        <f t="shared" si="4"/>
        <v/>
      </c>
      <c r="Z27" s="94">
        <f t="shared" si="5"/>
        <v>666624</v>
      </c>
      <c r="AA27" s="85" t="str">
        <f t="shared" si="6"/>
        <v/>
      </c>
      <c r="AB27" s="94" t="str">
        <f t="shared" si="7"/>
        <v/>
      </c>
      <c r="AC27" s="95" t="str">
        <f t="shared" si="8"/>
        <v/>
      </c>
      <c r="AD27" s="178" t="str">
        <f t="shared" si="9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3196</v>
      </c>
      <c r="D28" s="135" t="s">
        <v>2176</v>
      </c>
      <c r="E28" s="133"/>
      <c r="F28" s="82" t="s">
        <v>511</v>
      </c>
      <c r="G28" s="173" t="s">
        <v>3217</v>
      </c>
      <c r="H28" s="84" t="s">
        <v>213</v>
      </c>
      <c r="I28" s="84">
        <v>1</v>
      </c>
      <c r="J28" s="84">
        <v>1</v>
      </c>
      <c r="K28" s="136">
        <f t="shared" si="0"/>
        <v>1</v>
      </c>
      <c r="L28" s="133" t="s">
        <v>3512</v>
      </c>
      <c r="M28" s="162"/>
      <c r="N28" s="162"/>
      <c r="O28" s="163"/>
      <c r="P28" s="164"/>
      <c r="Q28" s="165"/>
      <c r="R28" s="137">
        <f t="shared" si="1"/>
        <v>1</v>
      </c>
      <c r="S28" s="170"/>
      <c r="T28" s="176" t="str">
        <f t="shared" si="2"/>
        <v/>
      </c>
      <c r="U28" s="94">
        <v>10</v>
      </c>
      <c r="V28" s="84">
        <v>310</v>
      </c>
      <c r="W28" s="85">
        <v>10</v>
      </c>
      <c r="X28" s="94" t="str">
        <f t="shared" si="3"/>
        <v>-</v>
      </c>
      <c r="Y28" s="85" t="str">
        <f t="shared" si="4"/>
        <v/>
      </c>
      <c r="Z28" s="94" t="str">
        <f t="shared" si="5"/>
        <v>-</v>
      </c>
      <c r="AA28" s="85" t="str">
        <f t="shared" si="6"/>
        <v/>
      </c>
      <c r="AB28" s="94" t="str">
        <f t="shared" si="7"/>
        <v/>
      </c>
      <c r="AC28" s="95" t="str">
        <f t="shared" si="8"/>
        <v/>
      </c>
      <c r="AD28" s="178" t="str">
        <f t="shared" si="9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383</v>
      </c>
      <c r="D29" s="135" t="s">
        <v>2176</v>
      </c>
      <c r="E29" s="133"/>
      <c r="F29" s="82" t="s">
        <v>3108</v>
      </c>
      <c r="G29" s="173" t="s">
        <v>3225</v>
      </c>
      <c r="H29" s="84">
        <v>40</v>
      </c>
      <c r="I29" s="84">
        <v>1</v>
      </c>
      <c r="J29" s="84">
        <v>1</v>
      </c>
      <c r="K29" s="136">
        <f t="shared" si="0"/>
        <v>1</v>
      </c>
      <c r="L29" s="133" t="s">
        <v>3512</v>
      </c>
      <c r="M29" s="162"/>
      <c r="N29" s="162"/>
      <c r="O29" s="163"/>
      <c r="P29" s="164"/>
      <c r="Q29" s="165"/>
      <c r="R29" s="137">
        <f t="shared" si="1"/>
        <v>1</v>
      </c>
      <c r="S29" s="170"/>
      <c r="T29" s="176" t="str">
        <f t="shared" si="2"/>
        <v/>
      </c>
      <c r="U29" s="94">
        <v>10</v>
      </c>
      <c r="V29" s="84">
        <v>310</v>
      </c>
      <c r="W29" s="85">
        <v>10</v>
      </c>
      <c r="X29" s="94">
        <f t="shared" si="3"/>
        <v>1240</v>
      </c>
      <c r="Y29" s="85" t="str">
        <f t="shared" si="4"/>
        <v/>
      </c>
      <c r="Z29" s="94">
        <f t="shared" si="5"/>
        <v>34720</v>
      </c>
      <c r="AA29" s="85" t="str">
        <f t="shared" si="6"/>
        <v/>
      </c>
      <c r="AB29" s="94" t="str">
        <f t="shared" si="7"/>
        <v/>
      </c>
      <c r="AC29" s="95" t="str">
        <f t="shared" si="8"/>
        <v/>
      </c>
      <c r="AD29" s="178" t="str">
        <f t="shared" si="9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3197</v>
      </c>
      <c r="D30" s="135" t="s">
        <v>2176</v>
      </c>
      <c r="E30" s="133"/>
      <c r="F30" s="82" t="s">
        <v>3210</v>
      </c>
      <c r="G30" s="173" t="s">
        <v>3134</v>
      </c>
      <c r="H30" s="84">
        <v>13</v>
      </c>
      <c r="I30" s="84">
        <v>2</v>
      </c>
      <c r="J30" s="84">
        <v>1</v>
      </c>
      <c r="K30" s="136">
        <f t="shared" si="0"/>
        <v>2</v>
      </c>
      <c r="L30" s="133" t="s">
        <v>3512</v>
      </c>
      <c r="M30" s="162"/>
      <c r="N30" s="162"/>
      <c r="O30" s="163"/>
      <c r="P30" s="164"/>
      <c r="Q30" s="165"/>
      <c r="R30" s="137">
        <f t="shared" si="1"/>
        <v>2</v>
      </c>
      <c r="S30" s="170"/>
      <c r="T30" s="176" t="str">
        <f t="shared" si="2"/>
        <v/>
      </c>
      <c r="U30" s="94">
        <v>10</v>
      </c>
      <c r="V30" s="84">
        <v>310</v>
      </c>
      <c r="W30" s="85">
        <v>10</v>
      </c>
      <c r="X30" s="94">
        <f t="shared" si="3"/>
        <v>806</v>
      </c>
      <c r="Y30" s="85" t="str">
        <f t="shared" si="4"/>
        <v/>
      </c>
      <c r="Z30" s="94">
        <f t="shared" si="5"/>
        <v>22568</v>
      </c>
      <c r="AA30" s="85" t="str">
        <f t="shared" si="6"/>
        <v/>
      </c>
      <c r="AB30" s="94" t="str">
        <f t="shared" si="7"/>
        <v/>
      </c>
      <c r="AC30" s="95" t="str">
        <f t="shared" si="8"/>
        <v/>
      </c>
      <c r="AD30" s="178" t="str">
        <f t="shared" si="9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1400</v>
      </c>
      <c r="D31" s="135" t="s">
        <v>2176</v>
      </c>
      <c r="E31" s="133"/>
      <c r="F31" s="82" t="s">
        <v>3210</v>
      </c>
      <c r="G31" s="173" t="s">
        <v>3134</v>
      </c>
      <c r="H31" s="84">
        <v>13</v>
      </c>
      <c r="I31" s="84">
        <v>2</v>
      </c>
      <c r="J31" s="84">
        <v>1</v>
      </c>
      <c r="K31" s="136">
        <f t="shared" si="0"/>
        <v>2</v>
      </c>
      <c r="L31" s="133" t="s">
        <v>3512</v>
      </c>
      <c r="M31" s="162"/>
      <c r="N31" s="162"/>
      <c r="O31" s="163"/>
      <c r="P31" s="164"/>
      <c r="Q31" s="165"/>
      <c r="R31" s="137">
        <f t="shared" si="1"/>
        <v>2</v>
      </c>
      <c r="S31" s="170"/>
      <c r="T31" s="176" t="str">
        <f t="shared" si="2"/>
        <v/>
      </c>
      <c r="U31" s="94">
        <v>2</v>
      </c>
      <c r="V31" s="84">
        <v>310</v>
      </c>
      <c r="W31" s="85">
        <v>10</v>
      </c>
      <c r="X31" s="94">
        <f t="shared" si="3"/>
        <v>161</v>
      </c>
      <c r="Y31" s="85" t="str">
        <f t="shared" si="4"/>
        <v/>
      </c>
      <c r="Z31" s="94">
        <f t="shared" si="5"/>
        <v>4508</v>
      </c>
      <c r="AA31" s="85" t="str">
        <f t="shared" si="6"/>
        <v/>
      </c>
      <c r="AB31" s="94" t="str">
        <f t="shared" si="7"/>
        <v/>
      </c>
      <c r="AC31" s="95" t="str">
        <f t="shared" si="8"/>
        <v/>
      </c>
      <c r="AD31" s="178" t="str">
        <f t="shared" si="9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3198</v>
      </c>
      <c r="D32" s="135" t="s">
        <v>2176</v>
      </c>
      <c r="E32" s="133"/>
      <c r="F32" s="82" t="s">
        <v>3108</v>
      </c>
      <c r="G32" s="173" t="s">
        <v>3450</v>
      </c>
      <c r="H32" s="84">
        <v>40</v>
      </c>
      <c r="I32" s="84">
        <v>1</v>
      </c>
      <c r="J32" s="84">
        <v>1</v>
      </c>
      <c r="K32" s="136">
        <f t="shared" si="0"/>
        <v>1</v>
      </c>
      <c r="L32" s="133" t="s">
        <v>3512</v>
      </c>
      <c r="M32" s="162"/>
      <c r="N32" s="162"/>
      <c r="O32" s="163"/>
      <c r="P32" s="164"/>
      <c r="Q32" s="165"/>
      <c r="R32" s="137">
        <f t="shared" si="1"/>
        <v>1</v>
      </c>
      <c r="S32" s="170"/>
      <c r="T32" s="176" t="str">
        <f t="shared" si="2"/>
        <v/>
      </c>
      <c r="U32" s="94">
        <v>2</v>
      </c>
      <c r="V32" s="84">
        <v>310</v>
      </c>
      <c r="W32" s="85">
        <v>10</v>
      </c>
      <c r="X32" s="94">
        <f t="shared" si="3"/>
        <v>248</v>
      </c>
      <c r="Y32" s="85" t="str">
        <f t="shared" si="4"/>
        <v/>
      </c>
      <c r="Z32" s="94">
        <f t="shared" si="5"/>
        <v>6944</v>
      </c>
      <c r="AA32" s="85" t="str">
        <f t="shared" si="6"/>
        <v/>
      </c>
      <c r="AB32" s="94" t="str">
        <f t="shared" si="7"/>
        <v/>
      </c>
      <c r="AC32" s="95" t="str">
        <f t="shared" si="8"/>
        <v/>
      </c>
      <c r="AD32" s="178" t="str">
        <f t="shared" si="9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3198</v>
      </c>
      <c r="D33" s="135" t="s">
        <v>2176</v>
      </c>
      <c r="E33" s="133"/>
      <c r="F33" s="82" t="s">
        <v>3210</v>
      </c>
      <c r="G33" s="173" t="s">
        <v>3134</v>
      </c>
      <c r="H33" s="84">
        <v>13</v>
      </c>
      <c r="I33" s="84">
        <v>4</v>
      </c>
      <c r="J33" s="84">
        <v>1</v>
      </c>
      <c r="K33" s="136">
        <f t="shared" si="0"/>
        <v>4</v>
      </c>
      <c r="L33" s="133" t="s">
        <v>3512</v>
      </c>
      <c r="M33" s="162"/>
      <c r="N33" s="162"/>
      <c r="O33" s="163"/>
      <c r="P33" s="164"/>
      <c r="Q33" s="165"/>
      <c r="R33" s="137">
        <f t="shared" si="1"/>
        <v>4</v>
      </c>
      <c r="S33" s="170"/>
      <c r="T33" s="176" t="str">
        <f t="shared" si="2"/>
        <v/>
      </c>
      <c r="U33" s="94">
        <v>2</v>
      </c>
      <c r="V33" s="84">
        <v>310</v>
      </c>
      <c r="W33" s="85">
        <v>10</v>
      </c>
      <c r="X33" s="94">
        <f t="shared" si="3"/>
        <v>322</v>
      </c>
      <c r="Y33" s="85" t="str">
        <f t="shared" si="4"/>
        <v/>
      </c>
      <c r="Z33" s="94">
        <f t="shared" si="5"/>
        <v>9016</v>
      </c>
      <c r="AA33" s="85" t="str">
        <f t="shared" si="6"/>
        <v/>
      </c>
      <c r="AB33" s="94" t="str">
        <f t="shared" si="7"/>
        <v/>
      </c>
      <c r="AC33" s="95" t="str">
        <f t="shared" si="8"/>
        <v/>
      </c>
      <c r="AD33" s="178" t="str">
        <f t="shared" si="9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3199</v>
      </c>
      <c r="D34" s="135" t="s">
        <v>2176</v>
      </c>
      <c r="E34" s="133"/>
      <c r="F34" s="82" t="s">
        <v>3108</v>
      </c>
      <c r="G34" s="173" t="s">
        <v>3450</v>
      </c>
      <c r="H34" s="84">
        <v>40</v>
      </c>
      <c r="I34" s="84">
        <v>1</v>
      </c>
      <c r="J34" s="84">
        <v>1</v>
      </c>
      <c r="K34" s="136">
        <f t="shared" si="0"/>
        <v>1</v>
      </c>
      <c r="L34" s="133" t="s">
        <v>3512</v>
      </c>
      <c r="M34" s="162"/>
      <c r="N34" s="162"/>
      <c r="O34" s="163"/>
      <c r="P34" s="164"/>
      <c r="Q34" s="165"/>
      <c r="R34" s="137">
        <f t="shared" si="1"/>
        <v>1</v>
      </c>
      <c r="S34" s="170"/>
      <c r="T34" s="176" t="str">
        <f t="shared" si="2"/>
        <v/>
      </c>
      <c r="U34" s="94">
        <v>2</v>
      </c>
      <c r="V34" s="84">
        <v>310</v>
      </c>
      <c r="W34" s="85">
        <v>10</v>
      </c>
      <c r="X34" s="94">
        <f t="shared" si="3"/>
        <v>248</v>
      </c>
      <c r="Y34" s="85" t="str">
        <f t="shared" si="4"/>
        <v/>
      </c>
      <c r="Z34" s="94">
        <f t="shared" si="5"/>
        <v>6944</v>
      </c>
      <c r="AA34" s="85" t="str">
        <f t="shared" si="6"/>
        <v/>
      </c>
      <c r="AB34" s="94" t="str">
        <f t="shared" si="7"/>
        <v/>
      </c>
      <c r="AC34" s="95" t="str">
        <f t="shared" si="8"/>
        <v/>
      </c>
      <c r="AD34" s="178" t="str">
        <f t="shared" si="9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3199</v>
      </c>
      <c r="D35" s="135" t="s">
        <v>2176</v>
      </c>
      <c r="E35" s="133"/>
      <c r="F35" s="82" t="s">
        <v>3210</v>
      </c>
      <c r="G35" s="173" t="s">
        <v>3134</v>
      </c>
      <c r="H35" s="84">
        <v>13</v>
      </c>
      <c r="I35" s="84">
        <v>5</v>
      </c>
      <c r="J35" s="84">
        <v>1</v>
      </c>
      <c r="K35" s="136">
        <f t="shared" si="0"/>
        <v>5</v>
      </c>
      <c r="L35" s="133" t="s">
        <v>3512</v>
      </c>
      <c r="M35" s="162"/>
      <c r="N35" s="162"/>
      <c r="O35" s="163"/>
      <c r="P35" s="164"/>
      <c r="Q35" s="165"/>
      <c r="R35" s="137">
        <f t="shared" si="1"/>
        <v>5</v>
      </c>
      <c r="S35" s="170"/>
      <c r="T35" s="176" t="str">
        <f t="shared" si="2"/>
        <v/>
      </c>
      <c r="U35" s="94">
        <v>2</v>
      </c>
      <c r="V35" s="84">
        <v>310</v>
      </c>
      <c r="W35" s="85">
        <v>10</v>
      </c>
      <c r="X35" s="94">
        <f t="shared" si="3"/>
        <v>403</v>
      </c>
      <c r="Y35" s="85" t="str">
        <f t="shared" si="4"/>
        <v/>
      </c>
      <c r="Z35" s="94">
        <f t="shared" si="5"/>
        <v>11284</v>
      </c>
      <c r="AA35" s="85" t="str">
        <f t="shared" si="6"/>
        <v/>
      </c>
      <c r="AB35" s="94" t="str">
        <f t="shared" si="7"/>
        <v/>
      </c>
      <c r="AC35" s="95" t="str">
        <f t="shared" si="8"/>
        <v/>
      </c>
      <c r="AD35" s="178" t="str">
        <f t="shared" si="9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3200</v>
      </c>
      <c r="D36" s="135" t="s">
        <v>2176</v>
      </c>
      <c r="E36" s="133"/>
      <c r="F36" s="82" t="s">
        <v>3108</v>
      </c>
      <c r="G36" s="173" t="s">
        <v>3226</v>
      </c>
      <c r="H36" s="84">
        <v>40</v>
      </c>
      <c r="I36" s="84">
        <v>2</v>
      </c>
      <c r="J36" s="84">
        <v>1</v>
      </c>
      <c r="K36" s="136">
        <f t="shared" si="0"/>
        <v>2</v>
      </c>
      <c r="L36" s="133" t="s">
        <v>3512</v>
      </c>
      <c r="M36" s="162"/>
      <c r="N36" s="162"/>
      <c r="O36" s="163"/>
      <c r="P36" s="164"/>
      <c r="Q36" s="165"/>
      <c r="R36" s="137">
        <f t="shared" si="1"/>
        <v>2</v>
      </c>
      <c r="S36" s="170"/>
      <c r="T36" s="176" t="str">
        <f t="shared" si="2"/>
        <v/>
      </c>
      <c r="U36" s="94">
        <v>2</v>
      </c>
      <c r="V36" s="84">
        <v>310</v>
      </c>
      <c r="W36" s="85">
        <v>10</v>
      </c>
      <c r="X36" s="94">
        <f t="shared" si="3"/>
        <v>496</v>
      </c>
      <c r="Y36" s="85" t="str">
        <f t="shared" si="4"/>
        <v/>
      </c>
      <c r="Z36" s="94">
        <f t="shared" si="5"/>
        <v>13888</v>
      </c>
      <c r="AA36" s="85" t="str">
        <f t="shared" si="6"/>
        <v/>
      </c>
      <c r="AB36" s="94" t="str">
        <f t="shared" si="7"/>
        <v/>
      </c>
      <c r="AC36" s="95" t="str">
        <f t="shared" si="8"/>
        <v/>
      </c>
      <c r="AD36" s="178" t="str">
        <f t="shared" si="9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486</v>
      </c>
      <c r="D37" s="135">
        <v>6000</v>
      </c>
      <c r="E37" s="133"/>
      <c r="F37" s="82" t="s">
        <v>3129</v>
      </c>
      <c r="G37" s="173" t="s">
        <v>3451</v>
      </c>
      <c r="H37" s="84">
        <v>40</v>
      </c>
      <c r="I37" s="84">
        <v>18</v>
      </c>
      <c r="J37" s="84">
        <v>2</v>
      </c>
      <c r="K37" s="136">
        <f t="shared" si="0"/>
        <v>36</v>
      </c>
      <c r="L37" s="133" t="s">
        <v>3512</v>
      </c>
      <c r="M37" s="162"/>
      <c r="N37" s="162"/>
      <c r="O37" s="163"/>
      <c r="P37" s="164"/>
      <c r="Q37" s="165"/>
      <c r="R37" s="137">
        <f t="shared" si="1"/>
        <v>18</v>
      </c>
      <c r="S37" s="170"/>
      <c r="T37" s="176" t="str">
        <f t="shared" si="2"/>
        <v/>
      </c>
      <c r="U37" s="94">
        <v>10</v>
      </c>
      <c r="V37" s="84">
        <v>310</v>
      </c>
      <c r="W37" s="85">
        <v>10</v>
      </c>
      <c r="X37" s="94">
        <f t="shared" si="3"/>
        <v>44640</v>
      </c>
      <c r="Y37" s="85" t="str">
        <f t="shared" si="4"/>
        <v/>
      </c>
      <c r="Z37" s="94">
        <f t="shared" si="5"/>
        <v>1249920</v>
      </c>
      <c r="AA37" s="85" t="str">
        <f t="shared" si="6"/>
        <v/>
      </c>
      <c r="AB37" s="94" t="str">
        <f t="shared" si="7"/>
        <v/>
      </c>
      <c r="AC37" s="95" t="str">
        <f t="shared" si="8"/>
        <v/>
      </c>
      <c r="AD37" s="178" t="str">
        <f t="shared" si="9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486</v>
      </c>
      <c r="D38" s="135">
        <v>6000</v>
      </c>
      <c r="E38" s="133"/>
      <c r="F38" s="82" t="s">
        <v>179</v>
      </c>
      <c r="G38" s="173" t="s">
        <v>3227</v>
      </c>
      <c r="H38" s="84">
        <v>60</v>
      </c>
      <c r="I38" s="84">
        <v>16</v>
      </c>
      <c r="J38" s="84">
        <v>1</v>
      </c>
      <c r="K38" s="136">
        <f t="shared" si="0"/>
        <v>16</v>
      </c>
      <c r="L38" s="133" t="s">
        <v>3512</v>
      </c>
      <c r="M38" s="162"/>
      <c r="N38" s="162"/>
      <c r="O38" s="163"/>
      <c r="P38" s="164"/>
      <c r="Q38" s="165"/>
      <c r="R38" s="137">
        <f t="shared" si="1"/>
        <v>16</v>
      </c>
      <c r="S38" s="170"/>
      <c r="T38" s="176" t="str">
        <f t="shared" si="2"/>
        <v/>
      </c>
      <c r="U38" s="94">
        <v>10</v>
      </c>
      <c r="V38" s="84">
        <v>310</v>
      </c>
      <c r="W38" s="85">
        <v>10</v>
      </c>
      <c r="X38" s="94">
        <f t="shared" si="3"/>
        <v>29760</v>
      </c>
      <c r="Y38" s="85" t="str">
        <f t="shared" si="4"/>
        <v/>
      </c>
      <c r="Z38" s="94">
        <f t="shared" si="5"/>
        <v>833280</v>
      </c>
      <c r="AA38" s="85" t="str">
        <f t="shared" si="6"/>
        <v/>
      </c>
      <c r="AB38" s="94" t="str">
        <f t="shared" si="7"/>
        <v/>
      </c>
      <c r="AC38" s="95" t="str">
        <f t="shared" si="8"/>
        <v/>
      </c>
      <c r="AD38" s="178" t="str">
        <f t="shared" si="9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486</v>
      </c>
      <c r="D39" s="135">
        <v>6000</v>
      </c>
      <c r="E39" s="133"/>
      <c r="F39" s="82" t="s">
        <v>179</v>
      </c>
      <c r="G39" s="173" t="s">
        <v>3228</v>
      </c>
      <c r="H39" s="84">
        <v>60</v>
      </c>
      <c r="I39" s="84">
        <v>6</v>
      </c>
      <c r="J39" s="84">
        <v>1</v>
      </c>
      <c r="K39" s="136">
        <f t="shared" si="0"/>
        <v>6</v>
      </c>
      <c r="L39" s="133" t="s">
        <v>3512</v>
      </c>
      <c r="M39" s="162"/>
      <c r="N39" s="162"/>
      <c r="O39" s="163"/>
      <c r="P39" s="164"/>
      <c r="Q39" s="165"/>
      <c r="R39" s="137">
        <f t="shared" si="1"/>
        <v>6</v>
      </c>
      <c r="S39" s="170"/>
      <c r="T39" s="176" t="str">
        <f t="shared" si="2"/>
        <v/>
      </c>
      <c r="U39" s="94">
        <v>10</v>
      </c>
      <c r="V39" s="84">
        <v>310</v>
      </c>
      <c r="W39" s="85">
        <v>10</v>
      </c>
      <c r="X39" s="94">
        <f t="shared" si="3"/>
        <v>11160</v>
      </c>
      <c r="Y39" s="85" t="str">
        <f t="shared" si="4"/>
        <v/>
      </c>
      <c r="Z39" s="94">
        <f t="shared" si="5"/>
        <v>312480</v>
      </c>
      <c r="AA39" s="85" t="str">
        <f t="shared" si="6"/>
        <v/>
      </c>
      <c r="AB39" s="94" t="str">
        <f t="shared" si="7"/>
        <v/>
      </c>
      <c r="AC39" s="95" t="str">
        <f t="shared" si="8"/>
        <v/>
      </c>
      <c r="AD39" s="178" t="str">
        <f t="shared" si="9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486</v>
      </c>
      <c r="D40" s="135">
        <v>6000</v>
      </c>
      <c r="E40" s="133"/>
      <c r="F40" s="82" t="s">
        <v>3211</v>
      </c>
      <c r="G40" s="173" t="s">
        <v>3229</v>
      </c>
      <c r="H40" s="84">
        <v>130</v>
      </c>
      <c r="I40" s="84">
        <v>9</v>
      </c>
      <c r="J40" s="84">
        <v>1</v>
      </c>
      <c r="K40" s="136">
        <f t="shared" si="0"/>
        <v>9</v>
      </c>
      <c r="L40" s="133" t="s">
        <v>3512</v>
      </c>
      <c r="M40" s="162"/>
      <c r="N40" s="162"/>
      <c r="O40" s="163"/>
      <c r="P40" s="164"/>
      <c r="Q40" s="165"/>
      <c r="R40" s="137">
        <f t="shared" si="1"/>
        <v>9</v>
      </c>
      <c r="S40" s="170"/>
      <c r="T40" s="176" t="str">
        <f t="shared" si="2"/>
        <v/>
      </c>
      <c r="U40" s="94">
        <v>10</v>
      </c>
      <c r="V40" s="84">
        <v>310</v>
      </c>
      <c r="W40" s="85">
        <v>10</v>
      </c>
      <c r="X40" s="94">
        <f t="shared" si="3"/>
        <v>36270</v>
      </c>
      <c r="Y40" s="85" t="str">
        <f t="shared" si="4"/>
        <v/>
      </c>
      <c r="Z40" s="94">
        <f t="shared" si="5"/>
        <v>1015560</v>
      </c>
      <c r="AA40" s="85" t="str">
        <f t="shared" si="6"/>
        <v/>
      </c>
      <c r="AB40" s="94" t="str">
        <f t="shared" si="7"/>
        <v/>
      </c>
      <c r="AC40" s="95" t="str">
        <f t="shared" si="8"/>
        <v/>
      </c>
      <c r="AD40" s="178" t="str">
        <f t="shared" si="9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486</v>
      </c>
      <c r="D41" s="135">
        <v>6000</v>
      </c>
      <c r="E41" s="133"/>
      <c r="F41" s="82"/>
      <c r="G41" s="173" t="s">
        <v>3230</v>
      </c>
      <c r="H41" s="84"/>
      <c r="I41" s="84">
        <v>1</v>
      </c>
      <c r="J41" s="84"/>
      <c r="K41" s="136">
        <f t="shared" si="0"/>
        <v>0</v>
      </c>
      <c r="L41" s="133" t="s">
        <v>3512</v>
      </c>
      <c r="M41" s="162"/>
      <c r="N41" s="162"/>
      <c r="O41" s="163"/>
      <c r="P41" s="164"/>
      <c r="Q41" s="165"/>
      <c r="R41" s="137">
        <f t="shared" si="1"/>
        <v>1</v>
      </c>
      <c r="S41" s="170"/>
      <c r="T41" s="176" t="str">
        <f t="shared" si="2"/>
        <v/>
      </c>
      <c r="U41" s="94">
        <v>10</v>
      </c>
      <c r="V41" s="84">
        <v>310</v>
      </c>
      <c r="W41" s="85">
        <v>10</v>
      </c>
      <c r="X41" s="94" t="str">
        <f t="shared" si="3"/>
        <v/>
      </c>
      <c r="Y41" s="85" t="str">
        <f t="shared" si="4"/>
        <v/>
      </c>
      <c r="Z41" s="94" t="str">
        <f t="shared" si="5"/>
        <v/>
      </c>
      <c r="AA41" s="85" t="str">
        <f t="shared" si="6"/>
        <v/>
      </c>
      <c r="AB41" s="94" t="str">
        <f t="shared" si="7"/>
        <v/>
      </c>
      <c r="AC41" s="95" t="str">
        <f t="shared" si="8"/>
        <v/>
      </c>
      <c r="AD41" s="178" t="str">
        <f t="shared" si="9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486</v>
      </c>
      <c r="D42" s="135">
        <v>6000</v>
      </c>
      <c r="E42" s="133"/>
      <c r="F42" s="82"/>
      <c r="G42" s="173" t="s">
        <v>3231</v>
      </c>
      <c r="H42" s="84"/>
      <c r="I42" s="84">
        <v>2</v>
      </c>
      <c r="J42" s="84"/>
      <c r="K42" s="136">
        <f t="shared" si="0"/>
        <v>0</v>
      </c>
      <c r="L42" s="133" t="s">
        <v>3512</v>
      </c>
      <c r="M42" s="162"/>
      <c r="N42" s="162"/>
      <c r="O42" s="163"/>
      <c r="P42" s="164"/>
      <c r="Q42" s="165"/>
      <c r="R42" s="137">
        <f t="shared" si="1"/>
        <v>2</v>
      </c>
      <c r="S42" s="170"/>
      <c r="T42" s="176" t="str">
        <f t="shared" si="2"/>
        <v/>
      </c>
      <c r="U42" s="94">
        <v>10</v>
      </c>
      <c r="V42" s="84">
        <v>310</v>
      </c>
      <c r="W42" s="85">
        <v>10</v>
      </c>
      <c r="X42" s="94" t="str">
        <f t="shared" si="3"/>
        <v/>
      </c>
      <c r="Y42" s="85" t="str">
        <f t="shared" si="4"/>
        <v/>
      </c>
      <c r="Z42" s="94" t="str">
        <f t="shared" si="5"/>
        <v/>
      </c>
      <c r="AA42" s="85" t="str">
        <f t="shared" si="6"/>
        <v/>
      </c>
      <c r="AB42" s="94" t="str">
        <f t="shared" si="7"/>
        <v/>
      </c>
      <c r="AC42" s="95" t="str">
        <f t="shared" si="8"/>
        <v/>
      </c>
      <c r="AD42" s="178" t="str">
        <f t="shared" si="9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486</v>
      </c>
      <c r="D43" s="135">
        <v>6000</v>
      </c>
      <c r="E43" s="133"/>
      <c r="F43" s="82" t="s">
        <v>3102</v>
      </c>
      <c r="G43" s="173" t="s">
        <v>3232</v>
      </c>
      <c r="H43" s="84" t="s">
        <v>213</v>
      </c>
      <c r="I43" s="84">
        <v>2</v>
      </c>
      <c r="J43" s="84">
        <v>1</v>
      </c>
      <c r="K43" s="136">
        <f t="shared" si="0"/>
        <v>2</v>
      </c>
      <c r="L43" s="133" t="s">
        <v>3512</v>
      </c>
      <c r="M43" s="162"/>
      <c r="N43" s="162"/>
      <c r="O43" s="163"/>
      <c r="P43" s="164"/>
      <c r="Q43" s="165"/>
      <c r="R43" s="137">
        <f t="shared" si="1"/>
        <v>2</v>
      </c>
      <c r="S43" s="170"/>
      <c r="T43" s="176" t="str">
        <f t="shared" si="2"/>
        <v/>
      </c>
      <c r="U43" s="94">
        <v>10</v>
      </c>
      <c r="V43" s="84">
        <v>310</v>
      </c>
      <c r="W43" s="85">
        <v>10</v>
      </c>
      <c r="X43" s="94" t="str">
        <f t="shared" si="3"/>
        <v>-</v>
      </c>
      <c r="Y43" s="85" t="str">
        <f t="shared" si="4"/>
        <v/>
      </c>
      <c r="Z43" s="94" t="str">
        <f t="shared" si="5"/>
        <v>-</v>
      </c>
      <c r="AA43" s="85" t="str">
        <f t="shared" si="6"/>
        <v/>
      </c>
      <c r="AB43" s="94" t="str">
        <f t="shared" si="7"/>
        <v/>
      </c>
      <c r="AC43" s="95" t="str">
        <f t="shared" si="8"/>
        <v/>
      </c>
      <c r="AD43" s="178" t="str">
        <f t="shared" si="9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486</v>
      </c>
      <c r="D44" s="135">
        <v>6000</v>
      </c>
      <c r="E44" s="133"/>
      <c r="F44" s="82" t="s">
        <v>208</v>
      </c>
      <c r="G44" s="173" t="s">
        <v>3233</v>
      </c>
      <c r="H44" s="84">
        <v>22</v>
      </c>
      <c r="I44" s="84">
        <v>1</v>
      </c>
      <c r="J44" s="84">
        <v>1</v>
      </c>
      <c r="K44" s="136">
        <f t="shared" si="0"/>
        <v>1</v>
      </c>
      <c r="L44" s="133" t="s">
        <v>3512</v>
      </c>
      <c r="M44" s="162"/>
      <c r="N44" s="162"/>
      <c r="O44" s="163"/>
      <c r="P44" s="164"/>
      <c r="Q44" s="165"/>
      <c r="R44" s="137">
        <f t="shared" si="1"/>
        <v>1</v>
      </c>
      <c r="S44" s="170"/>
      <c r="T44" s="176" t="str">
        <f t="shared" si="2"/>
        <v/>
      </c>
      <c r="U44" s="94">
        <v>10</v>
      </c>
      <c r="V44" s="84">
        <v>310</v>
      </c>
      <c r="W44" s="85">
        <v>10</v>
      </c>
      <c r="X44" s="94">
        <f t="shared" si="3"/>
        <v>682</v>
      </c>
      <c r="Y44" s="85" t="str">
        <f t="shared" si="4"/>
        <v/>
      </c>
      <c r="Z44" s="94">
        <f t="shared" si="5"/>
        <v>19096</v>
      </c>
      <c r="AA44" s="85" t="str">
        <f t="shared" si="6"/>
        <v/>
      </c>
      <c r="AB44" s="94" t="str">
        <f t="shared" si="7"/>
        <v/>
      </c>
      <c r="AC44" s="95" t="str">
        <f t="shared" si="8"/>
        <v/>
      </c>
      <c r="AD44" s="178" t="str">
        <f t="shared" si="9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486</v>
      </c>
      <c r="D45" s="135">
        <v>6000</v>
      </c>
      <c r="E45" s="133"/>
      <c r="F45" s="82" t="s">
        <v>927</v>
      </c>
      <c r="G45" s="173" t="s">
        <v>3234</v>
      </c>
      <c r="H45" s="84">
        <v>15</v>
      </c>
      <c r="I45" s="84">
        <v>1</v>
      </c>
      <c r="J45" s="84">
        <v>1</v>
      </c>
      <c r="K45" s="136">
        <f t="shared" si="0"/>
        <v>1</v>
      </c>
      <c r="L45" s="133" t="s">
        <v>3512</v>
      </c>
      <c r="M45" s="162"/>
      <c r="N45" s="162"/>
      <c r="O45" s="163"/>
      <c r="P45" s="164"/>
      <c r="Q45" s="165"/>
      <c r="R45" s="137">
        <f t="shared" si="1"/>
        <v>1</v>
      </c>
      <c r="S45" s="170"/>
      <c r="T45" s="176" t="str">
        <f t="shared" si="2"/>
        <v/>
      </c>
      <c r="U45" s="94">
        <v>10</v>
      </c>
      <c r="V45" s="84">
        <v>310</v>
      </c>
      <c r="W45" s="85">
        <v>10</v>
      </c>
      <c r="X45" s="94">
        <f t="shared" si="3"/>
        <v>465</v>
      </c>
      <c r="Y45" s="85" t="str">
        <f t="shared" si="4"/>
        <v/>
      </c>
      <c r="Z45" s="94">
        <f t="shared" si="5"/>
        <v>13020</v>
      </c>
      <c r="AA45" s="85" t="str">
        <f t="shared" si="6"/>
        <v/>
      </c>
      <c r="AB45" s="94" t="str">
        <f t="shared" si="7"/>
        <v/>
      </c>
      <c r="AC45" s="95" t="str">
        <f t="shared" si="8"/>
        <v/>
      </c>
      <c r="AD45" s="178" t="str">
        <f t="shared" si="9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3201</v>
      </c>
      <c r="D46" s="135" t="s">
        <v>2176</v>
      </c>
      <c r="E46" s="133"/>
      <c r="F46" s="82" t="s">
        <v>3214</v>
      </c>
      <c r="G46" s="173" t="s">
        <v>3235</v>
      </c>
      <c r="H46" s="84">
        <v>32</v>
      </c>
      <c r="I46" s="84">
        <v>4</v>
      </c>
      <c r="J46" s="84">
        <v>2</v>
      </c>
      <c r="K46" s="136">
        <f t="shared" si="0"/>
        <v>8</v>
      </c>
      <c r="L46" s="133" t="s">
        <v>3512</v>
      </c>
      <c r="M46" s="162"/>
      <c r="N46" s="162"/>
      <c r="O46" s="163"/>
      <c r="P46" s="164"/>
      <c r="Q46" s="165"/>
      <c r="R46" s="137">
        <f t="shared" si="1"/>
        <v>4</v>
      </c>
      <c r="S46" s="170"/>
      <c r="T46" s="176" t="str">
        <f t="shared" si="2"/>
        <v/>
      </c>
      <c r="U46" s="94">
        <v>2</v>
      </c>
      <c r="V46" s="84">
        <v>310</v>
      </c>
      <c r="W46" s="85">
        <v>10</v>
      </c>
      <c r="X46" s="94">
        <f t="shared" si="3"/>
        <v>1587</v>
      </c>
      <c r="Y46" s="85" t="str">
        <f t="shared" si="4"/>
        <v/>
      </c>
      <c r="Z46" s="94">
        <f t="shared" si="5"/>
        <v>44436</v>
      </c>
      <c r="AA46" s="85" t="str">
        <f t="shared" si="6"/>
        <v/>
      </c>
      <c r="AB46" s="94" t="str">
        <f t="shared" si="7"/>
        <v/>
      </c>
      <c r="AC46" s="95" t="str">
        <f t="shared" si="8"/>
        <v/>
      </c>
      <c r="AD46" s="178" t="str">
        <f t="shared" si="9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3201</v>
      </c>
      <c r="D47" s="135" t="s">
        <v>2176</v>
      </c>
      <c r="E47" s="133"/>
      <c r="F47" s="82" t="s">
        <v>511</v>
      </c>
      <c r="G47" s="173" t="s">
        <v>3217</v>
      </c>
      <c r="H47" s="84" t="s">
        <v>213</v>
      </c>
      <c r="I47" s="84">
        <v>1</v>
      </c>
      <c r="J47" s="84">
        <v>1</v>
      </c>
      <c r="K47" s="136">
        <f t="shared" si="0"/>
        <v>1</v>
      </c>
      <c r="L47" s="133" t="s">
        <v>3512</v>
      </c>
      <c r="M47" s="162"/>
      <c r="N47" s="162"/>
      <c r="O47" s="163"/>
      <c r="P47" s="164"/>
      <c r="Q47" s="165"/>
      <c r="R47" s="137">
        <f t="shared" si="1"/>
        <v>1</v>
      </c>
      <c r="S47" s="170"/>
      <c r="T47" s="176" t="str">
        <f t="shared" si="2"/>
        <v/>
      </c>
      <c r="U47" s="94">
        <v>2</v>
      </c>
      <c r="V47" s="84">
        <v>310</v>
      </c>
      <c r="W47" s="85">
        <v>10</v>
      </c>
      <c r="X47" s="94" t="str">
        <f t="shared" si="3"/>
        <v>-</v>
      </c>
      <c r="Y47" s="85" t="str">
        <f t="shared" si="4"/>
        <v/>
      </c>
      <c r="Z47" s="94" t="str">
        <f t="shared" si="5"/>
        <v>-</v>
      </c>
      <c r="AA47" s="85" t="str">
        <f t="shared" si="6"/>
        <v/>
      </c>
      <c r="AB47" s="94" t="str">
        <f t="shared" si="7"/>
        <v/>
      </c>
      <c r="AC47" s="95" t="str">
        <f t="shared" si="8"/>
        <v/>
      </c>
      <c r="AD47" s="178" t="str">
        <f t="shared" si="9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3202</v>
      </c>
      <c r="D48" s="135" t="s">
        <v>2176</v>
      </c>
      <c r="E48" s="133"/>
      <c r="F48" s="82" t="s">
        <v>3215</v>
      </c>
      <c r="G48" s="173" t="s">
        <v>3236</v>
      </c>
      <c r="H48" s="84">
        <v>40</v>
      </c>
      <c r="I48" s="84">
        <v>6</v>
      </c>
      <c r="J48" s="84">
        <v>2</v>
      </c>
      <c r="K48" s="136">
        <f t="shared" si="0"/>
        <v>12</v>
      </c>
      <c r="L48" s="133" t="s">
        <v>3512</v>
      </c>
      <c r="M48" s="162"/>
      <c r="N48" s="162"/>
      <c r="O48" s="163"/>
      <c r="P48" s="164"/>
      <c r="Q48" s="165"/>
      <c r="R48" s="137">
        <f t="shared" si="1"/>
        <v>6</v>
      </c>
      <c r="S48" s="170"/>
      <c r="T48" s="176" t="str">
        <f t="shared" si="2"/>
        <v/>
      </c>
      <c r="U48" s="94">
        <v>2</v>
      </c>
      <c r="V48" s="84">
        <v>310</v>
      </c>
      <c r="W48" s="85">
        <v>10</v>
      </c>
      <c r="X48" s="94">
        <f t="shared" si="3"/>
        <v>2976</v>
      </c>
      <c r="Y48" s="85" t="str">
        <f t="shared" si="4"/>
        <v/>
      </c>
      <c r="Z48" s="94">
        <f t="shared" si="5"/>
        <v>83328</v>
      </c>
      <c r="AA48" s="85" t="str">
        <f t="shared" si="6"/>
        <v/>
      </c>
      <c r="AB48" s="94" t="str">
        <f t="shared" si="7"/>
        <v/>
      </c>
      <c r="AC48" s="95" t="str">
        <f t="shared" si="8"/>
        <v/>
      </c>
      <c r="AD48" s="178" t="str">
        <f t="shared" si="9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3203</v>
      </c>
      <c r="D49" s="135" t="s">
        <v>2176</v>
      </c>
      <c r="E49" s="133"/>
      <c r="F49" s="82" t="s">
        <v>586</v>
      </c>
      <c r="G49" s="173" t="s">
        <v>3221</v>
      </c>
      <c r="H49" s="84">
        <v>10</v>
      </c>
      <c r="I49" s="84">
        <v>1</v>
      </c>
      <c r="J49" s="84">
        <v>1</v>
      </c>
      <c r="K49" s="136">
        <f t="shared" si="0"/>
        <v>1</v>
      </c>
      <c r="L49" s="133" t="s">
        <v>3512</v>
      </c>
      <c r="M49" s="162"/>
      <c r="N49" s="162"/>
      <c r="O49" s="163"/>
      <c r="P49" s="164"/>
      <c r="Q49" s="165"/>
      <c r="R49" s="137">
        <f t="shared" si="1"/>
        <v>1</v>
      </c>
      <c r="S49" s="170"/>
      <c r="T49" s="176" t="str">
        <f t="shared" si="2"/>
        <v/>
      </c>
      <c r="U49" s="94">
        <v>10</v>
      </c>
      <c r="V49" s="84">
        <v>310</v>
      </c>
      <c r="W49" s="85">
        <v>10</v>
      </c>
      <c r="X49" s="94">
        <f t="shared" si="3"/>
        <v>310</v>
      </c>
      <c r="Y49" s="85" t="str">
        <f t="shared" si="4"/>
        <v/>
      </c>
      <c r="Z49" s="94">
        <f t="shared" si="5"/>
        <v>8680</v>
      </c>
      <c r="AA49" s="85" t="str">
        <f t="shared" si="6"/>
        <v/>
      </c>
      <c r="AB49" s="94" t="str">
        <f t="shared" si="7"/>
        <v/>
      </c>
      <c r="AC49" s="95" t="str">
        <f t="shared" si="8"/>
        <v/>
      </c>
      <c r="AD49" s="178" t="str">
        <f t="shared" si="9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3203</v>
      </c>
      <c r="D50" s="135" t="s">
        <v>2176</v>
      </c>
      <c r="E50" s="133"/>
      <c r="F50" s="82" t="s">
        <v>208</v>
      </c>
      <c r="G50" s="173" t="s">
        <v>3233</v>
      </c>
      <c r="H50" s="84">
        <v>20</v>
      </c>
      <c r="I50" s="84">
        <v>1</v>
      </c>
      <c r="J50" s="84">
        <v>1</v>
      </c>
      <c r="K50" s="136">
        <f t="shared" si="0"/>
        <v>1</v>
      </c>
      <c r="L50" s="133" t="s">
        <v>3512</v>
      </c>
      <c r="M50" s="162"/>
      <c r="N50" s="162"/>
      <c r="O50" s="163"/>
      <c r="P50" s="164"/>
      <c r="Q50" s="165"/>
      <c r="R50" s="137">
        <f t="shared" si="1"/>
        <v>1</v>
      </c>
      <c r="S50" s="170"/>
      <c r="T50" s="176" t="str">
        <f t="shared" si="2"/>
        <v/>
      </c>
      <c r="U50" s="94">
        <v>10</v>
      </c>
      <c r="V50" s="84">
        <v>310</v>
      </c>
      <c r="W50" s="85">
        <v>10</v>
      </c>
      <c r="X50" s="94">
        <f t="shared" si="3"/>
        <v>620</v>
      </c>
      <c r="Y50" s="85" t="str">
        <f t="shared" si="4"/>
        <v/>
      </c>
      <c r="Z50" s="94">
        <f t="shared" si="5"/>
        <v>17360</v>
      </c>
      <c r="AA50" s="85" t="str">
        <f t="shared" si="6"/>
        <v/>
      </c>
      <c r="AB50" s="94" t="str">
        <f t="shared" si="7"/>
        <v/>
      </c>
      <c r="AC50" s="95" t="str">
        <f t="shared" si="8"/>
        <v/>
      </c>
      <c r="AD50" s="178" t="str">
        <f t="shared" si="9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3204</v>
      </c>
      <c r="D51" s="135" t="s">
        <v>2176</v>
      </c>
      <c r="E51" s="133"/>
      <c r="F51" s="82" t="s">
        <v>3212</v>
      </c>
      <c r="G51" s="173" t="s">
        <v>3134</v>
      </c>
      <c r="H51" s="84">
        <v>18</v>
      </c>
      <c r="I51" s="84">
        <v>8</v>
      </c>
      <c r="J51" s="84">
        <v>1</v>
      </c>
      <c r="K51" s="136">
        <f t="shared" si="0"/>
        <v>8</v>
      </c>
      <c r="L51" s="133" t="s">
        <v>3512</v>
      </c>
      <c r="M51" s="162"/>
      <c r="N51" s="162"/>
      <c r="O51" s="163"/>
      <c r="P51" s="164"/>
      <c r="Q51" s="165"/>
      <c r="R51" s="137">
        <f t="shared" si="1"/>
        <v>8</v>
      </c>
      <c r="S51" s="170"/>
      <c r="T51" s="176" t="str">
        <f t="shared" si="2"/>
        <v/>
      </c>
      <c r="U51" s="94">
        <v>10</v>
      </c>
      <c r="V51" s="84">
        <v>310</v>
      </c>
      <c r="W51" s="85">
        <v>10</v>
      </c>
      <c r="X51" s="94">
        <f t="shared" si="3"/>
        <v>4464</v>
      </c>
      <c r="Y51" s="85" t="str">
        <f t="shared" si="4"/>
        <v/>
      </c>
      <c r="Z51" s="94">
        <f t="shared" si="5"/>
        <v>124992</v>
      </c>
      <c r="AA51" s="85" t="str">
        <f t="shared" si="6"/>
        <v/>
      </c>
      <c r="AB51" s="94" t="str">
        <f t="shared" si="7"/>
        <v/>
      </c>
      <c r="AC51" s="95" t="str">
        <f t="shared" si="8"/>
        <v/>
      </c>
      <c r="AD51" s="178" t="str">
        <f t="shared" si="9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3204</v>
      </c>
      <c r="D52" s="135" t="s">
        <v>2176</v>
      </c>
      <c r="E52" s="133"/>
      <c r="F52" s="82" t="s">
        <v>511</v>
      </c>
      <c r="G52" s="173" t="s">
        <v>3217</v>
      </c>
      <c r="H52" s="84" t="s">
        <v>213</v>
      </c>
      <c r="I52" s="84">
        <v>1</v>
      </c>
      <c r="J52" s="84">
        <v>1</v>
      </c>
      <c r="K52" s="136">
        <f t="shared" si="0"/>
        <v>1</v>
      </c>
      <c r="L52" s="133" t="s">
        <v>3512</v>
      </c>
      <c r="M52" s="162"/>
      <c r="N52" s="162"/>
      <c r="O52" s="163"/>
      <c r="P52" s="164"/>
      <c r="Q52" s="165"/>
      <c r="R52" s="137">
        <f t="shared" si="1"/>
        <v>1</v>
      </c>
      <c r="S52" s="170"/>
      <c r="T52" s="176" t="str">
        <f t="shared" si="2"/>
        <v/>
      </c>
      <c r="U52" s="94">
        <v>10</v>
      </c>
      <c r="V52" s="84">
        <v>310</v>
      </c>
      <c r="W52" s="85">
        <v>10</v>
      </c>
      <c r="X52" s="94" t="str">
        <f t="shared" si="3"/>
        <v>-</v>
      </c>
      <c r="Y52" s="85" t="str">
        <f t="shared" si="4"/>
        <v/>
      </c>
      <c r="Z52" s="94" t="str">
        <f t="shared" si="5"/>
        <v>-</v>
      </c>
      <c r="AA52" s="85" t="str">
        <f t="shared" si="6"/>
        <v/>
      </c>
      <c r="AB52" s="94" t="str">
        <f t="shared" si="7"/>
        <v/>
      </c>
      <c r="AC52" s="95" t="str">
        <f t="shared" si="8"/>
        <v/>
      </c>
      <c r="AD52" s="178" t="str">
        <f t="shared" si="9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3204</v>
      </c>
      <c r="D53" s="135" t="s">
        <v>2176</v>
      </c>
      <c r="E53" s="133"/>
      <c r="F53" s="82" t="s">
        <v>3114</v>
      </c>
      <c r="G53" s="173" t="s">
        <v>3237</v>
      </c>
      <c r="H53" s="84">
        <v>22</v>
      </c>
      <c r="I53" s="84">
        <v>1</v>
      </c>
      <c r="J53" s="84">
        <v>1</v>
      </c>
      <c r="K53" s="136">
        <f t="shared" si="0"/>
        <v>1</v>
      </c>
      <c r="L53" s="133" t="s">
        <v>3512</v>
      </c>
      <c r="M53" s="162"/>
      <c r="N53" s="162"/>
      <c r="O53" s="163"/>
      <c r="P53" s="164"/>
      <c r="Q53" s="165"/>
      <c r="R53" s="137">
        <f t="shared" si="1"/>
        <v>1</v>
      </c>
      <c r="S53" s="170"/>
      <c r="T53" s="176" t="str">
        <f t="shared" si="2"/>
        <v/>
      </c>
      <c r="U53" s="94">
        <v>10</v>
      </c>
      <c r="V53" s="84">
        <v>310</v>
      </c>
      <c r="W53" s="85">
        <v>10</v>
      </c>
      <c r="X53" s="94">
        <f t="shared" si="3"/>
        <v>682</v>
      </c>
      <c r="Y53" s="85" t="str">
        <f t="shared" si="4"/>
        <v/>
      </c>
      <c r="Z53" s="94">
        <f t="shared" si="5"/>
        <v>19096</v>
      </c>
      <c r="AA53" s="85" t="str">
        <f t="shared" si="6"/>
        <v/>
      </c>
      <c r="AB53" s="94" t="str">
        <f t="shared" si="7"/>
        <v/>
      </c>
      <c r="AC53" s="95" t="str">
        <f t="shared" si="8"/>
        <v/>
      </c>
      <c r="AD53" s="178" t="str">
        <f t="shared" si="9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3204</v>
      </c>
      <c r="D54" s="135" t="s">
        <v>2176</v>
      </c>
      <c r="E54" s="133"/>
      <c r="F54" s="82" t="s">
        <v>3114</v>
      </c>
      <c r="G54" s="173" t="s">
        <v>3238</v>
      </c>
      <c r="H54" s="84">
        <v>2</v>
      </c>
      <c r="I54" s="84">
        <v>1</v>
      </c>
      <c r="J54" s="84">
        <v>1</v>
      </c>
      <c r="K54" s="136">
        <f t="shared" si="0"/>
        <v>1</v>
      </c>
      <c r="L54" s="133" t="s">
        <v>3512</v>
      </c>
      <c r="M54" s="162"/>
      <c r="N54" s="162"/>
      <c r="O54" s="163"/>
      <c r="P54" s="164"/>
      <c r="Q54" s="165"/>
      <c r="R54" s="137">
        <f t="shared" si="1"/>
        <v>1</v>
      </c>
      <c r="S54" s="170"/>
      <c r="T54" s="176" t="str">
        <f t="shared" si="2"/>
        <v/>
      </c>
      <c r="U54" s="94">
        <v>10</v>
      </c>
      <c r="V54" s="84">
        <v>310</v>
      </c>
      <c r="W54" s="85">
        <v>10</v>
      </c>
      <c r="X54" s="94">
        <f t="shared" si="3"/>
        <v>62</v>
      </c>
      <c r="Y54" s="85" t="str">
        <f t="shared" si="4"/>
        <v/>
      </c>
      <c r="Z54" s="94">
        <f t="shared" si="5"/>
        <v>1736</v>
      </c>
      <c r="AA54" s="85" t="str">
        <f t="shared" si="6"/>
        <v/>
      </c>
      <c r="AB54" s="94" t="str">
        <f t="shared" si="7"/>
        <v/>
      </c>
      <c r="AC54" s="95" t="str">
        <f t="shared" si="8"/>
        <v/>
      </c>
      <c r="AD54" s="178" t="str">
        <f t="shared" si="9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3205</v>
      </c>
      <c r="D55" s="135" t="s">
        <v>2176</v>
      </c>
      <c r="E55" s="133"/>
      <c r="F55" s="82" t="s">
        <v>3207</v>
      </c>
      <c r="G55" s="173" t="s">
        <v>3134</v>
      </c>
      <c r="H55" s="84">
        <v>27</v>
      </c>
      <c r="I55" s="84">
        <v>2</v>
      </c>
      <c r="J55" s="84">
        <v>1</v>
      </c>
      <c r="K55" s="136">
        <f t="shared" si="0"/>
        <v>2</v>
      </c>
      <c r="L55" s="133" t="s">
        <v>3512</v>
      </c>
      <c r="M55" s="162"/>
      <c r="N55" s="162"/>
      <c r="O55" s="163"/>
      <c r="P55" s="164"/>
      <c r="Q55" s="165"/>
      <c r="R55" s="137">
        <f t="shared" si="1"/>
        <v>2</v>
      </c>
      <c r="S55" s="170"/>
      <c r="T55" s="176" t="str">
        <f t="shared" si="2"/>
        <v/>
      </c>
      <c r="U55" s="94">
        <v>10</v>
      </c>
      <c r="V55" s="84">
        <v>310</v>
      </c>
      <c r="W55" s="85">
        <v>10</v>
      </c>
      <c r="X55" s="94">
        <f t="shared" si="3"/>
        <v>1674</v>
      </c>
      <c r="Y55" s="85" t="str">
        <f t="shared" si="4"/>
        <v/>
      </c>
      <c r="Z55" s="94">
        <f t="shared" si="5"/>
        <v>46872</v>
      </c>
      <c r="AA55" s="85" t="str">
        <f t="shared" si="6"/>
        <v/>
      </c>
      <c r="AB55" s="94" t="str">
        <f t="shared" si="7"/>
        <v/>
      </c>
      <c r="AC55" s="95" t="str">
        <f t="shared" si="8"/>
        <v/>
      </c>
      <c r="AD55" s="178" t="str">
        <f t="shared" si="9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3205</v>
      </c>
      <c r="D56" s="135" t="s">
        <v>2176</v>
      </c>
      <c r="E56" s="133"/>
      <c r="F56" s="82" t="s">
        <v>511</v>
      </c>
      <c r="G56" s="173" t="s">
        <v>3217</v>
      </c>
      <c r="H56" s="84" t="s">
        <v>213</v>
      </c>
      <c r="I56" s="84">
        <v>1</v>
      </c>
      <c r="J56" s="84">
        <v>1</v>
      </c>
      <c r="K56" s="136">
        <f t="shared" si="0"/>
        <v>1</v>
      </c>
      <c r="L56" s="133" t="s">
        <v>3512</v>
      </c>
      <c r="M56" s="162"/>
      <c r="N56" s="162"/>
      <c r="O56" s="163"/>
      <c r="P56" s="164"/>
      <c r="Q56" s="165"/>
      <c r="R56" s="137">
        <f t="shared" si="1"/>
        <v>1</v>
      </c>
      <c r="S56" s="170"/>
      <c r="T56" s="176" t="str">
        <f t="shared" si="2"/>
        <v/>
      </c>
      <c r="U56" s="94">
        <v>10</v>
      </c>
      <c r="V56" s="84">
        <v>310</v>
      </c>
      <c r="W56" s="85">
        <v>10</v>
      </c>
      <c r="X56" s="94" t="str">
        <f t="shared" si="3"/>
        <v>-</v>
      </c>
      <c r="Y56" s="85" t="str">
        <f t="shared" si="4"/>
        <v/>
      </c>
      <c r="Z56" s="94" t="str">
        <f t="shared" si="5"/>
        <v>-</v>
      </c>
      <c r="AA56" s="85" t="str">
        <f t="shared" si="6"/>
        <v/>
      </c>
      <c r="AB56" s="94" t="str">
        <f t="shared" si="7"/>
        <v/>
      </c>
      <c r="AC56" s="95" t="str">
        <f t="shared" si="8"/>
        <v/>
      </c>
      <c r="AD56" s="178" t="str">
        <f t="shared" si="9"/>
        <v/>
      </c>
    </row>
    <row r="57" spans="1:30" s="110" customFormat="1" ht="24.95" customHeight="1" x14ac:dyDescent="0.15">
      <c r="A57" s="133">
        <v>53</v>
      </c>
      <c r="B57" s="134" t="s">
        <v>1385</v>
      </c>
      <c r="C57" s="134" t="s">
        <v>3206</v>
      </c>
      <c r="D57" s="135" t="s">
        <v>2176</v>
      </c>
      <c r="E57" s="133"/>
      <c r="F57" s="82" t="s">
        <v>3115</v>
      </c>
      <c r="G57" s="173" t="s">
        <v>3239</v>
      </c>
      <c r="H57" s="84">
        <v>40</v>
      </c>
      <c r="I57" s="84">
        <v>2</v>
      </c>
      <c r="J57" s="84">
        <v>1</v>
      </c>
      <c r="K57" s="136">
        <f t="shared" si="0"/>
        <v>2</v>
      </c>
      <c r="L57" s="133" t="s">
        <v>3512</v>
      </c>
      <c r="M57" s="162"/>
      <c r="N57" s="162"/>
      <c r="O57" s="163"/>
      <c r="P57" s="164"/>
      <c r="Q57" s="165"/>
      <c r="R57" s="137">
        <f t="shared" si="1"/>
        <v>2</v>
      </c>
      <c r="S57" s="170"/>
      <c r="T57" s="176" t="str">
        <f t="shared" si="2"/>
        <v/>
      </c>
      <c r="U57" s="94">
        <v>10</v>
      </c>
      <c r="V57" s="84">
        <v>310</v>
      </c>
      <c r="W57" s="85">
        <v>10</v>
      </c>
      <c r="X57" s="94">
        <f t="shared" si="3"/>
        <v>2480</v>
      </c>
      <c r="Y57" s="85" t="str">
        <f t="shared" si="4"/>
        <v/>
      </c>
      <c r="Z57" s="94">
        <f t="shared" si="5"/>
        <v>69440</v>
      </c>
      <c r="AA57" s="85" t="str">
        <f t="shared" si="6"/>
        <v/>
      </c>
      <c r="AB57" s="94" t="str">
        <f t="shared" si="7"/>
        <v/>
      </c>
      <c r="AC57" s="95" t="str">
        <f t="shared" si="8"/>
        <v/>
      </c>
      <c r="AD57" s="178" t="str">
        <f t="shared" si="9"/>
        <v/>
      </c>
    </row>
    <row r="58" spans="1:30" s="110" customFormat="1" ht="24.95" customHeight="1" x14ac:dyDescent="0.15">
      <c r="A58" s="133">
        <v>54</v>
      </c>
      <c r="B58" s="134" t="s">
        <v>1385</v>
      </c>
      <c r="C58" s="134" t="s">
        <v>1400</v>
      </c>
      <c r="D58" s="135" t="s">
        <v>2176</v>
      </c>
      <c r="E58" s="133"/>
      <c r="F58" s="82" t="s">
        <v>3108</v>
      </c>
      <c r="G58" s="173" t="s">
        <v>3240</v>
      </c>
      <c r="H58" s="84">
        <v>40</v>
      </c>
      <c r="I58" s="84">
        <v>1</v>
      </c>
      <c r="J58" s="84">
        <v>1</v>
      </c>
      <c r="K58" s="136">
        <f t="shared" si="0"/>
        <v>1</v>
      </c>
      <c r="L58" s="133" t="s">
        <v>3512</v>
      </c>
      <c r="M58" s="162"/>
      <c r="N58" s="162"/>
      <c r="O58" s="163"/>
      <c r="P58" s="164"/>
      <c r="Q58" s="165"/>
      <c r="R58" s="137">
        <f t="shared" si="1"/>
        <v>1</v>
      </c>
      <c r="S58" s="170"/>
      <c r="T58" s="176" t="str">
        <f t="shared" si="2"/>
        <v/>
      </c>
      <c r="U58" s="94">
        <v>10</v>
      </c>
      <c r="V58" s="84">
        <v>310</v>
      </c>
      <c r="W58" s="85">
        <v>10</v>
      </c>
      <c r="X58" s="94">
        <f t="shared" si="3"/>
        <v>1240</v>
      </c>
      <c r="Y58" s="85" t="str">
        <f t="shared" si="4"/>
        <v/>
      </c>
      <c r="Z58" s="94">
        <f t="shared" si="5"/>
        <v>34720</v>
      </c>
      <c r="AA58" s="85" t="str">
        <f t="shared" si="6"/>
        <v/>
      </c>
      <c r="AB58" s="94" t="str">
        <f t="shared" si="7"/>
        <v/>
      </c>
      <c r="AC58" s="95" t="str">
        <f t="shared" si="8"/>
        <v/>
      </c>
      <c r="AD58" s="178" t="str">
        <f t="shared" si="9"/>
        <v/>
      </c>
    </row>
    <row r="59" spans="1:30" s="110" customFormat="1" ht="24.95" customHeight="1" x14ac:dyDescent="0.15">
      <c r="A59" s="133">
        <v>55</v>
      </c>
      <c r="B59" s="134" t="s">
        <v>1385</v>
      </c>
      <c r="C59" s="134" t="s">
        <v>3198</v>
      </c>
      <c r="D59" s="135" t="s">
        <v>2176</v>
      </c>
      <c r="E59" s="133"/>
      <c r="F59" s="82" t="s">
        <v>208</v>
      </c>
      <c r="G59" s="173" t="s">
        <v>3240</v>
      </c>
      <c r="H59" s="84">
        <v>20</v>
      </c>
      <c r="I59" s="84">
        <v>2</v>
      </c>
      <c r="J59" s="84">
        <v>1</v>
      </c>
      <c r="K59" s="136">
        <f t="shared" si="0"/>
        <v>2</v>
      </c>
      <c r="L59" s="133" t="s">
        <v>3512</v>
      </c>
      <c r="M59" s="162"/>
      <c r="N59" s="162"/>
      <c r="O59" s="163"/>
      <c r="P59" s="164"/>
      <c r="Q59" s="165"/>
      <c r="R59" s="137">
        <f t="shared" si="1"/>
        <v>2</v>
      </c>
      <c r="S59" s="170"/>
      <c r="T59" s="176" t="str">
        <f t="shared" si="2"/>
        <v/>
      </c>
      <c r="U59" s="94">
        <v>10</v>
      </c>
      <c r="V59" s="84">
        <v>310</v>
      </c>
      <c r="W59" s="85">
        <v>10</v>
      </c>
      <c r="X59" s="94">
        <f t="shared" si="3"/>
        <v>1240</v>
      </c>
      <c r="Y59" s="85" t="str">
        <f t="shared" si="4"/>
        <v/>
      </c>
      <c r="Z59" s="94">
        <f t="shared" si="5"/>
        <v>34720</v>
      </c>
      <c r="AA59" s="85" t="str">
        <f t="shared" si="6"/>
        <v/>
      </c>
      <c r="AB59" s="94" t="str">
        <f t="shared" si="7"/>
        <v/>
      </c>
      <c r="AC59" s="95" t="str">
        <f t="shared" si="8"/>
        <v/>
      </c>
      <c r="AD59" s="178" t="str">
        <f t="shared" si="9"/>
        <v/>
      </c>
    </row>
    <row r="60" spans="1:30" s="110" customFormat="1" ht="24.95" customHeight="1" x14ac:dyDescent="0.15">
      <c r="A60" s="133">
        <v>56</v>
      </c>
      <c r="B60" s="134" t="s">
        <v>1385</v>
      </c>
      <c r="C60" s="134" t="s">
        <v>3198</v>
      </c>
      <c r="D60" s="135" t="s">
        <v>2176</v>
      </c>
      <c r="E60" s="133"/>
      <c r="F60" s="82" t="s">
        <v>3108</v>
      </c>
      <c r="G60" s="173" t="s">
        <v>3240</v>
      </c>
      <c r="H60" s="84">
        <v>40</v>
      </c>
      <c r="I60" s="84">
        <v>2</v>
      </c>
      <c r="J60" s="84">
        <v>1</v>
      </c>
      <c r="K60" s="136">
        <f t="shared" si="0"/>
        <v>2</v>
      </c>
      <c r="L60" s="133" t="s">
        <v>3512</v>
      </c>
      <c r="M60" s="162"/>
      <c r="N60" s="162"/>
      <c r="O60" s="163"/>
      <c r="P60" s="164"/>
      <c r="Q60" s="165"/>
      <c r="R60" s="137">
        <f t="shared" si="1"/>
        <v>2</v>
      </c>
      <c r="S60" s="170"/>
      <c r="T60" s="176" t="str">
        <f t="shared" si="2"/>
        <v/>
      </c>
      <c r="U60" s="94">
        <v>10</v>
      </c>
      <c r="V60" s="84">
        <v>310</v>
      </c>
      <c r="W60" s="85">
        <v>10</v>
      </c>
      <c r="X60" s="94">
        <f t="shared" si="3"/>
        <v>2480</v>
      </c>
      <c r="Y60" s="85" t="str">
        <f t="shared" si="4"/>
        <v/>
      </c>
      <c r="Z60" s="94">
        <f t="shared" si="5"/>
        <v>69440</v>
      </c>
      <c r="AA60" s="85" t="str">
        <f t="shared" si="6"/>
        <v/>
      </c>
      <c r="AB60" s="94" t="str">
        <f t="shared" si="7"/>
        <v/>
      </c>
      <c r="AC60" s="95" t="str">
        <f t="shared" si="8"/>
        <v/>
      </c>
      <c r="AD60" s="178" t="str">
        <f t="shared" si="9"/>
        <v/>
      </c>
    </row>
    <row r="61" spans="1:30" s="110" customFormat="1" ht="24.95" customHeight="1" x14ac:dyDescent="0.15">
      <c r="A61" s="133">
        <v>57</v>
      </c>
      <c r="B61" s="134" t="s">
        <v>1385</v>
      </c>
      <c r="C61" s="134" t="s">
        <v>3199</v>
      </c>
      <c r="D61" s="135" t="s">
        <v>2176</v>
      </c>
      <c r="E61" s="133"/>
      <c r="F61" s="82" t="s">
        <v>208</v>
      </c>
      <c r="G61" s="173" t="s">
        <v>3240</v>
      </c>
      <c r="H61" s="84">
        <v>20</v>
      </c>
      <c r="I61" s="84">
        <v>3</v>
      </c>
      <c r="J61" s="84">
        <v>1</v>
      </c>
      <c r="K61" s="136">
        <f t="shared" si="0"/>
        <v>3</v>
      </c>
      <c r="L61" s="133" t="s">
        <v>3512</v>
      </c>
      <c r="M61" s="162"/>
      <c r="N61" s="162"/>
      <c r="O61" s="163"/>
      <c r="P61" s="164"/>
      <c r="Q61" s="165"/>
      <c r="R61" s="137">
        <f t="shared" si="1"/>
        <v>3</v>
      </c>
      <c r="S61" s="170"/>
      <c r="T61" s="176" t="str">
        <f t="shared" si="2"/>
        <v/>
      </c>
      <c r="U61" s="94">
        <v>10</v>
      </c>
      <c r="V61" s="84">
        <v>310</v>
      </c>
      <c r="W61" s="85">
        <v>10</v>
      </c>
      <c r="X61" s="94">
        <f t="shared" si="3"/>
        <v>1860</v>
      </c>
      <c r="Y61" s="85" t="str">
        <f t="shared" si="4"/>
        <v/>
      </c>
      <c r="Z61" s="94">
        <f t="shared" si="5"/>
        <v>52080</v>
      </c>
      <c r="AA61" s="85" t="str">
        <f t="shared" si="6"/>
        <v/>
      </c>
      <c r="AB61" s="94" t="str">
        <f t="shared" si="7"/>
        <v/>
      </c>
      <c r="AC61" s="95" t="str">
        <f t="shared" si="8"/>
        <v/>
      </c>
      <c r="AD61" s="178" t="str">
        <f t="shared" si="9"/>
        <v/>
      </c>
    </row>
    <row r="62" spans="1:30" s="110" customFormat="1" ht="24.95" customHeight="1" x14ac:dyDescent="0.15">
      <c r="A62" s="133">
        <v>58</v>
      </c>
      <c r="B62" s="134" t="s">
        <v>1385</v>
      </c>
      <c r="C62" s="134" t="s">
        <v>3199</v>
      </c>
      <c r="D62" s="135" t="s">
        <v>2176</v>
      </c>
      <c r="E62" s="133"/>
      <c r="F62" s="82" t="s">
        <v>3108</v>
      </c>
      <c r="G62" s="173" t="s">
        <v>3240</v>
      </c>
      <c r="H62" s="84">
        <v>40</v>
      </c>
      <c r="I62" s="84">
        <v>2</v>
      </c>
      <c r="J62" s="84">
        <v>1</v>
      </c>
      <c r="K62" s="136">
        <f t="shared" si="0"/>
        <v>2</v>
      </c>
      <c r="L62" s="133" t="s">
        <v>3512</v>
      </c>
      <c r="M62" s="162"/>
      <c r="N62" s="162"/>
      <c r="O62" s="163"/>
      <c r="P62" s="164"/>
      <c r="Q62" s="165"/>
      <c r="R62" s="137">
        <f t="shared" si="1"/>
        <v>2</v>
      </c>
      <c r="S62" s="170"/>
      <c r="T62" s="176" t="str">
        <f t="shared" si="2"/>
        <v/>
      </c>
      <c r="U62" s="94">
        <v>10</v>
      </c>
      <c r="V62" s="84">
        <v>310</v>
      </c>
      <c r="W62" s="85">
        <v>10</v>
      </c>
      <c r="X62" s="94">
        <f t="shared" si="3"/>
        <v>2480</v>
      </c>
      <c r="Y62" s="85" t="str">
        <f t="shared" si="4"/>
        <v/>
      </c>
      <c r="Z62" s="94">
        <f t="shared" si="5"/>
        <v>69440</v>
      </c>
      <c r="AA62" s="85" t="str">
        <f t="shared" si="6"/>
        <v/>
      </c>
      <c r="AB62" s="94" t="str">
        <f t="shared" si="7"/>
        <v/>
      </c>
      <c r="AC62" s="95" t="str">
        <f>IFERROR(IF(Q62="","",ROUNDDOWN(Z62-AA62,0)),"-")</f>
        <v/>
      </c>
      <c r="AD62" s="178" t="str">
        <f t="shared" si="9"/>
        <v/>
      </c>
    </row>
    <row r="63" spans="1:30" s="110" customFormat="1" ht="24.95" customHeight="1" x14ac:dyDescent="0.15">
      <c r="A63" s="142"/>
      <c r="B63" s="143"/>
      <c r="C63" s="143"/>
      <c r="D63" s="150"/>
      <c r="E63" s="142"/>
      <c r="F63" s="144"/>
      <c r="G63" s="144"/>
      <c r="H63" s="145"/>
      <c r="I63" s="145"/>
      <c r="J63" s="145"/>
      <c r="K63" s="151"/>
      <c r="L63" s="142"/>
      <c r="M63" s="146"/>
      <c r="N63" s="146"/>
      <c r="O63" s="143"/>
      <c r="P63" s="147"/>
      <c r="Q63" s="148"/>
      <c r="R63" s="152"/>
      <c r="S63" s="170"/>
      <c r="T63" s="149"/>
      <c r="U63" s="94"/>
      <c r="V63" s="84"/>
      <c r="W63" s="85"/>
      <c r="X63" s="153"/>
      <c r="Y63" s="154"/>
      <c r="Z63" s="153"/>
      <c r="AA63" s="154"/>
      <c r="AB63" s="153"/>
      <c r="AC63" s="155"/>
      <c r="AD63" s="154"/>
    </row>
    <row r="64" spans="1:30" s="110" customFormat="1" ht="24.95" customHeight="1" thickBot="1" x14ac:dyDescent="0.2">
      <c r="A64" s="97"/>
      <c r="B64" s="98"/>
      <c r="C64" s="98"/>
      <c r="D64" s="99"/>
      <c r="E64" s="97"/>
      <c r="F64" s="100"/>
      <c r="G64" s="100"/>
      <c r="H64" s="102"/>
      <c r="I64" s="102"/>
      <c r="J64" s="102"/>
      <c r="K64" s="157"/>
      <c r="L64" s="97"/>
      <c r="M64" s="104"/>
      <c r="N64" s="104"/>
      <c r="O64" s="98"/>
      <c r="P64" s="105"/>
      <c r="Q64" s="106"/>
      <c r="R64" s="158"/>
      <c r="S64" s="171"/>
      <c r="T64" s="108"/>
      <c r="U64" s="94"/>
      <c r="V64" s="84"/>
      <c r="W64" s="85"/>
      <c r="X64" s="109"/>
      <c r="Y64" s="103"/>
      <c r="Z64" s="109"/>
      <c r="AA64" s="103"/>
      <c r="AB64" s="109"/>
      <c r="AC64" s="159"/>
      <c r="AD64" s="103"/>
    </row>
    <row r="65" spans="13:30" ht="24.95" customHeight="1" thickBot="1" x14ac:dyDescent="0.2">
      <c r="M65" s="46"/>
      <c r="N65" s="46"/>
      <c r="O65" s="46"/>
      <c r="P65" s="46"/>
      <c r="Q65" s="46"/>
      <c r="R65" s="111"/>
      <c r="S65" s="250" t="s">
        <v>3525</v>
      </c>
      <c r="T65" s="112" t="str">
        <f>IF(SUBTOTAL(9,T5:T64)=0,"",SUBTOTAL(9,T5:T64))</f>
        <v/>
      </c>
      <c r="U65" s="113"/>
      <c r="V65" s="114"/>
      <c r="W65" s="115"/>
      <c r="X65" s="116">
        <f t="shared" ref="X65:AD65" si="10">IF(SUBTOTAL(9,X5:X64)=0,"",SUBTOTAL(9,X5:X64))</f>
        <v>299422</v>
      </c>
      <c r="Y65" s="117" t="str">
        <f t="shared" si="10"/>
        <v/>
      </c>
      <c r="Z65" s="116">
        <f t="shared" si="10"/>
        <v>8383816</v>
      </c>
      <c r="AA65" s="117" t="str">
        <f t="shared" si="10"/>
        <v/>
      </c>
      <c r="AB65" s="116" t="str">
        <f t="shared" si="10"/>
        <v/>
      </c>
      <c r="AC65" s="230" t="str">
        <f t="shared" si="10"/>
        <v/>
      </c>
      <c r="AD65" s="119" t="str">
        <f t="shared" si="10"/>
        <v/>
      </c>
    </row>
    <row r="66" spans="13:30" ht="24.95" customHeight="1" thickBot="1" x14ac:dyDescent="0.2">
      <c r="S66" s="262" t="s">
        <v>3544</v>
      </c>
      <c r="T66" s="264"/>
    </row>
    <row r="67" spans="13:30" ht="24.95" customHeight="1" thickTop="1" thickBot="1" x14ac:dyDescent="0.2">
      <c r="S67" s="265" t="s">
        <v>3545</v>
      </c>
      <c r="T67" s="268" t="str">
        <f>IF(T65="","",T65+T66)</f>
        <v/>
      </c>
    </row>
    <row r="68" spans="13:30" ht="24.95" customHeight="1" thickTop="1" x14ac:dyDescent="0.15"/>
  </sheetData>
  <sheetProtection algorithmName="SHA-512" hashValue="QUYqBbF7dz0v0D1hV/M6h+RPevdgTDBzuwNirdNCmKaWcLvyKapGgFTLDLA4LgnAlA9FLi1rZlTFiON9ZKDiWQ==" saltValue="HmIHIUEsIElvVq+0u2bqkw==" spinCount="100000" sheet="1" objects="1" scenarios="1" autoFilter="0"/>
  <autoFilter ref="A4:AD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62">
    <cfRule type="containsBlanks" dxfId="450" priority="6" stopIfTrue="1">
      <formula>LEN(TRIM(M5))=0</formula>
    </cfRule>
  </conditionalFormatting>
  <conditionalFormatting sqref="S5">
    <cfRule type="containsBlanks" dxfId="449" priority="4">
      <formula>LEN(TRIM(S5))=0</formula>
    </cfRule>
  </conditionalFormatting>
  <conditionalFormatting sqref="S6:S62">
    <cfRule type="containsBlanks" dxfId="448" priority="3">
      <formula>LEN(TRIM(S6))=0</formula>
    </cfRule>
  </conditionalFormatting>
  <conditionalFormatting sqref="T66">
    <cfRule type="containsBlanks" dxfId="447" priority="1">
      <formula>LEN(TRIM(T66))=0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64DF8-DCEC-44E9-8A33-37E62750A542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58</v>
      </c>
      <c r="D1" s="41" t="s">
        <v>1</v>
      </c>
      <c r="E1" s="42" t="s">
        <v>1657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AQNJl59Bm3UUzLoZ4vaDXSeliJzwnkovoMaucltPr/sTV4w/6wtGDGhuDh1EF+Jb2a7eBiDdqJW+IMifAj/6VA==" saltValue="XQkjbuyNUNvNfXO70x+jY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36" priority="6" stopIfTrue="1">
      <formula>LEN(TRIM(M5))=0</formula>
    </cfRule>
  </conditionalFormatting>
  <conditionalFormatting sqref="S5">
    <cfRule type="containsBlanks" dxfId="235" priority="3">
      <formula>LEN(TRIM(S5))=0</formula>
    </cfRule>
  </conditionalFormatting>
  <conditionalFormatting sqref="S16 S6:S13">
    <cfRule type="containsBlanks" dxfId="234" priority="2">
      <formula>LEN(TRIM(S6))=0</formula>
    </cfRule>
  </conditionalFormatting>
  <conditionalFormatting sqref="T17">
    <cfRule type="containsBlanks" dxfId="233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4F8D-B13D-42B2-9B47-42126CEB42D7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59</v>
      </c>
      <c r="D1" s="41" t="s">
        <v>1</v>
      </c>
      <c r="E1" s="42" t="s">
        <v>1658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NjI2OJfk1/BKZtJQqjlnV5IrrZMlwD4NDRJU7IvZWeqq9VUUCWpqNj0vOBaJH8oD7eyHmQv6bQlMqQsVxuydAw==" saltValue="3TXXz6kd3BjC5/vh2lzl+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32" priority="6" stopIfTrue="1">
      <formula>LEN(TRIM(M5))=0</formula>
    </cfRule>
  </conditionalFormatting>
  <conditionalFormatting sqref="S5">
    <cfRule type="containsBlanks" dxfId="231" priority="3">
      <formula>LEN(TRIM(S5))=0</formula>
    </cfRule>
  </conditionalFormatting>
  <conditionalFormatting sqref="S16 S6:S13">
    <cfRule type="containsBlanks" dxfId="230" priority="2">
      <formula>LEN(TRIM(S6))=0</formula>
    </cfRule>
  </conditionalFormatting>
  <conditionalFormatting sqref="T17">
    <cfRule type="containsBlanks" dxfId="229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B6D57-9046-4173-8B41-ACF8E9369445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60</v>
      </c>
      <c r="D1" s="41" t="s">
        <v>1</v>
      </c>
      <c r="E1" s="42" t="s">
        <v>1659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b4doNR/7tTPAhVLsKd5CePChCroN+iTk548VWPFWEIousJolOlrICt6JfTsiK2bk1EqbwjY2ZIfYtnxA5TwtCQ==" saltValue="ddqIUSEcS8hyBST04ouxW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28" priority="6" stopIfTrue="1">
      <formula>LEN(TRIM(M5))=0</formula>
    </cfRule>
  </conditionalFormatting>
  <conditionalFormatting sqref="S5">
    <cfRule type="containsBlanks" dxfId="227" priority="3">
      <formula>LEN(TRIM(S5))=0</formula>
    </cfRule>
  </conditionalFormatting>
  <conditionalFormatting sqref="S16 S6:S13">
    <cfRule type="containsBlanks" dxfId="226" priority="2">
      <formula>LEN(TRIM(S6))=0</formula>
    </cfRule>
  </conditionalFormatting>
  <conditionalFormatting sqref="T17">
    <cfRule type="containsBlanks" dxfId="225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39C1B-C62F-49F3-A3AF-D5DE58222D8D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61</v>
      </c>
      <c r="D1" s="41" t="s">
        <v>1</v>
      </c>
      <c r="E1" s="42" t="s">
        <v>1660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yTvjgIDIR6unf6FNAnR3yic4YVdKcay6qBwAOOIFAHkcCpwo+CNsrDNls1XkIEwZK42yDbDKU+bLeNahSBOQXw==" saltValue="zvC34oWlGdxQh/8x0xOQ+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24" priority="6" stopIfTrue="1">
      <formula>LEN(TRIM(M5))=0</formula>
    </cfRule>
  </conditionalFormatting>
  <conditionalFormatting sqref="S5">
    <cfRule type="containsBlanks" dxfId="223" priority="3">
      <formula>LEN(TRIM(S5))=0</formula>
    </cfRule>
  </conditionalFormatting>
  <conditionalFormatting sqref="S16 S6:S13">
    <cfRule type="containsBlanks" dxfId="222" priority="2">
      <formula>LEN(TRIM(S6))=0</formula>
    </cfRule>
  </conditionalFormatting>
  <conditionalFormatting sqref="T17">
    <cfRule type="containsBlanks" dxfId="221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679C-FA52-49E6-BAE1-FE4DDFEC322A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62</v>
      </c>
      <c r="D1" s="41" t="s">
        <v>1</v>
      </c>
      <c r="E1" s="42" t="s">
        <v>1661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I7E60ieqHRJtCCzR6bexnBJS9e7o0nYvHDXFchh8HTsEtvKQ3MRJWZ8L8+h75GAXrm/udoPYlbYPgohjtj1qQg==" saltValue="jY+3dnGmX5L7ZbZGsIxL6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20" priority="6" stopIfTrue="1">
      <formula>LEN(TRIM(M5))=0</formula>
    </cfRule>
  </conditionalFormatting>
  <conditionalFormatting sqref="S5">
    <cfRule type="containsBlanks" dxfId="219" priority="3">
      <formula>LEN(TRIM(S5))=0</formula>
    </cfRule>
  </conditionalFormatting>
  <conditionalFormatting sqref="S16 S6:S13">
    <cfRule type="containsBlanks" dxfId="218" priority="2">
      <formula>LEN(TRIM(S6))=0</formula>
    </cfRule>
  </conditionalFormatting>
  <conditionalFormatting sqref="T17">
    <cfRule type="containsBlanks" dxfId="217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CEA5F-C540-437C-974B-EA3AA03F5261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63</v>
      </c>
      <c r="D1" s="41" t="s">
        <v>1</v>
      </c>
      <c r="E1" s="42" t="s">
        <v>1662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xv1g12yOHg2CnwE8JF1Rv8LgJo0Jxpn6kgKTHU9By+nnEvICrXsz2iczlxeJr8NPil+MRK3p7sAjxpWkqv/XrQ==" saltValue="piBG317d6GPJbyOw35ZIq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16" priority="6" stopIfTrue="1">
      <formula>LEN(TRIM(M5))=0</formula>
    </cfRule>
  </conditionalFormatting>
  <conditionalFormatting sqref="S5">
    <cfRule type="containsBlanks" dxfId="215" priority="3">
      <formula>LEN(TRIM(S5))=0</formula>
    </cfRule>
  </conditionalFormatting>
  <conditionalFormatting sqref="S16 S6:S13">
    <cfRule type="containsBlanks" dxfId="214" priority="2">
      <formula>LEN(TRIM(S6))=0</formula>
    </cfRule>
  </conditionalFormatting>
  <conditionalFormatting sqref="T17">
    <cfRule type="containsBlanks" dxfId="213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637E9-8168-4B6D-9175-C91E574D36E1}">
  <sheetPr>
    <pageSetUpPr fitToPage="1"/>
  </sheetPr>
  <dimension ref="A1:AD19"/>
  <sheetViews>
    <sheetView showGridLines="0" zoomScale="85" zoomScaleNormal="85" zoomScaleSheetLayoutView="100" workbookViewId="0">
      <pane xSplit="11" ySplit="4" topLeftCell="N9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64</v>
      </c>
      <c r="D1" s="41" t="s">
        <v>1</v>
      </c>
      <c r="E1" s="42" t="s">
        <v>1663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g9GTaRGlnayjJ3U1LJn+dst7iF5/XzPq5mmJS2iuFxd4z99o4zYrVCR/Uxch1tg7j8TLGn0NUM9LYvFkatBI7A==" saltValue="W9PS7rNkSBWqzBM+elVNQ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12" priority="6" stopIfTrue="1">
      <formula>LEN(TRIM(M5))=0</formula>
    </cfRule>
  </conditionalFormatting>
  <conditionalFormatting sqref="S5">
    <cfRule type="containsBlanks" dxfId="211" priority="3">
      <formula>LEN(TRIM(S5))=0</formula>
    </cfRule>
  </conditionalFormatting>
  <conditionalFormatting sqref="S16 S6:S13">
    <cfRule type="containsBlanks" dxfId="210" priority="2">
      <formula>LEN(TRIM(S6))=0</formula>
    </cfRule>
  </conditionalFormatting>
  <conditionalFormatting sqref="T17">
    <cfRule type="containsBlanks" dxfId="209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952AA-550B-4D62-BAC0-60FBE7576E1A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65</v>
      </c>
      <c r="D1" s="41" t="s">
        <v>1</v>
      </c>
      <c r="E1" s="42" t="s">
        <v>1664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3tjfI+HiWy4J2FlH8PKMMrEhIt9mo5UJOO11NTX6aID4VfCq6LEpf6jikxZThx24Iedw5D4Qw8vCqNHcbFKZ+A==" saltValue="7L1o5tRa04ON3stA9NdAO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08" priority="6" stopIfTrue="1">
      <formula>LEN(TRIM(M5))=0</formula>
    </cfRule>
  </conditionalFormatting>
  <conditionalFormatting sqref="S5">
    <cfRule type="containsBlanks" dxfId="207" priority="3">
      <formula>LEN(TRIM(S5))=0</formula>
    </cfRule>
  </conditionalFormatting>
  <conditionalFormatting sqref="S16 S6:S13">
    <cfRule type="containsBlanks" dxfId="206" priority="2">
      <formula>LEN(TRIM(S6))=0</formula>
    </cfRule>
  </conditionalFormatting>
  <conditionalFormatting sqref="T17">
    <cfRule type="containsBlanks" dxfId="205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8036A-AE9D-4F49-A962-A33C47204681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66</v>
      </c>
      <c r="D1" s="41" t="s">
        <v>1</v>
      </c>
      <c r="E1" s="42" t="s">
        <v>1665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Pt0ksXq+Yb9jhhI/yzwL1dyztc6N+t5DVxcIj4++S22II7BTBzOYv8s+Q7LBl8gDPelu6alYT1Q8dlA/tRhFyA==" saltValue="jpJ6tbmQoMG4/kcfznC8o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04" priority="6" stopIfTrue="1">
      <formula>LEN(TRIM(M5))=0</formula>
    </cfRule>
  </conditionalFormatting>
  <conditionalFormatting sqref="S5">
    <cfRule type="containsBlanks" dxfId="203" priority="3">
      <formula>LEN(TRIM(S5))=0</formula>
    </cfRule>
  </conditionalFormatting>
  <conditionalFormatting sqref="S16 S6:S13">
    <cfRule type="containsBlanks" dxfId="202" priority="2">
      <formula>LEN(TRIM(S6))=0</formula>
    </cfRule>
  </conditionalFormatting>
  <conditionalFormatting sqref="T17">
    <cfRule type="containsBlanks" dxfId="201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9DC0C-D387-46A0-A29C-C38A8C298795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67</v>
      </c>
      <c r="D1" s="41" t="s">
        <v>1</v>
      </c>
      <c r="E1" s="42" t="s">
        <v>1666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M4PikGfFHzsfDSmoPl9QLmKBPA+TrfYqxO9114Ld/LkwuoB0otcFuhTeO1UoOsXhVl8sQ4Ggo3G0eBoJ2CF69g==" saltValue="3KYIh+79LFr43EFkZnE0G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200" priority="6" stopIfTrue="1">
      <formula>LEN(TRIM(M5))=0</formula>
    </cfRule>
  </conditionalFormatting>
  <conditionalFormatting sqref="S5">
    <cfRule type="containsBlanks" dxfId="199" priority="3">
      <formula>LEN(TRIM(S5))=0</formula>
    </cfRule>
  </conditionalFormatting>
  <conditionalFormatting sqref="S16 S6:S13">
    <cfRule type="containsBlanks" dxfId="198" priority="2">
      <formula>LEN(TRIM(S6))=0</formula>
    </cfRule>
  </conditionalFormatting>
  <conditionalFormatting sqref="T17">
    <cfRule type="containsBlanks" dxfId="197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D66CB-BA80-4053-8B3E-1974EABA64DE}">
  <sheetPr>
    <pageSetUpPr fitToPage="1"/>
  </sheetPr>
  <dimension ref="A1:AD126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5</v>
      </c>
      <c r="D1" s="41" t="s">
        <v>1</v>
      </c>
      <c r="E1" s="42" t="s">
        <v>345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255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"/>
      <c r="N5" s="1"/>
      <c r="O5" s="2"/>
      <c r="P5" s="3"/>
      <c r="Q5" s="4"/>
      <c r="R5" s="128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245" t="str">
        <f>IFERROR(IF(Q5="","",ROUNDDOWN(Y5*$V$2,0)),"-")</f>
        <v/>
      </c>
      <c r="AB5" s="246" t="str">
        <f>IFERROR(IF(Q5="","",ROUNDDOWN(X5-Y5,0)),"-")</f>
        <v/>
      </c>
      <c r="AC5" s="247" t="str">
        <f>IFERROR(IF(Q5="","",ROUNDDOWN(Z5-AA5,0)),"-")</f>
        <v/>
      </c>
      <c r="AD5" s="245" t="str">
        <f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342</v>
      </c>
      <c r="D6" s="135">
        <v>2500</v>
      </c>
      <c r="E6" s="133" t="s">
        <v>344</v>
      </c>
      <c r="F6" s="82" t="s">
        <v>151</v>
      </c>
      <c r="G6" s="82" t="s">
        <v>346</v>
      </c>
      <c r="H6" s="84">
        <v>36</v>
      </c>
      <c r="I6" s="84">
        <v>2</v>
      </c>
      <c r="J6" s="84">
        <v>3</v>
      </c>
      <c r="K6" s="136">
        <f>+I6*J6</f>
        <v>6</v>
      </c>
      <c r="L6" s="133" t="s">
        <v>3511</v>
      </c>
      <c r="M6" s="162"/>
      <c r="N6" s="162"/>
      <c r="O6" s="163"/>
      <c r="P6" s="164"/>
      <c r="Q6" s="165"/>
      <c r="R6" s="137">
        <f>+I6</f>
        <v>2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4233</v>
      </c>
      <c r="Y6" s="85" t="str">
        <f>IFERROR(IF(Q6="","",ROUNDDOWN(Q6/1000*R6*U6*V6*W6,0)),"-")</f>
        <v/>
      </c>
      <c r="Z6" s="94">
        <f>IFERROR(IF(H6="","",ROUNDDOWN(X6*$V$2,0)),"-")</f>
        <v>118524</v>
      </c>
      <c r="AA6" s="85" t="str">
        <f>IFERROR(IF(Q6="","",ROUNDDOWN(Y6*$V$2,0)),"-")</f>
        <v/>
      </c>
      <c r="AB6" s="94" t="str">
        <f>IFERROR(IF(Q6="","",ROUNDDOWN(X6-Y6,0)),"-")</f>
        <v/>
      </c>
      <c r="AC6" s="95" t="str">
        <f>IFERROR(IF(Q6="","",ROUNDDOWN(Z6-AA6,0)),"-")</f>
        <v/>
      </c>
      <c r="AD6" s="178" t="str">
        <f>IFERROR(IF(Q6="","",ROUNDDOWN(AB6*$AD$2,2)),"-")</f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347</v>
      </c>
      <c r="D7" s="135">
        <v>2650</v>
      </c>
      <c r="E7" s="133" t="s">
        <v>348</v>
      </c>
      <c r="F7" s="82" t="s">
        <v>349</v>
      </c>
      <c r="G7" s="82" t="s">
        <v>350</v>
      </c>
      <c r="H7" s="84">
        <v>36</v>
      </c>
      <c r="I7" s="84">
        <v>7</v>
      </c>
      <c r="J7" s="84">
        <v>2</v>
      </c>
      <c r="K7" s="136">
        <f t="shared" ref="K7:K70" si="0">+I7*J7</f>
        <v>14</v>
      </c>
      <c r="L7" s="133" t="s">
        <v>3511</v>
      </c>
      <c r="M7" s="162"/>
      <c r="N7" s="162"/>
      <c r="O7" s="163"/>
      <c r="P7" s="164"/>
      <c r="Q7" s="165"/>
      <c r="R7" s="137">
        <f t="shared" ref="R7:R70" si="1">+I7</f>
        <v>7</v>
      </c>
      <c r="S7" s="170"/>
      <c r="T7" s="176" t="str">
        <f t="shared" ref="T7:T70" si="2">IFERROR(IF(S7="","",R7*S7),"-")</f>
        <v/>
      </c>
      <c r="U7" s="94">
        <v>8</v>
      </c>
      <c r="V7" s="84">
        <v>245</v>
      </c>
      <c r="W7" s="85">
        <v>10</v>
      </c>
      <c r="X7" s="94">
        <f t="shared" ref="X7:X8" si="3">IFERROR(IF(H7="","",ROUNDDOWN(H7/1000*K7*U7*V7*W7,0)),"-")</f>
        <v>9878</v>
      </c>
      <c r="Y7" s="85" t="str">
        <f t="shared" ref="Y7:Y70" si="4">IFERROR(IF(Q7="","",ROUNDDOWN(Q7/1000*R7*U7*V7*W7,0)),"-")</f>
        <v/>
      </c>
      <c r="Z7" s="94">
        <f t="shared" ref="Z7:Z8" si="5">IFERROR(IF(H7="","",ROUNDDOWN(X7*$V$2,0)),"-")</f>
        <v>276584</v>
      </c>
      <c r="AA7" s="85" t="str">
        <f t="shared" ref="AA7" si="6">IFERROR(IF(Q7="","",ROUNDDOWN(Y7*$V$2,0)),"-")</f>
        <v/>
      </c>
      <c r="AB7" s="94" t="str">
        <f t="shared" ref="AB7:AB8" si="7">IFERROR(IF(Q7="","",ROUNDDOWN(X7-Y7,0)),"-")</f>
        <v/>
      </c>
      <c r="AC7" s="95" t="str">
        <f t="shared" ref="AC7:AC8" si="8">IFERROR(IF(Q7="","",ROUNDDOWN(Z7-AA7,0)),"-")</f>
        <v/>
      </c>
      <c r="AD7" s="178" t="str">
        <f t="shared" ref="AD7:AD8" si="9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347</v>
      </c>
      <c r="D8" s="135">
        <v>2650</v>
      </c>
      <c r="E8" s="133" t="s">
        <v>351</v>
      </c>
      <c r="F8" s="82" t="s">
        <v>352</v>
      </c>
      <c r="G8" s="82" t="s">
        <v>353</v>
      </c>
      <c r="H8" s="84">
        <v>90</v>
      </c>
      <c r="I8" s="84">
        <v>7</v>
      </c>
      <c r="J8" s="84">
        <v>1</v>
      </c>
      <c r="K8" s="136">
        <f t="shared" si="0"/>
        <v>7</v>
      </c>
      <c r="L8" s="133" t="s">
        <v>3511</v>
      </c>
      <c r="M8" s="162"/>
      <c r="N8" s="162"/>
      <c r="O8" s="163"/>
      <c r="P8" s="164"/>
      <c r="Q8" s="165"/>
      <c r="R8" s="137">
        <f t="shared" si="1"/>
        <v>7</v>
      </c>
      <c r="S8" s="170"/>
      <c r="T8" s="176" t="str">
        <f t="shared" si="2"/>
        <v/>
      </c>
      <c r="U8" s="94">
        <v>8</v>
      </c>
      <c r="V8" s="84">
        <v>245</v>
      </c>
      <c r="W8" s="85">
        <v>10</v>
      </c>
      <c r="X8" s="94">
        <f t="shared" si="3"/>
        <v>12348</v>
      </c>
      <c r="Y8" s="85" t="str">
        <f t="shared" si="4"/>
        <v/>
      </c>
      <c r="Z8" s="94">
        <f t="shared" si="5"/>
        <v>345744</v>
      </c>
      <c r="AA8" s="85" t="str">
        <f>IFERROR(IF(Q8="","",ROUNDDOWN(Y8*$V$2,0)),"-")</f>
        <v/>
      </c>
      <c r="AB8" s="94" t="str">
        <f t="shared" si="7"/>
        <v/>
      </c>
      <c r="AC8" s="95" t="str">
        <f t="shared" si="8"/>
        <v/>
      </c>
      <c r="AD8" s="178" t="str">
        <f t="shared" si="9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347</v>
      </c>
      <c r="D9" s="135">
        <v>2650</v>
      </c>
      <c r="E9" s="133" t="s">
        <v>355</v>
      </c>
      <c r="F9" s="82" t="s">
        <v>356</v>
      </c>
      <c r="G9" s="82" t="s">
        <v>69</v>
      </c>
      <c r="H9" s="84">
        <v>27</v>
      </c>
      <c r="I9" s="84">
        <v>8</v>
      </c>
      <c r="J9" s="84">
        <v>1</v>
      </c>
      <c r="K9" s="136">
        <f t="shared" si="0"/>
        <v>8</v>
      </c>
      <c r="L9" s="133" t="s">
        <v>3511</v>
      </c>
      <c r="M9" s="162"/>
      <c r="N9" s="162"/>
      <c r="O9" s="163"/>
      <c r="P9" s="164"/>
      <c r="Q9" s="165"/>
      <c r="R9" s="137">
        <f t="shared" si="1"/>
        <v>8</v>
      </c>
      <c r="S9" s="170"/>
      <c r="T9" s="176" t="str">
        <f t="shared" si="2"/>
        <v/>
      </c>
      <c r="U9" s="94">
        <v>8</v>
      </c>
      <c r="V9" s="84">
        <v>245</v>
      </c>
      <c r="W9" s="85">
        <v>10</v>
      </c>
      <c r="X9" s="94">
        <f t="shared" ref="X9:X72" si="10">IFERROR(IF(H9="","",ROUNDDOWN(H9/1000*K9*U9*V9*W9,0)),"-")</f>
        <v>4233</v>
      </c>
      <c r="Y9" s="85" t="str">
        <f t="shared" si="4"/>
        <v/>
      </c>
      <c r="Z9" s="94">
        <f t="shared" ref="Z9:Z72" si="11">IFERROR(IF(H9="","",ROUNDDOWN(X9*$V$2,0)),"-")</f>
        <v>118524</v>
      </c>
      <c r="AA9" s="85" t="str">
        <f t="shared" ref="AA9:AA72" si="12">IFERROR(IF(Q9="","",ROUNDDOWN(Y9*$V$2,0)),"-")</f>
        <v/>
      </c>
      <c r="AB9" s="94" t="str">
        <f t="shared" ref="AB9:AB72" si="13">IFERROR(IF(Q9="","",ROUNDDOWN(X9-Y9,0)),"-")</f>
        <v/>
      </c>
      <c r="AC9" s="95" t="str">
        <f t="shared" ref="AC9:AC72" si="14">IFERROR(IF(Q9="","",ROUNDDOWN(Z9-AA9,0)),"-")</f>
        <v/>
      </c>
      <c r="AD9" s="178" t="str">
        <f t="shared" ref="AD9:AD72" si="15">IFERROR(IF(Q9="","",ROUNDDOWN(AB9*$AD$2,2)),"-")</f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357</v>
      </c>
      <c r="D10" s="135">
        <v>2650</v>
      </c>
      <c r="E10" s="133" t="s">
        <v>354</v>
      </c>
      <c r="F10" s="82" t="s">
        <v>356</v>
      </c>
      <c r="G10" s="82" t="s">
        <v>69</v>
      </c>
      <c r="H10" s="84">
        <v>27</v>
      </c>
      <c r="I10" s="84">
        <v>6</v>
      </c>
      <c r="J10" s="84">
        <v>1</v>
      </c>
      <c r="K10" s="136">
        <f t="shared" si="0"/>
        <v>6</v>
      </c>
      <c r="L10" s="133" t="s">
        <v>3511</v>
      </c>
      <c r="M10" s="162"/>
      <c r="N10" s="162"/>
      <c r="O10" s="163"/>
      <c r="P10" s="164"/>
      <c r="Q10" s="165"/>
      <c r="R10" s="137">
        <f t="shared" si="1"/>
        <v>6</v>
      </c>
      <c r="S10" s="170"/>
      <c r="T10" s="176" t="str">
        <f t="shared" si="2"/>
        <v/>
      </c>
      <c r="U10" s="94">
        <v>8</v>
      </c>
      <c r="V10" s="84">
        <v>245</v>
      </c>
      <c r="W10" s="85">
        <v>10</v>
      </c>
      <c r="X10" s="94">
        <f t="shared" si="10"/>
        <v>3175</v>
      </c>
      <c r="Y10" s="85" t="str">
        <f t="shared" si="4"/>
        <v/>
      </c>
      <c r="Z10" s="94">
        <f t="shared" si="11"/>
        <v>88900</v>
      </c>
      <c r="AA10" s="85" t="str">
        <f t="shared" si="12"/>
        <v/>
      </c>
      <c r="AB10" s="94" t="str">
        <f t="shared" si="13"/>
        <v/>
      </c>
      <c r="AC10" s="95" t="str">
        <f t="shared" si="14"/>
        <v/>
      </c>
      <c r="AD10" s="178" t="str">
        <f t="shared" si="15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357</v>
      </c>
      <c r="D11" s="135">
        <v>2650</v>
      </c>
      <c r="E11" s="133" t="s">
        <v>358</v>
      </c>
      <c r="F11" s="82" t="s">
        <v>359</v>
      </c>
      <c r="G11" s="82" t="s">
        <v>75</v>
      </c>
      <c r="H11" s="84">
        <v>75</v>
      </c>
      <c r="I11" s="84">
        <v>2</v>
      </c>
      <c r="J11" s="84">
        <v>1</v>
      </c>
      <c r="K11" s="136">
        <f t="shared" si="0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1"/>
        <v>2</v>
      </c>
      <c r="S11" s="170"/>
      <c r="T11" s="176" t="str">
        <f t="shared" si="2"/>
        <v/>
      </c>
      <c r="U11" s="94">
        <v>8</v>
      </c>
      <c r="V11" s="84">
        <v>245</v>
      </c>
      <c r="W11" s="85">
        <v>10</v>
      </c>
      <c r="X11" s="94">
        <f t="shared" si="10"/>
        <v>2940</v>
      </c>
      <c r="Y11" s="85" t="str">
        <f t="shared" si="4"/>
        <v/>
      </c>
      <c r="Z11" s="94">
        <f t="shared" si="11"/>
        <v>82320</v>
      </c>
      <c r="AA11" s="85" t="str">
        <f t="shared" si="12"/>
        <v/>
      </c>
      <c r="AB11" s="94" t="str">
        <f t="shared" si="13"/>
        <v/>
      </c>
      <c r="AC11" s="95" t="str">
        <f t="shared" si="14"/>
        <v/>
      </c>
      <c r="AD11" s="178" t="str">
        <f t="shared" si="15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360</v>
      </c>
      <c r="D12" s="135">
        <v>2650</v>
      </c>
      <c r="E12" s="133" t="s">
        <v>362</v>
      </c>
      <c r="F12" s="82" t="s">
        <v>363</v>
      </c>
      <c r="G12" s="82" t="s">
        <v>465</v>
      </c>
      <c r="H12" s="179">
        <v>34</v>
      </c>
      <c r="I12" s="84">
        <v>16</v>
      </c>
      <c r="J12" s="84">
        <v>2</v>
      </c>
      <c r="K12" s="136">
        <f t="shared" si="0"/>
        <v>32</v>
      </c>
      <c r="L12" s="133" t="s">
        <v>3511</v>
      </c>
      <c r="M12" s="162"/>
      <c r="N12" s="162"/>
      <c r="O12" s="163"/>
      <c r="P12" s="164"/>
      <c r="Q12" s="165"/>
      <c r="R12" s="137">
        <f t="shared" si="1"/>
        <v>16</v>
      </c>
      <c r="S12" s="170"/>
      <c r="T12" s="176" t="str">
        <f t="shared" si="2"/>
        <v/>
      </c>
      <c r="U12" s="94">
        <v>8</v>
      </c>
      <c r="V12" s="84">
        <v>245</v>
      </c>
      <c r="W12" s="85">
        <v>10</v>
      </c>
      <c r="X12" s="94">
        <f t="shared" si="10"/>
        <v>21324</v>
      </c>
      <c r="Y12" s="85" t="str">
        <f t="shared" si="4"/>
        <v/>
      </c>
      <c r="Z12" s="94">
        <f t="shared" si="11"/>
        <v>597072</v>
      </c>
      <c r="AA12" s="85" t="str">
        <f t="shared" si="12"/>
        <v/>
      </c>
      <c r="AB12" s="94" t="str">
        <f t="shared" si="13"/>
        <v/>
      </c>
      <c r="AC12" s="95" t="str">
        <f t="shared" si="14"/>
        <v/>
      </c>
      <c r="AD12" s="178" t="str">
        <f t="shared" si="15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364</v>
      </c>
      <c r="D13" s="135">
        <v>2650</v>
      </c>
      <c r="E13" s="133" t="s">
        <v>366</v>
      </c>
      <c r="F13" s="82" t="s">
        <v>24</v>
      </c>
      <c r="G13" s="82" t="s">
        <v>25</v>
      </c>
      <c r="H13" s="84">
        <v>42</v>
      </c>
      <c r="I13" s="84">
        <v>1</v>
      </c>
      <c r="J13" s="84">
        <v>1</v>
      </c>
      <c r="K13" s="136">
        <f t="shared" si="0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1"/>
        <v>1</v>
      </c>
      <c r="S13" s="170"/>
      <c r="T13" s="176" t="str">
        <f t="shared" si="2"/>
        <v/>
      </c>
      <c r="U13" s="94">
        <v>8</v>
      </c>
      <c r="V13" s="84">
        <v>245</v>
      </c>
      <c r="W13" s="85">
        <v>10</v>
      </c>
      <c r="X13" s="94">
        <f t="shared" si="10"/>
        <v>823</v>
      </c>
      <c r="Y13" s="85" t="str">
        <f t="shared" si="4"/>
        <v/>
      </c>
      <c r="Z13" s="94">
        <f t="shared" si="11"/>
        <v>23044</v>
      </c>
      <c r="AA13" s="85" t="str">
        <f t="shared" si="12"/>
        <v/>
      </c>
      <c r="AB13" s="94" t="str">
        <f t="shared" si="13"/>
        <v/>
      </c>
      <c r="AC13" s="95" t="str">
        <f t="shared" si="14"/>
        <v/>
      </c>
      <c r="AD13" s="178" t="str">
        <f t="shared" si="15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367</v>
      </c>
      <c r="D14" s="135">
        <v>2650</v>
      </c>
      <c r="E14" s="133" t="s">
        <v>371</v>
      </c>
      <c r="F14" s="82" t="s">
        <v>372</v>
      </c>
      <c r="G14" s="82" t="s">
        <v>69</v>
      </c>
      <c r="H14" s="84">
        <v>13</v>
      </c>
      <c r="I14" s="84">
        <v>2</v>
      </c>
      <c r="J14" s="84">
        <v>1</v>
      </c>
      <c r="K14" s="136">
        <f t="shared" si="0"/>
        <v>2</v>
      </c>
      <c r="L14" s="133" t="s">
        <v>3511</v>
      </c>
      <c r="M14" s="162"/>
      <c r="N14" s="162"/>
      <c r="O14" s="163"/>
      <c r="P14" s="164"/>
      <c r="Q14" s="165"/>
      <c r="R14" s="137">
        <f t="shared" si="1"/>
        <v>2</v>
      </c>
      <c r="S14" s="170"/>
      <c r="T14" s="176" t="str">
        <f t="shared" si="2"/>
        <v/>
      </c>
      <c r="U14" s="94">
        <v>8</v>
      </c>
      <c r="V14" s="84">
        <v>245</v>
      </c>
      <c r="W14" s="85">
        <v>10</v>
      </c>
      <c r="X14" s="94">
        <f t="shared" si="10"/>
        <v>509</v>
      </c>
      <c r="Y14" s="85" t="str">
        <f t="shared" si="4"/>
        <v/>
      </c>
      <c r="Z14" s="94">
        <f t="shared" si="11"/>
        <v>14252</v>
      </c>
      <c r="AA14" s="85" t="str">
        <f t="shared" si="12"/>
        <v/>
      </c>
      <c r="AB14" s="94" t="str">
        <f t="shared" si="13"/>
        <v/>
      </c>
      <c r="AC14" s="95" t="str">
        <f t="shared" si="14"/>
        <v/>
      </c>
      <c r="AD14" s="178" t="str">
        <f t="shared" si="15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367</v>
      </c>
      <c r="D15" s="135">
        <v>2650</v>
      </c>
      <c r="E15" s="133" t="s">
        <v>366</v>
      </c>
      <c r="F15" s="82" t="s">
        <v>24</v>
      </c>
      <c r="G15" s="82" t="s">
        <v>25</v>
      </c>
      <c r="H15" s="84">
        <v>42</v>
      </c>
      <c r="I15" s="84">
        <v>3</v>
      </c>
      <c r="J15" s="84">
        <v>1</v>
      </c>
      <c r="K15" s="136">
        <f t="shared" si="0"/>
        <v>3</v>
      </c>
      <c r="L15" s="133" t="s">
        <v>3511</v>
      </c>
      <c r="M15" s="162"/>
      <c r="N15" s="162"/>
      <c r="O15" s="163"/>
      <c r="P15" s="164"/>
      <c r="Q15" s="165"/>
      <c r="R15" s="137">
        <f t="shared" si="1"/>
        <v>3</v>
      </c>
      <c r="S15" s="170"/>
      <c r="T15" s="176" t="str">
        <f t="shared" si="2"/>
        <v/>
      </c>
      <c r="U15" s="94">
        <v>8</v>
      </c>
      <c r="V15" s="84">
        <v>245</v>
      </c>
      <c r="W15" s="85">
        <v>10</v>
      </c>
      <c r="X15" s="94">
        <f t="shared" si="10"/>
        <v>2469</v>
      </c>
      <c r="Y15" s="85" t="str">
        <f t="shared" si="4"/>
        <v/>
      </c>
      <c r="Z15" s="94">
        <f t="shared" si="11"/>
        <v>69132</v>
      </c>
      <c r="AA15" s="85" t="str">
        <f t="shared" si="12"/>
        <v/>
      </c>
      <c r="AB15" s="94" t="str">
        <f t="shared" si="13"/>
        <v/>
      </c>
      <c r="AC15" s="95" t="str">
        <f t="shared" si="14"/>
        <v/>
      </c>
      <c r="AD15" s="178" t="str">
        <f t="shared" si="15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373</v>
      </c>
      <c r="D16" s="135">
        <v>2650</v>
      </c>
      <c r="E16" s="133" t="s">
        <v>365</v>
      </c>
      <c r="F16" s="82" t="s">
        <v>24</v>
      </c>
      <c r="G16" s="82" t="s">
        <v>25</v>
      </c>
      <c r="H16" s="84">
        <v>42</v>
      </c>
      <c r="I16" s="84">
        <v>2</v>
      </c>
      <c r="J16" s="84">
        <v>1</v>
      </c>
      <c r="K16" s="136">
        <f t="shared" si="0"/>
        <v>2</v>
      </c>
      <c r="L16" s="133" t="s">
        <v>3511</v>
      </c>
      <c r="M16" s="162"/>
      <c r="N16" s="162"/>
      <c r="O16" s="163"/>
      <c r="P16" s="164"/>
      <c r="Q16" s="165"/>
      <c r="R16" s="137">
        <f t="shared" si="1"/>
        <v>2</v>
      </c>
      <c r="S16" s="170"/>
      <c r="T16" s="176" t="str">
        <f t="shared" si="2"/>
        <v/>
      </c>
      <c r="U16" s="94">
        <v>8</v>
      </c>
      <c r="V16" s="84">
        <v>245</v>
      </c>
      <c r="W16" s="85">
        <v>10</v>
      </c>
      <c r="X16" s="94">
        <f t="shared" si="10"/>
        <v>1646</v>
      </c>
      <c r="Y16" s="85" t="str">
        <f t="shared" si="4"/>
        <v/>
      </c>
      <c r="Z16" s="94">
        <f t="shared" si="11"/>
        <v>46088</v>
      </c>
      <c r="AA16" s="85" t="str">
        <f t="shared" si="12"/>
        <v/>
      </c>
      <c r="AB16" s="94" t="str">
        <f t="shared" si="13"/>
        <v/>
      </c>
      <c r="AC16" s="95" t="str">
        <f t="shared" si="14"/>
        <v/>
      </c>
      <c r="AD16" s="178" t="str">
        <f t="shared" si="15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374</v>
      </c>
      <c r="D17" s="135">
        <v>2650</v>
      </c>
      <c r="E17" s="133" t="s">
        <v>377</v>
      </c>
      <c r="F17" s="82" t="s">
        <v>24</v>
      </c>
      <c r="G17" s="82" t="s">
        <v>49</v>
      </c>
      <c r="H17" s="84">
        <v>42</v>
      </c>
      <c r="I17" s="84">
        <v>1</v>
      </c>
      <c r="J17" s="84">
        <v>1</v>
      </c>
      <c r="K17" s="136">
        <f t="shared" si="0"/>
        <v>1</v>
      </c>
      <c r="L17" s="133" t="s">
        <v>3511</v>
      </c>
      <c r="M17" s="162"/>
      <c r="N17" s="162"/>
      <c r="O17" s="163"/>
      <c r="P17" s="164"/>
      <c r="Q17" s="165"/>
      <c r="R17" s="137">
        <f t="shared" si="1"/>
        <v>1</v>
      </c>
      <c r="S17" s="170"/>
      <c r="T17" s="176" t="str">
        <f t="shared" si="2"/>
        <v/>
      </c>
      <c r="U17" s="94">
        <v>8</v>
      </c>
      <c r="V17" s="84">
        <v>245</v>
      </c>
      <c r="W17" s="85">
        <v>10</v>
      </c>
      <c r="X17" s="94">
        <f t="shared" si="10"/>
        <v>823</v>
      </c>
      <c r="Y17" s="85" t="str">
        <f t="shared" si="4"/>
        <v/>
      </c>
      <c r="Z17" s="94">
        <f t="shared" si="11"/>
        <v>23044</v>
      </c>
      <c r="AA17" s="85" t="str">
        <f t="shared" si="12"/>
        <v/>
      </c>
      <c r="AB17" s="94" t="str">
        <f t="shared" si="13"/>
        <v/>
      </c>
      <c r="AC17" s="95" t="str">
        <f t="shared" si="14"/>
        <v/>
      </c>
      <c r="AD17" s="178" t="str">
        <f t="shared" si="15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375</v>
      </c>
      <c r="D18" s="135">
        <v>2650</v>
      </c>
      <c r="E18" s="133" t="s">
        <v>377</v>
      </c>
      <c r="F18" s="82" t="s">
        <v>3448</v>
      </c>
      <c r="G18" s="82" t="s">
        <v>49</v>
      </c>
      <c r="H18" s="84">
        <v>42</v>
      </c>
      <c r="I18" s="84">
        <v>1</v>
      </c>
      <c r="J18" s="84">
        <v>1</v>
      </c>
      <c r="K18" s="136">
        <f t="shared" si="0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1"/>
        <v>1</v>
      </c>
      <c r="S18" s="170"/>
      <c r="T18" s="176" t="str">
        <f t="shared" si="2"/>
        <v/>
      </c>
      <c r="U18" s="94">
        <v>8</v>
      </c>
      <c r="V18" s="84">
        <v>245</v>
      </c>
      <c r="W18" s="85">
        <v>10</v>
      </c>
      <c r="X18" s="94">
        <f t="shared" si="10"/>
        <v>823</v>
      </c>
      <c r="Y18" s="85" t="str">
        <f t="shared" si="4"/>
        <v/>
      </c>
      <c r="Z18" s="94">
        <f t="shared" si="11"/>
        <v>23044</v>
      </c>
      <c r="AA18" s="85" t="str">
        <f t="shared" si="12"/>
        <v/>
      </c>
      <c r="AB18" s="94" t="str">
        <f t="shared" si="13"/>
        <v/>
      </c>
      <c r="AC18" s="95" t="str">
        <f t="shared" si="14"/>
        <v/>
      </c>
      <c r="AD18" s="178" t="str">
        <f t="shared" si="15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378</v>
      </c>
      <c r="D19" s="135">
        <v>2650</v>
      </c>
      <c r="E19" s="133" t="s">
        <v>381</v>
      </c>
      <c r="F19" s="82" t="s">
        <v>36</v>
      </c>
      <c r="G19" s="82" t="s">
        <v>142</v>
      </c>
      <c r="H19" s="84">
        <v>42</v>
      </c>
      <c r="I19" s="84">
        <v>1</v>
      </c>
      <c r="J19" s="84">
        <v>2</v>
      </c>
      <c r="K19" s="136">
        <f t="shared" si="0"/>
        <v>2</v>
      </c>
      <c r="L19" s="133" t="s">
        <v>3511</v>
      </c>
      <c r="M19" s="162"/>
      <c r="N19" s="162"/>
      <c r="O19" s="163"/>
      <c r="P19" s="164"/>
      <c r="Q19" s="165"/>
      <c r="R19" s="137">
        <f t="shared" si="1"/>
        <v>1</v>
      </c>
      <c r="S19" s="170"/>
      <c r="T19" s="176" t="str">
        <f t="shared" si="2"/>
        <v/>
      </c>
      <c r="U19" s="94">
        <v>8</v>
      </c>
      <c r="V19" s="84">
        <v>245</v>
      </c>
      <c r="W19" s="85">
        <v>10</v>
      </c>
      <c r="X19" s="94">
        <f t="shared" si="10"/>
        <v>1646</v>
      </c>
      <c r="Y19" s="85" t="str">
        <f t="shared" si="4"/>
        <v/>
      </c>
      <c r="Z19" s="94">
        <f t="shared" si="11"/>
        <v>46088</v>
      </c>
      <c r="AA19" s="85" t="str">
        <f t="shared" si="12"/>
        <v/>
      </c>
      <c r="AB19" s="94" t="str">
        <f t="shared" si="13"/>
        <v/>
      </c>
      <c r="AC19" s="95" t="str">
        <f t="shared" si="14"/>
        <v/>
      </c>
      <c r="AD19" s="178" t="str">
        <f t="shared" si="15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379</v>
      </c>
      <c r="D20" s="135">
        <v>2650</v>
      </c>
      <c r="E20" s="133" t="s">
        <v>381</v>
      </c>
      <c r="F20" s="82" t="s">
        <v>36</v>
      </c>
      <c r="G20" s="82" t="s">
        <v>142</v>
      </c>
      <c r="H20" s="84">
        <v>42</v>
      </c>
      <c r="I20" s="84">
        <v>1</v>
      </c>
      <c r="J20" s="84">
        <v>2</v>
      </c>
      <c r="K20" s="136">
        <f t="shared" si="0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1"/>
        <v>1</v>
      </c>
      <c r="S20" s="170"/>
      <c r="T20" s="176" t="str">
        <f t="shared" si="2"/>
        <v/>
      </c>
      <c r="U20" s="94">
        <v>8</v>
      </c>
      <c r="V20" s="84">
        <v>245</v>
      </c>
      <c r="W20" s="85">
        <v>10</v>
      </c>
      <c r="X20" s="94">
        <f t="shared" si="10"/>
        <v>1646</v>
      </c>
      <c r="Y20" s="85" t="str">
        <f t="shared" si="4"/>
        <v/>
      </c>
      <c r="Z20" s="94">
        <f t="shared" si="11"/>
        <v>46088</v>
      </c>
      <c r="AA20" s="85" t="str">
        <f t="shared" si="12"/>
        <v/>
      </c>
      <c r="AB20" s="94" t="str">
        <f t="shared" si="13"/>
        <v/>
      </c>
      <c r="AC20" s="95" t="str">
        <f t="shared" si="14"/>
        <v/>
      </c>
      <c r="AD20" s="178" t="str">
        <f t="shared" si="15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382</v>
      </c>
      <c r="D21" s="135">
        <v>2650</v>
      </c>
      <c r="E21" s="133" t="s">
        <v>380</v>
      </c>
      <c r="F21" s="82" t="s">
        <v>36</v>
      </c>
      <c r="G21" s="82" t="s">
        <v>142</v>
      </c>
      <c r="H21" s="84">
        <v>42</v>
      </c>
      <c r="I21" s="84">
        <v>1</v>
      </c>
      <c r="J21" s="84">
        <v>2</v>
      </c>
      <c r="K21" s="136">
        <f t="shared" si="0"/>
        <v>2</v>
      </c>
      <c r="L21" s="133" t="s">
        <v>3511</v>
      </c>
      <c r="M21" s="162"/>
      <c r="N21" s="162"/>
      <c r="O21" s="163"/>
      <c r="P21" s="164"/>
      <c r="Q21" s="165"/>
      <c r="R21" s="137">
        <f t="shared" si="1"/>
        <v>1</v>
      </c>
      <c r="S21" s="170"/>
      <c r="T21" s="176" t="str">
        <f t="shared" si="2"/>
        <v/>
      </c>
      <c r="U21" s="94">
        <v>8</v>
      </c>
      <c r="V21" s="84">
        <v>245</v>
      </c>
      <c r="W21" s="85">
        <v>10</v>
      </c>
      <c r="X21" s="94">
        <f t="shared" si="10"/>
        <v>1646</v>
      </c>
      <c r="Y21" s="85" t="str">
        <f t="shared" si="4"/>
        <v/>
      </c>
      <c r="Z21" s="94">
        <f t="shared" si="11"/>
        <v>46088</v>
      </c>
      <c r="AA21" s="85" t="str">
        <f t="shared" si="12"/>
        <v/>
      </c>
      <c r="AB21" s="94" t="str">
        <f t="shared" si="13"/>
        <v/>
      </c>
      <c r="AC21" s="95" t="str">
        <f t="shared" si="14"/>
        <v/>
      </c>
      <c r="AD21" s="178" t="str">
        <f t="shared" si="15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382</v>
      </c>
      <c r="D22" s="135">
        <v>2650</v>
      </c>
      <c r="E22" s="133" t="s">
        <v>370</v>
      </c>
      <c r="F22" s="82" t="s">
        <v>372</v>
      </c>
      <c r="G22" s="82" t="s">
        <v>69</v>
      </c>
      <c r="H22" s="84">
        <v>13</v>
      </c>
      <c r="I22" s="84">
        <v>1</v>
      </c>
      <c r="J22" s="84">
        <v>1</v>
      </c>
      <c r="K22" s="136">
        <f t="shared" si="0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1"/>
        <v>1</v>
      </c>
      <c r="S22" s="170"/>
      <c r="T22" s="176" t="str">
        <f t="shared" si="2"/>
        <v/>
      </c>
      <c r="U22" s="94">
        <v>8</v>
      </c>
      <c r="V22" s="84">
        <v>245</v>
      </c>
      <c r="W22" s="85">
        <v>10</v>
      </c>
      <c r="X22" s="94">
        <f t="shared" si="10"/>
        <v>254</v>
      </c>
      <c r="Y22" s="85" t="str">
        <f t="shared" si="4"/>
        <v/>
      </c>
      <c r="Z22" s="94">
        <f t="shared" si="11"/>
        <v>7112</v>
      </c>
      <c r="AA22" s="85" t="str">
        <f t="shared" si="12"/>
        <v/>
      </c>
      <c r="AB22" s="94" t="str">
        <f t="shared" si="13"/>
        <v/>
      </c>
      <c r="AC22" s="95" t="str">
        <f t="shared" si="14"/>
        <v/>
      </c>
      <c r="AD22" s="178" t="str">
        <f t="shared" si="15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383</v>
      </c>
      <c r="D23" s="135">
        <v>2650</v>
      </c>
      <c r="E23" s="133" t="s">
        <v>380</v>
      </c>
      <c r="F23" s="82" t="s">
        <v>36</v>
      </c>
      <c r="G23" s="82" t="s">
        <v>142</v>
      </c>
      <c r="H23" s="84">
        <v>42</v>
      </c>
      <c r="I23" s="84">
        <v>1</v>
      </c>
      <c r="J23" s="84">
        <v>2</v>
      </c>
      <c r="K23" s="136">
        <f t="shared" si="0"/>
        <v>2</v>
      </c>
      <c r="L23" s="133" t="s">
        <v>3511</v>
      </c>
      <c r="M23" s="162"/>
      <c r="N23" s="162"/>
      <c r="O23" s="163"/>
      <c r="P23" s="164"/>
      <c r="Q23" s="165"/>
      <c r="R23" s="137">
        <f t="shared" si="1"/>
        <v>1</v>
      </c>
      <c r="S23" s="170"/>
      <c r="T23" s="176" t="str">
        <f t="shared" si="2"/>
        <v/>
      </c>
      <c r="U23" s="94">
        <v>2</v>
      </c>
      <c r="V23" s="84">
        <v>245</v>
      </c>
      <c r="W23" s="85">
        <v>10</v>
      </c>
      <c r="X23" s="94">
        <f t="shared" si="10"/>
        <v>411</v>
      </c>
      <c r="Y23" s="85" t="str">
        <f t="shared" si="4"/>
        <v/>
      </c>
      <c r="Z23" s="94">
        <f t="shared" si="11"/>
        <v>11508</v>
      </c>
      <c r="AA23" s="85" t="str">
        <f t="shared" si="12"/>
        <v/>
      </c>
      <c r="AB23" s="94" t="str">
        <f t="shared" si="13"/>
        <v/>
      </c>
      <c r="AC23" s="95" t="str">
        <f t="shared" si="14"/>
        <v/>
      </c>
      <c r="AD23" s="178" t="str">
        <f t="shared" si="15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383</v>
      </c>
      <c r="D24" s="135">
        <v>2650</v>
      </c>
      <c r="E24" s="133" t="s">
        <v>384</v>
      </c>
      <c r="F24" s="82" t="s">
        <v>113</v>
      </c>
      <c r="G24" s="82" t="s">
        <v>385</v>
      </c>
      <c r="H24" s="84">
        <v>22</v>
      </c>
      <c r="I24" s="84">
        <v>1</v>
      </c>
      <c r="J24" s="84">
        <v>1</v>
      </c>
      <c r="K24" s="136">
        <f t="shared" si="0"/>
        <v>1</v>
      </c>
      <c r="L24" s="133" t="s">
        <v>3511</v>
      </c>
      <c r="M24" s="162"/>
      <c r="N24" s="162"/>
      <c r="O24" s="163"/>
      <c r="P24" s="164"/>
      <c r="Q24" s="165"/>
      <c r="R24" s="137">
        <f t="shared" si="1"/>
        <v>1</v>
      </c>
      <c r="S24" s="170"/>
      <c r="T24" s="176" t="str">
        <f t="shared" si="2"/>
        <v/>
      </c>
      <c r="U24" s="94">
        <v>2</v>
      </c>
      <c r="V24" s="84">
        <v>245</v>
      </c>
      <c r="W24" s="85">
        <v>10</v>
      </c>
      <c r="X24" s="94">
        <f t="shared" si="10"/>
        <v>107</v>
      </c>
      <c r="Y24" s="85" t="str">
        <f t="shared" si="4"/>
        <v/>
      </c>
      <c r="Z24" s="94">
        <f t="shared" si="11"/>
        <v>2996</v>
      </c>
      <c r="AA24" s="85" t="str">
        <f t="shared" si="12"/>
        <v/>
      </c>
      <c r="AB24" s="94" t="str">
        <f t="shared" si="13"/>
        <v/>
      </c>
      <c r="AC24" s="95" t="str">
        <f t="shared" si="14"/>
        <v/>
      </c>
      <c r="AD24" s="178" t="str">
        <f t="shared" si="15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386</v>
      </c>
      <c r="D25" s="135">
        <v>2650</v>
      </c>
      <c r="E25" s="133" t="s">
        <v>388</v>
      </c>
      <c r="F25" s="82" t="s">
        <v>36</v>
      </c>
      <c r="G25" s="82" t="s">
        <v>79</v>
      </c>
      <c r="H25" s="84">
        <v>42</v>
      </c>
      <c r="I25" s="84">
        <v>4</v>
      </c>
      <c r="J25" s="84">
        <v>2</v>
      </c>
      <c r="K25" s="136">
        <f t="shared" si="0"/>
        <v>8</v>
      </c>
      <c r="L25" s="133" t="s">
        <v>3511</v>
      </c>
      <c r="M25" s="162"/>
      <c r="N25" s="162"/>
      <c r="O25" s="163"/>
      <c r="P25" s="164"/>
      <c r="Q25" s="165"/>
      <c r="R25" s="137">
        <f t="shared" si="1"/>
        <v>4</v>
      </c>
      <c r="S25" s="170"/>
      <c r="T25" s="176" t="str">
        <f t="shared" si="2"/>
        <v/>
      </c>
      <c r="U25" s="94">
        <v>8</v>
      </c>
      <c r="V25" s="84">
        <v>245</v>
      </c>
      <c r="W25" s="85">
        <v>10</v>
      </c>
      <c r="X25" s="94">
        <f t="shared" si="10"/>
        <v>6585</v>
      </c>
      <c r="Y25" s="85" t="str">
        <f t="shared" si="4"/>
        <v/>
      </c>
      <c r="Z25" s="94">
        <f t="shared" si="11"/>
        <v>184380</v>
      </c>
      <c r="AA25" s="85" t="str">
        <f t="shared" si="12"/>
        <v/>
      </c>
      <c r="AB25" s="94" t="str">
        <f t="shared" si="13"/>
        <v/>
      </c>
      <c r="AC25" s="95" t="str">
        <f t="shared" si="14"/>
        <v/>
      </c>
      <c r="AD25" s="178" t="str">
        <f t="shared" si="15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389</v>
      </c>
      <c r="D26" s="135">
        <v>2650</v>
      </c>
      <c r="E26" s="133" t="s">
        <v>381</v>
      </c>
      <c r="F26" s="82" t="s">
        <v>36</v>
      </c>
      <c r="G26" s="82" t="s">
        <v>142</v>
      </c>
      <c r="H26" s="84">
        <v>42</v>
      </c>
      <c r="I26" s="84">
        <v>2</v>
      </c>
      <c r="J26" s="84">
        <v>2</v>
      </c>
      <c r="K26" s="136">
        <f t="shared" si="0"/>
        <v>4</v>
      </c>
      <c r="L26" s="133" t="s">
        <v>3511</v>
      </c>
      <c r="M26" s="162"/>
      <c r="N26" s="162"/>
      <c r="O26" s="163"/>
      <c r="P26" s="164"/>
      <c r="Q26" s="165"/>
      <c r="R26" s="137">
        <f t="shared" si="1"/>
        <v>2</v>
      </c>
      <c r="S26" s="170"/>
      <c r="T26" s="176" t="str">
        <f t="shared" si="2"/>
        <v/>
      </c>
      <c r="U26" s="94">
        <v>2</v>
      </c>
      <c r="V26" s="84">
        <v>245</v>
      </c>
      <c r="W26" s="85">
        <v>10</v>
      </c>
      <c r="X26" s="94">
        <f t="shared" si="10"/>
        <v>823</v>
      </c>
      <c r="Y26" s="85" t="str">
        <f t="shared" si="4"/>
        <v/>
      </c>
      <c r="Z26" s="94">
        <f t="shared" si="11"/>
        <v>23044</v>
      </c>
      <c r="AA26" s="85" t="str">
        <f t="shared" si="12"/>
        <v/>
      </c>
      <c r="AB26" s="94" t="str">
        <f t="shared" si="13"/>
        <v/>
      </c>
      <c r="AC26" s="95" t="str">
        <f t="shared" si="14"/>
        <v/>
      </c>
      <c r="AD26" s="178" t="str">
        <f t="shared" si="15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390</v>
      </c>
      <c r="D27" s="135">
        <v>2650</v>
      </c>
      <c r="E27" s="133" t="s">
        <v>387</v>
      </c>
      <c r="F27" s="82" t="s">
        <v>36</v>
      </c>
      <c r="G27" s="82" t="s">
        <v>79</v>
      </c>
      <c r="H27" s="84">
        <v>42</v>
      </c>
      <c r="I27" s="84">
        <v>24</v>
      </c>
      <c r="J27" s="84">
        <v>2</v>
      </c>
      <c r="K27" s="136">
        <f t="shared" si="0"/>
        <v>48</v>
      </c>
      <c r="L27" s="133" t="s">
        <v>3511</v>
      </c>
      <c r="M27" s="162"/>
      <c r="N27" s="162"/>
      <c r="O27" s="163"/>
      <c r="P27" s="164"/>
      <c r="Q27" s="165"/>
      <c r="R27" s="137">
        <f t="shared" si="1"/>
        <v>24</v>
      </c>
      <c r="S27" s="170"/>
      <c r="T27" s="176" t="str">
        <f t="shared" si="2"/>
        <v/>
      </c>
      <c r="U27" s="94">
        <v>8</v>
      </c>
      <c r="V27" s="84">
        <v>245</v>
      </c>
      <c r="W27" s="85">
        <v>10</v>
      </c>
      <c r="X27" s="94">
        <f t="shared" si="10"/>
        <v>39513</v>
      </c>
      <c r="Y27" s="85" t="str">
        <f t="shared" si="4"/>
        <v/>
      </c>
      <c r="Z27" s="94">
        <f t="shared" si="11"/>
        <v>1106364</v>
      </c>
      <c r="AA27" s="85" t="str">
        <f t="shared" si="12"/>
        <v/>
      </c>
      <c r="AB27" s="94" t="str">
        <f t="shared" si="13"/>
        <v/>
      </c>
      <c r="AC27" s="95" t="str">
        <f t="shared" si="14"/>
        <v/>
      </c>
      <c r="AD27" s="178" t="str">
        <f t="shared" si="15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391</v>
      </c>
      <c r="D28" s="135">
        <v>2650</v>
      </c>
      <c r="E28" s="133" t="s">
        <v>376</v>
      </c>
      <c r="F28" s="82" t="s">
        <v>24</v>
      </c>
      <c r="G28" s="82" t="s">
        <v>49</v>
      </c>
      <c r="H28" s="84">
        <v>42</v>
      </c>
      <c r="I28" s="84">
        <v>2</v>
      </c>
      <c r="J28" s="84">
        <v>1</v>
      </c>
      <c r="K28" s="136">
        <f t="shared" si="0"/>
        <v>2</v>
      </c>
      <c r="L28" s="133" t="s">
        <v>3511</v>
      </c>
      <c r="M28" s="162"/>
      <c r="N28" s="162"/>
      <c r="O28" s="163"/>
      <c r="P28" s="164"/>
      <c r="Q28" s="165"/>
      <c r="R28" s="137">
        <f t="shared" si="1"/>
        <v>2</v>
      </c>
      <c r="S28" s="170"/>
      <c r="T28" s="176" t="str">
        <f t="shared" si="2"/>
        <v/>
      </c>
      <c r="U28" s="94">
        <v>2</v>
      </c>
      <c r="V28" s="84">
        <v>245</v>
      </c>
      <c r="W28" s="85">
        <v>10</v>
      </c>
      <c r="X28" s="94">
        <f t="shared" si="10"/>
        <v>411</v>
      </c>
      <c r="Y28" s="85" t="str">
        <f t="shared" si="4"/>
        <v/>
      </c>
      <c r="Z28" s="94">
        <f t="shared" si="11"/>
        <v>11508</v>
      </c>
      <c r="AA28" s="85" t="str">
        <f t="shared" si="12"/>
        <v/>
      </c>
      <c r="AB28" s="94" t="str">
        <f t="shared" si="13"/>
        <v/>
      </c>
      <c r="AC28" s="95" t="str">
        <f t="shared" si="14"/>
        <v/>
      </c>
      <c r="AD28" s="178" t="str">
        <f t="shared" si="15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395</v>
      </c>
      <c r="D29" s="135">
        <v>2500</v>
      </c>
      <c r="E29" s="133" t="s">
        <v>365</v>
      </c>
      <c r="F29" s="82" t="s">
        <v>24</v>
      </c>
      <c r="G29" s="82" t="s">
        <v>25</v>
      </c>
      <c r="H29" s="84">
        <v>42</v>
      </c>
      <c r="I29" s="84">
        <v>2</v>
      </c>
      <c r="J29" s="84">
        <v>1</v>
      </c>
      <c r="K29" s="136">
        <f t="shared" si="0"/>
        <v>2</v>
      </c>
      <c r="L29" s="133" t="s">
        <v>3511</v>
      </c>
      <c r="M29" s="162"/>
      <c r="N29" s="162"/>
      <c r="O29" s="163"/>
      <c r="P29" s="164"/>
      <c r="Q29" s="165"/>
      <c r="R29" s="137">
        <f t="shared" si="1"/>
        <v>2</v>
      </c>
      <c r="S29" s="170"/>
      <c r="T29" s="176" t="str">
        <f t="shared" si="2"/>
        <v/>
      </c>
      <c r="U29" s="94">
        <v>2</v>
      </c>
      <c r="V29" s="84">
        <v>245</v>
      </c>
      <c r="W29" s="85">
        <v>10</v>
      </c>
      <c r="X29" s="94">
        <f t="shared" si="10"/>
        <v>411</v>
      </c>
      <c r="Y29" s="85" t="str">
        <f t="shared" si="4"/>
        <v/>
      </c>
      <c r="Z29" s="94">
        <f t="shared" si="11"/>
        <v>11508</v>
      </c>
      <c r="AA29" s="85" t="str">
        <f t="shared" si="12"/>
        <v/>
      </c>
      <c r="AB29" s="94" t="str">
        <f t="shared" si="13"/>
        <v/>
      </c>
      <c r="AC29" s="95" t="str">
        <f t="shared" si="14"/>
        <v/>
      </c>
      <c r="AD29" s="178" t="str">
        <f t="shared" si="15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395</v>
      </c>
      <c r="D30" s="135">
        <v>2500</v>
      </c>
      <c r="E30" s="133" t="s">
        <v>355</v>
      </c>
      <c r="F30" s="82" t="s">
        <v>356</v>
      </c>
      <c r="G30" s="82" t="s">
        <v>69</v>
      </c>
      <c r="H30" s="84">
        <v>27</v>
      </c>
      <c r="I30" s="84">
        <v>4</v>
      </c>
      <c r="J30" s="84">
        <v>1</v>
      </c>
      <c r="K30" s="136">
        <f t="shared" si="0"/>
        <v>4</v>
      </c>
      <c r="L30" s="133" t="s">
        <v>3511</v>
      </c>
      <c r="M30" s="162"/>
      <c r="N30" s="162"/>
      <c r="O30" s="163"/>
      <c r="P30" s="164"/>
      <c r="Q30" s="165"/>
      <c r="R30" s="137">
        <f t="shared" si="1"/>
        <v>4</v>
      </c>
      <c r="S30" s="170"/>
      <c r="T30" s="176" t="str">
        <f t="shared" si="2"/>
        <v/>
      </c>
      <c r="U30" s="94">
        <v>2</v>
      </c>
      <c r="V30" s="84">
        <v>245</v>
      </c>
      <c r="W30" s="85">
        <v>10</v>
      </c>
      <c r="X30" s="94">
        <f t="shared" si="10"/>
        <v>529</v>
      </c>
      <c r="Y30" s="85" t="str">
        <f t="shared" si="4"/>
        <v/>
      </c>
      <c r="Z30" s="94">
        <f t="shared" si="11"/>
        <v>14812</v>
      </c>
      <c r="AA30" s="85" t="str">
        <f t="shared" si="12"/>
        <v/>
      </c>
      <c r="AB30" s="94" t="str">
        <f t="shared" si="13"/>
        <v/>
      </c>
      <c r="AC30" s="95" t="str">
        <f t="shared" si="14"/>
        <v/>
      </c>
      <c r="AD30" s="178" t="str">
        <f t="shared" si="15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393</v>
      </c>
      <c r="D31" s="135">
        <v>2500</v>
      </c>
      <c r="E31" s="133" t="s">
        <v>365</v>
      </c>
      <c r="F31" s="82" t="s">
        <v>24</v>
      </c>
      <c r="G31" s="82" t="s">
        <v>25</v>
      </c>
      <c r="H31" s="84">
        <v>42</v>
      </c>
      <c r="I31" s="84">
        <v>3</v>
      </c>
      <c r="J31" s="84">
        <v>1</v>
      </c>
      <c r="K31" s="136">
        <f t="shared" si="0"/>
        <v>3</v>
      </c>
      <c r="L31" s="133" t="s">
        <v>3511</v>
      </c>
      <c r="M31" s="162"/>
      <c r="N31" s="162"/>
      <c r="O31" s="163"/>
      <c r="P31" s="164"/>
      <c r="Q31" s="165"/>
      <c r="R31" s="137">
        <f t="shared" si="1"/>
        <v>3</v>
      </c>
      <c r="S31" s="170"/>
      <c r="T31" s="176" t="str">
        <f t="shared" si="2"/>
        <v/>
      </c>
      <c r="U31" s="94">
        <v>2</v>
      </c>
      <c r="V31" s="84">
        <v>245</v>
      </c>
      <c r="W31" s="85">
        <v>10</v>
      </c>
      <c r="X31" s="94">
        <f t="shared" si="10"/>
        <v>617</v>
      </c>
      <c r="Y31" s="85" t="str">
        <f t="shared" si="4"/>
        <v/>
      </c>
      <c r="Z31" s="94">
        <f t="shared" si="11"/>
        <v>17276</v>
      </c>
      <c r="AA31" s="85" t="str">
        <f t="shared" si="12"/>
        <v/>
      </c>
      <c r="AB31" s="94" t="str">
        <f t="shared" si="13"/>
        <v/>
      </c>
      <c r="AC31" s="95" t="str">
        <f t="shared" si="14"/>
        <v/>
      </c>
      <c r="AD31" s="178" t="str">
        <f t="shared" si="15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392</v>
      </c>
      <c r="D32" s="135">
        <v>2500</v>
      </c>
      <c r="E32" s="133" t="s">
        <v>354</v>
      </c>
      <c r="F32" s="82" t="s">
        <v>356</v>
      </c>
      <c r="G32" s="82" t="s">
        <v>69</v>
      </c>
      <c r="H32" s="84">
        <v>27</v>
      </c>
      <c r="I32" s="84">
        <v>2</v>
      </c>
      <c r="J32" s="84">
        <v>1</v>
      </c>
      <c r="K32" s="136">
        <f t="shared" si="0"/>
        <v>2</v>
      </c>
      <c r="L32" s="133" t="s">
        <v>3511</v>
      </c>
      <c r="M32" s="162"/>
      <c r="N32" s="162"/>
      <c r="O32" s="163"/>
      <c r="P32" s="164"/>
      <c r="Q32" s="165"/>
      <c r="R32" s="137">
        <f t="shared" si="1"/>
        <v>2</v>
      </c>
      <c r="S32" s="170"/>
      <c r="T32" s="176" t="str">
        <f t="shared" si="2"/>
        <v/>
      </c>
      <c r="U32" s="94">
        <v>2</v>
      </c>
      <c r="V32" s="84">
        <v>245</v>
      </c>
      <c r="W32" s="85">
        <v>10</v>
      </c>
      <c r="X32" s="94">
        <f t="shared" si="10"/>
        <v>264</v>
      </c>
      <c r="Y32" s="85" t="str">
        <f t="shared" si="4"/>
        <v/>
      </c>
      <c r="Z32" s="94">
        <f t="shared" si="11"/>
        <v>7392</v>
      </c>
      <c r="AA32" s="85" t="str">
        <f t="shared" si="12"/>
        <v/>
      </c>
      <c r="AB32" s="94" t="str">
        <f t="shared" si="13"/>
        <v/>
      </c>
      <c r="AC32" s="95" t="str">
        <f t="shared" si="14"/>
        <v/>
      </c>
      <c r="AD32" s="178" t="str">
        <f t="shared" si="15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396</v>
      </c>
      <c r="D33" s="135">
        <v>2650</v>
      </c>
      <c r="E33" s="133" t="s">
        <v>354</v>
      </c>
      <c r="F33" s="82" t="s">
        <v>356</v>
      </c>
      <c r="G33" s="82" t="s">
        <v>69</v>
      </c>
      <c r="H33" s="84">
        <v>27</v>
      </c>
      <c r="I33" s="84">
        <v>1</v>
      </c>
      <c r="J33" s="84">
        <v>1</v>
      </c>
      <c r="K33" s="136">
        <f t="shared" si="0"/>
        <v>1</v>
      </c>
      <c r="L33" s="133" t="s">
        <v>3511</v>
      </c>
      <c r="M33" s="162"/>
      <c r="N33" s="162"/>
      <c r="O33" s="163"/>
      <c r="P33" s="164"/>
      <c r="Q33" s="165"/>
      <c r="R33" s="137">
        <f t="shared" si="1"/>
        <v>1</v>
      </c>
      <c r="S33" s="170"/>
      <c r="T33" s="176" t="str">
        <f t="shared" si="2"/>
        <v/>
      </c>
      <c r="U33" s="94">
        <v>8</v>
      </c>
      <c r="V33" s="84">
        <v>245</v>
      </c>
      <c r="W33" s="85">
        <v>10</v>
      </c>
      <c r="X33" s="94">
        <f t="shared" si="10"/>
        <v>529</v>
      </c>
      <c r="Y33" s="85" t="str">
        <f t="shared" si="4"/>
        <v/>
      </c>
      <c r="Z33" s="94">
        <f t="shared" si="11"/>
        <v>14812</v>
      </c>
      <c r="AA33" s="85" t="str">
        <f t="shared" si="12"/>
        <v/>
      </c>
      <c r="AB33" s="94" t="str">
        <f t="shared" si="13"/>
        <v/>
      </c>
      <c r="AC33" s="95" t="str">
        <f t="shared" si="14"/>
        <v/>
      </c>
      <c r="AD33" s="178" t="str">
        <f t="shared" si="15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397</v>
      </c>
      <c r="D34" s="135">
        <v>2500</v>
      </c>
      <c r="E34" s="133" t="s">
        <v>399</v>
      </c>
      <c r="F34" s="82" t="s">
        <v>400</v>
      </c>
      <c r="G34" s="82" t="s">
        <v>401</v>
      </c>
      <c r="H34" s="84">
        <v>27</v>
      </c>
      <c r="I34" s="84">
        <v>1</v>
      </c>
      <c r="J34" s="84">
        <v>2</v>
      </c>
      <c r="K34" s="136">
        <f t="shared" si="0"/>
        <v>2</v>
      </c>
      <c r="L34" s="133" t="s">
        <v>3511</v>
      </c>
      <c r="M34" s="162"/>
      <c r="N34" s="162"/>
      <c r="O34" s="163"/>
      <c r="P34" s="164"/>
      <c r="Q34" s="165"/>
      <c r="R34" s="137">
        <f t="shared" si="1"/>
        <v>1</v>
      </c>
      <c r="S34" s="170"/>
      <c r="T34" s="176" t="str">
        <f t="shared" si="2"/>
        <v/>
      </c>
      <c r="U34" s="94">
        <v>2</v>
      </c>
      <c r="V34" s="84">
        <v>245</v>
      </c>
      <c r="W34" s="85">
        <v>10</v>
      </c>
      <c r="X34" s="94">
        <f t="shared" si="10"/>
        <v>264</v>
      </c>
      <c r="Y34" s="85" t="str">
        <f t="shared" si="4"/>
        <v/>
      </c>
      <c r="Z34" s="94">
        <f t="shared" si="11"/>
        <v>7392</v>
      </c>
      <c r="AA34" s="85" t="str">
        <f t="shared" si="12"/>
        <v/>
      </c>
      <c r="AB34" s="94" t="str">
        <f t="shared" si="13"/>
        <v/>
      </c>
      <c r="AC34" s="95" t="str">
        <f t="shared" si="14"/>
        <v/>
      </c>
      <c r="AD34" s="178" t="str">
        <f t="shared" si="15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402</v>
      </c>
      <c r="D35" s="135">
        <v>2650</v>
      </c>
      <c r="E35" s="133" t="s">
        <v>362</v>
      </c>
      <c r="F35" s="82" t="s">
        <v>363</v>
      </c>
      <c r="G35" s="82" t="s">
        <v>3449</v>
      </c>
      <c r="H35" s="84">
        <v>34</v>
      </c>
      <c r="I35" s="84">
        <v>9</v>
      </c>
      <c r="J35" s="84">
        <v>2</v>
      </c>
      <c r="K35" s="136">
        <f t="shared" si="0"/>
        <v>18</v>
      </c>
      <c r="L35" s="133" t="s">
        <v>3511</v>
      </c>
      <c r="M35" s="162"/>
      <c r="N35" s="162"/>
      <c r="O35" s="163"/>
      <c r="P35" s="164"/>
      <c r="Q35" s="165"/>
      <c r="R35" s="137">
        <f t="shared" si="1"/>
        <v>9</v>
      </c>
      <c r="S35" s="170"/>
      <c r="T35" s="176" t="str">
        <f t="shared" si="2"/>
        <v/>
      </c>
      <c r="U35" s="94">
        <v>8</v>
      </c>
      <c r="V35" s="84">
        <v>245</v>
      </c>
      <c r="W35" s="85">
        <v>10</v>
      </c>
      <c r="X35" s="94">
        <f t="shared" si="10"/>
        <v>11995</v>
      </c>
      <c r="Y35" s="85" t="str">
        <f t="shared" si="4"/>
        <v/>
      </c>
      <c r="Z35" s="94">
        <f t="shared" si="11"/>
        <v>335860</v>
      </c>
      <c r="AA35" s="85" t="str">
        <f t="shared" si="12"/>
        <v/>
      </c>
      <c r="AB35" s="94" t="str">
        <f t="shared" si="13"/>
        <v/>
      </c>
      <c r="AC35" s="95" t="str">
        <f t="shared" si="14"/>
        <v/>
      </c>
      <c r="AD35" s="178" t="str">
        <f t="shared" si="15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403</v>
      </c>
      <c r="D36" s="135">
        <v>2650</v>
      </c>
      <c r="E36" s="133" t="s">
        <v>361</v>
      </c>
      <c r="F36" s="82" t="s">
        <v>363</v>
      </c>
      <c r="G36" s="82" t="s">
        <v>3449</v>
      </c>
      <c r="H36" s="84">
        <v>34</v>
      </c>
      <c r="I36" s="84">
        <v>6</v>
      </c>
      <c r="J36" s="84">
        <v>2</v>
      </c>
      <c r="K36" s="136">
        <f t="shared" si="0"/>
        <v>12</v>
      </c>
      <c r="L36" s="133" t="s">
        <v>3511</v>
      </c>
      <c r="M36" s="162"/>
      <c r="N36" s="162"/>
      <c r="O36" s="163"/>
      <c r="P36" s="164"/>
      <c r="Q36" s="165"/>
      <c r="R36" s="137">
        <f t="shared" si="1"/>
        <v>6</v>
      </c>
      <c r="S36" s="170"/>
      <c r="T36" s="176" t="str">
        <f t="shared" si="2"/>
        <v/>
      </c>
      <c r="U36" s="94">
        <v>8</v>
      </c>
      <c r="V36" s="84">
        <v>245</v>
      </c>
      <c r="W36" s="85">
        <v>10</v>
      </c>
      <c r="X36" s="94">
        <f t="shared" si="10"/>
        <v>7996</v>
      </c>
      <c r="Y36" s="85" t="str">
        <f t="shared" si="4"/>
        <v/>
      </c>
      <c r="Z36" s="94">
        <f t="shared" si="11"/>
        <v>223888</v>
      </c>
      <c r="AA36" s="85" t="str">
        <f t="shared" si="12"/>
        <v/>
      </c>
      <c r="AB36" s="94" t="str">
        <f t="shared" si="13"/>
        <v/>
      </c>
      <c r="AC36" s="95" t="str">
        <f t="shared" si="14"/>
        <v/>
      </c>
      <c r="AD36" s="178" t="str">
        <f t="shared" si="15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404</v>
      </c>
      <c r="D37" s="135">
        <v>2650</v>
      </c>
      <c r="E37" s="133" t="s">
        <v>361</v>
      </c>
      <c r="F37" s="82" t="s">
        <v>363</v>
      </c>
      <c r="G37" s="82" t="s">
        <v>3449</v>
      </c>
      <c r="H37" s="84">
        <v>34</v>
      </c>
      <c r="I37" s="84">
        <v>3</v>
      </c>
      <c r="J37" s="84">
        <v>2</v>
      </c>
      <c r="K37" s="136">
        <f t="shared" si="0"/>
        <v>6</v>
      </c>
      <c r="L37" s="133" t="s">
        <v>3511</v>
      </c>
      <c r="M37" s="162"/>
      <c r="N37" s="162"/>
      <c r="O37" s="163"/>
      <c r="P37" s="164"/>
      <c r="Q37" s="165"/>
      <c r="R37" s="137">
        <f t="shared" si="1"/>
        <v>3</v>
      </c>
      <c r="S37" s="170"/>
      <c r="T37" s="176" t="str">
        <f t="shared" si="2"/>
        <v/>
      </c>
      <c r="U37" s="94">
        <v>8</v>
      </c>
      <c r="V37" s="84">
        <v>245</v>
      </c>
      <c r="W37" s="85">
        <v>10</v>
      </c>
      <c r="X37" s="94">
        <f t="shared" si="10"/>
        <v>3998</v>
      </c>
      <c r="Y37" s="85" t="str">
        <f t="shared" si="4"/>
        <v/>
      </c>
      <c r="Z37" s="94">
        <f t="shared" si="11"/>
        <v>111944</v>
      </c>
      <c r="AA37" s="85" t="str">
        <f t="shared" si="12"/>
        <v/>
      </c>
      <c r="AB37" s="94" t="str">
        <f t="shared" si="13"/>
        <v/>
      </c>
      <c r="AC37" s="95" t="str">
        <f t="shared" si="14"/>
        <v/>
      </c>
      <c r="AD37" s="178" t="str">
        <f t="shared" si="15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405</v>
      </c>
      <c r="D38" s="135">
        <v>2650</v>
      </c>
      <c r="E38" s="133" t="s">
        <v>361</v>
      </c>
      <c r="F38" s="82" t="s">
        <v>363</v>
      </c>
      <c r="G38" s="82" t="s">
        <v>3449</v>
      </c>
      <c r="H38" s="84">
        <v>34</v>
      </c>
      <c r="I38" s="84">
        <v>8</v>
      </c>
      <c r="J38" s="84">
        <v>2</v>
      </c>
      <c r="K38" s="136">
        <f t="shared" si="0"/>
        <v>16</v>
      </c>
      <c r="L38" s="133" t="s">
        <v>3511</v>
      </c>
      <c r="M38" s="162"/>
      <c r="N38" s="162"/>
      <c r="O38" s="163"/>
      <c r="P38" s="164"/>
      <c r="Q38" s="165"/>
      <c r="R38" s="137">
        <f t="shared" si="1"/>
        <v>8</v>
      </c>
      <c r="S38" s="170"/>
      <c r="T38" s="176" t="str">
        <f t="shared" si="2"/>
        <v/>
      </c>
      <c r="U38" s="94">
        <v>8</v>
      </c>
      <c r="V38" s="84">
        <v>245</v>
      </c>
      <c r="W38" s="85">
        <v>10</v>
      </c>
      <c r="X38" s="94">
        <f t="shared" si="10"/>
        <v>10662</v>
      </c>
      <c r="Y38" s="85" t="str">
        <f t="shared" si="4"/>
        <v/>
      </c>
      <c r="Z38" s="94">
        <f t="shared" si="11"/>
        <v>298536</v>
      </c>
      <c r="AA38" s="85" t="str">
        <f t="shared" si="12"/>
        <v/>
      </c>
      <c r="AB38" s="94" t="str">
        <f t="shared" si="13"/>
        <v/>
      </c>
      <c r="AC38" s="95" t="str">
        <f t="shared" si="14"/>
        <v/>
      </c>
      <c r="AD38" s="178" t="str">
        <f t="shared" si="15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406</v>
      </c>
      <c r="D39" s="135">
        <v>2650</v>
      </c>
      <c r="E39" s="133" t="s">
        <v>361</v>
      </c>
      <c r="F39" s="82" t="s">
        <v>363</v>
      </c>
      <c r="G39" s="82" t="s">
        <v>3449</v>
      </c>
      <c r="H39" s="84">
        <v>34</v>
      </c>
      <c r="I39" s="84">
        <v>8</v>
      </c>
      <c r="J39" s="84">
        <v>2</v>
      </c>
      <c r="K39" s="136">
        <f t="shared" si="0"/>
        <v>16</v>
      </c>
      <c r="L39" s="133" t="s">
        <v>3511</v>
      </c>
      <c r="M39" s="162"/>
      <c r="N39" s="162"/>
      <c r="O39" s="163"/>
      <c r="P39" s="164"/>
      <c r="Q39" s="165"/>
      <c r="R39" s="137">
        <f t="shared" si="1"/>
        <v>8</v>
      </c>
      <c r="S39" s="170"/>
      <c r="T39" s="176" t="str">
        <f t="shared" si="2"/>
        <v/>
      </c>
      <c r="U39" s="94">
        <v>8</v>
      </c>
      <c r="V39" s="84">
        <v>245</v>
      </c>
      <c r="W39" s="85">
        <v>10</v>
      </c>
      <c r="X39" s="94">
        <f t="shared" si="10"/>
        <v>10662</v>
      </c>
      <c r="Y39" s="85" t="str">
        <f t="shared" si="4"/>
        <v/>
      </c>
      <c r="Z39" s="94">
        <f t="shared" si="11"/>
        <v>298536</v>
      </c>
      <c r="AA39" s="85" t="str">
        <f t="shared" si="12"/>
        <v/>
      </c>
      <c r="AB39" s="94" t="str">
        <f t="shared" si="13"/>
        <v/>
      </c>
      <c r="AC39" s="95" t="str">
        <f t="shared" si="14"/>
        <v/>
      </c>
      <c r="AD39" s="178" t="str">
        <f t="shared" si="15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407</v>
      </c>
      <c r="D40" s="135">
        <v>2650</v>
      </c>
      <c r="E40" s="133" t="s">
        <v>387</v>
      </c>
      <c r="F40" s="82" t="s">
        <v>36</v>
      </c>
      <c r="G40" s="82" t="s">
        <v>79</v>
      </c>
      <c r="H40" s="84">
        <v>42</v>
      </c>
      <c r="I40" s="84">
        <v>2</v>
      </c>
      <c r="J40" s="84">
        <v>2</v>
      </c>
      <c r="K40" s="136">
        <f t="shared" si="0"/>
        <v>4</v>
      </c>
      <c r="L40" s="133" t="s">
        <v>3511</v>
      </c>
      <c r="M40" s="162"/>
      <c r="N40" s="162"/>
      <c r="O40" s="163"/>
      <c r="P40" s="164"/>
      <c r="Q40" s="165"/>
      <c r="R40" s="137">
        <f t="shared" si="1"/>
        <v>2</v>
      </c>
      <c r="S40" s="170"/>
      <c r="T40" s="176" t="str">
        <f t="shared" si="2"/>
        <v/>
      </c>
      <c r="U40" s="94">
        <v>8</v>
      </c>
      <c r="V40" s="84">
        <v>245</v>
      </c>
      <c r="W40" s="85">
        <v>10</v>
      </c>
      <c r="X40" s="94">
        <f t="shared" si="10"/>
        <v>3292</v>
      </c>
      <c r="Y40" s="85" t="str">
        <f t="shared" si="4"/>
        <v/>
      </c>
      <c r="Z40" s="94">
        <f t="shared" si="11"/>
        <v>92176</v>
      </c>
      <c r="AA40" s="85" t="str">
        <f t="shared" si="12"/>
        <v/>
      </c>
      <c r="AB40" s="94" t="str">
        <f t="shared" si="13"/>
        <v/>
      </c>
      <c r="AC40" s="95" t="str">
        <f t="shared" si="14"/>
        <v/>
      </c>
      <c r="AD40" s="178" t="str">
        <f t="shared" si="15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408</v>
      </c>
      <c r="D41" s="135">
        <v>2800</v>
      </c>
      <c r="E41" s="133" t="s">
        <v>343</v>
      </c>
      <c r="F41" s="82" t="s">
        <v>151</v>
      </c>
      <c r="G41" s="82" t="s">
        <v>346</v>
      </c>
      <c r="H41" s="84">
        <v>36</v>
      </c>
      <c r="I41" s="84">
        <v>1</v>
      </c>
      <c r="J41" s="84">
        <v>3</v>
      </c>
      <c r="K41" s="136">
        <f t="shared" si="0"/>
        <v>3</v>
      </c>
      <c r="L41" s="133" t="s">
        <v>3511</v>
      </c>
      <c r="M41" s="162"/>
      <c r="N41" s="162"/>
      <c r="O41" s="163"/>
      <c r="P41" s="164"/>
      <c r="Q41" s="165"/>
      <c r="R41" s="137">
        <f t="shared" si="1"/>
        <v>1</v>
      </c>
      <c r="S41" s="170"/>
      <c r="T41" s="176" t="str">
        <f t="shared" si="2"/>
        <v/>
      </c>
      <c r="U41" s="94">
        <v>8</v>
      </c>
      <c r="V41" s="84">
        <v>245</v>
      </c>
      <c r="W41" s="85">
        <v>10</v>
      </c>
      <c r="X41" s="94">
        <f t="shared" si="10"/>
        <v>2116</v>
      </c>
      <c r="Y41" s="85" t="str">
        <f t="shared" si="4"/>
        <v/>
      </c>
      <c r="Z41" s="94">
        <f t="shared" si="11"/>
        <v>59248</v>
      </c>
      <c r="AA41" s="85" t="str">
        <f t="shared" si="12"/>
        <v/>
      </c>
      <c r="AB41" s="94" t="str">
        <f t="shared" si="13"/>
        <v/>
      </c>
      <c r="AC41" s="95" t="str">
        <f t="shared" si="14"/>
        <v/>
      </c>
      <c r="AD41" s="178" t="str">
        <f t="shared" si="15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410</v>
      </c>
      <c r="D42" s="135">
        <v>2800</v>
      </c>
      <c r="E42" s="133" t="s">
        <v>411</v>
      </c>
      <c r="F42" s="82" t="s">
        <v>356</v>
      </c>
      <c r="G42" s="82" t="s">
        <v>412</v>
      </c>
      <c r="H42" s="84">
        <v>27</v>
      </c>
      <c r="I42" s="84">
        <v>7</v>
      </c>
      <c r="J42" s="84">
        <v>1</v>
      </c>
      <c r="K42" s="136">
        <f t="shared" si="0"/>
        <v>7</v>
      </c>
      <c r="L42" s="133" t="s">
        <v>3511</v>
      </c>
      <c r="M42" s="162"/>
      <c r="N42" s="162"/>
      <c r="O42" s="163"/>
      <c r="P42" s="164"/>
      <c r="Q42" s="165"/>
      <c r="R42" s="137">
        <f t="shared" si="1"/>
        <v>7</v>
      </c>
      <c r="S42" s="170"/>
      <c r="T42" s="176" t="str">
        <f t="shared" si="2"/>
        <v/>
      </c>
      <c r="U42" s="94">
        <v>8</v>
      </c>
      <c r="V42" s="84">
        <v>245</v>
      </c>
      <c r="W42" s="85">
        <v>10</v>
      </c>
      <c r="X42" s="94">
        <f t="shared" si="10"/>
        <v>3704</v>
      </c>
      <c r="Y42" s="85" t="str">
        <f t="shared" si="4"/>
        <v/>
      </c>
      <c r="Z42" s="94">
        <f t="shared" si="11"/>
        <v>103712</v>
      </c>
      <c r="AA42" s="85" t="str">
        <f t="shared" si="12"/>
        <v/>
      </c>
      <c r="AB42" s="94" t="str">
        <f t="shared" si="13"/>
        <v/>
      </c>
      <c r="AC42" s="95" t="str">
        <f t="shared" si="14"/>
        <v/>
      </c>
      <c r="AD42" s="178" t="str">
        <f t="shared" si="15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409</v>
      </c>
      <c r="D43" s="135">
        <v>2800</v>
      </c>
      <c r="E43" s="133" t="s">
        <v>413</v>
      </c>
      <c r="F43" s="82" t="s">
        <v>414</v>
      </c>
      <c r="G43" s="82" t="s">
        <v>415</v>
      </c>
      <c r="H43" s="84">
        <v>18</v>
      </c>
      <c r="I43" s="84">
        <v>1</v>
      </c>
      <c r="J43" s="84">
        <v>1</v>
      </c>
      <c r="K43" s="136">
        <f t="shared" si="0"/>
        <v>1</v>
      </c>
      <c r="L43" s="133" t="s">
        <v>3511</v>
      </c>
      <c r="M43" s="162"/>
      <c r="N43" s="162"/>
      <c r="O43" s="163"/>
      <c r="P43" s="164"/>
      <c r="Q43" s="165"/>
      <c r="R43" s="137">
        <f t="shared" si="1"/>
        <v>1</v>
      </c>
      <c r="S43" s="170"/>
      <c r="T43" s="176" t="str">
        <f t="shared" si="2"/>
        <v/>
      </c>
      <c r="U43" s="94">
        <v>8</v>
      </c>
      <c r="V43" s="84">
        <v>245</v>
      </c>
      <c r="W43" s="85">
        <v>10</v>
      </c>
      <c r="X43" s="94">
        <f t="shared" si="10"/>
        <v>352</v>
      </c>
      <c r="Y43" s="85" t="str">
        <f t="shared" si="4"/>
        <v/>
      </c>
      <c r="Z43" s="94">
        <f t="shared" si="11"/>
        <v>9856</v>
      </c>
      <c r="AA43" s="85" t="str">
        <f t="shared" si="12"/>
        <v/>
      </c>
      <c r="AB43" s="94" t="str">
        <f t="shared" si="13"/>
        <v/>
      </c>
      <c r="AC43" s="95" t="str">
        <f t="shared" si="14"/>
        <v/>
      </c>
      <c r="AD43" s="178" t="str">
        <f t="shared" si="15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409</v>
      </c>
      <c r="D44" s="135">
        <v>2800</v>
      </c>
      <c r="E44" s="133" t="s">
        <v>416</v>
      </c>
      <c r="F44" s="82" t="s">
        <v>417</v>
      </c>
      <c r="G44" s="82" t="s">
        <v>75</v>
      </c>
      <c r="H44" s="84">
        <v>40</v>
      </c>
      <c r="I44" s="84">
        <v>6</v>
      </c>
      <c r="J44" s="84">
        <v>2</v>
      </c>
      <c r="K44" s="136">
        <f t="shared" si="0"/>
        <v>12</v>
      </c>
      <c r="L44" s="133" t="s">
        <v>3511</v>
      </c>
      <c r="M44" s="162"/>
      <c r="N44" s="162"/>
      <c r="O44" s="163"/>
      <c r="P44" s="164"/>
      <c r="Q44" s="165"/>
      <c r="R44" s="137">
        <f t="shared" si="1"/>
        <v>6</v>
      </c>
      <c r="S44" s="170"/>
      <c r="T44" s="176" t="str">
        <f t="shared" si="2"/>
        <v/>
      </c>
      <c r="U44" s="94">
        <v>8</v>
      </c>
      <c r="V44" s="84">
        <v>245</v>
      </c>
      <c r="W44" s="85">
        <v>10</v>
      </c>
      <c r="X44" s="94">
        <f t="shared" si="10"/>
        <v>9408</v>
      </c>
      <c r="Y44" s="85" t="str">
        <f t="shared" si="4"/>
        <v/>
      </c>
      <c r="Z44" s="94">
        <f t="shared" si="11"/>
        <v>263424</v>
      </c>
      <c r="AA44" s="85" t="str">
        <f t="shared" si="12"/>
        <v/>
      </c>
      <c r="AB44" s="94" t="str">
        <f t="shared" si="13"/>
        <v/>
      </c>
      <c r="AC44" s="95" t="str">
        <f t="shared" si="14"/>
        <v/>
      </c>
      <c r="AD44" s="178" t="str">
        <f t="shared" si="15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418</v>
      </c>
      <c r="D45" s="135">
        <v>2650</v>
      </c>
      <c r="E45" s="133" t="s">
        <v>387</v>
      </c>
      <c r="F45" s="82" t="s">
        <v>36</v>
      </c>
      <c r="G45" s="82" t="s">
        <v>79</v>
      </c>
      <c r="H45" s="84">
        <v>42</v>
      </c>
      <c r="I45" s="84">
        <v>24</v>
      </c>
      <c r="J45" s="84">
        <v>2</v>
      </c>
      <c r="K45" s="136">
        <f t="shared" si="0"/>
        <v>48</v>
      </c>
      <c r="L45" s="133" t="s">
        <v>3511</v>
      </c>
      <c r="M45" s="162"/>
      <c r="N45" s="162"/>
      <c r="O45" s="163"/>
      <c r="P45" s="164"/>
      <c r="Q45" s="165"/>
      <c r="R45" s="137">
        <f t="shared" si="1"/>
        <v>24</v>
      </c>
      <c r="S45" s="170"/>
      <c r="T45" s="176" t="str">
        <f t="shared" si="2"/>
        <v/>
      </c>
      <c r="U45" s="94">
        <v>8</v>
      </c>
      <c r="V45" s="84">
        <v>245</v>
      </c>
      <c r="W45" s="85">
        <v>10</v>
      </c>
      <c r="X45" s="94">
        <f t="shared" si="10"/>
        <v>39513</v>
      </c>
      <c r="Y45" s="85" t="str">
        <f t="shared" si="4"/>
        <v/>
      </c>
      <c r="Z45" s="94">
        <f t="shared" si="11"/>
        <v>1106364</v>
      </c>
      <c r="AA45" s="85" t="str">
        <f t="shared" si="12"/>
        <v/>
      </c>
      <c r="AB45" s="94" t="str">
        <f t="shared" si="13"/>
        <v/>
      </c>
      <c r="AC45" s="95" t="str">
        <f t="shared" si="14"/>
        <v/>
      </c>
      <c r="AD45" s="178" t="str">
        <f t="shared" si="15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357</v>
      </c>
      <c r="D46" s="135">
        <v>2650</v>
      </c>
      <c r="E46" s="133" t="s">
        <v>354</v>
      </c>
      <c r="F46" s="82" t="s">
        <v>356</v>
      </c>
      <c r="G46" s="82" t="s">
        <v>69</v>
      </c>
      <c r="H46" s="84">
        <v>27</v>
      </c>
      <c r="I46" s="84">
        <v>4</v>
      </c>
      <c r="J46" s="84">
        <v>1</v>
      </c>
      <c r="K46" s="136">
        <f t="shared" si="0"/>
        <v>4</v>
      </c>
      <c r="L46" s="133" t="s">
        <v>3511</v>
      </c>
      <c r="M46" s="162"/>
      <c r="N46" s="162"/>
      <c r="O46" s="163"/>
      <c r="P46" s="164"/>
      <c r="Q46" s="165"/>
      <c r="R46" s="137">
        <f t="shared" si="1"/>
        <v>4</v>
      </c>
      <c r="S46" s="170"/>
      <c r="T46" s="176" t="str">
        <f t="shared" si="2"/>
        <v/>
      </c>
      <c r="U46" s="94">
        <v>8</v>
      </c>
      <c r="V46" s="84">
        <v>245</v>
      </c>
      <c r="W46" s="85">
        <v>10</v>
      </c>
      <c r="X46" s="94">
        <f t="shared" si="10"/>
        <v>2116</v>
      </c>
      <c r="Y46" s="85" t="str">
        <f t="shared" si="4"/>
        <v/>
      </c>
      <c r="Z46" s="94">
        <f t="shared" si="11"/>
        <v>59248</v>
      </c>
      <c r="AA46" s="85" t="str">
        <f t="shared" si="12"/>
        <v/>
      </c>
      <c r="AB46" s="94" t="str">
        <f t="shared" si="13"/>
        <v/>
      </c>
      <c r="AC46" s="95" t="str">
        <f t="shared" si="14"/>
        <v/>
      </c>
      <c r="AD46" s="178" t="str">
        <f t="shared" si="15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367</v>
      </c>
      <c r="D47" s="135">
        <v>2650</v>
      </c>
      <c r="E47" s="133" t="s">
        <v>354</v>
      </c>
      <c r="F47" s="82" t="s">
        <v>356</v>
      </c>
      <c r="G47" s="82" t="s">
        <v>69</v>
      </c>
      <c r="H47" s="84">
        <v>27</v>
      </c>
      <c r="I47" s="84">
        <v>16</v>
      </c>
      <c r="J47" s="84">
        <v>1</v>
      </c>
      <c r="K47" s="136">
        <f t="shared" si="0"/>
        <v>16</v>
      </c>
      <c r="L47" s="133" t="s">
        <v>3511</v>
      </c>
      <c r="M47" s="162"/>
      <c r="N47" s="162"/>
      <c r="O47" s="163"/>
      <c r="P47" s="164"/>
      <c r="Q47" s="165"/>
      <c r="R47" s="137">
        <f t="shared" si="1"/>
        <v>16</v>
      </c>
      <c r="S47" s="170"/>
      <c r="T47" s="176" t="str">
        <f t="shared" si="2"/>
        <v/>
      </c>
      <c r="U47" s="94">
        <v>8</v>
      </c>
      <c r="V47" s="84">
        <v>245</v>
      </c>
      <c r="W47" s="85">
        <v>10</v>
      </c>
      <c r="X47" s="94">
        <f t="shared" si="10"/>
        <v>8467</v>
      </c>
      <c r="Y47" s="85" t="str">
        <f t="shared" si="4"/>
        <v/>
      </c>
      <c r="Z47" s="94">
        <f t="shared" si="11"/>
        <v>237076</v>
      </c>
      <c r="AA47" s="85" t="str">
        <f t="shared" si="12"/>
        <v/>
      </c>
      <c r="AB47" s="94" t="str">
        <f t="shared" si="13"/>
        <v/>
      </c>
      <c r="AC47" s="95" t="str">
        <f t="shared" si="14"/>
        <v/>
      </c>
      <c r="AD47" s="178" t="str">
        <f t="shared" si="15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389</v>
      </c>
      <c r="D48" s="135">
        <v>2650</v>
      </c>
      <c r="E48" s="133" t="s">
        <v>376</v>
      </c>
      <c r="F48" s="82" t="s">
        <v>24</v>
      </c>
      <c r="G48" s="82" t="s">
        <v>49</v>
      </c>
      <c r="H48" s="84">
        <v>42</v>
      </c>
      <c r="I48" s="84">
        <v>1</v>
      </c>
      <c r="J48" s="84">
        <v>1</v>
      </c>
      <c r="K48" s="136">
        <f t="shared" si="0"/>
        <v>1</v>
      </c>
      <c r="L48" s="133" t="s">
        <v>3511</v>
      </c>
      <c r="M48" s="162"/>
      <c r="N48" s="162"/>
      <c r="O48" s="163"/>
      <c r="P48" s="164"/>
      <c r="Q48" s="165"/>
      <c r="R48" s="137">
        <f t="shared" si="1"/>
        <v>1</v>
      </c>
      <c r="S48" s="170"/>
      <c r="T48" s="176" t="str">
        <f t="shared" si="2"/>
        <v/>
      </c>
      <c r="U48" s="94">
        <v>2</v>
      </c>
      <c r="V48" s="84">
        <v>245</v>
      </c>
      <c r="W48" s="85">
        <v>10</v>
      </c>
      <c r="X48" s="94">
        <f t="shared" si="10"/>
        <v>205</v>
      </c>
      <c r="Y48" s="85" t="str">
        <f t="shared" si="4"/>
        <v/>
      </c>
      <c r="Z48" s="94">
        <f t="shared" si="11"/>
        <v>5740</v>
      </c>
      <c r="AA48" s="85" t="str">
        <f t="shared" si="12"/>
        <v/>
      </c>
      <c r="AB48" s="94" t="str">
        <f t="shared" si="13"/>
        <v/>
      </c>
      <c r="AC48" s="95" t="str">
        <f t="shared" si="14"/>
        <v/>
      </c>
      <c r="AD48" s="178" t="str">
        <f t="shared" si="15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392</v>
      </c>
      <c r="D49" s="135">
        <v>2500</v>
      </c>
      <c r="E49" s="133" t="s">
        <v>365</v>
      </c>
      <c r="F49" s="82" t="s">
        <v>24</v>
      </c>
      <c r="G49" s="82" t="s">
        <v>25</v>
      </c>
      <c r="H49" s="84">
        <v>42</v>
      </c>
      <c r="I49" s="84">
        <v>1</v>
      </c>
      <c r="J49" s="84">
        <v>1</v>
      </c>
      <c r="K49" s="136">
        <f t="shared" si="0"/>
        <v>1</v>
      </c>
      <c r="L49" s="133" t="s">
        <v>3511</v>
      </c>
      <c r="M49" s="162"/>
      <c r="N49" s="162"/>
      <c r="O49" s="163"/>
      <c r="P49" s="164"/>
      <c r="Q49" s="165"/>
      <c r="R49" s="137">
        <f t="shared" si="1"/>
        <v>1</v>
      </c>
      <c r="S49" s="170"/>
      <c r="T49" s="176" t="str">
        <f t="shared" si="2"/>
        <v/>
      </c>
      <c r="U49" s="94">
        <v>2</v>
      </c>
      <c r="V49" s="84">
        <v>245</v>
      </c>
      <c r="W49" s="85">
        <v>10</v>
      </c>
      <c r="X49" s="94">
        <f t="shared" si="10"/>
        <v>205</v>
      </c>
      <c r="Y49" s="85" t="str">
        <f t="shared" si="4"/>
        <v/>
      </c>
      <c r="Z49" s="94">
        <f t="shared" si="11"/>
        <v>5740</v>
      </c>
      <c r="AA49" s="85" t="str">
        <f t="shared" si="12"/>
        <v/>
      </c>
      <c r="AB49" s="94" t="str">
        <f t="shared" si="13"/>
        <v/>
      </c>
      <c r="AC49" s="95" t="str">
        <f t="shared" si="14"/>
        <v/>
      </c>
      <c r="AD49" s="178" t="str">
        <f t="shared" si="15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392</v>
      </c>
      <c r="D50" s="135">
        <v>2500</v>
      </c>
      <c r="E50" s="133" t="s">
        <v>369</v>
      </c>
      <c r="F50" s="82" t="s">
        <v>414</v>
      </c>
      <c r="G50" s="82" t="s">
        <v>69</v>
      </c>
      <c r="H50" s="84">
        <v>18</v>
      </c>
      <c r="I50" s="84">
        <v>1</v>
      </c>
      <c r="J50" s="84">
        <v>1</v>
      </c>
      <c r="K50" s="136">
        <f t="shared" si="0"/>
        <v>1</v>
      </c>
      <c r="L50" s="133" t="s">
        <v>3511</v>
      </c>
      <c r="M50" s="162"/>
      <c r="N50" s="162"/>
      <c r="O50" s="163"/>
      <c r="P50" s="164"/>
      <c r="Q50" s="165"/>
      <c r="R50" s="137">
        <f t="shared" si="1"/>
        <v>1</v>
      </c>
      <c r="S50" s="170"/>
      <c r="T50" s="176" t="str">
        <f t="shared" si="2"/>
        <v/>
      </c>
      <c r="U50" s="94">
        <v>2</v>
      </c>
      <c r="V50" s="84">
        <v>245</v>
      </c>
      <c r="W50" s="85">
        <v>10</v>
      </c>
      <c r="X50" s="94">
        <f t="shared" si="10"/>
        <v>88</v>
      </c>
      <c r="Y50" s="85" t="str">
        <f t="shared" si="4"/>
        <v/>
      </c>
      <c r="Z50" s="94">
        <f t="shared" si="11"/>
        <v>2464</v>
      </c>
      <c r="AA50" s="85" t="str">
        <f t="shared" si="12"/>
        <v/>
      </c>
      <c r="AB50" s="94" t="str">
        <f t="shared" si="13"/>
        <v/>
      </c>
      <c r="AC50" s="95" t="str">
        <f t="shared" si="14"/>
        <v/>
      </c>
      <c r="AD50" s="178" t="str">
        <f t="shared" si="15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392</v>
      </c>
      <c r="D51" s="135">
        <v>2500</v>
      </c>
      <c r="E51" s="133" t="s">
        <v>370</v>
      </c>
      <c r="F51" s="82" t="s">
        <v>372</v>
      </c>
      <c r="G51" s="82" t="s">
        <v>69</v>
      </c>
      <c r="H51" s="84">
        <v>13</v>
      </c>
      <c r="I51" s="84">
        <v>1</v>
      </c>
      <c r="J51" s="84">
        <v>1</v>
      </c>
      <c r="K51" s="136">
        <f t="shared" si="0"/>
        <v>1</v>
      </c>
      <c r="L51" s="133" t="s">
        <v>3511</v>
      </c>
      <c r="M51" s="162"/>
      <c r="N51" s="162"/>
      <c r="O51" s="163"/>
      <c r="P51" s="164"/>
      <c r="Q51" s="165"/>
      <c r="R51" s="137">
        <f t="shared" si="1"/>
        <v>1</v>
      </c>
      <c r="S51" s="170"/>
      <c r="T51" s="176" t="str">
        <f t="shared" si="2"/>
        <v/>
      </c>
      <c r="U51" s="94">
        <v>2</v>
      </c>
      <c r="V51" s="84">
        <v>245</v>
      </c>
      <c r="W51" s="85">
        <v>10</v>
      </c>
      <c r="X51" s="94">
        <f t="shared" si="10"/>
        <v>63</v>
      </c>
      <c r="Y51" s="85" t="str">
        <f t="shared" si="4"/>
        <v/>
      </c>
      <c r="Z51" s="94">
        <f t="shared" si="11"/>
        <v>1764</v>
      </c>
      <c r="AA51" s="85" t="str">
        <f t="shared" si="12"/>
        <v/>
      </c>
      <c r="AB51" s="94" t="str">
        <f t="shared" si="13"/>
        <v/>
      </c>
      <c r="AC51" s="95" t="str">
        <f t="shared" si="14"/>
        <v/>
      </c>
      <c r="AD51" s="178" t="str">
        <f t="shared" si="15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392</v>
      </c>
      <c r="D52" s="135">
        <v>2500</v>
      </c>
      <c r="E52" s="133" t="s">
        <v>384</v>
      </c>
      <c r="F52" s="82" t="s">
        <v>113</v>
      </c>
      <c r="G52" s="82" t="s">
        <v>385</v>
      </c>
      <c r="H52" s="84">
        <v>22</v>
      </c>
      <c r="I52" s="84">
        <v>1</v>
      </c>
      <c r="J52" s="84">
        <v>1</v>
      </c>
      <c r="K52" s="136">
        <f t="shared" si="0"/>
        <v>1</v>
      </c>
      <c r="L52" s="133" t="s">
        <v>3511</v>
      </c>
      <c r="M52" s="162"/>
      <c r="N52" s="162"/>
      <c r="O52" s="163"/>
      <c r="P52" s="164"/>
      <c r="Q52" s="165"/>
      <c r="R52" s="137">
        <f t="shared" si="1"/>
        <v>1</v>
      </c>
      <c r="S52" s="170"/>
      <c r="T52" s="176" t="str">
        <f t="shared" si="2"/>
        <v/>
      </c>
      <c r="U52" s="94">
        <v>2</v>
      </c>
      <c r="V52" s="84">
        <v>245</v>
      </c>
      <c r="W52" s="85">
        <v>10</v>
      </c>
      <c r="X52" s="94">
        <f t="shared" si="10"/>
        <v>107</v>
      </c>
      <c r="Y52" s="85" t="str">
        <f t="shared" si="4"/>
        <v/>
      </c>
      <c r="Z52" s="94">
        <f t="shared" si="11"/>
        <v>2996</v>
      </c>
      <c r="AA52" s="85" t="str">
        <f t="shared" si="12"/>
        <v/>
      </c>
      <c r="AB52" s="94" t="str">
        <f t="shared" si="13"/>
        <v/>
      </c>
      <c r="AC52" s="95" t="str">
        <f t="shared" si="14"/>
        <v/>
      </c>
      <c r="AD52" s="178" t="str">
        <f t="shared" si="15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394</v>
      </c>
      <c r="D53" s="135">
        <v>2500</v>
      </c>
      <c r="E53" s="133" t="s">
        <v>365</v>
      </c>
      <c r="F53" s="82" t="s">
        <v>24</v>
      </c>
      <c r="G53" s="82" t="s">
        <v>25</v>
      </c>
      <c r="H53" s="84">
        <v>42</v>
      </c>
      <c r="I53" s="84">
        <v>1</v>
      </c>
      <c r="J53" s="84">
        <v>1</v>
      </c>
      <c r="K53" s="136">
        <f t="shared" si="0"/>
        <v>1</v>
      </c>
      <c r="L53" s="133" t="s">
        <v>3511</v>
      </c>
      <c r="M53" s="162"/>
      <c r="N53" s="162"/>
      <c r="O53" s="163"/>
      <c r="P53" s="164"/>
      <c r="Q53" s="165"/>
      <c r="R53" s="137">
        <f t="shared" si="1"/>
        <v>1</v>
      </c>
      <c r="S53" s="170"/>
      <c r="T53" s="176" t="str">
        <f t="shared" si="2"/>
        <v/>
      </c>
      <c r="U53" s="94">
        <v>2</v>
      </c>
      <c r="V53" s="84">
        <v>245</v>
      </c>
      <c r="W53" s="85">
        <v>10</v>
      </c>
      <c r="X53" s="94">
        <f t="shared" si="10"/>
        <v>205</v>
      </c>
      <c r="Y53" s="85" t="str">
        <f t="shared" si="4"/>
        <v/>
      </c>
      <c r="Z53" s="94">
        <f t="shared" si="11"/>
        <v>5740</v>
      </c>
      <c r="AA53" s="85" t="str">
        <f t="shared" si="12"/>
        <v/>
      </c>
      <c r="AB53" s="94" t="str">
        <f t="shared" si="13"/>
        <v/>
      </c>
      <c r="AC53" s="95" t="str">
        <f t="shared" si="14"/>
        <v/>
      </c>
      <c r="AD53" s="178" t="str">
        <f t="shared" si="15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394</v>
      </c>
      <c r="D54" s="135">
        <v>2500</v>
      </c>
      <c r="E54" s="133" t="s">
        <v>368</v>
      </c>
      <c r="F54" s="82" t="s">
        <v>414</v>
      </c>
      <c r="G54" s="82" t="s">
        <v>69</v>
      </c>
      <c r="H54" s="84">
        <v>18</v>
      </c>
      <c r="I54" s="84">
        <v>1</v>
      </c>
      <c r="J54" s="84">
        <v>1</v>
      </c>
      <c r="K54" s="136">
        <f t="shared" si="0"/>
        <v>1</v>
      </c>
      <c r="L54" s="133" t="s">
        <v>3511</v>
      </c>
      <c r="M54" s="162"/>
      <c r="N54" s="162"/>
      <c r="O54" s="163"/>
      <c r="P54" s="164"/>
      <c r="Q54" s="165"/>
      <c r="R54" s="137">
        <f t="shared" si="1"/>
        <v>1</v>
      </c>
      <c r="S54" s="170"/>
      <c r="T54" s="176" t="str">
        <f t="shared" si="2"/>
        <v/>
      </c>
      <c r="U54" s="94">
        <v>2</v>
      </c>
      <c r="V54" s="84">
        <v>245</v>
      </c>
      <c r="W54" s="85">
        <v>10</v>
      </c>
      <c r="X54" s="94">
        <f t="shared" si="10"/>
        <v>88</v>
      </c>
      <c r="Y54" s="85" t="str">
        <f t="shared" si="4"/>
        <v/>
      </c>
      <c r="Z54" s="94">
        <f t="shared" si="11"/>
        <v>2464</v>
      </c>
      <c r="AA54" s="85" t="str">
        <f t="shared" si="12"/>
        <v/>
      </c>
      <c r="AB54" s="94" t="str">
        <f t="shared" si="13"/>
        <v/>
      </c>
      <c r="AC54" s="95" t="str">
        <f t="shared" si="14"/>
        <v/>
      </c>
      <c r="AD54" s="178" t="str">
        <f t="shared" si="15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394</v>
      </c>
      <c r="D55" s="135">
        <v>2500</v>
      </c>
      <c r="E55" s="133" t="s">
        <v>370</v>
      </c>
      <c r="F55" s="82" t="s">
        <v>372</v>
      </c>
      <c r="G55" s="82" t="s">
        <v>69</v>
      </c>
      <c r="H55" s="84">
        <v>13</v>
      </c>
      <c r="I55" s="84">
        <v>2</v>
      </c>
      <c r="J55" s="84">
        <v>1</v>
      </c>
      <c r="K55" s="136">
        <f t="shared" si="0"/>
        <v>2</v>
      </c>
      <c r="L55" s="133" t="s">
        <v>3511</v>
      </c>
      <c r="M55" s="162"/>
      <c r="N55" s="162"/>
      <c r="O55" s="163"/>
      <c r="P55" s="164"/>
      <c r="Q55" s="165"/>
      <c r="R55" s="137">
        <f t="shared" si="1"/>
        <v>2</v>
      </c>
      <c r="S55" s="170"/>
      <c r="T55" s="176" t="str">
        <f t="shared" si="2"/>
        <v/>
      </c>
      <c r="U55" s="94">
        <v>2</v>
      </c>
      <c r="V55" s="84">
        <v>245</v>
      </c>
      <c r="W55" s="85">
        <v>10</v>
      </c>
      <c r="X55" s="94">
        <f t="shared" si="10"/>
        <v>127</v>
      </c>
      <c r="Y55" s="85" t="str">
        <f t="shared" si="4"/>
        <v/>
      </c>
      <c r="Z55" s="94">
        <f t="shared" si="11"/>
        <v>3556</v>
      </c>
      <c r="AA55" s="85" t="str">
        <f t="shared" si="12"/>
        <v/>
      </c>
      <c r="AB55" s="94" t="str">
        <f t="shared" si="13"/>
        <v/>
      </c>
      <c r="AC55" s="95" t="str">
        <f t="shared" si="14"/>
        <v/>
      </c>
      <c r="AD55" s="178" t="str">
        <f t="shared" si="15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394</v>
      </c>
      <c r="D56" s="135">
        <v>2500</v>
      </c>
      <c r="E56" s="133" t="s">
        <v>384</v>
      </c>
      <c r="F56" s="82" t="s">
        <v>113</v>
      </c>
      <c r="G56" s="82" t="s">
        <v>385</v>
      </c>
      <c r="H56" s="84">
        <v>22</v>
      </c>
      <c r="I56" s="84">
        <v>1</v>
      </c>
      <c r="J56" s="84">
        <v>1</v>
      </c>
      <c r="K56" s="136">
        <f t="shared" si="0"/>
        <v>1</v>
      </c>
      <c r="L56" s="133" t="s">
        <v>3511</v>
      </c>
      <c r="M56" s="162"/>
      <c r="N56" s="162"/>
      <c r="O56" s="163"/>
      <c r="P56" s="164"/>
      <c r="Q56" s="165"/>
      <c r="R56" s="137">
        <f t="shared" si="1"/>
        <v>1</v>
      </c>
      <c r="S56" s="170"/>
      <c r="T56" s="176" t="str">
        <f t="shared" si="2"/>
        <v/>
      </c>
      <c r="U56" s="94">
        <v>2</v>
      </c>
      <c r="V56" s="84">
        <v>245</v>
      </c>
      <c r="W56" s="85">
        <v>10</v>
      </c>
      <c r="X56" s="94">
        <f t="shared" si="10"/>
        <v>107</v>
      </c>
      <c r="Y56" s="85" t="str">
        <f t="shared" si="4"/>
        <v/>
      </c>
      <c r="Z56" s="94">
        <f t="shared" si="11"/>
        <v>2996</v>
      </c>
      <c r="AA56" s="85" t="str">
        <f t="shared" si="12"/>
        <v/>
      </c>
      <c r="AB56" s="94" t="str">
        <f t="shared" si="13"/>
        <v/>
      </c>
      <c r="AC56" s="95" t="str">
        <f t="shared" si="14"/>
        <v/>
      </c>
      <c r="AD56" s="178" t="str">
        <f t="shared" si="15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397</v>
      </c>
      <c r="D57" s="135">
        <v>2500</v>
      </c>
      <c r="E57" s="133" t="s">
        <v>354</v>
      </c>
      <c r="F57" s="82" t="s">
        <v>356</v>
      </c>
      <c r="G57" s="82" t="s">
        <v>69</v>
      </c>
      <c r="H57" s="84">
        <v>27</v>
      </c>
      <c r="I57" s="84">
        <v>1</v>
      </c>
      <c r="J57" s="84">
        <v>1</v>
      </c>
      <c r="K57" s="136">
        <f t="shared" si="0"/>
        <v>1</v>
      </c>
      <c r="L57" s="133" t="s">
        <v>3511</v>
      </c>
      <c r="M57" s="162"/>
      <c r="N57" s="162"/>
      <c r="O57" s="163"/>
      <c r="P57" s="164"/>
      <c r="Q57" s="165"/>
      <c r="R57" s="137">
        <f t="shared" si="1"/>
        <v>1</v>
      </c>
      <c r="S57" s="170"/>
      <c r="T57" s="176" t="str">
        <f t="shared" si="2"/>
        <v/>
      </c>
      <c r="U57" s="94">
        <v>2</v>
      </c>
      <c r="V57" s="84">
        <v>245</v>
      </c>
      <c r="W57" s="85">
        <v>10</v>
      </c>
      <c r="X57" s="94">
        <f t="shared" si="10"/>
        <v>132</v>
      </c>
      <c r="Y57" s="85" t="str">
        <f t="shared" si="4"/>
        <v/>
      </c>
      <c r="Z57" s="94">
        <f t="shared" si="11"/>
        <v>3696</v>
      </c>
      <c r="AA57" s="85" t="str">
        <f t="shared" si="12"/>
        <v/>
      </c>
      <c r="AB57" s="94" t="str">
        <f t="shared" si="13"/>
        <v/>
      </c>
      <c r="AC57" s="95" t="str">
        <f t="shared" si="14"/>
        <v/>
      </c>
      <c r="AD57" s="178" t="str">
        <f t="shared" si="15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419</v>
      </c>
      <c r="D58" s="135">
        <v>2650</v>
      </c>
      <c r="E58" s="133" t="s">
        <v>380</v>
      </c>
      <c r="F58" s="82" t="s">
        <v>36</v>
      </c>
      <c r="G58" s="82" t="s">
        <v>142</v>
      </c>
      <c r="H58" s="84">
        <v>42</v>
      </c>
      <c r="I58" s="84">
        <v>2</v>
      </c>
      <c r="J58" s="84">
        <v>2</v>
      </c>
      <c r="K58" s="136">
        <f t="shared" si="0"/>
        <v>4</v>
      </c>
      <c r="L58" s="133" t="s">
        <v>3511</v>
      </c>
      <c r="M58" s="162"/>
      <c r="N58" s="162"/>
      <c r="O58" s="163"/>
      <c r="P58" s="164"/>
      <c r="Q58" s="165"/>
      <c r="R58" s="137">
        <f t="shared" si="1"/>
        <v>2</v>
      </c>
      <c r="S58" s="170"/>
      <c r="T58" s="176" t="str">
        <f t="shared" si="2"/>
        <v/>
      </c>
      <c r="U58" s="94">
        <v>8</v>
      </c>
      <c r="V58" s="84">
        <v>245</v>
      </c>
      <c r="W58" s="85">
        <v>10</v>
      </c>
      <c r="X58" s="94">
        <f t="shared" si="10"/>
        <v>3292</v>
      </c>
      <c r="Y58" s="85" t="str">
        <f t="shared" si="4"/>
        <v/>
      </c>
      <c r="Z58" s="94">
        <f t="shared" si="11"/>
        <v>92176</v>
      </c>
      <c r="AA58" s="85" t="str">
        <f t="shared" si="12"/>
        <v/>
      </c>
      <c r="AB58" s="94" t="str">
        <f t="shared" si="13"/>
        <v/>
      </c>
      <c r="AC58" s="95" t="str">
        <f t="shared" si="14"/>
        <v/>
      </c>
      <c r="AD58" s="178" t="str">
        <f t="shared" si="15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420</v>
      </c>
      <c r="D59" s="135">
        <v>2650</v>
      </c>
      <c r="E59" s="133" t="s">
        <v>354</v>
      </c>
      <c r="F59" s="82" t="s">
        <v>356</v>
      </c>
      <c r="G59" s="82" t="s">
        <v>69</v>
      </c>
      <c r="H59" s="84">
        <v>27</v>
      </c>
      <c r="I59" s="84">
        <v>4</v>
      </c>
      <c r="J59" s="84">
        <v>1</v>
      </c>
      <c r="K59" s="136">
        <f t="shared" si="0"/>
        <v>4</v>
      </c>
      <c r="L59" s="133" t="s">
        <v>3511</v>
      </c>
      <c r="M59" s="162"/>
      <c r="N59" s="162"/>
      <c r="O59" s="163"/>
      <c r="P59" s="164"/>
      <c r="Q59" s="165"/>
      <c r="R59" s="137">
        <f t="shared" si="1"/>
        <v>4</v>
      </c>
      <c r="S59" s="170"/>
      <c r="T59" s="176" t="str">
        <f t="shared" si="2"/>
        <v/>
      </c>
      <c r="U59" s="94">
        <v>8</v>
      </c>
      <c r="V59" s="84">
        <v>245</v>
      </c>
      <c r="W59" s="85">
        <v>10</v>
      </c>
      <c r="X59" s="94">
        <f t="shared" si="10"/>
        <v>2116</v>
      </c>
      <c r="Y59" s="85" t="str">
        <f t="shared" si="4"/>
        <v/>
      </c>
      <c r="Z59" s="94">
        <f t="shared" si="11"/>
        <v>59248</v>
      </c>
      <c r="AA59" s="85" t="str">
        <f t="shared" si="12"/>
        <v/>
      </c>
      <c r="AB59" s="94" t="str">
        <f t="shared" si="13"/>
        <v/>
      </c>
      <c r="AC59" s="95" t="str">
        <f t="shared" si="14"/>
        <v/>
      </c>
      <c r="AD59" s="178" t="str">
        <f t="shared" si="15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421</v>
      </c>
      <c r="D60" s="135">
        <v>2500</v>
      </c>
      <c r="E60" s="133" t="s">
        <v>423</v>
      </c>
      <c r="F60" s="82" t="s">
        <v>424</v>
      </c>
      <c r="G60" s="82" t="s">
        <v>106</v>
      </c>
      <c r="H60" s="84">
        <v>72</v>
      </c>
      <c r="I60" s="84">
        <v>1</v>
      </c>
      <c r="J60" s="84">
        <v>1</v>
      </c>
      <c r="K60" s="136">
        <f t="shared" si="0"/>
        <v>1</v>
      </c>
      <c r="L60" s="133" t="s">
        <v>3511</v>
      </c>
      <c r="M60" s="162"/>
      <c r="N60" s="162"/>
      <c r="O60" s="163"/>
      <c r="P60" s="164"/>
      <c r="Q60" s="165"/>
      <c r="R60" s="137">
        <f t="shared" si="1"/>
        <v>1</v>
      </c>
      <c r="S60" s="170"/>
      <c r="T60" s="176" t="str">
        <f t="shared" si="2"/>
        <v/>
      </c>
      <c r="U60" s="94">
        <v>8</v>
      </c>
      <c r="V60" s="84">
        <v>245</v>
      </c>
      <c r="W60" s="85">
        <v>10</v>
      </c>
      <c r="X60" s="94">
        <f t="shared" si="10"/>
        <v>1411</v>
      </c>
      <c r="Y60" s="85" t="str">
        <f t="shared" si="4"/>
        <v/>
      </c>
      <c r="Z60" s="94">
        <f t="shared" si="11"/>
        <v>39508</v>
      </c>
      <c r="AA60" s="85" t="str">
        <f t="shared" si="12"/>
        <v/>
      </c>
      <c r="AB60" s="94" t="str">
        <f t="shared" si="13"/>
        <v/>
      </c>
      <c r="AC60" s="95" t="str">
        <f t="shared" si="14"/>
        <v/>
      </c>
      <c r="AD60" s="178" t="str">
        <f t="shared" si="15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383</v>
      </c>
      <c r="D61" s="135">
        <v>2650</v>
      </c>
      <c r="E61" s="133" t="s">
        <v>425</v>
      </c>
      <c r="F61" s="82" t="s">
        <v>173</v>
      </c>
      <c r="G61" s="82" t="s">
        <v>426</v>
      </c>
      <c r="H61" s="84">
        <v>22</v>
      </c>
      <c r="I61" s="84">
        <v>1</v>
      </c>
      <c r="J61" s="84">
        <v>2</v>
      </c>
      <c r="K61" s="136">
        <f t="shared" si="0"/>
        <v>2</v>
      </c>
      <c r="L61" s="133" t="s">
        <v>3511</v>
      </c>
      <c r="M61" s="162"/>
      <c r="N61" s="162"/>
      <c r="O61" s="163"/>
      <c r="P61" s="164"/>
      <c r="Q61" s="165"/>
      <c r="R61" s="137">
        <f t="shared" si="1"/>
        <v>1</v>
      </c>
      <c r="S61" s="170"/>
      <c r="T61" s="176" t="str">
        <f t="shared" si="2"/>
        <v/>
      </c>
      <c r="U61" s="94">
        <v>2</v>
      </c>
      <c r="V61" s="84">
        <v>245</v>
      </c>
      <c r="W61" s="85">
        <v>10</v>
      </c>
      <c r="X61" s="94">
        <f t="shared" si="10"/>
        <v>215</v>
      </c>
      <c r="Y61" s="85" t="str">
        <f t="shared" si="4"/>
        <v/>
      </c>
      <c r="Z61" s="94">
        <f t="shared" si="11"/>
        <v>6020</v>
      </c>
      <c r="AA61" s="85" t="str">
        <f t="shared" si="12"/>
        <v/>
      </c>
      <c r="AB61" s="94" t="str">
        <f t="shared" si="13"/>
        <v/>
      </c>
      <c r="AC61" s="95" t="str">
        <f t="shared" si="14"/>
        <v/>
      </c>
      <c r="AD61" s="178" t="str">
        <f t="shared" si="15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383</v>
      </c>
      <c r="D62" s="135">
        <v>2650</v>
      </c>
      <c r="E62" s="133" t="s">
        <v>384</v>
      </c>
      <c r="F62" s="82" t="s">
        <v>113</v>
      </c>
      <c r="G62" s="82" t="s">
        <v>385</v>
      </c>
      <c r="H62" s="84">
        <v>22</v>
      </c>
      <c r="I62" s="84">
        <v>1</v>
      </c>
      <c r="J62" s="84">
        <v>1</v>
      </c>
      <c r="K62" s="136">
        <f t="shared" si="0"/>
        <v>1</v>
      </c>
      <c r="L62" s="133" t="s">
        <v>3511</v>
      </c>
      <c r="M62" s="162"/>
      <c r="N62" s="162"/>
      <c r="O62" s="163"/>
      <c r="P62" s="164"/>
      <c r="Q62" s="165"/>
      <c r="R62" s="137">
        <f t="shared" si="1"/>
        <v>1</v>
      </c>
      <c r="S62" s="170"/>
      <c r="T62" s="176" t="str">
        <f t="shared" si="2"/>
        <v/>
      </c>
      <c r="U62" s="94">
        <v>2</v>
      </c>
      <c r="V62" s="84">
        <v>245</v>
      </c>
      <c r="W62" s="85">
        <v>10</v>
      </c>
      <c r="X62" s="94">
        <f t="shared" si="10"/>
        <v>107</v>
      </c>
      <c r="Y62" s="85" t="str">
        <f t="shared" si="4"/>
        <v/>
      </c>
      <c r="Z62" s="94">
        <f t="shared" si="11"/>
        <v>2996</v>
      </c>
      <c r="AA62" s="85" t="str">
        <f t="shared" si="12"/>
        <v/>
      </c>
      <c r="AB62" s="94" t="str">
        <f t="shared" si="13"/>
        <v/>
      </c>
      <c r="AC62" s="95" t="str">
        <f t="shared" si="14"/>
        <v/>
      </c>
      <c r="AD62" s="178" t="str">
        <f t="shared" si="15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391</v>
      </c>
      <c r="D63" s="135">
        <v>2650</v>
      </c>
      <c r="E63" s="133" t="s">
        <v>376</v>
      </c>
      <c r="F63" s="82" t="s">
        <v>24</v>
      </c>
      <c r="G63" s="82" t="s">
        <v>49</v>
      </c>
      <c r="H63" s="84">
        <v>42</v>
      </c>
      <c r="I63" s="84">
        <v>2</v>
      </c>
      <c r="J63" s="84">
        <v>1</v>
      </c>
      <c r="K63" s="136">
        <f t="shared" si="0"/>
        <v>2</v>
      </c>
      <c r="L63" s="133" t="s">
        <v>3511</v>
      </c>
      <c r="M63" s="162"/>
      <c r="N63" s="162"/>
      <c r="O63" s="163"/>
      <c r="P63" s="164"/>
      <c r="Q63" s="165"/>
      <c r="R63" s="137">
        <f t="shared" si="1"/>
        <v>2</v>
      </c>
      <c r="S63" s="170"/>
      <c r="T63" s="176" t="str">
        <f t="shared" si="2"/>
        <v/>
      </c>
      <c r="U63" s="94">
        <v>2</v>
      </c>
      <c r="V63" s="84">
        <v>245</v>
      </c>
      <c r="W63" s="85">
        <v>10</v>
      </c>
      <c r="X63" s="94">
        <f t="shared" si="10"/>
        <v>411</v>
      </c>
      <c r="Y63" s="85" t="str">
        <f t="shared" si="4"/>
        <v/>
      </c>
      <c r="Z63" s="94">
        <f t="shared" si="11"/>
        <v>11508</v>
      </c>
      <c r="AA63" s="85" t="str">
        <f t="shared" si="12"/>
        <v/>
      </c>
      <c r="AB63" s="94" t="str">
        <f t="shared" si="13"/>
        <v/>
      </c>
      <c r="AC63" s="95" t="str">
        <f t="shared" si="14"/>
        <v/>
      </c>
      <c r="AD63" s="178" t="str">
        <f t="shared" si="15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427</v>
      </c>
      <c r="D64" s="135">
        <v>2650</v>
      </c>
      <c r="E64" s="133" t="s">
        <v>387</v>
      </c>
      <c r="F64" s="82" t="s">
        <v>36</v>
      </c>
      <c r="G64" s="82" t="s">
        <v>79</v>
      </c>
      <c r="H64" s="84">
        <v>42</v>
      </c>
      <c r="I64" s="84">
        <v>18</v>
      </c>
      <c r="J64" s="84">
        <v>2</v>
      </c>
      <c r="K64" s="136">
        <f t="shared" si="0"/>
        <v>36</v>
      </c>
      <c r="L64" s="133" t="s">
        <v>3511</v>
      </c>
      <c r="M64" s="162"/>
      <c r="N64" s="162"/>
      <c r="O64" s="163"/>
      <c r="P64" s="164"/>
      <c r="Q64" s="165"/>
      <c r="R64" s="137">
        <f t="shared" si="1"/>
        <v>18</v>
      </c>
      <c r="S64" s="170"/>
      <c r="T64" s="176" t="str">
        <f t="shared" si="2"/>
        <v/>
      </c>
      <c r="U64" s="94">
        <v>8</v>
      </c>
      <c r="V64" s="84">
        <v>245</v>
      </c>
      <c r="W64" s="85">
        <v>10</v>
      </c>
      <c r="X64" s="94">
        <f t="shared" si="10"/>
        <v>29635</v>
      </c>
      <c r="Y64" s="85" t="str">
        <f t="shared" si="4"/>
        <v/>
      </c>
      <c r="Z64" s="94">
        <f t="shared" si="11"/>
        <v>829780</v>
      </c>
      <c r="AA64" s="85" t="str">
        <f t="shared" si="12"/>
        <v/>
      </c>
      <c r="AB64" s="94" t="str">
        <f t="shared" si="13"/>
        <v/>
      </c>
      <c r="AC64" s="95" t="str">
        <f t="shared" si="14"/>
        <v/>
      </c>
      <c r="AD64" s="178" t="str">
        <f t="shared" si="15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428</v>
      </c>
      <c r="D65" s="135">
        <v>2650</v>
      </c>
      <c r="E65" s="133" t="s">
        <v>430</v>
      </c>
      <c r="F65" s="82" t="s">
        <v>429</v>
      </c>
      <c r="G65" s="82" t="s">
        <v>75</v>
      </c>
      <c r="H65" s="84">
        <v>60</v>
      </c>
      <c r="I65" s="84">
        <v>1</v>
      </c>
      <c r="J65" s="84">
        <v>1</v>
      </c>
      <c r="K65" s="136">
        <f t="shared" si="0"/>
        <v>1</v>
      </c>
      <c r="L65" s="133" t="s">
        <v>3511</v>
      </c>
      <c r="M65" s="162"/>
      <c r="N65" s="162"/>
      <c r="O65" s="163"/>
      <c r="P65" s="164"/>
      <c r="Q65" s="165"/>
      <c r="R65" s="137">
        <f t="shared" si="1"/>
        <v>1</v>
      </c>
      <c r="S65" s="170"/>
      <c r="T65" s="176" t="str">
        <f t="shared" si="2"/>
        <v/>
      </c>
      <c r="U65" s="94">
        <v>2</v>
      </c>
      <c r="V65" s="84">
        <v>245</v>
      </c>
      <c r="W65" s="85">
        <v>10</v>
      </c>
      <c r="X65" s="94">
        <f t="shared" si="10"/>
        <v>294</v>
      </c>
      <c r="Y65" s="85" t="str">
        <f t="shared" si="4"/>
        <v/>
      </c>
      <c r="Z65" s="94">
        <f t="shared" si="11"/>
        <v>8232</v>
      </c>
      <c r="AA65" s="85" t="str">
        <f t="shared" si="12"/>
        <v/>
      </c>
      <c r="AB65" s="94" t="str">
        <f t="shared" si="13"/>
        <v/>
      </c>
      <c r="AC65" s="95" t="str">
        <f t="shared" si="14"/>
        <v/>
      </c>
      <c r="AD65" s="178" t="str">
        <f t="shared" si="15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431</v>
      </c>
      <c r="D66" s="135">
        <v>2650</v>
      </c>
      <c r="E66" s="133" t="s">
        <v>433</v>
      </c>
      <c r="F66" s="82" t="s">
        <v>173</v>
      </c>
      <c r="G66" s="82" t="s">
        <v>174</v>
      </c>
      <c r="H66" s="84">
        <v>22</v>
      </c>
      <c r="I66" s="84">
        <v>2</v>
      </c>
      <c r="J66" s="84">
        <v>2</v>
      </c>
      <c r="K66" s="136">
        <f t="shared" si="0"/>
        <v>4</v>
      </c>
      <c r="L66" s="133" t="s">
        <v>3511</v>
      </c>
      <c r="M66" s="162"/>
      <c r="N66" s="162"/>
      <c r="O66" s="163"/>
      <c r="P66" s="164"/>
      <c r="Q66" s="165"/>
      <c r="R66" s="137">
        <f t="shared" si="1"/>
        <v>2</v>
      </c>
      <c r="S66" s="170"/>
      <c r="T66" s="176" t="str">
        <f t="shared" si="2"/>
        <v/>
      </c>
      <c r="U66" s="94">
        <v>8</v>
      </c>
      <c r="V66" s="84">
        <v>245</v>
      </c>
      <c r="W66" s="85">
        <v>10</v>
      </c>
      <c r="X66" s="94">
        <f t="shared" si="10"/>
        <v>1724</v>
      </c>
      <c r="Y66" s="85" t="str">
        <f t="shared" si="4"/>
        <v/>
      </c>
      <c r="Z66" s="94">
        <f t="shared" si="11"/>
        <v>48272</v>
      </c>
      <c r="AA66" s="85" t="str">
        <f t="shared" si="12"/>
        <v/>
      </c>
      <c r="AB66" s="94" t="str">
        <f t="shared" si="13"/>
        <v/>
      </c>
      <c r="AC66" s="95" t="str">
        <f t="shared" si="14"/>
        <v/>
      </c>
      <c r="AD66" s="178" t="str">
        <f t="shared" si="15"/>
        <v/>
      </c>
    </row>
    <row r="67" spans="1:30" s="110" customFormat="1" ht="24.95" customHeight="1" x14ac:dyDescent="0.15">
      <c r="A67" s="133">
        <v>63</v>
      </c>
      <c r="B67" s="134" t="s">
        <v>438</v>
      </c>
      <c r="C67" s="134" t="s">
        <v>431</v>
      </c>
      <c r="D67" s="135">
        <v>2650</v>
      </c>
      <c r="E67" s="133" t="s">
        <v>435</v>
      </c>
      <c r="F67" s="82" t="s">
        <v>113</v>
      </c>
      <c r="G67" s="82" t="s">
        <v>436</v>
      </c>
      <c r="H67" s="84">
        <v>22</v>
      </c>
      <c r="I67" s="84">
        <v>1</v>
      </c>
      <c r="J67" s="84">
        <v>1</v>
      </c>
      <c r="K67" s="136">
        <f t="shared" si="0"/>
        <v>1</v>
      </c>
      <c r="L67" s="133" t="s">
        <v>3511</v>
      </c>
      <c r="M67" s="162"/>
      <c r="N67" s="162"/>
      <c r="O67" s="163"/>
      <c r="P67" s="164"/>
      <c r="Q67" s="165"/>
      <c r="R67" s="137">
        <f t="shared" si="1"/>
        <v>1</v>
      </c>
      <c r="S67" s="170"/>
      <c r="T67" s="176" t="str">
        <f t="shared" si="2"/>
        <v/>
      </c>
      <c r="U67" s="94">
        <v>24</v>
      </c>
      <c r="V67" s="84">
        <v>365</v>
      </c>
      <c r="W67" s="85">
        <v>10</v>
      </c>
      <c r="X67" s="94">
        <f t="shared" si="10"/>
        <v>1927</v>
      </c>
      <c r="Y67" s="85" t="str">
        <f t="shared" si="4"/>
        <v/>
      </c>
      <c r="Z67" s="94">
        <f t="shared" si="11"/>
        <v>53956</v>
      </c>
      <c r="AA67" s="85" t="str">
        <f t="shared" si="12"/>
        <v/>
      </c>
      <c r="AB67" s="94" t="str">
        <f t="shared" si="13"/>
        <v/>
      </c>
      <c r="AC67" s="95" t="str">
        <f t="shared" si="14"/>
        <v/>
      </c>
      <c r="AD67" s="178" t="str">
        <f t="shared" si="15"/>
        <v/>
      </c>
    </row>
    <row r="68" spans="1:30" s="110" customFormat="1" ht="24.95" customHeight="1" x14ac:dyDescent="0.15">
      <c r="A68" s="133">
        <v>64</v>
      </c>
      <c r="B68" s="134" t="s">
        <v>438</v>
      </c>
      <c r="C68" s="134" t="s">
        <v>431</v>
      </c>
      <c r="D68" s="135">
        <v>2150</v>
      </c>
      <c r="E68" s="133" t="s">
        <v>437</v>
      </c>
      <c r="F68" s="82" t="s">
        <v>113</v>
      </c>
      <c r="G68" s="82" t="s">
        <v>439</v>
      </c>
      <c r="H68" s="84">
        <v>22</v>
      </c>
      <c r="I68" s="84">
        <v>1</v>
      </c>
      <c r="J68" s="84">
        <v>1</v>
      </c>
      <c r="K68" s="136">
        <f t="shared" si="0"/>
        <v>1</v>
      </c>
      <c r="L68" s="133" t="s">
        <v>3511</v>
      </c>
      <c r="M68" s="162"/>
      <c r="N68" s="162"/>
      <c r="O68" s="163"/>
      <c r="P68" s="164"/>
      <c r="Q68" s="165"/>
      <c r="R68" s="137">
        <f t="shared" si="1"/>
        <v>1</v>
      </c>
      <c r="S68" s="170"/>
      <c r="T68" s="176" t="str">
        <f t="shared" si="2"/>
        <v/>
      </c>
      <c r="U68" s="94">
        <v>8</v>
      </c>
      <c r="V68" s="84">
        <v>245</v>
      </c>
      <c r="W68" s="85">
        <v>10</v>
      </c>
      <c r="X68" s="94">
        <f t="shared" si="10"/>
        <v>431</v>
      </c>
      <c r="Y68" s="85" t="str">
        <f t="shared" si="4"/>
        <v/>
      </c>
      <c r="Z68" s="94">
        <f t="shared" si="11"/>
        <v>12068</v>
      </c>
      <c r="AA68" s="85" t="str">
        <f t="shared" si="12"/>
        <v/>
      </c>
      <c r="AB68" s="94" t="str">
        <f t="shared" si="13"/>
        <v/>
      </c>
      <c r="AC68" s="95" t="str">
        <f t="shared" si="14"/>
        <v/>
      </c>
      <c r="AD68" s="178" t="str">
        <f t="shared" si="15"/>
        <v/>
      </c>
    </row>
    <row r="69" spans="1:30" s="110" customFormat="1" ht="24.95" customHeight="1" x14ac:dyDescent="0.15">
      <c r="A69" s="133">
        <v>65</v>
      </c>
      <c r="B69" s="134" t="s">
        <v>438</v>
      </c>
      <c r="C69" s="134" t="s">
        <v>440</v>
      </c>
      <c r="D69" s="135">
        <v>2150</v>
      </c>
      <c r="E69" s="133" t="s">
        <v>377</v>
      </c>
      <c r="F69" s="82" t="s">
        <v>24</v>
      </c>
      <c r="G69" s="82" t="s">
        <v>49</v>
      </c>
      <c r="H69" s="84">
        <v>42</v>
      </c>
      <c r="I69" s="84">
        <v>1</v>
      </c>
      <c r="J69" s="84">
        <v>1</v>
      </c>
      <c r="K69" s="136">
        <f t="shared" si="0"/>
        <v>1</v>
      </c>
      <c r="L69" s="133" t="s">
        <v>3511</v>
      </c>
      <c r="M69" s="162"/>
      <c r="N69" s="162"/>
      <c r="O69" s="163"/>
      <c r="P69" s="164"/>
      <c r="Q69" s="165"/>
      <c r="R69" s="137">
        <f t="shared" si="1"/>
        <v>1</v>
      </c>
      <c r="S69" s="170"/>
      <c r="T69" s="176" t="str">
        <f t="shared" si="2"/>
        <v/>
      </c>
      <c r="U69" s="94">
        <v>2</v>
      </c>
      <c r="V69" s="84">
        <v>245</v>
      </c>
      <c r="W69" s="85">
        <v>10</v>
      </c>
      <c r="X69" s="94">
        <f t="shared" si="10"/>
        <v>205</v>
      </c>
      <c r="Y69" s="85" t="str">
        <f t="shared" si="4"/>
        <v/>
      </c>
      <c r="Z69" s="94">
        <f t="shared" si="11"/>
        <v>5740</v>
      </c>
      <c r="AA69" s="85" t="str">
        <f t="shared" si="12"/>
        <v/>
      </c>
      <c r="AB69" s="94" t="str">
        <f t="shared" si="13"/>
        <v/>
      </c>
      <c r="AC69" s="95" t="str">
        <f t="shared" si="14"/>
        <v/>
      </c>
      <c r="AD69" s="178" t="str">
        <f t="shared" si="15"/>
        <v/>
      </c>
    </row>
    <row r="70" spans="1:30" s="110" customFormat="1" ht="24.95" customHeight="1" x14ac:dyDescent="0.15">
      <c r="A70" s="133">
        <v>66</v>
      </c>
      <c r="B70" s="134" t="s">
        <v>438</v>
      </c>
      <c r="C70" s="134" t="s">
        <v>440</v>
      </c>
      <c r="D70" s="135">
        <v>2150</v>
      </c>
      <c r="E70" s="133" t="s">
        <v>441</v>
      </c>
      <c r="F70" s="82" t="s">
        <v>24</v>
      </c>
      <c r="G70" s="82" t="s">
        <v>193</v>
      </c>
      <c r="H70" s="84">
        <v>42</v>
      </c>
      <c r="I70" s="84">
        <v>1</v>
      </c>
      <c r="J70" s="84">
        <v>1</v>
      </c>
      <c r="K70" s="136">
        <f t="shared" si="0"/>
        <v>1</v>
      </c>
      <c r="L70" s="133" t="s">
        <v>3511</v>
      </c>
      <c r="M70" s="162"/>
      <c r="N70" s="162"/>
      <c r="O70" s="163"/>
      <c r="P70" s="164"/>
      <c r="Q70" s="165"/>
      <c r="R70" s="137">
        <f t="shared" si="1"/>
        <v>1</v>
      </c>
      <c r="S70" s="170"/>
      <c r="T70" s="176" t="str">
        <f t="shared" si="2"/>
        <v/>
      </c>
      <c r="U70" s="94">
        <v>2</v>
      </c>
      <c r="V70" s="84">
        <v>245</v>
      </c>
      <c r="W70" s="85">
        <v>10</v>
      </c>
      <c r="X70" s="94">
        <f t="shared" si="10"/>
        <v>205</v>
      </c>
      <c r="Y70" s="85" t="str">
        <f t="shared" si="4"/>
        <v/>
      </c>
      <c r="Z70" s="94">
        <f t="shared" si="11"/>
        <v>5740</v>
      </c>
      <c r="AA70" s="85" t="str">
        <f t="shared" si="12"/>
        <v/>
      </c>
      <c r="AB70" s="94" t="str">
        <f t="shared" si="13"/>
        <v/>
      </c>
      <c r="AC70" s="95" t="str">
        <f t="shared" si="14"/>
        <v/>
      </c>
      <c r="AD70" s="178" t="str">
        <f t="shared" si="15"/>
        <v/>
      </c>
    </row>
    <row r="71" spans="1:30" s="110" customFormat="1" ht="24.95" customHeight="1" x14ac:dyDescent="0.15">
      <c r="A71" s="133">
        <v>67</v>
      </c>
      <c r="B71" s="134" t="s">
        <v>438</v>
      </c>
      <c r="C71" s="134" t="s">
        <v>442</v>
      </c>
      <c r="D71" s="135" t="s">
        <v>213</v>
      </c>
      <c r="E71" s="133" t="s">
        <v>443</v>
      </c>
      <c r="F71" s="82" t="s">
        <v>208</v>
      </c>
      <c r="G71" s="82" t="s">
        <v>75</v>
      </c>
      <c r="H71" s="84">
        <v>22</v>
      </c>
      <c r="I71" s="84">
        <v>1</v>
      </c>
      <c r="J71" s="84">
        <v>1</v>
      </c>
      <c r="K71" s="136">
        <f t="shared" ref="K71:K120" si="16">+I71*J71</f>
        <v>1</v>
      </c>
      <c r="L71" s="133" t="s">
        <v>3511</v>
      </c>
      <c r="M71" s="162"/>
      <c r="N71" s="162"/>
      <c r="O71" s="163"/>
      <c r="P71" s="164"/>
      <c r="Q71" s="165"/>
      <c r="R71" s="137">
        <f t="shared" ref="R71" si="17">+I71</f>
        <v>1</v>
      </c>
      <c r="S71" s="170"/>
      <c r="T71" s="176" t="str">
        <f t="shared" ref="T71:T120" si="18">IFERROR(IF(S71="","",R71*S71),"-")</f>
        <v/>
      </c>
      <c r="U71" s="94">
        <v>8</v>
      </c>
      <c r="V71" s="84">
        <v>245</v>
      </c>
      <c r="W71" s="85">
        <v>10</v>
      </c>
      <c r="X71" s="94">
        <f t="shared" si="10"/>
        <v>431</v>
      </c>
      <c r="Y71" s="85" t="str">
        <f t="shared" ref="Y71:Y120" si="19">IFERROR(IF(Q71="","",ROUNDDOWN(Q71/1000*R71*U71*V71*W71,0)),"-")</f>
        <v/>
      </c>
      <c r="Z71" s="94">
        <f t="shared" si="11"/>
        <v>12068</v>
      </c>
      <c r="AA71" s="85" t="str">
        <f t="shared" si="12"/>
        <v/>
      </c>
      <c r="AB71" s="94" t="str">
        <f t="shared" si="13"/>
        <v/>
      </c>
      <c r="AC71" s="95" t="str">
        <f t="shared" si="14"/>
        <v/>
      </c>
      <c r="AD71" s="178" t="str">
        <f t="shared" si="15"/>
        <v/>
      </c>
    </row>
    <row r="72" spans="1:30" s="110" customFormat="1" ht="24.95" customHeight="1" x14ac:dyDescent="0.15">
      <c r="A72" s="133">
        <v>68</v>
      </c>
      <c r="B72" s="134"/>
      <c r="C72" s="202" t="s">
        <v>444</v>
      </c>
      <c r="D72" s="135"/>
      <c r="E72" s="133"/>
      <c r="F72" s="82"/>
      <c r="G72" s="82"/>
      <c r="H72" s="84"/>
      <c r="I72" s="84"/>
      <c r="J72" s="84"/>
      <c r="K72" s="136"/>
      <c r="L72" s="133"/>
      <c r="M72" s="162"/>
      <c r="N72" s="162"/>
      <c r="O72" s="163"/>
      <c r="P72" s="164"/>
      <c r="Q72" s="165"/>
      <c r="R72" s="137"/>
      <c r="S72" s="170"/>
      <c r="T72" s="176"/>
      <c r="U72" s="94"/>
      <c r="V72" s="84"/>
      <c r="W72" s="85"/>
      <c r="X72" s="94" t="str">
        <f t="shared" si="10"/>
        <v/>
      </c>
      <c r="Y72" s="85" t="str">
        <f t="shared" si="19"/>
        <v/>
      </c>
      <c r="Z72" s="94" t="str">
        <f t="shared" si="11"/>
        <v/>
      </c>
      <c r="AA72" s="85" t="str">
        <f t="shared" si="12"/>
        <v/>
      </c>
      <c r="AB72" s="94" t="str">
        <f t="shared" si="13"/>
        <v/>
      </c>
      <c r="AC72" s="95" t="str">
        <f t="shared" si="14"/>
        <v/>
      </c>
      <c r="AD72" s="178" t="str">
        <f t="shared" si="15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342</v>
      </c>
      <c r="D73" s="135">
        <v>2650</v>
      </c>
      <c r="E73" s="133" t="s">
        <v>344</v>
      </c>
      <c r="F73" s="82" t="s">
        <v>151</v>
      </c>
      <c r="G73" s="82" t="s">
        <v>468</v>
      </c>
      <c r="H73" s="84">
        <v>36</v>
      </c>
      <c r="I73" s="84">
        <v>2</v>
      </c>
      <c r="J73" s="84">
        <v>3</v>
      </c>
      <c r="K73" s="136">
        <f t="shared" si="16"/>
        <v>6</v>
      </c>
      <c r="L73" s="133" t="s">
        <v>3511</v>
      </c>
      <c r="M73" s="162"/>
      <c r="N73" s="162"/>
      <c r="O73" s="163"/>
      <c r="P73" s="164"/>
      <c r="Q73" s="165"/>
      <c r="R73" s="137">
        <f t="shared" ref="R73" si="20">+I73</f>
        <v>2</v>
      </c>
      <c r="S73" s="170"/>
      <c r="T73" s="176" t="str">
        <f t="shared" si="18"/>
        <v/>
      </c>
      <c r="U73" s="94">
        <v>8</v>
      </c>
      <c r="V73" s="84">
        <v>123</v>
      </c>
      <c r="W73" s="85">
        <v>10</v>
      </c>
      <c r="X73" s="94">
        <f t="shared" ref="X73:X120" si="21">IFERROR(IF(H73="","",ROUNDDOWN(H73/1000*K73*U73*V73*W73,0)),"-")</f>
        <v>2125</v>
      </c>
      <c r="Y73" s="85" t="str">
        <f t="shared" si="19"/>
        <v/>
      </c>
      <c r="Z73" s="94">
        <f t="shared" ref="Z73:Z120" si="22">IFERROR(IF(H73="","",ROUNDDOWN(X73*$V$2,0)),"-")</f>
        <v>59500</v>
      </c>
      <c r="AA73" s="85" t="str">
        <f t="shared" ref="AA73:AA120" si="23">IFERROR(IF(Q73="","",ROUNDDOWN(Y73*$V$2,0)),"-")</f>
        <v/>
      </c>
      <c r="AB73" s="94" t="str">
        <f t="shared" ref="AB73:AB120" si="24">IFERROR(IF(Q73="","",ROUNDDOWN(X73-Y73,0)),"-")</f>
        <v/>
      </c>
      <c r="AC73" s="95" t="str">
        <f t="shared" ref="AC73:AC120" si="25">IFERROR(IF(Q73="","",ROUNDDOWN(Z73-AA73,0)),"-")</f>
        <v/>
      </c>
      <c r="AD73" s="178" t="str">
        <f t="shared" ref="AD73:AD120" si="26">IFERROR(IF(Q73="","",ROUNDDOWN(AB73*$AD$2,2)),"-")</f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347</v>
      </c>
      <c r="D74" s="135">
        <v>2650</v>
      </c>
      <c r="E74" s="133" t="s">
        <v>343</v>
      </c>
      <c r="F74" s="82" t="s">
        <v>151</v>
      </c>
      <c r="G74" s="82" t="s">
        <v>468</v>
      </c>
      <c r="H74" s="84">
        <v>36</v>
      </c>
      <c r="I74" s="84">
        <v>4</v>
      </c>
      <c r="J74" s="84">
        <v>3</v>
      </c>
      <c r="K74" s="136">
        <f t="shared" si="16"/>
        <v>12</v>
      </c>
      <c r="L74" s="133" t="s">
        <v>3511</v>
      </c>
      <c r="M74" s="162"/>
      <c r="N74" s="162"/>
      <c r="O74" s="163"/>
      <c r="P74" s="164"/>
      <c r="Q74" s="165"/>
      <c r="R74" s="137">
        <f t="shared" ref="R74:R120" si="27">+I74</f>
        <v>4</v>
      </c>
      <c r="S74" s="170"/>
      <c r="T74" s="176" t="str">
        <f t="shared" si="18"/>
        <v/>
      </c>
      <c r="U74" s="94">
        <v>8</v>
      </c>
      <c r="V74" s="84">
        <v>123</v>
      </c>
      <c r="W74" s="85">
        <v>10</v>
      </c>
      <c r="X74" s="94">
        <f t="shared" si="21"/>
        <v>4250</v>
      </c>
      <c r="Y74" s="85" t="str">
        <f t="shared" si="19"/>
        <v/>
      </c>
      <c r="Z74" s="94">
        <f t="shared" si="22"/>
        <v>119000</v>
      </c>
      <c r="AA74" s="85" t="str">
        <f t="shared" si="23"/>
        <v/>
      </c>
      <c r="AB74" s="94" t="str">
        <f t="shared" si="24"/>
        <v/>
      </c>
      <c r="AC74" s="95" t="str">
        <f t="shared" si="25"/>
        <v/>
      </c>
      <c r="AD74" s="178" t="str">
        <f t="shared" si="26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445</v>
      </c>
      <c r="D75" s="135">
        <v>2650</v>
      </c>
      <c r="E75" s="133" t="s">
        <v>354</v>
      </c>
      <c r="F75" s="82" t="s">
        <v>356</v>
      </c>
      <c r="G75" s="82" t="s">
        <v>69</v>
      </c>
      <c r="H75" s="84">
        <v>27</v>
      </c>
      <c r="I75" s="84">
        <v>4</v>
      </c>
      <c r="J75" s="84">
        <v>1</v>
      </c>
      <c r="K75" s="136">
        <f t="shared" si="16"/>
        <v>4</v>
      </c>
      <c r="L75" s="133" t="s">
        <v>3511</v>
      </c>
      <c r="M75" s="162"/>
      <c r="N75" s="162"/>
      <c r="O75" s="163"/>
      <c r="P75" s="164"/>
      <c r="Q75" s="165"/>
      <c r="R75" s="137">
        <f t="shared" si="27"/>
        <v>4</v>
      </c>
      <c r="S75" s="170"/>
      <c r="T75" s="176" t="str">
        <f t="shared" si="18"/>
        <v/>
      </c>
      <c r="U75" s="94">
        <v>8</v>
      </c>
      <c r="V75" s="84">
        <v>123</v>
      </c>
      <c r="W75" s="85">
        <v>10</v>
      </c>
      <c r="X75" s="94">
        <f t="shared" si="21"/>
        <v>1062</v>
      </c>
      <c r="Y75" s="85" t="str">
        <f t="shared" si="19"/>
        <v/>
      </c>
      <c r="Z75" s="94">
        <f t="shared" si="22"/>
        <v>29736</v>
      </c>
      <c r="AA75" s="85" t="str">
        <f t="shared" si="23"/>
        <v/>
      </c>
      <c r="AB75" s="94" t="str">
        <f t="shared" si="24"/>
        <v/>
      </c>
      <c r="AC75" s="95" t="str">
        <f t="shared" si="25"/>
        <v/>
      </c>
      <c r="AD75" s="178" t="str">
        <f t="shared" si="26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392</v>
      </c>
      <c r="D76" s="135">
        <v>2500</v>
      </c>
      <c r="E76" s="133" t="s">
        <v>370</v>
      </c>
      <c r="F76" s="82" t="s">
        <v>372</v>
      </c>
      <c r="G76" s="82" t="s">
        <v>69</v>
      </c>
      <c r="H76" s="84">
        <v>13</v>
      </c>
      <c r="I76" s="84">
        <v>2</v>
      </c>
      <c r="J76" s="84">
        <v>1</v>
      </c>
      <c r="K76" s="136">
        <f t="shared" si="16"/>
        <v>2</v>
      </c>
      <c r="L76" s="133" t="s">
        <v>3511</v>
      </c>
      <c r="M76" s="162"/>
      <c r="N76" s="162"/>
      <c r="O76" s="163"/>
      <c r="P76" s="164"/>
      <c r="Q76" s="165"/>
      <c r="R76" s="137">
        <f t="shared" si="27"/>
        <v>2</v>
      </c>
      <c r="S76" s="170"/>
      <c r="T76" s="176" t="str">
        <f t="shared" si="18"/>
        <v/>
      </c>
      <c r="U76" s="94">
        <v>2</v>
      </c>
      <c r="V76" s="84">
        <v>123</v>
      </c>
      <c r="W76" s="85">
        <v>10</v>
      </c>
      <c r="X76" s="94">
        <f t="shared" si="21"/>
        <v>63</v>
      </c>
      <c r="Y76" s="85" t="str">
        <f t="shared" si="19"/>
        <v/>
      </c>
      <c r="Z76" s="94">
        <f t="shared" si="22"/>
        <v>1764</v>
      </c>
      <c r="AA76" s="85" t="str">
        <f t="shared" si="23"/>
        <v/>
      </c>
      <c r="AB76" s="94" t="str">
        <f t="shared" si="24"/>
        <v/>
      </c>
      <c r="AC76" s="95" t="str">
        <f t="shared" si="25"/>
        <v/>
      </c>
      <c r="AD76" s="178" t="str">
        <f t="shared" si="26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392</v>
      </c>
      <c r="D77" s="135">
        <v>2500</v>
      </c>
      <c r="E77" s="133" t="s">
        <v>384</v>
      </c>
      <c r="F77" s="82" t="s">
        <v>113</v>
      </c>
      <c r="G77" s="82" t="s">
        <v>385</v>
      </c>
      <c r="H77" s="84">
        <v>22</v>
      </c>
      <c r="I77" s="84">
        <v>1</v>
      </c>
      <c r="J77" s="84">
        <v>1</v>
      </c>
      <c r="K77" s="136">
        <f t="shared" si="16"/>
        <v>1</v>
      </c>
      <c r="L77" s="133" t="s">
        <v>3511</v>
      </c>
      <c r="M77" s="162"/>
      <c r="N77" s="162"/>
      <c r="O77" s="163"/>
      <c r="P77" s="164"/>
      <c r="Q77" s="165"/>
      <c r="R77" s="137">
        <f t="shared" si="27"/>
        <v>1</v>
      </c>
      <c r="S77" s="170"/>
      <c r="T77" s="176" t="str">
        <f t="shared" si="18"/>
        <v/>
      </c>
      <c r="U77" s="94">
        <v>2</v>
      </c>
      <c r="V77" s="84">
        <v>123</v>
      </c>
      <c r="W77" s="85">
        <v>10</v>
      </c>
      <c r="X77" s="94">
        <f t="shared" si="21"/>
        <v>54</v>
      </c>
      <c r="Y77" s="85" t="str">
        <f t="shared" si="19"/>
        <v/>
      </c>
      <c r="Z77" s="94">
        <f t="shared" si="22"/>
        <v>1512</v>
      </c>
      <c r="AA77" s="85" t="str">
        <f t="shared" si="23"/>
        <v/>
      </c>
      <c r="AB77" s="94" t="str">
        <f t="shared" si="24"/>
        <v/>
      </c>
      <c r="AC77" s="95" t="str">
        <f t="shared" si="25"/>
        <v/>
      </c>
      <c r="AD77" s="178" t="str">
        <f t="shared" si="26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394</v>
      </c>
      <c r="D78" s="135">
        <v>2500</v>
      </c>
      <c r="E78" s="133" t="s">
        <v>368</v>
      </c>
      <c r="F78" s="82" t="s">
        <v>414</v>
      </c>
      <c r="G78" s="82" t="s">
        <v>69</v>
      </c>
      <c r="H78" s="84">
        <v>18</v>
      </c>
      <c r="I78" s="84">
        <v>1</v>
      </c>
      <c r="J78" s="84">
        <v>1</v>
      </c>
      <c r="K78" s="136">
        <f t="shared" si="16"/>
        <v>1</v>
      </c>
      <c r="L78" s="133" t="s">
        <v>3511</v>
      </c>
      <c r="M78" s="162"/>
      <c r="N78" s="162"/>
      <c r="O78" s="163"/>
      <c r="P78" s="164"/>
      <c r="Q78" s="165"/>
      <c r="R78" s="137">
        <f t="shared" si="27"/>
        <v>1</v>
      </c>
      <c r="S78" s="170"/>
      <c r="T78" s="176" t="str">
        <f t="shared" si="18"/>
        <v/>
      </c>
      <c r="U78" s="94">
        <v>2</v>
      </c>
      <c r="V78" s="84">
        <v>123</v>
      </c>
      <c r="W78" s="85">
        <v>10</v>
      </c>
      <c r="X78" s="94">
        <f t="shared" si="21"/>
        <v>44</v>
      </c>
      <c r="Y78" s="85" t="str">
        <f t="shared" si="19"/>
        <v/>
      </c>
      <c r="Z78" s="94">
        <f t="shared" si="22"/>
        <v>1232</v>
      </c>
      <c r="AA78" s="85" t="str">
        <f t="shared" si="23"/>
        <v/>
      </c>
      <c r="AB78" s="94" t="str">
        <f t="shared" si="24"/>
        <v/>
      </c>
      <c r="AC78" s="95" t="str">
        <f t="shared" si="25"/>
        <v/>
      </c>
      <c r="AD78" s="178" t="str">
        <f t="shared" si="26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394</v>
      </c>
      <c r="D79" s="135">
        <v>2500</v>
      </c>
      <c r="E79" s="133" t="s">
        <v>370</v>
      </c>
      <c r="F79" s="82" t="s">
        <v>372</v>
      </c>
      <c r="G79" s="82" t="s">
        <v>69</v>
      </c>
      <c r="H79" s="84">
        <v>13</v>
      </c>
      <c r="I79" s="84">
        <v>2</v>
      </c>
      <c r="J79" s="84">
        <v>1</v>
      </c>
      <c r="K79" s="136">
        <f t="shared" si="16"/>
        <v>2</v>
      </c>
      <c r="L79" s="133" t="s">
        <v>3511</v>
      </c>
      <c r="M79" s="162"/>
      <c r="N79" s="162"/>
      <c r="O79" s="163"/>
      <c r="P79" s="164"/>
      <c r="Q79" s="165"/>
      <c r="R79" s="137">
        <f t="shared" si="27"/>
        <v>2</v>
      </c>
      <c r="S79" s="170"/>
      <c r="T79" s="176" t="str">
        <f t="shared" si="18"/>
        <v/>
      </c>
      <c r="U79" s="94">
        <v>2</v>
      </c>
      <c r="V79" s="84">
        <v>123</v>
      </c>
      <c r="W79" s="85">
        <v>10</v>
      </c>
      <c r="X79" s="94">
        <f t="shared" si="21"/>
        <v>63</v>
      </c>
      <c r="Y79" s="85" t="str">
        <f t="shared" si="19"/>
        <v/>
      </c>
      <c r="Z79" s="94">
        <f t="shared" si="22"/>
        <v>1764</v>
      </c>
      <c r="AA79" s="85" t="str">
        <f t="shared" si="23"/>
        <v/>
      </c>
      <c r="AB79" s="94" t="str">
        <f t="shared" si="24"/>
        <v/>
      </c>
      <c r="AC79" s="95" t="str">
        <f t="shared" si="25"/>
        <v/>
      </c>
      <c r="AD79" s="178" t="str">
        <f t="shared" si="26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394</v>
      </c>
      <c r="D80" s="135">
        <v>2500</v>
      </c>
      <c r="E80" s="133" t="s">
        <v>384</v>
      </c>
      <c r="F80" s="82" t="s">
        <v>113</v>
      </c>
      <c r="G80" s="82" t="s">
        <v>385</v>
      </c>
      <c r="H80" s="84">
        <v>22</v>
      </c>
      <c r="I80" s="84">
        <v>1</v>
      </c>
      <c r="J80" s="84">
        <v>1</v>
      </c>
      <c r="K80" s="136">
        <f t="shared" si="16"/>
        <v>1</v>
      </c>
      <c r="L80" s="133" t="s">
        <v>3511</v>
      </c>
      <c r="M80" s="162"/>
      <c r="N80" s="162"/>
      <c r="O80" s="163"/>
      <c r="P80" s="164"/>
      <c r="Q80" s="165"/>
      <c r="R80" s="137">
        <f t="shared" si="27"/>
        <v>1</v>
      </c>
      <c r="S80" s="170"/>
      <c r="T80" s="176" t="str">
        <f t="shared" si="18"/>
        <v/>
      </c>
      <c r="U80" s="94">
        <v>2</v>
      </c>
      <c r="V80" s="84">
        <v>123</v>
      </c>
      <c r="W80" s="85">
        <v>10</v>
      </c>
      <c r="X80" s="94">
        <f t="shared" si="21"/>
        <v>54</v>
      </c>
      <c r="Y80" s="85" t="str">
        <f t="shared" si="19"/>
        <v/>
      </c>
      <c r="Z80" s="94">
        <f t="shared" si="22"/>
        <v>1512</v>
      </c>
      <c r="AA80" s="85" t="str">
        <f t="shared" si="23"/>
        <v/>
      </c>
      <c r="AB80" s="94" t="str">
        <f t="shared" si="24"/>
        <v/>
      </c>
      <c r="AC80" s="95" t="str">
        <f t="shared" si="25"/>
        <v/>
      </c>
      <c r="AD80" s="178" t="str">
        <f t="shared" si="26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446</v>
      </c>
      <c r="D81" s="135">
        <v>2500</v>
      </c>
      <c r="E81" s="133" t="s">
        <v>398</v>
      </c>
      <c r="F81" s="82" t="s">
        <v>400</v>
      </c>
      <c r="G81" s="82" t="s">
        <v>469</v>
      </c>
      <c r="H81" s="84">
        <v>27</v>
      </c>
      <c r="I81" s="84">
        <v>1</v>
      </c>
      <c r="J81" s="84">
        <v>2</v>
      </c>
      <c r="K81" s="136">
        <f t="shared" si="16"/>
        <v>2</v>
      </c>
      <c r="L81" s="133" t="s">
        <v>3511</v>
      </c>
      <c r="M81" s="162"/>
      <c r="N81" s="162"/>
      <c r="O81" s="163"/>
      <c r="P81" s="164"/>
      <c r="Q81" s="165"/>
      <c r="R81" s="137">
        <f t="shared" si="27"/>
        <v>1</v>
      </c>
      <c r="S81" s="170"/>
      <c r="T81" s="176" t="str">
        <f t="shared" si="18"/>
        <v/>
      </c>
      <c r="U81" s="94">
        <v>2</v>
      </c>
      <c r="V81" s="84">
        <v>123</v>
      </c>
      <c r="W81" s="85">
        <v>10</v>
      </c>
      <c r="X81" s="94">
        <f t="shared" si="21"/>
        <v>132</v>
      </c>
      <c r="Y81" s="85" t="str">
        <f t="shared" si="19"/>
        <v/>
      </c>
      <c r="Z81" s="94">
        <f t="shared" si="22"/>
        <v>3696</v>
      </c>
      <c r="AA81" s="85" t="str">
        <f t="shared" si="23"/>
        <v/>
      </c>
      <c r="AB81" s="94" t="str">
        <f t="shared" si="24"/>
        <v/>
      </c>
      <c r="AC81" s="95" t="str">
        <f t="shared" si="25"/>
        <v/>
      </c>
      <c r="AD81" s="178" t="str">
        <f t="shared" si="26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403</v>
      </c>
      <c r="D82" s="135">
        <v>2650</v>
      </c>
      <c r="E82" s="133" t="s">
        <v>361</v>
      </c>
      <c r="F82" s="82" t="s">
        <v>363</v>
      </c>
      <c r="G82" s="82" t="s">
        <v>464</v>
      </c>
      <c r="H82" s="84">
        <v>34</v>
      </c>
      <c r="I82" s="84">
        <v>4</v>
      </c>
      <c r="J82" s="84">
        <v>2</v>
      </c>
      <c r="K82" s="136">
        <f t="shared" si="16"/>
        <v>8</v>
      </c>
      <c r="L82" s="133" t="s">
        <v>3511</v>
      </c>
      <c r="M82" s="162"/>
      <c r="N82" s="162"/>
      <c r="O82" s="163"/>
      <c r="P82" s="164"/>
      <c r="Q82" s="165"/>
      <c r="R82" s="137">
        <f t="shared" si="27"/>
        <v>4</v>
      </c>
      <c r="S82" s="170"/>
      <c r="T82" s="176" t="str">
        <f t="shared" si="18"/>
        <v/>
      </c>
      <c r="U82" s="94">
        <v>8</v>
      </c>
      <c r="V82" s="84">
        <v>123</v>
      </c>
      <c r="W82" s="85">
        <v>10</v>
      </c>
      <c r="X82" s="94">
        <f t="shared" si="21"/>
        <v>2676</v>
      </c>
      <c r="Y82" s="85" t="str">
        <f t="shared" si="19"/>
        <v/>
      </c>
      <c r="Z82" s="94">
        <f t="shared" si="22"/>
        <v>74928</v>
      </c>
      <c r="AA82" s="85" t="str">
        <f t="shared" si="23"/>
        <v/>
      </c>
      <c r="AB82" s="94" t="str">
        <f t="shared" si="24"/>
        <v/>
      </c>
      <c r="AC82" s="95" t="str">
        <f t="shared" si="25"/>
        <v/>
      </c>
      <c r="AD82" s="178" t="str">
        <f t="shared" si="26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447</v>
      </c>
      <c r="D83" s="135">
        <v>2650</v>
      </c>
      <c r="E83" s="133" t="s">
        <v>361</v>
      </c>
      <c r="F83" s="82" t="s">
        <v>363</v>
      </c>
      <c r="G83" s="82" t="s">
        <v>464</v>
      </c>
      <c r="H83" s="84">
        <v>34</v>
      </c>
      <c r="I83" s="84">
        <v>2</v>
      </c>
      <c r="J83" s="84">
        <v>2</v>
      </c>
      <c r="K83" s="136">
        <f t="shared" si="16"/>
        <v>4</v>
      </c>
      <c r="L83" s="133" t="s">
        <v>3511</v>
      </c>
      <c r="M83" s="162"/>
      <c r="N83" s="162"/>
      <c r="O83" s="163"/>
      <c r="P83" s="164"/>
      <c r="Q83" s="165"/>
      <c r="R83" s="137">
        <f t="shared" si="27"/>
        <v>2</v>
      </c>
      <c r="S83" s="170"/>
      <c r="T83" s="176" t="str">
        <f t="shared" si="18"/>
        <v/>
      </c>
      <c r="U83" s="94">
        <v>8</v>
      </c>
      <c r="V83" s="84">
        <v>123</v>
      </c>
      <c r="W83" s="85">
        <v>10</v>
      </c>
      <c r="X83" s="94">
        <f t="shared" si="21"/>
        <v>1338</v>
      </c>
      <c r="Y83" s="85" t="str">
        <f t="shared" si="19"/>
        <v/>
      </c>
      <c r="Z83" s="94">
        <f t="shared" si="22"/>
        <v>37464</v>
      </c>
      <c r="AA83" s="85" t="str">
        <f t="shared" si="23"/>
        <v/>
      </c>
      <c r="AB83" s="94" t="str">
        <f t="shared" si="24"/>
        <v/>
      </c>
      <c r="AC83" s="95" t="str">
        <f t="shared" si="25"/>
        <v/>
      </c>
      <c r="AD83" s="178" t="str">
        <f t="shared" si="26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448</v>
      </c>
      <c r="D84" s="135">
        <v>2650</v>
      </c>
      <c r="E84" s="133" t="s">
        <v>365</v>
      </c>
      <c r="F84" s="82" t="s">
        <v>24</v>
      </c>
      <c r="G84" s="82" t="s">
        <v>25</v>
      </c>
      <c r="H84" s="84">
        <v>42</v>
      </c>
      <c r="I84" s="84">
        <v>1</v>
      </c>
      <c r="J84" s="84">
        <v>1</v>
      </c>
      <c r="K84" s="136">
        <f t="shared" si="16"/>
        <v>1</v>
      </c>
      <c r="L84" s="133" t="s">
        <v>3511</v>
      </c>
      <c r="M84" s="162"/>
      <c r="N84" s="162"/>
      <c r="O84" s="163"/>
      <c r="P84" s="164"/>
      <c r="Q84" s="165"/>
      <c r="R84" s="137">
        <f t="shared" si="27"/>
        <v>1</v>
      </c>
      <c r="S84" s="170"/>
      <c r="T84" s="176" t="str">
        <f t="shared" si="18"/>
        <v/>
      </c>
      <c r="U84" s="94">
        <v>8</v>
      </c>
      <c r="V84" s="84">
        <v>123</v>
      </c>
      <c r="W84" s="85">
        <v>10</v>
      </c>
      <c r="X84" s="94">
        <f t="shared" si="21"/>
        <v>413</v>
      </c>
      <c r="Y84" s="85" t="str">
        <f t="shared" si="19"/>
        <v/>
      </c>
      <c r="Z84" s="94">
        <f t="shared" si="22"/>
        <v>11564</v>
      </c>
      <c r="AA84" s="85" t="str">
        <f t="shared" si="23"/>
        <v/>
      </c>
      <c r="AB84" s="94" t="str">
        <f t="shared" si="24"/>
        <v/>
      </c>
      <c r="AC84" s="95" t="str">
        <f t="shared" si="25"/>
        <v/>
      </c>
      <c r="AD84" s="178" t="str">
        <f t="shared" si="26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448</v>
      </c>
      <c r="D85" s="135">
        <v>2650</v>
      </c>
      <c r="E85" s="133" t="s">
        <v>384</v>
      </c>
      <c r="F85" s="82" t="s">
        <v>113</v>
      </c>
      <c r="G85" s="82" t="s">
        <v>385</v>
      </c>
      <c r="H85" s="84">
        <v>22</v>
      </c>
      <c r="I85" s="84">
        <v>1</v>
      </c>
      <c r="J85" s="84">
        <v>1</v>
      </c>
      <c r="K85" s="136">
        <f t="shared" si="16"/>
        <v>1</v>
      </c>
      <c r="L85" s="133" t="s">
        <v>3511</v>
      </c>
      <c r="M85" s="162"/>
      <c r="N85" s="162"/>
      <c r="O85" s="163"/>
      <c r="P85" s="164"/>
      <c r="Q85" s="165"/>
      <c r="R85" s="137">
        <f t="shared" si="27"/>
        <v>1</v>
      </c>
      <c r="S85" s="170"/>
      <c r="T85" s="176" t="str">
        <f t="shared" si="18"/>
        <v/>
      </c>
      <c r="U85" s="94">
        <v>8</v>
      </c>
      <c r="V85" s="84">
        <v>123</v>
      </c>
      <c r="W85" s="85">
        <v>10</v>
      </c>
      <c r="X85" s="94">
        <f t="shared" si="21"/>
        <v>216</v>
      </c>
      <c r="Y85" s="85" t="str">
        <f t="shared" si="19"/>
        <v/>
      </c>
      <c r="Z85" s="94">
        <f t="shared" si="22"/>
        <v>6048</v>
      </c>
      <c r="AA85" s="85" t="str">
        <f t="shared" si="23"/>
        <v/>
      </c>
      <c r="AB85" s="94" t="str">
        <f t="shared" si="24"/>
        <v/>
      </c>
      <c r="AC85" s="95" t="str">
        <f t="shared" si="25"/>
        <v/>
      </c>
      <c r="AD85" s="178" t="str">
        <f t="shared" si="26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360</v>
      </c>
      <c r="D86" s="135">
        <v>2650</v>
      </c>
      <c r="E86" s="133" t="s">
        <v>361</v>
      </c>
      <c r="F86" s="82" t="s">
        <v>363</v>
      </c>
      <c r="G86" s="82" t="s">
        <v>464</v>
      </c>
      <c r="H86" s="84">
        <v>34</v>
      </c>
      <c r="I86" s="84">
        <v>4</v>
      </c>
      <c r="J86" s="84">
        <v>2</v>
      </c>
      <c r="K86" s="136">
        <f t="shared" si="16"/>
        <v>8</v>
      </c>
      <c r="L86" s="133" t="s">
        <v>3511</v>
      </c>
      <c r="M86" s="162"/>
      <c r="N86" s="162"/>
      <c r="O86" s="163"/>
      <c r="P86" s="164"/>
      <c r="Q86" s="165"/>
      <c r="R86" s="137">
        <f t="shared" si="27"/>
        <v>4</v>
      </c>
      <c r="S86" s="170"/>
      <c r="T86" s="176" t="str">
        <f t="shared" si="18"/>
        <v/>
      </c>
      <c r="U86" s="94">
        <v>8</v>
      </c>
      <c r="V86" s="84">
        <v>123</v>
      </c>
      <c r="W86" s="85">
        <v>10</v>
      </c>
      <c r="X86" s="94">
        <f t="shared" si="21"/>
        <v>2676</v>
      </c>
      <c r="Y86" s="85" t="str">
        <f t="shared" si="19"/>
        <v/>
      </c>
      <c r="Z86" s="94">
        <f t="shared" si="22"/>
        <v>74928</v>
      </c>
      <c r="AA86" s="85" t="str">
        <f t="shared" si="23"/>
        <v/>
      </c>
      <c r="AB86" s="94" t="str">
        <f t="shared" si="24"/>
        <v/>
      </c>
      <c r="AC86" s="95" t="str">
        <f t="shared" si="25"/>
        <v/>
      </c>
      <c r="AD86" s="178" t="str">
        <f t="shared" si="26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383</v>
      </c>
      <c r="D87" s="135">
        <v>2650</v>
      </c>
      <c r="E87" s="133" t="s">
        <v>449</v>
      </c>
      <c r="F87" s="82" t="s">
        <v>113</v>
      </c>
      <c r="G87" s="82" t="s">
        <v>114</v>
      </c>
      <c r="H87" s="84">
        <v>22</v>
      </c>
      <c r="I87" s="84">
        <v>1</v>
      </c>
      <c r="J87" s="84">
        <v>1</v>
      </c>
      <c r="K87" s="136">
        <f t="shared" si="16"/>
        <v>1</v>
      </c>
      <c r="L87" s="133" t="s">
        <v>3511</v>
      </c>
      <c r="M87" s="162"/>
      <c r="N87" s="162"/>
      <c r="O87" s="163"/>
      <c r="P87" s="164"/>
      <c r="Q87" s="165"/>
      <c r="R87" s="137">
        <f t="shared" si="27"/>
        <v>1</v>
      </c>
      <c r="S87" s="170"/>
      <c r="T87" s="176" t="str">
        <f t="shared" si="18"/>
        <v/>
      </c>
      <c r="U87" s="94">
        <v>2</v>
      </c>
      <c r="V87" s="84">
        <v>123</v>
      </c>
      <c r="W87" s="85">
        <v>10</v>
      </c>
      <c r="X87" s="94">
        <f t="shared" si="21"/>
        <v>54</v>
      </c>
      <c r="Y87" s="85" t="str">
        <f t="shared" si="19"/>
        <v/>
      </c>
      <c r="Z87" s="94">
        <f t="shared" si="22"/>
        <v>1512</v>
      </c>
      <c r="AA87" s="85" t="str">
        <f t="shared" si="23"/>
        <v/>
      </c>
      <c r="AB87" s="94" t="str">
        <f t="shared" si="24"/>
        <v/>
      </c>
      <c r="AC87" s="95" t="str">
        <f t="shared" si="25"/>
        <v/>
      </c>
      <c r="AD87" s="178" t="str">
        <f t="shared" si="26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450</v>
      </c>
      <c r="D88" s="135">
        <v>2650</v>
      </c>
      <c r="E88" s="133" t="s">
        <v>376</v>
      </c>
      <c r="F88" s="82" t="s">
        <v>24</v>
      </c>
      <c r="G88" s="82" t="s">
        <v>49</v>
      </c>
      <c r="H88" s="84">
        <v>42</v>
      </c>
      <c r="I88" s="84">
        <v>1</v>
      </c>
      <c r="J88" s="84">
        <v>1</v>
      </c>
      <c r="K88" s="136">
        <f t="shared" si="16"/>
        <v>1</v>
      </c>
      <c r="L88" s="133" t="s">
        <v>3511</v>
      </c>
      <c r="M88" s="162"/>
      <c r="N88" s="162"/>
      <c r="O88" s="163"/>
      <c r="P88" s="164"/>
      <c r="Q88" s="165"/>
      <c r="R88" s="137">
        <f t="shared" si="27"/>
        <v>1</v>
      </c>
      <c r="S88" s="170"/>
      <c r="T88" s="176" t="str">
        <f t="shared" si="18"/>
        <v/>
      </c>
      <c r="U88" s="94">
        <v>2</v>
      </c>
      <c r="V88" s="84">
        <v>123</v>
      </c>
      <c r="W88" s="85">
        <v>10</v>
      </c>
      <c r="X88" s="94">
        <f t="shared" si="21"/>
        <v>103</v>
      </c>
      <c r="Y88" s="85" t="str">
        <f t="shared" si="19"/>
        <v/>
      </c>
      <c r="Z88" s="94">
        <f t="shared" si="22"/>
        <v>2884</v>
      </c>
      <c r="AA88" s="85" t="str">
        <f t="shared" si="23"/>
        <v/>
      </c>
      <c r="AB88" s="94" t="str">
        <f t="shared" si="24"/>
        <v/>
      </c>
      <c r="AC88" s="95" t="str">
        <f t="shared" si="25"/>
        <v/>
      </c>
      <c r="AD88" s="178" t="str">
        <f t="shared" si="26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374</v>
      </c>
      <c r="D89" s="135">
        <v>2650</v>
      </c>
      <c r="E89" s="133" t="s">
        <v>211</v>
      </c>
      <c r="F89" s="82" t="s">
        <v>113</v>
      </c>
      <c r="G89" s="82" t="s">
        <v>114</v>
      </c>
      <c r="H89" s="84">
        <v>22</v>
      </c>
      <c r="I89" s="84">
        <v>1</v>
      </c>
      <c r="J89" s="84">
        <v>1</v>
      </c>
      <c r="K89" s="136">
        <f t="shared" si="16"/>
        <v>1</v>
      </c>
      <c r="L89" s="133" t="s">
        <v>3511</v>
      </c>
      <c r="M89" s="162"/>
      <c r="N89" s="162"/>
      <c r="O89" s="163"/>
      <c r="P89" s="164"/>
      <c r="Q89" s="165"/>
      <c r="R89" s="137">
        <f t="shared" si="27"/>
        <v>1</v>
      </c>
      <c r="S89" s="170"/>
      <c r="T89" s="176" t="str">
        <f t="shared" si="18"/>
        <v/>
      </c>
      <c r="U89" s="94">
        <v>2</v>
      </c>
      <c r="V89" s="84">
        <v>123</v>
      </c>
      <c r="W89" s="85">
        <v>10</v>
      </c>
      <c r="X89" s="94">
        <f t="shared" si="21"/>
        <v>54</v>
      </c>
      <c r="Y89" s="85" t="str">
        <f t="shared" si="19"/>
        <v/>
      </c>
      <c r="Z89" s="94">
        <f t="shared" si="22"/>
        <v>1512</v>
      </c>
      <c r="AA89" s="85" t="str">
        <f t="shared" si="23"/>
        <v/>
      </c>
      <c r="AB89" s="94" t="str">
        <f t="shared" si="24"/>
        <v/>
      </c>
      <c r="AC89" s="95" t="str">
        <f t="shared" si="25"/>
        <v/>
      </c>
      <c r="AD89" s="178" t="str">
        <f t="shared" si="26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375</v>
      </c>
      <c r="D90" s="135">
        <v>2650</v>
      </c>
      <c r="E90" s="133" t="s">
        <v>211</v>
      </c>
      <c r="F90" s="82" t="s">
        <v>113</v>
      </c>
      <c r="G90" s="82" t="s">
        <v>114</v>
      </c>
      <c r="H90" s="84">
        <v>22</v>
      </c>
      <c r="I90" s="84">
        <v>1</v>
      </c>
      <c r="J90" s="84">
        <v>1</v>
      </c>
      <c r="K90" s="136">
        <f t="shared" si="16"/>
        <v>1</v>
      </c>
      <c r="L90" s="133" t="s">
        <v>3511</v>
      </c>
      <c r="M90" s="162"/>
      <c r="N90" s="162"/>
      <c r="O90" s="163"/>
      <c r="P90" s="164"/>
      <c r="Q90" s="165"/>
      <c r="R90" s="137">
        <f t="shared" si="27"/>
        <v>1</v>
      </c>
      <c r="S90" s="170"/>
      <c r="T90" s="176" t="str">
        <f t="shared" si="18"/>
        <v/>
      </c>
      <c r="U90" s="94">
        <v>2</v>
      </c>
      <c r="V90" s="84">
        <v>123</v>
      </c>
      <c r="W90" s="85">
        <v>10</v>
      </c>
      <c r="X90" s="94">
        <f t="shared" si="21"/>
        <v>54</v>
      </c>
      <c r="Y90" s="85" t="str">
        <f t="shared" si="19"/>
        <v/>
      </c>
      <c r="Z90" s="94">
        <f t="shared" si="22"/>
        <v>1512</v>
      </c>
      <c r="AA90" s="85" t="str">
        <f t="shared" si="23"/>
        <v/>
      </c>
      <c r="AB90" s="94" t="str">
        <f t="shared" si="24"/>
        <v/>
      </c>
      <c r="AC90" s="95" t="str">
        <f t="shared" si="25"/>
        <v/>
      </c>
      <c r="AD90" s="178" t="str">
        <f t="shared" si="26"/>
        <v/>
      </c>
    </row>
    <row r="91" spans="1:30" s="110" customFormat="1" ht="24.95" customHeight="1" x14ac:dyDescent="0.15">
      <c r="A91" s="133">
        <v>87</v>
      </c>
      <c r="B91" s="134">
        <v>1</v>
      </c>
      <c r="C91" s="134" t="s">
        <v>421</v>
      </c>
      <c r="D91" s="135">
        <v>2500</v>
      </c>
      <c r="E91" s="133" t="s">
        <v>422</v>
      </c>
      <c r="F91" s="82" t="s">
        <v>424</v>
      </c>
      <c r="G91" s="82" t="s">
        <v>106</v>
      </c>
      <c r="H91" s="84">
        <v>72</v>
      </c>
      <c r="I91" s="84">
        <v>1</v>
      </c>
      <c r="J91" s="84">
        <v>1</v>
      </c>
      <c r="K91" s="136">
        <f t="shared" si="16"/>
        <v>1</v>
      </c>
      <c r="L91" s="133" t="s">
        <v>3511</v>
      </c>
      <c r="M91" s="162"/>
      <c r="N91" s="162"/>
      <c r="O91" s="163"/>
      <c r="P91" s="164"/>
      <c r="Q91" s="165"/>
      <c r="R91" s="137">
        <f t="shared" si="27"/>
        <v>1</v>
      </c>
      <c r="S91" s="170"/>
      <c r="T91" s="176" t="str">
        <f t="shared" si="18"/>
        <v/>
      </c>
      <c r="U91" s="94">
        <v>8</v>
      </c>
      <c r="V91" s="84">
        <v>123</v>
      </c>
      <c r="W91" s="85">
        <v>10</v>
      </c>
      <c r="X91" s="94">
        <f t="shared" si="21"/>
        <v>708</v>
      </c>
      <c r="Y91" s="85" t="str">
        <f t="shared" si="19"/>
        <v/>
      </c>
      <c r="Z91" s="94">
        <f t="shared" si="22"/>
        <v>19824</v>
      </c>
      <c r="AA91" s="85" t="str">
        <f t="shared" si="23"/>
        <v/>
      </c>
      <c r="AB91" s="94" t="str">
        <f t="shared" si="24"/>
        <v/>
      </c>
      <c r="AC91" s="95" t="str">
        <f t="shared" si="25"/>
        <v/>
      </c>
      <c r="AD91" s="178" t="str">
        <f t="shared" si="26"/>
        <v/>
      </c>
    </row>
    <row r="92" spans="1:30" s="110" customFormat="1" ht="24.95" customHeight="1" x14ac:dyDescent="0.15">
      <c r="A92" s="133">
        <v>88</v>
      </c>
      <c r="B92" s="134">
        <v>1</v>
      </c>
      <c r="C92" s="134" t="s">
        <v>451</v>
      </c>
      <c r="D92" s="135">
        <v>2650</v>
      </c>
      <c r="E92" s="133" t="s">
        <v>361</v>
      </c>
      <c r="F92" s="82" t="s">
        <v>363</v>
      </c>
      <c r="G92" s="82" t="s">
        <v>464</v>
      </c>
      <c r="H92" s="84">
        <v>34</v>
      </c>
      <c r="I92" s="84">
        <v>3</v>
      </c>
      <c r="J92" s="84">
        <v>2</v>
      </c>
      <c r="K92" s="136">
        <f t="shared" si="16"/>
        <v>6</v>
      </c>
      <c r="L92" s="133" t="s">
        <v>3511</v>
      </c>
      <c r="M92" s="162"/>
      <c r="N92" s="162"/>
      <c r="O92" s="163"/>
      <c r="P92" s="164"/>
      <c r="Q92" s="165"/>
      <c r="R92" s="137">
        <f t="shared" si="27"/>
        <v>3</v>
      </c>
      <c r="S92" s="170"/>
      <c r="T92" s="176" t="str">
        <f t="shared" si="18"/>
        <v/>
      </c>
      <c r="U92" s="94">
        <v>8</v>
      </c>
      <c r="V92" s="84">
        <v>123</v>
      </c>
      <c r="W92" s="85">
        <v>10</v>
      </c>
      <c r="X92" s="94">
        <f t="shared" si="21"/>
        <v>2007</v>
      </c>
      <c r="Y92" s="85" t="str">
        <f t="shared" si="19"/>
        <v/>
      </c>
      <c r="Z92" s="94">
        <f t="shared" si="22"/>
        <v>56196</v>
      </c>
      <c r="AA92" s="85" t="str">
        <f t="shared" si="23"/>
        <v/>
      </c>
      <c r="AB92" s="94" t="str">
        <f t="shared" si="24"/>
        <v/>
      </c>
      <c r="AC92" s="95" t="str">
        <f t="shared" si="25"/>
        <v/>
      </c>
      <c r="AD92" s="178" t="str">
        <f t="shared" si="26"/>
        <v/>
      </c>
    </row>
    <row r="93" spans="1:30" s="110" customFormat="1" ht="24.95" customHeight="1" x14ac:dyDescent="0.15">
      <c r="A93" s="133">
        <v>89</v>
      </c>
      <c r="B93" s="134">
        <v>1</v>
      </c>
      <c r="C93" s="134" t="s">
        <v>452</v>
      </c>
      <c r="D93" s="135">
        <v>2650</v>
      </c>
      <c r="E93" s="133" t="s">
        <v>398</v>
      </c>
      <c r="F93" s="82" t="s">
        <v>400</v>
      </c>
      <c r="G93" s="82" t="s">
        <v>469</v>
      </c>
      <c r="H93" s="84">
        <v>27</v>
      </c>
      <c r="I93" s="84">
        <v>1</v>
      </c>
      <c r="J93" s="84">
        <v>2</v>
      </c>
      <c r="K93" s="136">
        <f t="shared" si="16"/>
        <v>2</v>
      </c>
      <c r="L93" s="133" t="s">
        <v>3511</v>
      </c>
      <c r="M93" s="162"/>
      <c r="N93" s="162"/>
      <c r="O93" s="163"/>
      <c r="P93" s="164"/>
      <c r="Q93" s="165"/>
      <c r="R93" s="137">
        <f t="shared" si="27"/>
        <v>1</v>
      </c>
      <c r="S93" s="170"/>
      <c r="T93" s="176" t="str">
        <f t="shared" si="18"/>
        <v/>
      </c>
      <c r="U93" s="94">
        <v>8</v>
      </c>
      <c r="V93" s="84">
        <v>123</v>
      </c>
      <c r="W93" s="85">
        <v>10</v>
      </c>
      <c r="X93" s="94">
        <f t="shared" si="21"/>
        <v>531</v>
      </c>
      <c r="Y93" s="85" t="str">
        <f t="shared" si="19"/>
        <v/>
      </c>
      <c r="Z93" s="94">
        <f t="shared" si="22"/>
        <v>14868</v>
      </c>
      <c r="AA93" s="85" t="str">
        <f t="shared" si="23"/>
        <v/>
      </c>
      <c r="AB93" s="94" t="str">
        <f t="shared" si="24"/>
        <v/>
      </c>
      <c r="AC93" s="95" t="str">
        <f t="shared" si="25"/>
        <v/>
      </c>
      <c r="AD93" s="178" t="str">
        <f t="shared" si="26"/>
        <v/>
      </c>
    </row>
    <row r="94" spans="1:30" s="110" customFormat="1" ht="24.95" customHeight="1" x14ac:dyDescent="0.15">
      <c r="A94" s="133">
        <v>90</v>
      </c>
      <c r="B94" s="134">
        <v>1</v>
      </c>
      <c r="C94" s="134" t="s">
        <v>431</v>
      </c>
      <c r="D94" s="135">
        <v>2650</v>
      </c>
      <c r="E94" s="133" t="s">
        <v>432</v>
      </c>
      <c r="F94" s="82" t="s">
        <v>173</v>
      </c>
      <c r="G94" s="82" t="s">
        <v>174</v>
      </c>
      <c r="H94" s="84">
        <v>22</v>
      </c>
      <c r="I94" s="84">
        <v>1</v>
      </c>
      <c r="J94" s="84">
        <v>2</v>
      </c>
      <c r="K94" s="136">
        <f t="shared" si="16"/>
        <v>2</v>
      </c>
      <c r="L94" s="133" t="s">
        <v>3511</v>
      </c>
      <c r="M94" s="162"/>
      <c r="N94" s="162"/>
      <c r="O94" s="163"/>
      <c r="P94" s="164"/>
      <c r="Q94" s="165"/>
      <c r="R94" s="137">
        <f t="shared" si="27"/>
        <v>1</v>
      </c>
      <c r="S94" s="170"/>
      <c r="T94" s="176" t="str">
        <f t="shared" si="18"/>
        <v/>
      </c>
      <c r="U94" s="94">
        <v>8</v>
      </c>
      <c r="V94" s="84">
        <v>123</v>
      </c>
      <c r="W94" s="85">
        <v>10</v>
      </c>
      <c r="X94" s="94">
        <f t="shared" si="21"/>
        <v>432</v>
      </c>
      <c r="Y94" s="85" t="str">
        <f t="shared" si="19"/>
        <v/>
      </c>
      <c r="Z94" s="94">
        <f t="shared" si="22"/>
        <v>12096</v>
      </c>
      <c r="AA94" s="85" t="str">
        <f t="shared" si="23"/>
        <v/>
      </c>
      <c r="AB94" s="94" t="str">
        <f t="shared" si="24"/>
        <v/>
      </c>
      <c r="AC94" s="95" t="str">
        <f t="shared" si="25"/>
        <v/>
      </c>
      <c r="AD94" s="178" t="str">
        <f t="shared" si="26"/>
        <v/>
      </c>
    </row>
    <row r="95" spans="1:30" s="110" customFormat="1" ht="24.95" customHeight="1" x14ac:dyDescent="0.15">
      <c r="A95" s="133">
        <v>91</v>
      </c>
      <c r="B95" s="134">
        <v>1</v>
      </c>
      <c r="C95" s="134" t="s">
        <v>453</v>
      </c>
      <c r="D95" s="135">
        <v>2650</v>
      </c>
      <c r="E95" s="133" t="s">
        <v>455</v>
      </c>
      <c r="F95" s="82" t="s">
        <v>24</v>
      </c>
      <c r="G95" s="82" t="s">
        <v>454</v>
      </c>
      <c r="H95" s="84">
        <v>42</v>
      </c>
      <c r="I95" s="84">
        <v>1</v>
      </c>
      <c r="J95" s="84">
        <v>1</v>
      </c>
      <c r="K95" s="136">
        <f t="shared" si="16"/>
        <v>1</v>
      </c>
      <c r="L95" s="133" t="s">
        <v>3511</v>
      </c>
      <c r="M95" s="162"/>
      <c r="N95" s="162"/>
      <c r="O95" s="163"/>
      <c r="P95" s="164"/>
      <c r="Q95" s="165"/>
      <c r="R95" s="137">
        <f t="shared" si="27"/>
        <v>1</v>
      </c>
      <c r="S95" s="170"/>
      <c r="T95" s="176" t="str">
        <f t="shared" si="18"/>
        <v/>
      </c>
      <c r="U95" s="94">
        <v>2</v>
      </c>
      <c r="V95" s="84">
        <v>123</v>
      </c>
      <c r="W95" s="85">
        <v>10</v>
      </c>
      <c r="X95" s="94">
        <f t="shared" si="21"/>
        <v>103</v>
      </c>
      <c r="Y95" s="85" t="str">
        <f t="shared" si="19"/>
        <v/>
      </c>
      <c r="Z95" s="94">
        <f t="shared" si="22"/>
        <v>2884</v>
      </c>
      <c r="AA95" s="85" t="str">
        <f t="shared" si="23"/>
        <v/>
      </c>
      <c r="AB95" s="94" t="str">
        <f t="shared" si="24"/>
        <v/>
      </c>
      <c r="AC95" s="95" t="str">
        <f t="shared" si="25"/>
        <v/>
      </c>
      <c r="AD95" s="178" t="str">
        <f t="shared" si="26"/>
        <v/>
      </c>
    </row>
    <row r="96" spans="1:30" s="110" customFormat="1" ht="24.95" customHeight="1" x14ac:dyDescent="0.15">
      <c r="A96" s="133">
        <v>92</v>
      </c>
      <c r="B96" s="134">
        <v>2</v>
      </c>
      <c r="C96" s="134" t="s">
        <v>347</v>
      </c>
      <c r="D96" s="135">
        <v>2650</v>
      </c>
      <c r="E96" s="133" t="s">
        <v>354</v>
      </c>
      <c r="F96" s="82" t="s">
        <v>356</v>
      </c>
      <c r="G96" s="82" t="s">
        <v>69</v>
      </c>
      <c r="H96" s="84">
        <v>27</v>
      </c>
      <c r="I96" s="84">
        <v>5</v>
      </c>
      <c r="J96" s="84">
        <v>1</v>
      </c>
      <c r="K96" s="136">
        <f t="shared" si="16"/>
        <v>5</v>
      </c>
      <c r="L96" s="133" t="s">
        <v>3511</v>
      </c>
      <c r="M96" s="162"/>
      <c r="N96" s="162"/>
      <c r="O96" s="163"/>
      <c r="P96" s="164"/>
      <c r="Q96" s="165"/>
      <c r="R96" s="137">
        <f t="shared" si="27"/>
        <v>5</v>
      </c>
      <c r="S96" s="170"/>
      <c r="T96" s="176" t="str">
        <f t="shared" si="18"/>
        <v/>
      </c>
      <c r="U96" s="94">
        <v>8</v>
      </c>
      <c r="V96" s="84">
        <v>123</v>
      </c>
      <c r="W96" s="85">
        <v>10</v>
      </c>
      <c r="X96" s="94">
        <f t="shared" si="21"/>
        <v>1328</v>
      </c>
      <c r="Y96" s="85" t="str">
        <f t="shared" si="19"/>
        <v/>
      </c>
      <c r="Z96" s="94">
        <f t="shared" si="22"/>
        <v>37184</v>
      </c>
      <c r="AA96" s="85" t="str">
        <f t="shared" si="23"/>
        <v/>
      </c>
      <c r="AB96" s="94" t="str">
        <f t="shared" si="24"/>
        <v/>
      </c>
      <c r="AC96" s="95" t="str">
        <f t="shared" si="25"/>
        <v/>
      </c>
      <c r="AD96" s="178" t="str">
        <f t="shared" si="26"/>
        <v/>
      </c>
    </row>
    <row r="97" spans="1:30" s="110" customFormat="1" ht="24.95" customHeight="1" x14ac:dyDescent="0.15">
      <c r="A97" s="133">
        <v>93</v>
      </c>
      <c r="B97" s="134">
        <v>2</v>
      </c>
      <c r="C97" s="134" t="s">
        <v>67</v>
      </c>
      <c r="D97" s="135">
        <v>2650</v>
      </c>
      <c r="E97" s="133" t="s">
        <v>369</v>
      </c>
      <c r="F97" s="82" t="s">
        <v>414</v>
      </c>
      <c r="G97" s="82" t="s">
        <v>69</v>
      </c>
      <c r="H97" s="84">
        <v>18</v>
      </c>
      <c r="I97" s="84">
        <v>1</v>
      </c>
      <c r="J97" s="84">
        <v>1</v>
      </c>
      <c r="K97" s="136">
        <f t="shared" si="16"/>
        <v>1</v>
      </c>
      <c r="L97" s="133" t="s">
        <v>3511</v>
      </c>
      <c r="M97" s="162"/>
      <c r="N97" s="162"/>
      <c r="O97" s="163"/>
      <c r="P97" s="164"/>
      <c r="Q97" s="165"/>
      <c r="R97" s="137">
        <f t="shared" si="27"/>
        <v>1</v>
      </c>
      <c r="S97" s="170"/>
      <c r="T97" s="176" t="str">
        <f t="shared" si="18"/>
        <v/>
      </c>
      <c r="U97" s="94">
        <v>8</v>
      </c>
      <c r="V97" s="84">
        <v>123</v>
      </c>
      <c r="W97" s="85">
        <v>10</v>
      </c>
      <c r="X97" s="94">
        <f t="shared" si="21"/>
        <v>177</v>
      </c>
      <c r="Y97" s="85" t="str">
        <f t="shared" si="19"/>
        <v/>
      </c>
      <c r="Z97" s="94">
        <f t="shared" si="22"/>
        <v>4956</v>
      </c>
      <c r="AA97" s="85" t="str">
        <f t="shared" si="23"/>
        <v/>
      </c>
      <c r="AB97" s="94" t="str">
        <f t="shared" si="24"/>
        <v/>
      </c>
      <c r="AC97" s="95" t="str">
        <f t="shared" si="25"/>
        <v/>
      </c>
      <c r="AD97" s="178" t="str">
        <f t="shared" si="26"/>
        <v/>
      </c>
    </row>
    <row r="98" spans="1:30" s="110" customFormat="1" ht="24.95" customHeight="1" x14ac:dyDescent="0.15">
      <c r="A98" s="133">
        <v>94</v>
      </c>
      <c r="B98" s="134">
        <v>2</v>
      </c>
      <c r="C98" s="134" t="s">
        <v>431</v>
      </c>
      <c r="D98" s="135" t="s">
        <v>213</v>
      </c>
      <c r="E98" s="133" t="s">
        <v>434</v>
      </c>
      <c r="F98" s="82" t="s">
        <v>113</v>
      </c>
      <c r="G98" s="82" t="s">
        <v>436</v>
      </c>
      <c r="H98" s="84">
        <v>22</v>
      </c>
      <c r="I98" s="84">
        <v>1</v>
      </c>
      <c r="J98" s="84">
        <v>1</v>
      </c>
      <c r="K98" s="136">
        <f t="shared" si="16"/>
        <v>1</v>
      </c>
      <c r="L98" s="133" t="s">
        <v>3511</v>
      </c>
      <c r="M98" s="162"/>
      <c r="N98" s="162"/>
      <c r="O98" s="163"/>
      <c r="P98" s="164"/>
      <c r="Q98" s="165"/>
      <c r="R98" s="137">
        <f t="shared" si="27"/>
        <v>1</v>
      </c>
      <c r="S98" s="170"/>
      <c r="T98" s="176" t="str">
        <f t="shared" si="18"/>
        <v/>
      </c>
      <c r="U98" s="94">
        <v>8</v>
      </c>
      <c r="V98" s="84">
        <v>123</v>
      </c>
      <c r="W98" s="85">
        <v>10</v>
      </c>
      <c r="X98" s="94">
        <f t="shared" si="21"/>
        <v>216</v>
      </c>
      <c r="Y98" s="85" t="str">
        <f t="shared" si="19"/>
        <v/>
      </c>
      <c r="Z98" s="94">
        <f t="shared" si="22"/>
        <v>6048</v>
      </c>
      <c r="AA98" s="85" t="str">
        <f t="shared" si="23"/>
        <v/>
      </c>
      <c r="AB98" s="94" t="str">
        <f t="shared" si="24"/>
        <v/>
      </c>
      <c r="AC98" s="95" t="str">
        <f t="shared" si="25"/>
        <v/>
      </c>
      <c r="AD98" s="178" t="str">
        <f t="shared" si="26"/>
        <v/>
      </c>
    </row>
    <row r="99" spans="1:30" s="110" customFormat="1" ht="24.95" customHeight="1" x14ac:dyDescent="0.15">
      <c r="A99" s="133">
        <v>95</v>
      </c>
      <c r="B99" s="134">
        <v>2</v>
      </c>
      <c r="C99" s="134" t="s">
        <v>456</v>
      </c>
      <c r="D99" s="135">
        <v>2650</v>
      </c>
      <c r="E99" s="133" t="s">
        <v>432</v>
      </c>
      <c r="F99" s="82" t="s">
        <v>173</v>
      </c>
      <c r="G99" s="82" t="s">
        <v>174</v>
      </c>
      <c r="H99" s="84">
        <v>22</v>
      </c>
      <c r="I99" s="84">
        <v>1</v>
      </c>
      <c r="J99" s="84">
        <v>2</v>
      </c>
      <c r="K99" s="136">
        <f t="shared" si="16"/>
        <v>2</v>
      </c>
      <c r="L99" s="133" t="s">
        <v>3511</v>
      </c>
      <c r="M99" s="162"/>
      <c r="N99" s="162"/>
      <c r="O99" s="163"/>
      <c r="P99" s="164"/>
      <c r="Q99" s="165"/>
      <c r="R99" s="137">
        <f t="shared" si="27"/>
        <v>1</v>
      </c>
      <c r="S99" s="170"/>
      <c r="T99" s="176" t="str">
        <f t="shared" si="18"/>
        <v/>
      </c>
      <c r="U99" s="94">
        <v>8</v>
      </c>
      <c r="V99" s="84">
        <v>123</v>
      </c>
      <c r="W99" s="85">
        <v>10</v>
      </c>
      <c r="X99" s="94">
        <f t="shared" si="21"/>
        <v>432</v>
      </c>
      <c r="Y99" s="85" t="str">
        <f t="shared" si="19"/>
        <v/>
      </c>
      <c r="Z99" s="94">
        <f t="shared" si="22"/>
        <v>12096</v>
      </c>
      <c r="AA99" s="85" t="str">
        <f t="shared" si="23"/>
        <v/>
      </c>
      <c r="AB99" s="94" t="str">
        <f t="shared" si="24"/>
        <v/>
      </c>
      <c r="AC99" s="95" t="str">
        <f t="shared" si="25"/>
        <v/>
      </c>
      <c r="AD99" s="178" t="str">
        <f t="shared" si="26"/>
        <v/>
      </c>
    </row>
    <row r="100" spans="1:30" s="110" customFormat="1" ht="24.95" customHeight="1" x14ac:dyDescent="0.15">
      <c r="A100" s="133">
        <v>96</v>
      </c>
      <c r="B100" s="134">
        <v>2</v>
      </c>
      <c r="C100" s="134" t="s">
        <v>450</v>
      </c>
      <c r="D100" s="135">
        <v>2650</v>
      </c>
      <c r="E100" s="133" t="s">
        <v>354</v>
      </c>
      <c r="F100" s="82" t="s">
        <v>356</v>
      </c>
      <c r="G100" s="82" t="s">
        <v>69</v>
      </c>
      <c r="H100" s="84">
        <v>27</v>
      </c>
      <c r="I100" s="84">
        <v>1</v>
      </c>
      <c r="J100" s="84">
        <v>1</v>
      </c>
      <c r="K100" s="136">
        <f t="shared" si="16"/>
        <v>1</v>
      </c>
      <c r="L100" s="133" t="s">
        <v>3511</v>
      </c>
      <c r="M100" s="162"/>
      <c r="N100" s="162"/>
      <c r="O100" s="163"/>
      <c r="P100" s="164"/>
      <c r="Q100" s="165"/>
      <c r="R100" s="137">
        <f t="shared" si="27"/>
        <v>1</v>
      </c>
      <c r="S100" s="170"/>
      <c r="T100" s="176" t="str">
        <f t="shared" si="18"/>
        <v/>
      </c>
      <c r="U100" s="94">
        <v>8</v>
      </c>
      <c r="V100" s="84">
        <v>123</v>
      </c>
      <c r="W100" s="85">
        <v>10</v>
      </c>
      <c r="X100" s="94">
        <f t="shared" si="21"/>
        <v>265</v>
      </c>
      <c r="Y100" s="85" t="str">
        <f t="shared" si="19"/>
        <v/>
      </c>
      <c r="Z100" s="94">
        <f t="shared" si="22"/>
        <v>7420</v>
      </c>
      <c r="AA100" s="85" t="str">
        <f t="shared" si="23"/>
        <v/>
      </c>
      <c r="AB100" s="94" t="str">
        <f t="shared" si="24"/>
        <v/>
      </c>
      <c r="AC100" s="95" t="str">
        <f t="shared" si="25"/>
        <v/>
      </c>
      <c r="AD100" s="178" t="str">
        <f t="shared" si="26"/>
        <v/>
      </c>
    </row>
    <row r="101" spans="1:30" s="110" customFormat="1" ht="24.95" customHeight="1" x14ac:dyDescent="0.15">
      <c r="A101" s="133">
        <v>97</v>
      </c>
      <c r="B101" s="134">
        <v>2</v>
      </c>
      <c r="C101" s="134" t="s">
        <v>392</v>
      </c>
      <c r="D101" s="135">
        <v>2500</v>
      </c>
      <c r="E101" s="133" t="s">
        <v>370</v>
      </c>
      <c r="F101" s="82" t="s">
        <v>372</v>
      </c>
      <c r="G101" s="82" t="s">
        <v>69</v>
      </c>
      <c r="H101" s="84">
        <v>13</v>
      </c>
      <c r="I101" s="84">
        <v>1</v>
      </c>
      <c r="J101" s="84">
        <v>1</v>
      </c>
      <c r="K101" s="136">
        <f t="shared" si="16"/>
        <v>1</v>
      </c>
      <c r="L101" s="133" t="s">
        <v>3511</v>
      </c>
      <c r="M101" s="162"/>
      <c r="N101" s="162"/>
      <c r="O101" s="163"/>
      <c r="P101" s="164"/>
      <c r="Q101" s="165"/>
      <c r="R101" s="137">
        <f t="shared" si="27"/>
        <v>1</v>
      </c>
      <c r="S101" s="170"/>
      <c r="T101" s="176" t="str">
        <f t="shared" si="18"/>
        <v/>
      </c>
      <c r="U101" s="94">
        <v>2</v>
      </c>
      <c r="V101" s="84">
        <v>123</v>
      </c>
      <c r="W101" s="85">
        <v>10</v>
      </c>
      <c r="X101" s="94">
        <f t="shared" si="21"/>
        <v>31</v>
      </c>
      <c r="Y101" s="85" t="str">
        <f t="shared" si="19"/>
        <v/>
      </c>
      <c r="Z101" s="94">
        <f t="shared" si="22"/>
        <v>868</v>
      </c>
      <c r="AA101" s="85" t="str">
        <f t="shared" si="23"/>
        <v/>
      </c>
      <c r="AB101" s="94" t="str">
        <f t="shared" si="24"/>
        <v/>
      </c>
      <c r="AC101" s="95" t="str">
        <f t="shared" si="25"/>
        <v/>
      </c>
      <c r="AD101" s="178" t="str">
        <f t="shared" si="26"/>
        <v/>
      </c>
    </row>
    <row r="102" spans="1:30" s="110" customFormat="1" ht="24.95" customHeight="1" x14ac:dyDescent="0.15">
      <c r="A102" s="133">
        <v>98</v>
      </c>
      <c r="B102" s="134">
        <v>2</v>
      </c>
      <c r="C102" s="134" t="s">
        <v>394</v>
      </c>
      <c r="D102" s="135">
        <v>2500</v>
      </c>
      <c r="E102" s="133" t="s">
        <v>368</v>
      </c>
      <c r="F102" s="82" t="s">
        <v>414</v>
      </c>
      <c r="G102" s="82" t="s">
        <v>69</v>
      </c>
      <c r="H102" s="84">
        <v>18</v>
      </c>
      <c r="I102" s="84">
        <v>1</v>
      </c>
      <c r="J102" s="84">
        <v>1</v>
      </c>
      <c r="K102" s="136">
        <f t="shared" si="16"/>
        <v>1</v>
      </c>
      <c r="L102" s="133" t="s">
        <v>3511</v>
      </c>
      <c r="M102" s="162"/>
      <c r="N102" s="162"/>
      <c r="O102" s="163"/>
      <c r="P102" s="164"/>
      <c r="Q102" s="165"/>
      <c r="R102" s="137">
        <f t="shared" si="27"/>
        <v>1</v>
      </c>
      <c r="S102" s="170"/>
      <c r="T102" s="176" t="str">
        <f t="shared" si="18"/>
        <v/>
      </c>
      <c r="U102" s="94">
        <v>2</v>
      </c>
      <c r="V102" s="84">
        <v>123</v>
      </c>
      <c r="W102" s="85">
        <v>10</v>
      </c>
      <c r="X102" s="94">
        <f t="shared" si="21"/>
        <v>44</v>
      </c>
      <c r="Y102" s="85" t="str">
        <f t="shared" si="19"/>
        <v/>
      </c>
      <c r="Z102" s="94">
        <f t="shared" si="22"/>
        <v>1232</v>
      </c>
      <c r="AA102" s="85" t="str">
        <f t="shared" si="23"/>
        <v/>
      </c>
      <c r="AB102" s="94" t="str">
        <f t="shared" si="24"/>
        <v/>
      </c>
      <c r="AC102" s="95" t="str">
        <f t="shared" si="25"/>
        <v/>
      </c>
      <c r="AD102" s="178" t="str">
        <f t="shared" si="26"/>
        <v/>
      </c>
    </row>
    <row r="103" spans="1:30" s="110" customFormat="1" ht="24.95" customHeight="1" x14ac:dyDescent="0.15">
      <c r="A103" s="133">
        <v>99</v>
      </c>
      <c r="B103" s="134">
        <v>2</v>
      </c>
      <c r="C103" s="134" t="s">
        <v>394</v>
      </c>
      <c r="D103" s="135">
        <v>2500</v>
      </c>
      <c r="E103" s="133" t="s">
        <v>370</v>
      </c>
      <c r="F103" s="82" t="s">
        <v>372</v>
      </c>
      <c r="G103" s="82" t="s">
        <v>69</v>
      </c>
      <c r="H103" s="84">
        <v>13</v>
      </c>
      <c r="I103" s="84">
        <v>1</v>
      </c>
      <c r="J103" s="84">
        <v>1</v>
      </c>
      <c r="K103" s="136">
        <f t="shared" si="16"/>
        <v>1</v>
      </c>
      <c r="L103" s="133" t="s">
        <v>3511</v>
      </c>
      <c r="M103" s="162"/>
      <c r="N103" s="162"/>
      <c r="O103" s="163"/>
      <c r="P103" s="164"/>
      <c r="Q103" s="165"/>
      <c r="R103" s="137">
        <f t="shared" si="27"/>
        <v>1</v>
      </c>
      <c r="S103" s="170"/>
      <c r="T103" s="176" t="str">
        <f t="shared" si="18"/>
        <v/>
      </c>
      <c r="U103" s="94">
        <v>2</v>
      </c>
      <c r="V103" s="84">
        <v>123</v>
      </c>
      <c r="W103" s="85">
        <v>10</v>
      </c>
      <c r="X103" s="94">
        <f t="shared" si="21"/>
        <v>31</v>
      </c>
      <c r="Y103" s="85" t="str">
        <f t="shared" si="19"/>
        <v/>
      </c>
      <c r="Z103" s="94">
        <f t="shared" si="22"/>
        <v>868</v>
      </c>
      <c r="AA103" s="85" t="str">
        <f t="shared" si="23"/>
        <v/>
      </c>
      <c r="AB103" s="94" t="str">
        <f t="shared" si="24"/>
        <v/>
      </c>
      <c r="AC103" s="95" t="str">
        <f t="shared" si="25"/>
        <v/>
      </c>
      <c r="AD103" s="178" t="str">
        <f t="shared" si="26"/>
        <v/>
      </c>
    </row>
    <row r="104" spans="1:30" s="110" customFormat="1" ht="24.95" customHeight="1" x14ac:dyDescent="0.15">
      <c r="A104" s="133">
        <v>100</v>
      </c>
      <c r="B104" s="134">
        <v>2</v>
      </c>
      <c r="C104" s="134" t="s">
        <v>383</v>
      </c>
      <c r="D104" s="135">
        <v>2650</v>
      </c>
      <c r="E104" s="133" t="s">
        <v>365</v>
      </c>
      <c r="F104" s="82" t="s">
        <v>24</v>
      </c>
      <c r="G104" s="82" t="s">
        <v>25</v>
      </c>
      <c r="H104" s="84">
        <v>42</v>
      </c>
      <c r="I104" s="84">
        <v>1</v>
      </c>
      <c r="J104" s="84">
        <v>1</v>
      </c>
      <c r="K104" s="136">
        <f t="shared" si="16"/>
        <v>1</v>
      </c>
      <c r="L104" s="133" t="s">
        <v>3511</v>
      </c>
      <c r="M104" s="162"/>
      <c r="N104" s="162"/>
      <c r="O104" s="163"/>
      <c r="P104" s="164"/>
      <c r="Q104" s="165"/>
      <c r="R104" s="137">
        <f t="shared" si="27"/>
        <v>1</v>
      </c>
      <c r="S104" s="170"/>
      <c r="T104" s="176" t="str">
        <f t="shared" si="18"/>
        <v/>
      </c>
      <c r="U104" s="94">
        <v>2</v>
      </c>
      <c r="V104" s="84">
        <v>123</v>
      </c>
      <c r="W104" s="85">
        <v>10</v>
      </c>
      <c r="X104" s="94">
        <f t="shared" si="21"/>
        <v>103</v>
      </c>
      <c r="Y104" s="85" t="str">
        <f t="shared" si="19"/>
        <v/>
      </c>
      <c r="Z104" s="94">
        <f t="shared" si="22"/>
        <v>2884</v>
      </c>
      <c r="AA104" s="85" t="str">
        <f t="shared" si="23"/>
        <v/>
      </c>
      <c r="AB104" s="94" t="str">
        <f t="shared" si="24"/>
        <v/>
      </c>
      <c r="AC104" s="95" t="str">
        <f t="shared" si="25"/>
        <v/>
      </c>
      <c r="AD104" s="178" t="str">
        <f t="shared" si="26"/>
        <v/>
      </c>
    </row>
    <row r="105" spans="1:30" s="110" customFormat="1" ht="24.95" customHeight="1" x14ac:dyDescent="0.15">
      <c r="A105" s="133">
        <v>101</v>
      </c>
      <c r="B105" s="134">
        <v>2</v>
      </c>
      <c r="C105" s="134" t="s">
        <v>457</v>
      </c>
      <c r="D105" s="135">
        <v>2650</v>
      </c>
      <c r="E105" s="133" t="s">
        <v>459</v>
      </c>
      <c r="F105" s="82" t="s">
        <v>151</v>
      </c>
      <c r="G105" s="82" t="s">
        <v>470</v>
      </c>
      <c r="H105" s="84">
        <v>36</v>
      </c>
      <c r="I105" s="84">
        <v>2</v>
      </c>
      <c r="J105" s="84">
        <v>3</v>
      </c>
      <c r="K105" s="136">
        <f t="shared" si="16"/>
        <v>6</v>
      </c>
      <c r="L105" s="133" t="s">
        <v>3511</v>
      </c>
      <c r="M105" s="162"/>
      <c r="N105" s="162"/>
      <c r="O105" s="163"/>
      <c r="P105" s="164"/>
      <c r="Q105" s="165"/>
      <c r="R105" s="137">
        <f t="shared" si="27"/>
        <v>2</v>
      </c>
      <c r="S105" s="170"/>
      <c r="T105" s="176" t="str">
        <f t="shared" si="18"/>
        <v/>
      </c>
      <c r="U105" s="94">
        <v>8</v>
      </c>
      <c r="V105" s="84">
        <v>123</v>
      </c>
      <c r="W105" s="85">
        <v>10</v>
      </c>
      <c r="X105" s="94">
        <f t="shared" si="21"/>
        <v>2125</v>
      </c>
      <c r="Y105" s="85" t="str">
        <f t="shared" si="19"/>
        <v/>
      </c>
      <c r="Z105" s="94">
        <f t="shared" si="22"/>
        <v>59500</v>
      </c>
      <c r="AA105" s="85" t="str">
        <f t="shared" si="23"/>
        <v/>
      </c>
      <c r="AB105" s="94" t="str">
        <f t="shared" si="24"/>
        <v/>
      </c>
      <c r="AC105" s="95" t="str">
        <f t="shared" si="25"/>
        <v/>
      </c>
      <c r="AD105" s="178" t="str">
        <f t="shared" si="26"/>
        <v/>
      </c>
    </row>
    <row r="106" spans="1:30" s="110" customFormat="1" ht="24.95" customHeight="1" x14ac:dyDescent="0.15">
      <c r="A106" s="133">
        <v>102</v>
      </c>
      <c r="B106" s="134">
        <v>2</v>
      </c>
      <c r="C106" s="134" t="s">
        <v>460</v>
      </c>
      <c r="D106" s="135">
        <v>2650</v>
      </c>
      <c r="E106" s="133" t="s">
        <v>458</v>
      </c>
      <c r="F106" s="82" t="s">
        <v>151</v>
      </c>
      <c r="G106" s="82" t="s">
        <v>470</v>
      </c>
      <c r="H106" s="84">
        <v>36</v>
      </c>
      <c r="I106" s="84">
        <v>2</v>
      </c>
      <c r="J106" s="84">
        <v>3</v>
      </c>
      <c r="K106" s="136">
        <f t="shared" si="16"/>
        <v>6</v>
      </c>
      <c r="L106" s="133" t="s">
        <v>3511</v>
      </c>
      <c r="M106" s="162"/>
      <c r="N106" s="162"/>
      <c r="O106" s="163"/>
      <c r="P106" s="164"/>
      <c r="Q106" s="165"/>
      <c r="R106" s="137">
        <f t="shared" si="27"/>
        <v>2</v>
      </c>
      <c r="S106" s="170"/>
      <c r="T106" s="176" t="str">
        <f t="shared" si="18"/>
        <v/>
      </c>
      <c r="U106" s="94">
        <v>8</v>
      </c>
      <c r="V106" s="84">
        <v>123</v>
      </c>
      <c r="W106" s="85">
        <v>10</v>
      </c>
      <c r="X106" s="94">
        <f t="shared" si="21"/>
        <v>2125</v>
      </c>
      <c r="Y106" s="85" t="str">
        <f t="shared" si="19"/>
        <v/>
      </c>
      <c r="Z106" s="94">
        <f t="shared" si="22"/>
        <v>59500</v>
      </c>
      <c r="AA106" s="85" t="str">
        <f t="shared" si="23"/>
        <v/>
      </c>
      <c r="AB106" s="94" t="str">
        <f t="shared" si="24"/>
        <v/>
      </c>
      <c r="AC106" s="95" t="str">
        <f t="shared" si="25"/>
        <v/>
      </c>
      <c r="AD106" s="178" t="str">
        <f t="shared" si="26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34" t="s">
        <v>461</v>
      </c>
      <c r="D107" s="135">
        <v>2650</v>
      </c>
      <c r="E107" s="133" t="s">
        <v>462</v>
      </c>
      <c r="F107" s="82" t="s">
        <v>36</v>
      </c>
      <c r="G107" s="82" t="s">
        <v>463</v>
      </c>
      <c r="H107" s="84">
        <v>42</v>
      </c>
      <c r="I107" s="84">
        <v>14</v>
      </c>
      <c r="J107" s="84">
        <v>2</v>
      </c>
      <c r="K107" s="136">
        <f t="shared" si="16"/>
        <v>28</v>
      </c>
      <c r="L107" s="133" t="s">
        <v>3511</v>
      </c>
      <c r="M107" s="162"/>
      <c r="N107" s="162"/>
      <c r="O107" s="163"/>
      <c r="P107" s="164"/>
      <c r="Q107" s="165"/>
      <c r="R107" s="137">
        <f t="shared" si="27"/>
        <v>14</v>
      </c>
      <c r="S107" s="170"/>
      <c r="T107" s="176" t="str">
        <f t="shared" si="18"/>
        <v/>
      </c>
      <c r="U107" s="94">
        <v>8</v>
      </c>
      <c r="V107" s="84">
        <v>123</v>
      </c>
      <c r="W107" s="85">
        <v>10</v>
      </c>
      <c r="X107" s="94">
        <f t="shared" si="21"/>
        <v>11571</v>
      </c>
      <c r="Y107" s="85" t="str">
        <f t="shared" si="19"/>
        <v/>
      </c>
      <c r="Z107" s="94">
        <f t="shared" si="22"/>
        <v>323988</v>
      </c>
      <c r="AA107" s="85" t="str">
        <f t="shared" si="23"/>
        <v/>
      </c>
      <c r="AB107" s="94" t="str">
        <f t="shared" si="24"/>
        <v/>
      </c>
      <c r="AC107" s="95" t="str">
        <f t="shared" si="25"/>
        <v/>
      </c>
      <c r="AD107" s="178" t="str">
        <f t="shared" si="26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34" t="s">
        <v>461</v>
      </c>
      <c r="D108" s="135">
        <v>2650</v>
      </c>
      <c r="E108" s="133" t="s">
        <v>466</v>
      </c>
      <c r="F108" s="82" t="s">
        <v>24</v>
      </c>
      <c r="G108" s="82" t="s">
        <v>467</v>
      </c>
      <c r="H108" s="84">
        <v>42</v>
      </c>
      <c r="I108" s="84">
        <v>2</v>
      </c>
      <c r="J108" s="84">
        <v>1</v>
      </c>
      <c r="K108" s="136">
        <f t="shared" si="16"/>
        <v>2</v>
      </c>
      <c r="L108" s="133" t="s">
        <v>3511</v>
      </c>
      <c r="M108" s="162"/>
      <c r="N108" s="162"/>
      <c r="O108" s="163"/>
      <c r="P108" s="164"/>
      <c r="Q108" s="165"/>
      <c r="R108" s="137">
        <f t="shared" si="27"/>
        <v>2</v>
      </c>
      <c r="S108" s="170"/>
      <c r="T108" s="176" t="str">
        <f t="shared" si="18"/>
        <v/>
      </c>
      <c r="U108" s="94">
        <v>8</v>
      </c>
      <c r="V108" s="84">
        <v>123</v>
      </c>
      <c r="W108" s="85">
        <v>10</v>
      </c>
      <c r="X108" s="94">
        <f t="shared" si="21"/>
        <v>826</v>
      </c>
      <c r="Y108" s="85" t="str">
        <f t="shared" si="19"/>
        <v/>
      </c>
      <c r="Z108" s="94">
        <f t="shared" si="22"/>
        <v>23128</v>
      </c>
      <c r="AA108" s="85" t="str">
        <f t="shared" si="23"/>
        <v/>
      </c>
      <c r="AB108" s="94" t="str">
        <f t="shared" si="24"/>
        <v/>
      </c>
      <c r="AC108" s="95" t="str">
        <f t="shared" si="25"/>
        <v/>
      </c>
      <c r="AD108" s="178" t="str">
        <f t="shared" si="26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34" t="s">
        <v>450</v>
      </c>
      <c r="D109" s="135">
        <v>2650</v>
      </c>
      <c r="E109" s="133" t="s">
        <v>376</v>
      </c>
      <c r="F109" s="82" t="s">
        <v>24</v>
      </c>
      <c r="G109" s="82" t="s">
        <v>49</v>
      </c>
      <c r="H109" s="84">
        <v>42</v>
      </c>
      <c r="I109" s="84">
        <v>1</v>
      </c>
      <c r="J109" s="84">
        <v>1</v>
      </c>
      <c r="K109" s="136">
        <f t="shared" si="16"/>
        <v>1</v>
      </c>
      <c r="L109" s="133" t="s">
        <v>3511</v>
      </c>
      <c r="M109" s="162"/>
      <c r="N109" s="162"/>
      <c r="O109" s="163"/>
      <c r="P109" s="164"/>
      <c r="Q109" s="165"/>
      <c r="R109" s="137">
        <f t="shared" si="27"/>
        <v>1</v>
      </c>
      <c r="S109" s="170"/>
      <c r="T109" s="176" t="str">
        <f t="shared" si="18"/>
        <v/>
      </c>
      <c r="U109" s="94">
        <v>8</v>
      </c>
      <c r="V109" s="84">
        <v>123</v>
      </c>
      <c r="W109" s="85">
        <v>10</v>
      </c>
      <c r="X109" s="94">
        <f t="shared" si="21"/>
        <v>413</v>
      </c>
      <c r="Y109" s="85" t="str">
        <f t="shared" si="19"/>
        <v/>
      </c>
      <c r="Z109" s="94">
        <f t="shared" si="22"/>
        <v>11564</v>
      </c>
      <c r="AA109" s="85" t="str">
        <f t="shared" si="23"/>
        <v/>
      </c>
      <c r="AB109" s="94" t="str">
        <f t="shared" si="24"/>
        <v/>
      </c>
      <c r="AC109" s="95" t="str">
        <f t="shared" si="25"/>
        <v/>
      </c>
      <c r="AD109" s="178" t="str">
        <f t="shared" si="26"/>
        <v/>
      </c>
    </row>
    <row r="110" spans="1:30" s="110" customFormat="1" ht="24.95" customHeight="1" x14ac:dyDescent="0.15">
      <c r="A110" s="133">
        <v>106</v>
      </c>
      <c r="B110" s="134"/>
      <c r="C110" s="134"/>
      <c r="D110" s="135"/>
      <c r="E110" s="133" t="s">
        <v>471</v>
      </c>
      <c r="F110" s="82" t="s">
        <v>478</v>
      </c>
      <c r="G110" s="82" t="s">
        <v>479</v>
      </c>
      <c r="H110" s="84">
        <v>22</v>
      </c>
      <c r="I110" s="84">
        <v>8</v>
      </c>
      <c r="J110" s="84">
        <v>1</v>
      </c>
      <c r="K110" s="136">
        <f t="shared" si="16"/>
        <v>8</v>
      </c>
      <c r="L110" s="133" t="s">
        <v>3511</v>
      </c>
      <c r="M110" s="162"/>
      <c r="N110" s="162"/>
      <c r="O110" s="163"/>
      <c r="P110" s="164"/>
      <c r="Q110" s="165"/>
      <c r="R110" s="137">
        <f t="shared" si="27"/>
        <v>8</v>
      </c>
      <c r="S110" s="170"/>
      <c r="T110" s="176" t="str">
        <f t="shared" si="18"/>
        <v/>
      </c>
      <c r="U110" s="94">
        <v>24</v>
      </c>
      <c r="V110" s="84">
        <v>365</v>
      </c>
      <c r="W110" s="85">
        <v>10</v>
      </c>
      <c r="X110" s="94">
        <f t="shared" si="21"/>
        <v>15417</v>
      </c>
      <c r="Y110" s="85" t="str">
        <f t="shared" si="19"/>
        <v/>
      </c>
      <c r="Z110" s="94">
        <f t="shared" si="22"/>
        <v>431676</v>
      </c>
      <c r="AA110" s="85" t="str">
        <f t="shared" si="23"/>
        <v/>
      </c>
      <c r="AB110" s="94" t="str">
        <f t="shared" si="24"/>
        <v/>
      </c>
      <c r="AC110" s="95" t="str">
        <f t="shared" si="25"/>
        <v/>
      </c>
      <c r="AD110" s="178" t="str">
        <f t="shared" si="26"/>
        <v/>
      </c>
    </row>
    <row r="111" spans="1:30" s="110" customFormat="1" ht="24.95" customHeight="1" x14ac:dyDescent="0.15">
      <c r="A111" s="133">
        <v>107</v>
      </c>
      <c r="B111" s="134"/>
      <c r="C111" s="134"/>
      <c r="D111" s="135"/>
      <c r="E111" s="133" t="s">
        <v>472</v>
      </c>
      <c r="F111" s="82" t="s">
        <v>478</v>
      </c>
      <c r="G111" s="82" t="s">
        <v>479</v>
      </c>
      <c r="H111" s="84">
        <v>22</v>
      </c>
      <c r="I111" s="84">
        <v>2</v>
      </c>
      <c r="J111" s="84">
        <v>1</v>
      </c>
      <c r="K111" s="136">
        <f t="shared" si="16"/>
        <v>2</v>
      </c>
      <c r="L111" s="133" t="s">
        <v>3511</v>
      </c>
      <c r="M111" s="162"/>
      <c r="N111" s="162"/>
      <c r="O111" s="163"/>
      <c r="P111" s="164"/>
      <c r="Q111" s="165"/>
      <c r="R111" s="137">
        <f t="shared" si="27"/>
        <v>2</v>
      </c>
      <c r="S111" s="170"/>
      <c r="T111" s="176" t="str">
        <f t="shared" si="18"/>
        <v/>
      </c>
      <c r="U111" s="94">
        <v>24</v>
      </c>
      <c r="V111" s="84">
        <v>365</v>
      </c>
      <c r="W111" s="85">
        <v>10</v>
      </c>
      <c r="X111" s="94">
        <f t="shared" si="21"/>
        <v>3854</v>
      </c>
      <c r="Y111" s="85" t="str">
        <f t="shared" si="19"/>
        <v/>
      </c>
      <c r="Z111" s="94">
        <f t="shared" si="22"/>
        <v>107912</v>
      </c>
      <c r="AA111" s="85" t="str">
        <f t="shared" si="23"/>
        <v/>
      </c>
      <c r="AB111" s="94" t="str">
        <f t="shared" si="24"/>
        <v/>
      </c>
      <c r="AC111" s="95" t="str">
        <f t="shared" si="25"/>
        <v/>
      </c>
      <c r="AD111" s="178" t="str">
        <f t="shared" si="26"/>
        <v/>
      </c>
    </row>
    <row r="112" spans="1:30" s="110" customFormat="1" ht="24.95" customHeight="1" x14ac:dyDescent="0.15">
      <c r="A112" s="133">
        <v>108</v>
      </c>
      <c r="B112" s="134"/>
      <c r="C112" s="134"/>
      <c r="D112" s="135"/>
      <c r="E112" s="133" t="s">
        <v>473</v>
      </c>
      <c r="F112" s="82" t="s">
        <v>478</v>
      </c>
      <c r="G112" s="82" t="s">
        <v>480</v>
      </c>
      <c r="H112" s="84">
        <v>22</v>
      </c>
      <c r="I112" s="84">
        <v>1</v>
      </c>
      <c r="J112" s="84">
        <v>1</v>
      </c>
      <c r="K112" s="136">
        <f t="shared" si="16"/>
        <v>1</v>
      </c>
      <c r="L112" s="133" t="s">
        <v>3511</v>
      </c>
      <c r="M112" s="162"/>
      <c r="N112" s="162"/>
      <c r="O112" s="163"/>
      <c r="P112" s="164"/>
      <c r="Q112" s="165"/>
      <c r="R112" s="137">
        <f t="shared" si="27"/>
        <v>1</v>
      </c>
      <c r="S112" s="170"/>
      <c r="T112" s="176" t="str">
        <f t="shared" si="18"/>
        <v/>
      </c>
      <c r="U112" s="94">
        <v>24</v>
      </c>
      <c r="V112" s="84">
        <v>365</v>
      </c>
      <c r="W112" s="85">
        <v>10</v>
      </c>
      <c r="X112" s="94">
        <f t="shared" si="21"/>
        <v>1927</v>
      </c>
      <c r="Y112" s="85" t="str">
        <f t="shared" si="19"/>
        <v/>
      </c>
      <c r="Z112" s="94">
        <f t="shared" si="22"/>
        <v>53956</v>
      </c>
      <c r="AA112" s="85" t="str">
        <f t="shared" si="23"/>
        <v/>
      </c>
      <c r="AB112" s="94" t="str">
        <f t="shared" si="24"/>
        <v/>
      </c>
      <c r="AC112" s="95" t="str">
        <f t="shared" si="25"/>
        <v/>
      </c>
      <c r="AD112" s="178" t="str">
        <f t="shared" si="26"/>
        <v/>
      </c>
    </row>
    <row r="113" spans="1:30" s="110" customFormat="1" ht="24.95" customHeight="1" x14ac:dyDescent="0.15">
      <c r="A113" s="133">
        <v>109</v>
      </c>
      <c r="B113" s="134"/>
      <c r="C113" s="134"/>
      <c r="D113" s="135"/>
      <c r="E113" s="133" t="s">
        <v>474</v>
      </c>
      <c r="F113" s="82" t="s">
        <v>481</v>
      </c>
      <c r="G113" s="82" t="s">
        <v>482</v>
      </c>
      <c r="H113" s="84">
        <v>10</v>
      </c>
      <c r="I113" s="84">
        <v>5</v>
      </c>
      <c r="J113" s="84">
        <v>1</v>
      </c>
      <c r="K113" s="136">
        <f t="shared" si="16"/>
        <v>5</v>
      </c>
      <c r="L113" s="133" t="s">
        <v>3511</v>
      </c>
      <c r="M113" s="162"/>
      <c r="N113" s="162"/>
      <c r="O113" s="163"/>
      <c r="P113" s="164"/>
      <c r="Q113" s="165"/>
      <c r="R113" s="137">
        <f t="shared" si="27"/>
        <v>5</v>
      </c>
      <c r="S113" s="170"/>
      <c r="T113" s="176" t="str">
        <f t="shared" si="18"/>
        <v/>
      </c>
      <c r="U113" s="94">
        <v>24</v>
      </c>
      <c r="V113" s="84">
        <v>365</v>
      </c>
      <c r="W113" s="85">
        <v>10</v>
      </c>
      <c r="X113" s="94">
        <f t="shared" si="21"/>
        <v>4380</v>
      </c>
      <c r="Y113" s="85" t="str">
        <f t="shared" si="19"/>
        <v/>
      </c>
      <c r="Z113" s="94">
        <f t="shared" si="22"/>
        <v>122640</v>
      </c>
      <c r="AA113" s="85" t="str">
        <f t="shared" si="23"/>
        <v/>
      </c>
      <c r="AB113" s="94" t="str">
        <f t="shared" si="24"/>
        <v/>
      </c>
      <c r="AC113" s="95" t="str">
        <f t="shared" si="25"/>
        <v/>
      </c>
      <c r="AD113" s="178" t="str">
        <f t="shared" si="26"/>
        <v/>
      </c>
    </row>
    <row r="114" spans="1:30" s="110" customFormat="1" ht="24.95" customHeight="1" x14ac:dyDescent="0.15">
      <c r="A114" s="133">
        <v>110</v>
      </c>
      <c r="B114" s="134"/>
      <c r="C114" s="134"/>
      <c r="D114" s="135"/>
      <c r="E114" s="133" t="s">
        <v>475</v>
      </c>
      <c r="F114" s="82" t="s">
        <v>481</v>
      </c>
      <c r="G114" s="82" t="s">
        <v>482</v>
      </c>
      <c r="H114" s="84">
        <v>10</v>
      </c>
      <c r="I114" s="84">
        <v>1</v>
      </c>
      <c r="J114" s="84">
        <v>1</v>
      </c>
      <c r="K114" s="136">
        <f t="shared" si="16"/>
        <v>1</v>
      </c>
      <c r="L114" s="133" t="s">
        <v>3511</v>
      </c>
      <c r="M114" s="162"/>
      <c r="N114" s="162"/>
      <c r="O114" s="163"/>
      <c r="P114" s="164"/>
      <c r="Q114" s="165"/>
      <c r="R114" s="137">
        <f t="shared" si="27"/>
        <v>1</v>
      </c>
      <c r="S114" s="170"/>
      <c r="T114" s="176" t="str">
        <f t="shared" si="18"/>
        <v/>
      </c>
      <c r="U114" s="94">
        <v>24</v>
      </c>
      <c r="V114" s="84">
        <v>365</v>
      </c>
      <c r="W114" s="85">
        <v>10</v>
      </c>
      <c r="X114" s="94">
        <f t="shared" si="21"/>
        <v>876</v>
      </c>
      <c r="Y114" s="85" t="str">
        <f t="shared" si="19"/>
        <v/>
      </c>
      <c r="Z114" s="94">
        <f t="shared" si="22"/>
        <v>24528</v>
      </c>
      <c r="AA114" s="85" t="str">
        <f t="shared" si="23"/>
        <v/>
      </c>
      <c r="AB114" s="94" t="str">
        <f t="shared" si="24"/>
        <v/>
      </c>
      <c r="AC114" s="95" t="str">
        <f t="shared" si="25"/>
        <v/>
      </c>
      <c r="AD114" s="178" t="str">
        <f t="shared" si="26"/>
        <v/>
      </c>
    </row>
    <row r="115" spans="1:30" s="110" customFormat="1" ht="24.95" customHeight="1" x14ac:dyDescent="0.15">
      <c r="A115" s="133">
        <v>111</v>
      </c>
      <c r="B115" s="134"/>
      <c r="C115" s="134"/>
      <c r="D115" s="135"/>
      <c r="E115" s="133" t="s">
        <v>476</v>
      </c>
      <c r="F115" s="82" t="s">
        <v>113</v>
      </c>
      <c r="G115" s="82" t="s">
        <v>436</v>
      </c>
      <c r="H115" s="84">
        <v>22</v>
      </c>
      <c r="I115" s="84">
        <v>1</v>
      </c>
      <c r="J115" s="84">
        <v>1</v>
      </c>
      <c r="K115" s="136">
        <f t="shared" si="16"/>
        <v>1</v>
      </c>
      <c r="L115" s="133" t="s">
        <v>3511</v>
      </c>
      <c r="M115" s="162"/>
      <c r="N115" s="162"/>
      <c r="O115" s="163"/>
      <c r="P115" s="164"/>
      <c r="Q115" s="165"/>
      <c r="R115" s="137">
        <f t="shared" si="27"/>
        <v>1</v>
      </c>
      <c r="S115" s="170"/>
      <c r="T115" s="176" t="str">
        <f t="shared" si="18"/>
        <v/>
      </c>
      <c r="U115" s="94">
        <v>24</v>
      </c>
      <c r="V115" s="84">
        <v>365</v>
      </c>
      <c r="W115" s="85">
        <v>10</v>
      </c>
      <c r="X115" s="94">
        <f t="shared" si="21"/>
        <v>1927</v>
      </c>
      <c r="Y115" s="85" t="str">
        <f t="shared" si="19"/>
        <v/>
      </c>
      <c r="Z115" s="94">
        <f t="shared" si="22"/>
        <v>53956</v>
      </c>
      <c r="AA115" s="85" t="str">
        <f t="shared" si="23"/>
        <v/>
      </c>
      <c r="AB115" s="94" t="str">
        <f t="shared" si="24"/>
        <v/>
      </c>
      <c r="AC115" s="95" t="str">
        <f t="shared" si="25"/>
        <v/>
      </c>
      <c r="AD115" s="178" t="str">
        <f t="shared" si="26"/>
        <v/>
      </c>
    </row>
    <row r="116" spans="1:30" s="110" customFormat="1" ht="24.95" customHeight="1" x14ac:dyDescent="0.15">
      <c r="A116" s="133">
        <v>112</v>
      </c>
      <c r="B116" s="134"/>
      <c r="C116" s="134"/>
      <c r="D116" s="135"/>
      <c r="E116" s="133" t="s">
        <v>477</v>
      </c>
      <c r="F116" s="82" t="s">
        <v>483</v>
      </c>
      <c r="G116" s="82" t="s">
        <v>45</v>
      </c>
      <c r="H116" s="84" t="s">
        <v>46</v>
      </c>
      <c r="I116" s="84">
        <v>26</v>
      </c>
      <c r="J116" s="84">
        <v>1</v>
      </c>
      <c r="K116" s="136">
        <f t="shared" si="16"/>
        <v>26</v>
      </c>
      <c r="L116" s="133" t="s">
        <v>3511</v>
      </c>
      <c r="M116" s="162"/>
      <c r="N116" s="162"/>
      <c r="O116" s="163"/>
      <c r="P116" s="164"/>
      <c r="Q116" s="165"/>
      <c r="R116" s="137">
        <f t="shared" si="27"/>
        <v>26</v>
      </c>
      <c r="S116" s="170"/>
      <c r="T116" s="176" t="str">
        <f t="shared" si="18"/>
        <v/>
      </c>
      <c r="U116" s="94" t="s">
        <v>213</v>
      </c>
      <c r="V116" s="84" t="s">
        <v>213</v>
      </c>
      <c r="W116" s="85" t="s">
        <v>213</v>
      </c>
      <c r="X116" s="94" t="str">
        <f t="shared" si="21"/>
        <v>-</v>
      </c>
      <c r="Y116" s="85" t="str">
        <f t="shared" si="19"/>
        <v/>
      </c>
      <c r="Z116" s="94" t="str">
        <f t="shared" si="22"/>
        <v>-</v>
      </c>
      <c r="AA116" s="85" t="str">
        <f t="shared" si="23"/>
        <v/>
      </c>
      <c r="AB116" s="94" t="str">
        <f t="shared" si="24"/>
        <v/>
      </c>
      <c r="AC116" s="95" t="str">
        <f t="shared" si="25"/>
        <v/>
      </c>
      <c r="AD116" s="178" t="str">
        <f t="shared" si="26"/>
        <v/>
      </c>
    </row>
    <row r="117" spans="1:30" s="110" customFormat="1" ht="24.95" customHeight="1" x14ac:dyDescent="0.15">
      <c r="A117" s="133">
        <v>113</v>
      </c>
      <c r="B117" s="134"/>
      <c r="C117" s="134"/>
      <c r="D117" s="135"/>
      <c r="E117" s="133" t="s">
        <v>471</v>
      </c>
      <c r="F117" s="82" t="s">
        <v>478</v>
      </c>
      <c r="G117" s="82" t="s">
        <v>479</v>
      </c>
      <c r="H117" s="84">
        <v>22</v>
      </c>
      <c r="I117" s="84">
        <v>3</v>
      </c>
      <c r="J117" s="84">
        <v>1</v>
      </c>
      <c r="K117" s="136">
        <f t="shared" si="16"/>
        <v>3</v>
      </c>
      <c r="L117" s="133" t="s">
        <v>3511</v>
      </c>
      <c r="M117" s="162"/>
      <c r="N117" s="162"/>
      <c r="O117" s="163"/>
      <c r="P117" s="164"/>
      <c r="Q117" s="165"/>
      <c r="R117" s="137">
        <f t="shared" si="27"/>
        <v>3</v>
      </c>
      <c r="S117" s="170"/>
      <c r="T117" s="176" t="str">
        <f t="shared" si="18"/>
        <v/>
      </c>
      <c r="U117" s="94">
        <v>24</v>
      </c>
      <c r="V117" s="84">
        <v>365</v>
      </c>
      <c r="W117" s="85">
        <v>10</v>
      </c>
      <c r="X117" s="94">
        <f t="shared" si="21"/>
        <v>5781</v>
      </c>
      <c r="Y117" s="85" t="str">
        <f t="shared" si="19"/>
        <v/>
      </c>
      <c r="Z117" s="94">
        <f t="shared" si="22"/>
        <v>161868</v>
      </c>
      <c r="AA117" s="85" t="str">
        <f t="shared" si="23"/>
        <v/>
      </c>
      <c r="AB117" s="94" t="str">
        <f t="shared" si="24"/>
        <v/>
      </c>
      <c r="AC117" s="95" t="str">
        <f t="shared" si="25"/>
        <v/>
      </c>
      <c r="AD117" s="178" t="str">
        <f t="shared" si="26"/>
        <v/>
      </c>
    </row>
    <row r="118" spans="1:30" s="110" customFormat="1" ht="24.95" customHeight="1" x14ac:dyDescent="0.15">
      <c r="A118" s="133">
        <v>114</v>
      </c>
      <c r="B118" s="134"/>
      <c r="C118" s="134"/>
      <c r="D118" s="135"/>
      <c r="E118" s="133" t="s">
        <v>473</v>
      </c>
      <c r="F118" s="82" t="s">
        <v>478</v>
      </c>
      <c r="G118" s="82" t="s">
        <v>480</v>
      </c>
      <c r="H118" s="84">
        <v>22</v>
      </c>
      <c r="I118" s="84">
        <v>1</v>
      </c>
      <c r="J118" s="84">
        <v>1</v>
      </c>
      <c r="K118" s="136">
        <f t="shared" si="16"/>
        <v>1</v>
      </c>
      <c r="L118" s="133" t="s">
        <v>3511</v>
      </c>
      <c r="M118" s="162"/>
      <c r="N118" s="162"/>
      <c r="O118" s="163"/>
      <c r="P118" s="164"/>
      <c r="Q118" s="165"/>
      <c r="R118" s="137">
        <f t="shared" si="27"/>
        <v>1</v>
      </c>
      <c r="S118" s="170"/>
      <c r="T118" s="176" t="str">
        <f t="shared" si="18"/>
        <v/>
      </c>
      <c r="U118" s="94">
        <v>24</v>
      </c>
      <c r="V118" s="84">
        <v>365</v>
      </c>
      <c r="W118" s="85">
        <v>10</v>
      </c>
      <c r="X118" s="94">
        <f t="shared" si="21"/>
        <v>1927</v>
      </c>
      <c r="Y118" s="85" t="str">
        <f t="shared" si="19"/>
        <v/>
      </c>
      <c r="Z118" s="94">
        <f t="shared" si="22"/>
        <v>53956</v>
      </c>
      <c r="AA118" s="85" t="str">
        <f t="shared" si="23"/>
        <v/>
      </c>
      <c r="AB118" s="94" t="str">
        <f t="shared" si="24"/>
        <v/>
      </c>
      <c r="AC118" s="95" t="str">
        <f t="shared" si="25"/>
        <v/>
      </c>
      <c r="AD118" s="178" t="str">
        <f t="shared" si="26"/>
        <v/>
      </c>
    </row>
    <row r="119" spans="1:30" s="110" customFormat="1" ht="24.95" customHeight="1" x14ac:dyDescent="0.15">
      <c r="A119" s="133">
        <v>115</v>
      </c>
      <c r="B119" s="134"/>
      <c r="C119" s="134"/>
      <c r="D119" s="135"/>
      <c r="E119" s="133" t="s">
        <v>474</v>
      </c>
      <c r="F119" s="82" t="s">
        <v>481</v>
      </c>
      <c r="G119" s="82" t="s">
        <v>482</v>
      </c>
      <c r="H119" s="84">
        <v>10</v>
      </c>
      <c r="I119" s="84">
        <v>2</v>
      </c>
      <c r="J119" s="84">
        <v>1</v>
      </c>
      <c r="K119" s="136">
        <f t="shared" si="16"/>
        <v>2</v>
      </c>
      <c r="L119" s="133" t="s">
        <v>3511</v>
      </c>
      <c r="M119" s="162"/>
      <c r="N119" s="162"/>
      <c r="O119" s="163"/>
      <c r="P119" s="164"/>
      <c r="Q119" s="165"/>
      <c r="R119" s="137">
        <f t="shared" si="27"/>
        <v>2</v>
      </c>
      <c r="S119" s="170"/>
      <c r="T119" s="176" t="str">
        <f t="shared" si="18"/>
        <v/>
      </c>
      <c r="U119" s="94">
        <v>24</v>
      </c>
      <c r="V119" s="84">
        <v>365</v>
      </c>
      <c r="W119" s="85">
        <v>10</v>
      </c>
      <c r="X119" s="94">
        <f t="shared" si="21"/>
        <v>1752</v>
      </c>
      <c r="Y119" s="85" t="str">
        <f t="shared" si="19"/>
        <v/>
      </c>
      <c r="Z119" s="94">
        <f t="shared" si="22"/>
        <v>49056</v>
      </c>
      <c r="AA119" s="85" t="str">
        <f t="shared" si="23"/>
        <v/>
      </c>
      <c r="AB119" s="94" t="str">
        <f t="shared" si="24"/>
        <v/>
      </c>
      <c r="AC119" s="95" t="str">
        <f t="shared" si="25"/>
        <v/>
      </c>
      <c r="AD119" s="178" t="str">
        <f t="shared" si="26"/>
        <v/>
      </c>
    </row>
    <row r="120" spans="1:30" s="110" customFormat="1" ht="24.95" customHeight="1" x14ac:dyDescent="0.15">
      <c r="A120" s="133">
        <v>116</v>
      </c>
      <c r="B120" s="134"/>
      <c r="C120" s="134"/>
      <c r="D120" s="135"/>
      <c r="E120" s="133" t="s">
        <v>477</v>
      </c>
      <c r="F120" s="82" t="s">
        <v>483</v>
      </c>
      <c r="G120" s="82" t="s">
        <v>45</v>
      </c>
      <c r="H120" s="84" t="s">
        <v>46</v>
      </c>
      <c r="I120" s="84">
        <v>20</v>
      </c>
      <c r="J120" s="84">
        <v>1</v>
      </c>
      <c r="K120" s="136">
        <f t="shared" si="16"/>
        <v>20</v>
      </c>
      <c r="L120" s="133" t="s">
        <v>3511</v>
      </c>
      <c r="M120" s="162"/>
      <c r="N120" s="162"/>
      <c r="O120" s="163"/>
      <c r="P120" s="164"/>
      <c r="Q120" s="165"/>
      <c r="R120" s="137">
        <f t="shared" si="27"/>
        <v>20</v>
      </c>
      <c r="S120" s="170"/>
      <c r="T120" s="176" t="str">
        <f t="shared" si="18"/>
        <v/>
      </c>
      <c r="U120" s="94" t="s">
        <v>213</v>
      </c>
      <c r="V120" s="84" t="s">
        <v>213</v>
      </c>
      <c r="W120" s="85" t="s">
        <v>213</v>
      </c>
      <c r="X120" s="94" t="str">
        <f t="shared" si="21"/>
        <v>-</v>
      </c>
      <c r="Y120" s="85" t="str">
        <f t="shared" si="19"/>
        <v/>
      </c>
      <c r="Z120" s="94" t="str">
        <f t="shared" si="22"/>
        <v>-</v>
      </c>
      <c r="AA120" s="85" t="str">
        <f t="shared" si="23"/>
        <v/>
      </c>
      <c r="AB120" s="94" t="str">
        <f t="shared" si="24"/>
        <v/>
      </c>
      <c r="AC120" s="95" t="str">
        <f t="shared" si="25"/>
        <v/>
      </c>
      <c r="AD120" s="178" t="str">
        <f t="shared" si="26"/>
        <v/>
      </c>
    </row>
    <row r="121" spans="1:30" s="110" customFormat="1" ht="24.95" customHeight="1" x14ac:dyDescent="0.15">
      <c r="A121" s="133"/>
      <c r="B121" s="134"/>
      <c r="C121" s="134"/>
      <c r="D121" s="135"/>
      <c r="E121" s="133"/>
      <c r="F121" s="82"/>
      <c r="G121" s="82"/>
      <c r="H121" s="84"/>
      <c r="I121" s="84"/>
      <c r="J121" s="84"/>
      <c r="K121" s="136"/>
      <c r="L121" s="133"/>
      <c r="M121" s="173"/>
      <c r="N121" s="173"/>
      <c r="O121" s="134"/>
      <c r="P121" s="174"/>
      <c r="Q121" s="175"/>
      <c r="R121" s="137"/>
      <c r="S121" s="176"/>
      <c r="T121" s="176"/>
      <c r="U121" s="94"/>
      <c r="V121" s="84"/>
      <c r="W121" s="85"/>
      <c r="X121" s="94"/>
      <c r="Y121" s="85"/>
      <c r="Z121" s="94"/>
      <c r="AA121" s="85"/>
      <c r="AB121" s="94"/>
      <c r="AC121" s="95"/>
      <c r="AD121" s="85"/>
    </row>
    <row r="122" spans="1:30" s="110" customFormat="1" ht="24.95" customHeight="1" thickBot="1" x14ac:dyDescent="0.2">
      <c r="A122" s="97"/>
      <c r="B122" s="98"/>
      <c r="C122" s="98"/>
      <c r="D122" s="99"/>
      <c r="E122" s="97"/>
      <c r="F122" s="100"/>
      <c r="G122" s="100"/>
      <c r="H122" s="102"/>
      <c r="I122" s="102"/>
      <c r="J122" s="102"/>
      <c r="K122" s="157"/>
      <c r="L122" s="97"/>
      <c r="M122" s="104"/>
      <c r="N122" s="104"/>
      <c r="O122" s="98"/>
      <c r="P122" s="105"/>
      <c r="Q122" s="106"/>
      <c r="R122" s="152"/>
      <c r="S122" s="149"/>
      <c r="T122" s="108"/>
      <c r="U122" s="94"/>
      <c r="V122" s="84"/>
      <c r="W122" s="85"/>
      <c r="X122" s="109"/>
      <c r="Y122" s="103"/>
      <c r="Z122" s="109"/>
      <c r="AA122" s="103"/>
      <c r="AB122" s="109"/>
      <c r="AC122" s="159"/>
      <c r="AD122" s="103"/>
    </row>
    <row r="123" spans="1:30" ht="24.95" customHeight="1" thickBot="1" x14ac:dyDescent="0.2">
      <c r="M123" s="46"/>
      <c r="N123" s="46"/>
      <c r="O123" s="46"/>
      <c r="P123" s="46"/>
      <c r="Q123" s="46"/>
      <c r="R123" s="111"/>
      <c r="S123" s="251" t="s">
        <v>3525</v>
      </c>
      <c r="T123" s="112" t="str">
        <f>IF(SUBTOTAL(9,T5:T122)=0,"",SUBTOTAL(9,T5:T122))</f>
        <v/>
      </c>
      <c r="U123" s="113"/>
      <c r="V123" s="114"/>
      <c r="W123" s="115"/>
      <c r="X123" s="116">
        <f t="shared" ref="X123:AD123" si="28">IF(SUBTOTAL(9,X5:X122)=0,"",SUBTOTAL(9,X5:X122))</f>
        <v>355632</v>
      </c>
      <c r="Y123" s="117" t="str">
        <f t="shared" si="28"/>
        <v/>
      </c>
      <c r="Z123" s="116">
        <f t="shared" si="28"/>
        <v>9957696</v>
      </c>
      <c r="AA123" s="117" t="str">
        <f t="shared" si="28"/>
        <v/>
      </c>
      <c r="AB123" s="116" t="str">
        <f t="shared" si="28"/>
        <v/>
      </c>
      <c r="AC123" s="118" t="str">
        <f t="shared" si="28"/>
        <v/>
      </c>
      <c r="AD123" s="119" t="str">
        <f t="shared" si="28"/>
        <v/>
      </c>
    </row>
    <row r="124" spans="1:30" ht="24.95" customHeight="1" thickBot="1" x14ac:dyDescent="0.2">
      <c r="R124" s="252"/>
      <c r="S124" s="262" t="s">
        <v>3544</v>
      </c>
      <c r="T124" s="264"/>
    </row>
    <row r="125" spans="1:30" ht="24.95" customHeight="1" thickTop="1" thickBot="1" x14ac:dyDescent="0.2">
      <c r="S125" s="265" t="s">
        <v>3545</v>
      </c>
      <c r="T125" s="268" t="str">
        <f>IF(T123="","",T123+T124)</f>
        <v/>
      </c>
    </row>
    <row r="126" spans="1:30" ht="24.95" customHeight="1" thickTop="1" x14ac:dyDescent="0.15"/>
  </sheetData>
  <sheetProtection algorithmName="SHA-512" hashValue="CcBe0QyPw1c3HUxzQ+J+S+02AQT5IbWLzds9XjKNBxdrCop1eas9hEI8px5CFT17DxlT9yL/UwrZS/MHQZ1VXA==" saltValue="wXwtyxUwHR3qpRxr3fnZyg==" spinCount="100000" sheet="1" objects="1" scenarios="1" autoFilter="0"/>
  <autoFilter ref="A4:AD12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71 Q73:Q120">
    <cfRule type="containsBlanks" dxfId="446" priority="8" stopIfTrue="1">
      <formula>LEN(TRIM(M6))=0</formula>
    </cfRule>
  </conditionalFormatting>
  <conditionalFormatting sqref="M73:P120">
    <cfRule type="containsBlanks" dxfId="445" priority="6" stopIfTrue="1">
      <formula>LEN(TRIM(M73))=0</formula>
    </cfRule>
  </conditionalFormatting>
  <conditionalFormatting sqref="S6:S71 S73:S120">
    <cfRule type="containsBlanks" dxfId="444" priority="3">
      <formula>LEN(TRIM(S6))=0</formula>
    </cfRule>
  </conditionalFormatting>
  <conditionalFormatting sqref="T124">
    <cfRule type="containsBlanks" dxfId="443" priority="1">
      <formula>LEN(TRIM(T124))=0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1BF8B-F228-490C-B519-C3565A17AF40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68</v>
      </c>
      <c r="D1" s="41" t="s">
        <v>1</v>
      </c>
      <c r="E1" s="42" t="s">
        <v>1667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8wfa1qPSHVK5+GKWDmp2LWCLgGa0zf9UViJyg7hw4ka5AcH5Px+eeTa4IFVbOoqiMMPeiuCbP694TvTk+4cfjA==" saltValue="ZJfKg+zfsnwJmE/tLUY1V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96" priority="6" stopIfTrue="1">
      <formula>LEN(TRIM(M5))=0</formula>
    </cfRule>
  </conditionalFormatting>
  <conditionalFormatting sqref="S5">
    <cfRule type="containsBlanks" dxfId="195" priority="3">
      <formula>LEN(TRIM(S5))=0</formula>
    </cfRule>
  </conditionalFormatting>
  <conditionalFormatting sqref="S16 S6:S13">
    <cfRule type="containsBlanks" dxfId="194" priority="2">
      <formula>LEN(TRIM(S6))=0</formula>
    </cfRule>
  </conditionalFormatting>
  <conditionalFormatting sqref="T17">
    <cfRule type="containsBlanks" dxfId="193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13364-63EB-4DA1-B88F-717B0CAC2A00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69</v>
      </c>
      <c r="D1" s="41" t="s">
        <v>1</v>
      </c>
      <c r="E1" s="42" t="s">
        <v>1668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o1Wakqw+56KHAVoMyznW0b6/CJ/Tk+r9ykeN53cscoLLIPonpe1Ev4zPa1pIJjFwZmGfIxC9YBCKhBIVJkDzZA==" saltValue="XQ0LObWrb6b1nzWemGrZM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92" priority="6" stopIfTrue="1">
      <formula>LEN(TRIM(M5))=0</formula>
    </cfRule>
  </conditionalFormatting>
  <conditionalFormatting sqref="S5">
    <cfRule type="containsBlanks" dxfId="191" priority="3">
      <formula>LEN(TRIM(S5))=0</formula>
    </cfRule>
  </conditionalFormatting>
  <conditionalFormatting sqref="S16 S6:S13">
    <cfRule type="containsBlanks" dxfId="190" priority="2">
      <formula>LEN(TRIM(S6))=0</formula>
    </cfRule>
  </conditionalFormatting>
  <conditionalFormatting sqref="T17">
    <cfRule type="containsBlanks" dxfId="189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F022-20F0-40F1-B889-408E3E60EB82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70</v>
      </c>
      <c r="D1" s="41" t="s">
        <v>1</v>
      </c>
      <c r="E1" s="42" t="s">
        <v>1669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MdQu11w40ho3vhaxlipCDCa32azFTR5+MNeBn3jnG8fYq5dgcHTGylvgJqeVGbqF+wBKgj5scG1MQ7TE7zgYtQ==" saltValue="otBuJxD2Txe0s3Jb1chDA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88" priority="6" stopIfTrue="1">
      <formula>LEN(TRIM(M5))=0</formula>
    </cfRule>
  </conditionalFormatting>
  <conditionalFormatting sqref="S5">
    <cfRule type="containsBlanks" dxfId="187" priority="3">
      <formula>LEN(TRIM(S5))=0</formula>
    </cfRule>
  </conditionalFormatting>
  <conditionalFormatting sqref="S16 S6:S13">
    <cfRule type="containsBlanks" dxfId="186" priority="2">
      <formula>LEN(TRIM(S6))=0</formula>
    </cfRule>
  </conditionalFormatting>
  <conditionalFormatting sqref="T17">
    <cfRule type="containsBlanks" dxfId="185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A2AB7-F2D7-4020-8ECB-CEA7C0E54F6B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71</v>
      </c>
      <c r="D1" s="41" t="s">
        <v>1</v>
      </c>
      <c r="E1" s="42" t="s">
        <v>1670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ESXtG+bQu9Qeup1VrM52ZU7AWFvDaLgI2aabJzxoJ4nspzT+O+09CK+oGBDk/wGYxsN+F0s08UxKsmIdsIdPJA==" saltValue="vswwo56Ax2OW0UYBfGVs+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84" priority="6" stopIfTrue="1">
      <formula>LEN(TRIM(M5))=0</formula>
    </cfRule>
  </conditionalFormatting>
  <conditionalFormatting sqref="S5">
    <cfRule type="containsBlanks" dxfId="183" priority="3">
      <formula>LEN(TRIM(S5))=0</formula>
    </cfRule>
  </conditionalFormatting>
  <conditionalFormatting sqref="S16 S6:S13">
    <cfRule type="containsBlanks" dxfId="182" priority="2">
      <formula>LEN(TRIM(S6))=0</formula>
    </cfRule>
  </conditionalFormatting>
  <conditionalFormatting sqref="T17">
    <cfRule type="containsBlanks" dxfId="181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7A281-9569-41E7-A6ED-4C16FE5A6B2B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72</v>
      </c>
      <c r="D1" s="41" t="s">
        <v>1</v>
      </c>
      <c r="E1" s="42" t="s">
        <v>1671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w00d4yqpJ3JkHBnvFKKkkVRGiixXlEq16n3xA4reCz3SXFiy9d1yZICNyoKwCNmwdS5MRc44fQVtNwCuSbWvkg==" saltValue="9Y9BaBYCfpPgwCL+7hAKS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80" priority="6" stopIfTrue="1">
      <formula>LEN(TRIM(M5))=0</formula>
    </cfRule>
  </conditionalFormatting>
  <conditionalFormatting sqref="S5">
    <cfRule type="containsBlanks" dxfId="179" priority="3">
      <formula>LEN(TRIM(S5))=0</formula>
    </cfRule>
  </conditionalFormatting>
  <conditionalFormatting sqref="S16 S6:S13">
    <cfRule type="containsBlanks" dxfId="178" priority="2">
      <formula>LEN(TRIM(S6))=0</formula>
    </cfRule>
  </conditionalFormatting>
  <conditionalFormatting sqref="T17">
    <cfRule type="containsBlanks" dxfId="177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3235C-EB1E-4D66-9016-04918000BABC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73</v>
      </c>
      <c r="D1" s="41" t="s">
        <v>1</v>
      </c>
      <c r="E1" s="42" t="s">
        <v>1672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VX1wj5rF+RAPJL7smSfHgMuRNX5cwbFzjdGywERUL2MoFb73NWn8XLkuCGH2JiSb9BTbBVjfdE8y8HRnRndotw==" saltValue="sFMp3NZJrLl+2ByOP+tSY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76" priority="6" stopIfTrue="1">
      <formula>LEN(TRIM(M5))=0</formula>
    </cfRule>
  </conditionalFormatting>
  <conditionalFormatting sqref="S5">
    <cfRule type="containsBlanks" dxfId="175" priority="3">
      <formula>LEN(TRIM(S5))=0</formula>
    </cfRule>
  </conditionalFormatting>
  <conditionalFormatting sqref="S16 S6:S13">
    <cfRule type="containsBlanks" dxfId="174" priority="2">
      <formula>LEN(TRIM(S6))=0</formula>
    </cfRule>
  </conditionalFormatting>
  <conditionalFormatting sqref="T17">
    <cfRule type="containsBlanks" dxfId="173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02D8-9C22-476E-8B65-9175F9FCF5F5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74</v>
      </c>
      <c r="D1" s="41" t="s">
        <v>1</v>
      </c>
      <c r="E1" s="42" t="s">
        <v>1673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4QqDCN/PHq7dj0zxxzA8018SactpEW+9kuPPYsyrsvmbv9UxJ6q2pz9gLzn2Naqi7oy9YtPn/3Aiy9+v7Ao0PQ==" saltValue="yTw+NIJ1HECwhTb6IIcKc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72" priority="6" stopIfTrue="1">
      <formula>LEN(TRIM(M5))=0</formula>
    </cfRule>
  </conditionalFormatting>
  <conditionalFormatting sqref="S5">
    <cfRule type="containsBlanks" dxfId="171" priority="3">
      <formula>LEN(TRIM(S5))=0</formula>
    </cfRule>
  </conditionalFormatting>
  <conditionalFormatting sqref="S16 S6:S13">
    <cfRule type="containsBlanks" dxfId="170" priority="2">
      <formula>LEN(TRIM(S6))=0</formula>
    </cfRule>
  </conditionalFormatting>
  <conditionalFormatting sqref="T17">
    <cfRule type="containsBlanks" dxfId="169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71" fitToHeight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4B82C-8F8D-4852-BE90-599F060500D3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75</v>
      </c>
      <c r="D1" s="41" t="s">
        <v>1</v>
      </c>
      <c r="E1" s="42" t="s">
        <v>1674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FqRk7MTUBuUl513qdGVTq6KP3Xri4EeVIQrOVEdTJZTKXecsYL3nBwTH8/2omh4f97IgNjGl/1TIV3TIsv8dRw==" saltValue="CC7A3fjjN/53SknFPrj6R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68" priority="6" stopIfTrue="1">
      <formula>LEN(TRIM(M5))=0</formula>
    </cfRule>
  </conditionalFormatting>
  <conditionalFormatting sqref="S5">
    <cfRule type="containsBlanks" dxfId="167" priority="3">
      <formula>LEN(TRIM(S5))=0</formula>
    </cfRule>
  </conditionalFormatting>
  <conditionalFormatting sqref="S16 S6:S13">
    <cfRule type="containsBlanks" dxfId="166" priority="2">
      <formula>LEN(TRIM(S6))=0</formula>
    </cfRule>
  </conditionalFormatting>
  <conditionalFormatting sqref="T17">
    <cfRule type="containsBlanks" dxfId="165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5AE80-6A09-45CF-ADD3-45BBAAD695E9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76</v>
      </c>
      <c r="D1" s="41" t="s">
        <v>1</v>
      </c>
      <c r="E1" s="42" t="s">
        <v>1675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QGCqFBn9rAd/U1z8AekuQr1AuTVMh4een+pHvbR95goJW53j2FKNzWeDm9snr3B11Wl3bWNt8zp2FtW0ur+07w==" saltValue="ghHHj2dP3vU5PEzpvYqPsQ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64" priority="6" stopIfTrue="1">
      <formula>LEN(TRIM(M5))=0</formula>
    </cfRule>
  </conditionalFormatting>
  <conditionalFormatting sqref="S5">
    <cfRule type="containsBlanks" dxfId="163" priority="3">
      <formula>LEN(TRIM(S5))=0</formula>
    </cfRule>
  </conditionalFormatting>
  <conditionalFormatting sqref="S16 S6:S13">
    <cfRule type="containsBlanks" dxfId="162" priority="2">
      <formula>LEN(TRIM(S6))=0</formula>
    </cfRule>
  </conditionalFormatting>
  <conditionalFormatting sqref="T17">
    <cfRule type="containsBlanks" dxfId="161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67931-F39D-4830-9342-90C5ED021B66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77</v>
      </c>
      <c r="D1" s="41" t="s">
        <v>1</v>
      </c>
      <c r="E1" s="42" t="s">
        <v>1676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Vl7oxaodubMjwhThq/86vDYHM0I4nOF4lPBxbLzECu8HkxQGmP3uKjlMfKPdespl9vmgCpPN/u9Ag4Aos0Zphw==" saltValue="2lDq5ERoGfMIckky+8dlMw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60" priority="6" stopIfTrue="1">
      <formula>LEN(TRIM(M5))=0</formula>
    </cfRule>
  </conditionalFormatting>
  <conditionalFormatting sqref="S5">
    <cfRule type="containsBlanks" dxfId="159" priority="3">
      <formula>LEN(TRIM(S5))=0</formula>
    </cfRule>
  </conditionalFormatting>
  <conditionalFormatting sqref="S16 S6:S13">
    <cfRule type="containsBlanks" dxfId="158" priority="2">
      <formula>LEN(TRIM(S6))=0</formula>
    </cfRule>
  </conditionalFormatting>
  <conditionalFormatting sqref="T17">
    <cfRule type="containsBlanks" dxfId="157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50341-FCD9-4B31-83A4-6D10A38D1A78}">
  <sheetPr>
    <pageSetUpPr fitToPage="1"/>
  </sheetPr>
  <dimension ref="A1:AD113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6</v>
      </c>
      <c r="D1" s="41" t="s">
        <v>1</v>
      </c>
      <c r="E1" s="42" t="s">
        <v>484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43" t="s">
        <v>485</v>
      </c>
      <c r="D5" s="66"/>
      <c r="E5" s="64"/>
      <c r="F5" s="67"/>
      <c r="G5" s="67"/>
      <c r="H5" s="74"/>
      <c r="I5" s="74"/>
      <c r="J5" s="74"/>
      <c r="K5" s="127"/>
      <c r="L5" s="64"/>
      <c r="M5" s="1"/>
      <c r="N5" s="1"/>
      <c r="O5" s="2"/>
      <c r="P5" s="3"/>
      <c r="Q5" s="4"/>
      <c r="R5" s="128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8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486</v>
      </c>
      <c r="D6" s="135">
        <v>2900</v>
      </c>
      <c r="E6" s="133" t="s">
        <v>488</v>
      </c>
      <c r="F6" s="82" t="s">
        <v>36</v>
      </c>
      <c r="G6" s="82" t="s">
        <v>79</v>
      </c>
      <c r="H6" s="84">
        <v>42</v>
      </c>
      <c r="I6" s="84">
        <v>12</v>
      </c>
      <c r="J6" s="84">
        <v>2</v>
      </c>
      <c r="K6" s="136">
        <f>+I6*J6</f>
        <v>24</v>
      </c>
      <c r="L6" s="133" t="s">
        <v>3511</v>
      </c>
      <c r="M6" s="162"/>
      <c r="N6" s="162"/>
      <c r="O6" s="163"/>
      <c r="P6" s="164"/>
      <c r="Q6" s="165"/>
      <c r="R6" s="137">
        <f>+I6</f>
        <v>12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>IFERROR(IF(H6="","",ROUNDDOWN(H6/1000*K6*U6*V6*W6,0)),"-")</f>
        <v>19756</v>
      </c>
      <c r="Y6" s="85" t="str">
        <f>IFERROR(IF(Q6="","",ROUNDDOWN(Q6/1000*R6*U6*V6*W6,0)),"-")</f>
        <v/>
      </c>
      <c r="Z6" s="94">
        <f>IFERROR(IF(H6="","",ROUNDDOWN(X6*$V$2,0)),"-")</f>
        <v>553168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486</v>
      </c>
      <c r="D7" s="135">
        <v>2900</v>
      </c>
      <c r="E7" s="133" t="s">
        <v>490</v>
      </c>
      <c r="F7" s="82" t="s">
        <v>24</v>
      </c>
      <c r="G7" s="82" t="s">
        <v>25</v>
      </c>
      <c r="H7" s="84">
        <v>42</v>
      </c>
      <c r="I7" s="84">
        <v>2</v>
      </c>
      <c r="J7" s="84">
        <v>1</v>
      </c>
      <c r="K7" s="136">
        <f t="shared" ref="K7:K70" si="3">+I7*J7</f>
        <v>2</v>
      </c>
      <c r="L7" s="133" t="s">
        <v>3511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8</v>
      </c>
      <c r="V7" s="84">
        <v>245</v>
      </c>
      <c r="W7" s="85">
        <v>10</v>
      </c>
      <c r="X7" s="94">
        <f t="shared" ref="X7:X70" si="6">IFERROR(IF(H7="","",ROUNDDOWN(H7/1000*K7*U7*V7*W7,0)),"-")</f>
        <v>1646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46088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si="2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491</v>
      </c>
      <c r="D8" s="135">
        <v>2500</v>
      </c>
      <c r="E8" s="133" t="s">
        <v>488</v>
      </c>
      <c r="F8" s="82" t="s">
        <v>36</v>
      </c>
      <c r="G8" s="82" t="s">
        <v>79</v>
      </c>
      <c r="H8" s="84">
        <v>42</v>
      </c>
      <c r="I8" s="84">
        <v>6</v>
      </c>
      <c r="J8" s="84">
        <v>2</v>
      </c>
      <c r="K8" s="136">
        <f>+I8*J8</f>
        <v>12</v>
      </c>
      <c r="L8" s="133" t="s">
        <v>3511</v>
      </c>
      <c r="M8" s="162"/>
      <c r="N8" s="162"/>
      <c r="O8" s="163"/>
      <c r="P8" s="164"/>
      <c r="Q8" s="165"/>
      <c r="R8" s="137">
        <f t="shared" si="4"/>
        <v>6</v>
      </c>
      <c r="S8" s="170"/>
      <c r="T8" s="176" t="str">
        <f t="shared" si="5"/>
        <v/>
      </c>
      <c r="U8" s="94">
        <v>8</v>
      </c>
      <c r="V8" s="84">
        <v>245</v>
      </c>
      <c r="W8" s="85">
        <v>10</v>
      </c>
      <c r="X8" s="94">
        <f t="shared" si="6"/>
        <v>9878</v>
      </c>
      <c r="Y8" s="85"/>
      <c r="Z8" s="94">
        <f t="shared" si="8"/>
        <v>276584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492</v>
      </c>
      <c r="D9" s="135">
        <v>2500</v>
      </c>
      <c r="E9" s="133" t="s">
        <v>487</v>
      </c>
      <c r="F9" s="82" t="s">
        <v>36</v>
      </c>
      <c r="G9" s="82" t="s">
        <v>79</v>
      </c>
      <c r="H9" s="84">
        <v>42</v>
      </c>
      <c r="I9" s="84">
        <v>6</v>
      </c>
      <c r="J9" s="84">
        <v>2</v>
      </c>
      <c r="K9" s="136">
        <f t="shared" si="3"/>
        <v>12</v>
      </c>
      <c r="L9" s="133" t="s">
        <v>3511</v>
      </c>
      <c r="M9" s="162"/>
      <c r="N9" s="162"/>
      <c r="O9" s="163"/>
      <c r="P9" s="164"/>
      <c r="Q9" s="165"/>
      <c r="R9" s="137">
        <f t="shared" si="4"/>
        <v>6</v>
      </c>
      <c r="S9" s="170"/>
      <c r="T9" s="176" t="str">
        <f t="shared" si="5"/>
        <v/>
      </c>
      <c r="U9" s="94">
        <v>8</v>
      </c>
      <c r="V9" s="84">
        <v>245</v>
      </c>
      <c r="W9" s="85">
        <v>10</v>
      </c>
      <c r="X9" s="94">
        <f t="shared" si="6"/>
        <v>9878</v>
      </c>
      <c r="Y9" s="85" t="str">
        <f t="shared" si="7"/>
        <v/>
      </c>
      <c r="Z9" s="94">
        <f t="shared" si="8"/>
        <v>276584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379</v>
      </c>
      <c r="D10" s="135">
        <v>2500</v>
      </c>
      <c r="E10" s="133" t="s">
        <v>487</v>
      </c>
      <c r="F10" s="82" t="s">
        <v>36</v>
      </c>
      <c r="G10" s="82" t="s">
        <v>79</v>
      </c>
      <c r="H10" s="84">
        <v>42</v>
      </c>
      <c r="I10" s="84">
        <v>2</v>
      </c>
      <c r="J10" s="84">
        <v>1</v>
      </c>
      <c r="K10" s="136">
        <f t="shared" si="3"/>
        <v>2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8</v>
      </c>
      <c r="V10" s="84">
        <v>245</v>
      </c>
      <c r="W10" s="85">
        <v>10</v>
      </c>
      <c r="X10" s="94">
        <f t="shared" si="6"/>
        <v>1646</v>
      </c>
      <c r="Y10" s="85" t="str">
        <f t="shared" si="7"/>
        <v/>
      </c>
      <c r="Z10" s="94">
        <f t="shared" si="8"/>
        <v>46088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493</v>
      </c>
      <c r="D11" s="135">
        <v>2500</v>
      </c>
      <c r="E11" s="133" t="s">
        <v>495</v>
      </c>
      <c r="F11" s="82" t="s">
        <v>24</v>
      </c>
      <c r="G11" s="82" t="s">
        <v>49</v>
      </c>
      <c r="H11" s="84">
        <v>42</v>
      </c>
      <c r="I11" s="84">
        <v>2</v>
      </c>
      <c r="J11" s="84">
        <v>1</v>
      </c>
      <c r="K11" s="136">
        <f t="shared" si="3"/>
        <v>2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2</v>
      </c>
      <c r="V11" s="84">
        <v>245</v>
      </c>
      <c r="W11" s="85">
        <v>10</v>
      </c>
      <c r="X11" s="94">
        <f t="shared" si="6"/>
        <v>411</v>
      </c>
      <c r="Y11" s="85" t="str">
        <f t="shared" si="7"/>
        <v/>
      </c>
      <c r="Z11" s="94">
        <f t="shared" si="8"/>
        <v>11508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418</v>
      </c>
      <c r="D12" s="135">
        <v>2500</v>
      </c>
      <c r="E12" s="133" t="s">
        <v>487</v>
      </c>
      <c r="F12" s="82" t="s">
        <v>36</v>
      </c>
      <c r="G12" s="82" t="s">
        <v>79</v>
      </c>
      <c r="H12" s="179">
        <v>42</v>
      </c>
      <c r="I12" s="84">
        <v>8</v>
      </c>
      <c r="J12" s="84">
        <v>2</v>
      </c>
      <c r="K12" s="136">
        <f t="shared" si="3"/>
        <v>16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8</v>
      </c>
      <c r="S12" s="170"/>
      <c r="T12" s="176" t="str">
        <f t="shared" si="5"/>
        <v/>
      </c>
      <c r="U12" s="94">
        <v>8</v>
      </c>
      <c r="V12" s="84">
        <v>245</v>
      </c>
      <c r="W12" s="85">
        <v>10</v>
      </c>
      <c r="X12" s="94">
        <f t="shared" si="6"/>
        <v>13171</v>
      </c>
      <c r="Y12" s="85" t="str">
        <f t="shared" si="7"/>
        <v/>
      </c>
      <c r="Z12" s="94">
        <f t="shared" si="8"/>
        <v>368788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418</v>
      </c>
      <c r="D13" s="135">
        <v>2500</v>
      </c>
      <c r="E13" s="133" t="s">
        <v>496</v>
      </c>
      <c r="F13" s="82" t="s">
        <v>24</v>
      </c>
      <c r="G13" s="82" t="s">
        <v>25</v>
      </c>
      <c r="H13" s="84">
        <v>42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245</v>
      </c>
      <c r="W13" s="85">
        <v>10</v>
      </c>
      <c r="X13" s="94">
        <f t="shared" si="6"/>
        <v>1646</v>
      </c>
      <c r="Y13" s="85" t="str">
        <f t="shared" si="7"/>
        <v/>
      </c>
      <c r="Z13" s="94">
        <f t="shared" si="8"/>
        <v>46088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418</v>
      </c>
      <c r="D14" s="135">
        <v>2500</v>
      </c>
      <c r="E14" s="133" t="s">
        <v>487</v>
      </c>
      <c r="F14" s="82" t="s">
        <v>36</v>
      </c>
      <c r="G14" s="82" t="s">
        <v>79</v>
      </c>
      <c r="H14" s="84">
        <v>42</v>
      </c>
      <c r="I14" s="84">
        <v>8</v>
      </c>
      <c r="J14" s="84">
        <v>2</v>
      </c>
      <c r="K14" s="136">
        <f t="shared" si="3"/>
        <v>16</v>
      </c>
      <c r="L14" s="133" t="s">
        <v>3511</v>
      </c>
      <c r="M14" s="162"/>
      <c r="N14" s="162"/>
      <c r="O14" s="163"/>
      <c r="P14" s="164"/>
      <c r="Q14" s="165"/>
      <c r="R14" s="137">
        <f t="shared" si="4"/>
        <v>8</v>
      </c>
      <c r="S14" s="170"/>
      <c r="T14" s="176" t="str">
        <f t="shared" si="5"/>
        <v/>
      </c>
      <c r="U14" s="94">
        <v>8</v>
      </c>
      <c r="V14" s="84">
        <v>245</v>
      </c>
      <c r="W14" s="85">
        <v>10</v>
      </c>
      <c r="X14" s="94">
        <f t="shared" si="6"/>
        <v>13171</v>
      </c>
      <c r="Y14" s="85" t="str">
        <f t="shared" si="7"/>
        <v/>
      </c>
      <c r="Z14" s="94">
        <f t="shared" si="8"/>
        <v>368788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418</v>
      </c>
      <c r="D15" s="135">
        <v>2500</v>
      </c>
      <c r="E15" s="133" t="s">
        <v>497</v>
      </c>
      <c r="F15" s="82" t="s">
        <v>498</v>
      </c>
      <c r="G15" s="82" t="s">
        <v>479</v>
      </c>
      <c r="H15" s="84">
        <v>42</v>
      </c>
      <c r="I15" s="84">
        <v>1</v>
      </c>
      <c r="J15" s="84">
        <v>2</v>
      </c>
      <c r="K15" s="136">
        <f t="shared" si="3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24</v>
      </c>
      <c r="V15" s="84">
        <v>365</v>
      </c>
      <c r="W15" s="85">
        <v>10</v>
      </c>
      <c r="X15" s="94">
        <f t="shared" si="6"/>
        <v>7358</v>
      </c>
      <c r="Y15" s="85" t="str">
        <f t="shared" si="7"/>
        <v/>
      </c>
      <c r="Z15" s="94">
        <f t="shared" si="8"/>
        <v>206024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499</v>
      </c>
      <c r="D16" s="135">
        <v>2500</v>
      </c>
      <c r="E16" s="133" t="s">
        <v>487</v>
      </c>
      <c r="F16" s="82" t="s">
        <v>36</v>
      </c>
      <c r="G16" s="82" t="s">
        <v>79</v>
      </c>
      <c r="H16" s="84">
        <v>42</v>
      </c>
      <c r="I16" s="84">
        <v>12</v>
      </c>
      <c r="J16" s="84">
        <v>2</v>
      </c>
      <c r="K16" s="136">
        <f t="shared" si="3"/>
        <v>24</v>
      </c>
      <c r="L16" s="133" t="s">
        <v>3511</v>
      </c>
      <c r="M16" s="162"/>
      <c r="N16" s="162"/>
      <c r="O16" s="163"/>
      <c r="P16" s="164"/>
      <c r="Q16" s="165"/>
      <c r="R16" s="137">
        <f t="shared" si="4"/>
        <v>12</v>
      </c>
      <c r="S16" s="170"/>
      <c r="T16" s="176" t="str">
        <f t="shared" si="5"/>
        <v/>
      </c>
      <c r="U16" s="94">
        <v>8</v>
      </c>
      <c r="V16" s="84">
        <v>245</v>
      </c>
      <c r="W16" s="85">
        <v>10</v>
      </c>
      <c r="X16" s="94">
        <f t="shared" si="6"/>
        <v>19756</v>
      </c>
      <c r="Y16" s="85" t="str">
        <f t="shared" si="7"/>
        <v/>
      </c>
      <c r="Z16" s="94">
        <f t="shared" si="8"/>
        <v>553168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499</v>
      </c>
      <c r="D17" s="135">
        <v>2500</v>
      </c>
      <c r="E17" s="133" t="s">
        <v>497</v>
      </c>
      <c r="F17" s="82" t="s">
        <v>498</v>
      </c>
      <c r="G17" s="82" t="s">
        <v>479</v>
      </c>
      <c r="H17" s="84">
        <v>42</v>
      </c>
      <c r="I17" s="84">
        <v>1</v>
      </c>
      <c r="J17" s="84">
        <v>2</v>
      </c>
      <c r="K17" s="136">
        <f t="shared" si="3"/>
        <v>2</v>
      </c>
      <c r="L17" s="133" t="s">
        <v>3511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24</v>
      </c>
      <c r="V17" s="84">
        <v>365</v>
      </c>
      <c r="W17" s="85">
        <v>10</v>
      </c>
      <c r="X17" s="94">
        <f t="shared" si="6"/>
        <v>7358</v>
      </c>
      <c r="Y17" s="85" t="str">
        <f t="shared" si="7"/>
        <v/>
      </c>
      <c r="Z17" s="94">
        <f t="shared" si="8"/>
        <v>206024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501</v>
      </c>
      <c r="D18" s="135">
        <v>2500</v>
      </c>
      <c r="E18" s="133" t="s">
        <v>503</v>
      </c>
      <c r="F18" s="82" t="s">
        <v>504</v>
      </c>
      <c r="G18" s="82" t="s">
        <v>75</v>
      </c>
      <c r="H18" s="84">
        <v>13</v>
      </c>
      <c r="I18" s="84">
        <v>1</v>
      </c>
      <c r="J18" s="84">
        <v>1</v>
      </c>
      <c r="K18" s="136">
        <f t="shared" si="3"/>
        <v>1</v>
      </c>
      <c r="L18" s="133" t="s">
        <v>3511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8</v>
      </c>
      <c r="V18" s="84">
        <v>245</v>
      </c>
      <c r="W18" s="85">
        <v>10</v>
      </c>
      <c r="X18" s="94">
        <f t="shared" si="6"/>
        <v>254</v>
      </c>
      <c r="Y18" s="85" t="str">
        <f t="shared" si="7"/>
        <v/>
      </c>
      <c r="Z18" s="94">
        <f t="shared" si="8"/>
        <v>7112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505</v>
      </c>
      <c r="D19" s="135">
        <v>2500</v>
      </c>
      <c r="E19" s="133" t="s">
        <v>506</v>
      </c>
      <c r="F19" s="82" t="s">
        <v>206</v>
      </c>
      <c r="G19" s="82" t="s">
        <v>207</v>
      </c>
      <c r="H19" s="84">
        <v>22</v>
      </c>
      <c r="I19" s="84">
        <v>12</v>
      </c>
      <c r="J19" s="84">
        <v>4</v>
      </c>
      <c r="K19" s="136">
        <f t="shared" si="3"/>
        <v>48</v>
      </c>
      <c r="L19" s="133" t="s">
        <v>3511</v>
      </c>
      <c r="M19" s="162"/>
      <c r="N19" s="162"/>
      <c r="O19" s="163"/>
      <c r="P19" s="164"/>
      <c r="Q19" s="165"/>
      <c r="R19" s="137">
        <f t="shared" si="4"/>
        <v>12</v>
      </c>
      <c r="S19" s="170"/>
      <c r="T19" s="176" t="str">
        <f t="shared" si="5"/>
        <v/>
      </c>
      <c r="U19" s="94">
        <v>8</v>
      </c>
      <c r="V19" s="84">
        <v>245</v>
      </c>
      <c r="W19" s="85">
        <v>10</v>
      </c>
      <c r="X19" s="94">
        <f t="shared" si="6"/>
        <v>20697</v>
      </c>
      <c r="Y19" s="85" t="str">
        <f t="shared" si="7"/>
        <v/>
      </c>
      <c r="Z19" s="94">
        <f t="shared" si="8"/>
        <v>579516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505</v>
      </c>
      <c r="D20" s="135">
        <v>2500</v>
      </c>
      <c r="E20" s="133" t="s">
        <v>497</v>
      </c>
      <c r="F20" s="82" t="s">
        <v>498</v>
      </c>
      <c r="G20" s="82" t="s">
        <v>479</v>
      </c>
      <c r="H20" s="84">
        <v>42</v>
      </c>
      <c r="I20" s="84">
        <v>1</v>
      </c>
      <c r="J20" s="84">
        <v>2</v>
      </c>
      <c r="K20" s="136">
        <f t="shared" si="3"/>
        <v>2</v>
      </c>
      <c r="L20" s="133" t="s">
        <v>3511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24</v>
      </c>
      <c r="V20" s="84">
        <v>365</v>
      </c>
      <c r="W20" s="85">
        <v>10</v>
      </c>
      <c r="X20" s="94">
        <f t="shared" si="6"/>
        <v>7358</v>
      </c>
      <c r="Y20" s="85" t="str">
        <f t="shared" si="7"/>
        <v/>
      </c>
      <c r="Z20" s="94">
        <f t="shared" si="8"/>
        <v>206024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507</v>
      </c>
      <c r="D21" s="135">
        <v>2600</v>
      </c>
      <c r="E21" s="133" t="s">
        <v>487</v>
      </c>
      <c r="F21" s="82" t="s">
        <v>36</v>
      </c>
      <c r="G21" s="82" t="s">
        <v>79</v>
      </c>
      <c r="H21" s="84">
        <v>42</v>
      </c>
      <c r="I21" s="84">
        <v>7</v>
      </c>
      <c r="J21" s="84">
        <v>2</v>
      </c>
      <c r="K21" s="136">
        <f t="shared" si="3"/>
        <v>14</v>
      </c>
      <c r="L21" s="133" t="s">
        <v>3511</v>
      </c>
      <c r="M21" s="162"/>
      <c r="N21" s="162"/>
      <c r="O21" s="163"/>
      <c r="P21" s="164"/>
      <c r="Q21" s="165"/>
      <c r="R21" s="137">
        <f t="shared" si="4"/>
        <v>7</v>
      </c>
      <c r="S21" s="170"/>
      <c r="T21" s="176" t="str">
        <f t="shared" si="5"/>
        <v/>
      </c>
      <c r="U21" s="94">
        <v>8</v>
      </c>
      <c r="V21" s="84">
        <v>245</v>
      </c>
      <c r="W21" s="85">
        <v>10</v>
      </c>
      <c r="X21" s="94">
        <f t="shared" si="6"/>
        <v>11524</v>
      </c>
      <c r="Y21" s="85" t="str">
        <f t="shared" si="7"/>
        <v/>
      </c>
      <c r="Z21" s="94">
        <f t="shared" si="8"/>
        <v>322672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507</v>
      </c>
      <c r="D22" s="135">
        <v>2600</v>
      </c>
      <c r="E22" s="133" t="s">
        <v>508</v>
      </c>
      <c r="F22" s="82" t="s">
        <v>24</v>
      </c>
      <c r="G22" s="82" t="s">
        <v>25</v>
      </c>
      <c r="H22" s="84">
        <v>42</v>
      </c>
      <c r="I22" s="84">
        <v>1</v>
      </c>
      <c r="J22" s="84">
        <v>1</v>
      </c>
      <c r="K22" s="136">
        <f t="shared" si="3"/>
        <v>1</v>
      </c>
      <c r="L22" s="133" t="s">
        <v>3511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8</v>
      </c>
      <c r="V22" s="84">
        <v>245</v>
      </c>
      <c r="W22" s="85">
        <v>10</v>
      </c>
      <c r="X22" s="94">
        <f t="shared" si="6"/>
        <v>823</v>
      </c>
      <c r="Y22" s="85" t="str">
        <f t="shared" si="7"/>
        <v/>
      </c>
      <c r="Z22" s="94">
        <f t="shared" si="8"/>
        <v>23044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507</v>
      </c>
      <c r="D23" s="135">
        <v>2600</v>
      </c>
      <c r="E23" s="133" t="s">
        <v>509</v>
      </c>
      <c r="F23" s="82" t="s">
        <v>356</v>
      </c>
      <c r="G23" s="82" t="s">
        <v>69</v>
      </c>
      <c r="H23" s="84">
        <v>27</v>
      </c>
      <c r="I23" s="84">
        <v>1</v>
      </c>
      <c r="J23" s="84">
        <v>1</v>
      </c>
      <c r="K23" s="136">
        <f t="shared" si="3"/>
        <v>1</v>
      </c>
      <c r="L23" s="133" t="s">
        <v>3511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8</v>
      </c>
      <c r="V23" s="84">
        <v>245</v>
      </c>
      <c r="W23" s="85">
        <v>10</v>
      </c>
      <c r="X23" s="94">
        <f t="shared" si="6"/>
        <v>529</v>
      </c>
      <c r="Y23" s="85" t="str">
        <f t="shared" si="7"/>
        <v/>
      </c>
      <c r="Z23" s="94">
        <f t="shared" si="8"/>
        <v>14812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507</v>
      </c>
      <c r="D24" s="135">
        <v>2600</v>
      </c>
      <c r="E24" s="133" t="s">
        <v>510</v>
      </c>
      <c r="F24" s="82" t="s">
        <v>511</v>
      </c>
      <c r="G24" s="82" t="s">
        <v>45</v>
      </c>
      <c r="H24" s="84" t="s">
        <v>46</v>
      </c>
      <c r="I24" s="84">
        <v>7</v>
      </c>
      <c r="J24" s="84">
        <v>1</v>
      </c>
      <c r="K24" s="136">
        <f t="shared" si="3"/>
        <v>7</v>
      </c>
      <c r="L24" s="133" t="s">
        <v>3511</v>
      </c>
      <c r="M24" s="162"/>
      <c r="N24" s="162"/>
      <c r="O24" s="163"/>
      <c r="P24" s="164"/>
      <c r="Q24" s="165"/>
      <c r="R24" s="137">
        <f t="shared" si="4"/>
        <v>7</v>
      </c>
      <c r="S24" s="170"/>
      <c r="T24" s="176" t="str">
        <f t="shared" si="5"/>
        <v/>
      </c>
      <c r="U24" s="94" t="s">
        <v>213</v>
      </c>
      <c r="V24" s="84" t="s">
        <v>213</v>
      </c>
      <c r="W24" s="85" t="s">
        <v>213</v>
      </c>
      <c r="X24" s="94" t="str">
        <f t="shared" si="6"/>
        <v>-</v>
      </c>
      <c r="Y24" s="85" t="str">
        <f t="shared" si="7"/>
        <v/>
      </c>
      <c r="Z24" s="94" t="str">
        <f t="shared" si="8"/>
        <v>-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512</v>
      </c>
      <c r="D25" s="135">
        <v>2500</v>
      </c>
      <c r="E25" s="133" t="s">
        <v>513</v>
      </c>
      <c r="F25" s="82" t="s">
        <v>206</v>
      </c>
      <c r="G25" s="82" t="s">
        <v>207</v>
      </c>
      <c r="H25" s="84">
        <v>22</v>
      </c>
      <c r="I25" s="84">
        <v>1</v>
      </c>
      <c r="J25" s="84">
        <v>4</v>
      </c>
      <c r="K25" s="136">
        <f t="shared" si="3"/>
        <v>4</v>
      </c>
      <c r="L25" s="133" t="s">
        <v>3511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8</v>
      </c>
      <c r="V25" s="84">
        <v>245</v>
      </c>
      <c r="W25" s="85">
        <v>10</v>
      </c>
      <c r="X25" s="94">
        <f t="shared" si="6"/>
        <v>1724</v>
      </c>
      <c r="Y25" s="85" t="str">
        <f t="shared" si="7"/>
        <v/>
      </c>
      <c r="Z25" s="94">
        <f t="shared" si="8"/>
        <v>48272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2"/>
        <v/>
      </c>
    </row>
    <row r="26" spans="1:30" s="110" customFormat="1" ht="24.95" customHeight="1" x14ac:dyDescent="0.15">
      <c r="A26" s="133">
        <v>22</v>
      </c>
      <c r="B26" s="134"/>
      <c r="C26" s="244" t="s">
        <v>514</v>
      </c>
      <c r="D26" s="135"/>
      <c r="E26" s="133"/>
      <c r="F26" s="82"/>
      <c r="G26" s="82"/>
      <c r="H26" s="84"/>
      <c r="I26" s="84"/>
      <c r="J26" s="84"/>
      <c r="K26" s="136"/>
      <c r="L26" s="133"/>
      <c r="M26" s="162"/>
      <c r="N26" s="162"/>
      <c r="O26" s="163"/>
      <c r="P26" s="164"/>
      <c r="Q26" s="165"/>
      <c r="R26" s="137"/>
      <c r="S26" s="170"/>
      <c r="T26" s="176"/>
      <c r="U26" s="94"/>
      <c r="V26" s="84"/>
      <c r="W26" s="85"/>
      <c r="X26" s="94" t="str">
        <f t="shared" si="6"/>
        <v/>
      </c>
      <c r="Y26" s="85" t="str">
        <f t="shared" si="7"/>
        <v/>
      </c>
      <c r="Z26" s="94" t="str">
        <f t="shared" si="8"/>
        <v/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501</v>
      </c>
      <c r="D27" s="135">
        <v>3300</v>
      </c>
      <c r="E27" s="133" t="s">
        <v>516</v>
      </c>
      <c r="F27" s="82" t="s">
        <v>179</v>
      </c>
      <c r="G27" s="82" t="s">
        <v>75</v>
      </c>
      <c r="H27" s="84">
        <v>60</v>
      </c>
      <c r="I27" s="84">
        <v>6</v>
      </c>
      <c r="J27" s="84">
        <v>1</v>
      </c>
      <c r="K27" s="136">
        <f t="shared" si="3"/>
        <v>6</v>
      </c>
      <c r="L27" s="133" t="s">
        <v>3511</v>
      </c>
      <c r="M27" s="162"/>
      <c r="N27" s="162"/>
      <c r="O27" s="163"/>
      <c r="P27" s="164"/>
      <c r="Q27" s="165"/>
      <c r="R27" s="137">
        <f t="shared" si="4"/>
        <v>6</v>
      </c>
      <c r="S27" s="170"/>
      <c r="T27" s="176" t="str">
        <f t="shared" si="5"/>
        <v/>
      </c>
      <c r="U27" s="94">
        <v>8</v>
      </c>
      <c r="V27" s="84">
        <v>245</v>
      </c>
      <c r="W27" s="85">
        <v>10</v>
      </c>
      <c r="X27" s="94">
        <f t="shared" si="6"/>
        <v>7056</v>
      </c>
      <c r="Y27" s="85" t="str">
        <f t="shared" si="7"/>
        <v/>
      </c>
      <c r="Z27" s="94">
        <f t="shared" si="8"/>
        <v>197568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505</v>
      </c>
      <c r="D28" s="135">
        <v>2600</v>
      </c>
      <c r="E28" s="133" t="s">
        <v>506</v>
      </c>
      <c r="F28" s="82" t="s">
        <v>206</v>
      </c>
      <c r="G28" s="82" t="s">
        <v>207</v>
      </c>
      <c r="H28" s="84">
        <v>22</v>
      </c>
      <c r="I28" s="84">
        <v>19</v>
      </c>
      <c r="J28" s="84">
        <v>4</v>
      </c>
      <c r="K28" s="136">
        <f t="shared" si="3"/>
        <v>76</v>
      </c>
      <c r="L28" s="133" t="s">
        <v>3511</v>
      </c>
      <c r="M28" s="162"/>
      <c r="N28" s="162"/>
      <c r="O28" s="163"/>
      <c r="P28" s="164"/>
      <c r="Q28" s="165"/>
      <c r="R28" s="137">
        <f t="shared" si="4"/>
        <v>19</v>
      </c>
      <c r="S28" s="170"/>
      <c r="T28" s="176" t="str">
        <f t="shared" si="5"/>
        <v/>
      </c>
      <c r="U28" s="94">
        <v>8</v>
      </c>
      <c r="V28" s="84">
        <v>245</v>
      </c>
      <c r="W28" s="85">
        <v>10</v>
      </c>
      <c r="X28" s="94">
        <f t="shared" si="6"/>
        <v>32771</v>
      </c>
      <c r="Y28" s="85" t="str">
        <f t="shared" si="7"/>
        <v/>
      </c>
      <c r="Z28" s="94">
        <f t="shared" si="8"/>
        <v>917588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505</v>
      </c>
      <c r="D29" s="135">
        <v>2600</v>
      </c>
      <c r="E29" s="133" t="s">
        <v>517</v>
      </c>
      <c r="F29" s="82" t="s">
        <v>372</v>
      </c>
      <c r="G29" s="82" t="s">
        <v>69</v>
      </c>
      <c r="H29" s="84">
        <v>13</v>
      </c>
      <c r="I29" s="84">
        <v>3</v>
      </c>
      <c r="J29" s="84">
        <v>1</v>
      </c>
      <c r="K29" s="136">
        <f t="shared" si="3"/>
        <v>3</v>
      </c>
      <c r="L29" s="133" t="s">
        <v>3511</v>
      </c>
      <c r="M29" s="162"/>
      <c r="N29" s="162"/>
      <c r="O29" s="163"/>
      <c r="P29" s="164"/>
      <c r="Q29" s="165"/>
      <c r="R29" s="137">
        <f t="shared" si="4"/>
        <v>3</v>
      </c>
      <c r="S29" s="170"/>
      <c r="T29" s="176" t="str">
        <f t="shared" si="5"/>
        <v/>
      </c>
      <c r="U29" s="94">
        <v>8</v>
      </c>
      <c r="V29" s="84">
        <v>245</v>
      </c>
      <c r="W29" s="85">
        <v>10</v>
      </c>
      <c r="X29" s="94">
        <f t="shared" si="6"/>
        <v>764</v>
      </c>
      <c r="Y29" s="85" t="str">
        <f t="shared" si="7"/>
        <v/>
      </c>
      <c r="Z29" s="94">
        <f t="shared" si="8"/>
        <v>21392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505</v>
      </c>
      <c r="D30" s="135">
        <v>2600</v>
      </c>
      <c r="E30" s="133" t="s">
        <v>518</v>
      </c>
      <c r="F30" s="82" t="s">
        <v>520</v>
      </c>
      <c r="G30" s="82" t="s">
        <v>75</v>
      </c>
      <c r="H30" s="84">
        <v>42</v>
      </c>
      <c r="I30" s="84">
        <v>2</v>
      </c>
      <c r="J30" s="84">
        <v>1</v>
      </c>
      <c r="K30" s="136">
        <f t="shared" si="3"/>
        <v>2</v>
      </c>
      <c r="L30" s="133" t="s">
        <v>3511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8</v>
      </c>
      <c r="V30" s="84">
        <v>245</v>
      </c>
      <c r="W30" s="85">
        <v>10</v>
      </c>
      <c r="X30" s="94">
        <f t="shared" si="6"/>
        <v>1646</v>
      </c>
      <c r="Y30" s="85" t="str">
        <f t="shared" si="7"/>
        <v/>
      </c>
      <c r="Z30" s="94">
        <f t="shared" si="8"/>
        <v>46088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505</v>
      </c>
      <c r="D31" s="135">
        <v>2600</v>
      </c>
      <c r="E31" s="133" t="s">
        <v>519</v>
      </c>
      <c r="F31" s="82" t="s">
        <v>478</v>
      </c>
      <c r="G31" s="82" t="s">
        <v>479</v>
      </c>
      <c r="H31" s="84">
        <v>22</v>
      </c>
      <c r="I31" s="84">
        <v>1</v>
      </c>
      <c r="J31" s="84">
        <v>1</v>
      </c>
      <c r="K31" s="136">
        <f t="shared" si="3"/>
        <v>1</v>
      </c>
      <c r="L31" s="133" t="s">
        <v>3511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24</v>
      </c>
      <c r="V31" s="84">
        <v>365</v>
      </c>
      <c r="W31" s="85">
        <v>10</v>
      </c>
      <c r="X31" s="94">
        <f t="shared" si="6"/>
        <v>1927</v>
      </c>
      <c r="Y31" s="85" t="str">
        <f t="shared" si="7"/>
        <v/>
      </c>
      <c r="Z31" s="94">
        <f t="shared" si="8"/>
        <v>53956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505</v>
      </c>
      <c r="D32" s="135">
        <v>2600</v>
      </c>
      <c r="E32" s="133" t="s">
        <v>510</v>
      </c>
      <c r="F32" s="82" t="s">
        <v>511</v>
      </c>
      <c r="G32" s="82" t="s">
        <v>45</v>
      </c>
      <c r="H32" s="84" t="s">
        <v>46</v>
      </c>
      <c r="I32" s="84"/>
      <c r="J32" s="84"/>
      <c r="K32" s="136"/>
      <c r="L32" s="133" t="s">
        <v>3511</v>
      </c>
      <c r="M32" s="162"/>
      <c r="N32" s="162"/>
      <c r="O32" s="163"/>
      <c r="P32" s="164"/>
      <c r="Q32" s="165"/>
      <c r="R32" s="137">
        <f t="shared" si="4"/>
        <v>0</v>
      </c>
      <c r="S32" s="170"/>
      <c r="T32" s="176" t="str">
        <f t="shared" si="5"/>
        <v/>
      </c>
      <c r="U32" s="94" t="s">
        <v>213</v>
      </c>
      <c r="V32" s="84" t="s">
        <v>213</v>
      </c>
      <c r="W32" s="85" t="s">
        <v>213</v>
      </c>
      <c r="X32" s="94" t="str">
        <f t="shared" si="6"/>
        <v>-</v>
      </c>
      <c r="Y32" s="85" t="str">
        <f t="shared" si="7"/>
        <v/>
      </c>
      <c r="Z32" s="94" t="str">
        <f t="shared" si="8"/>
        <v>-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505</v>
      </c>
      <c r="D33" s="135">
        <v>2600</v>
      </c>
      <c r="E33" s="133" t="s">
        <v>497</v>
      </c>
      <c r="F33" s="82" t="s">
        <v>498</v>
      </c>
      <c r="G33" s="82" t="s">
        <v>479</v>
      </c>
      <c r="H33" s="84">
        <v>42</v>
      </c>
      <c r="I33" s="84">
        <v>2</v>
      </c>
      <c r="J33" s="84">
        <v>2</v>
      </c>
      <c r="K33" s="136">
        <f t="shared" si="3"/>
        <v>4</v>
      </c>
      <c r="L33" s="133" t="s">
        <v>3511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24</v>
      </c>
      <c r="V33" s="84">
        <v>365</v>
      </c>
      <c r="W33" s="85">
        <v>10</v>
      </c>
      <c r="X33" s="94">
        <f t="shared" si="6"/>
        <v>14716</v>
      </c>
      <c r="Y33" s="85" t="str">
        <f t="shared" si="7"/>
        <v/>
      </c>
      <c r="Z33" s="94">
        <f t="shared" si="8"/>
        <v>412048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522</v>
      </c>
      <c r="D34" s="135">
        <v>2600</v>
      </c>
      <c r="E34" s="133" t="s">
        <v>523</v>
      </c>
      <c r="F34" s="82" t="s">
        <v>498</v>
      </c>
      <c r="G34" s="82" t="s">
        <v>479</v>
      </c>
      <c r="H34" s="84">
        <v>42</v>
      </c>
      <c r="I34" s="84">
        <v>1</v>
      </c>
      <c r="J34" s="84">
        <v>2</v>
      </c>
      <c r="K34" s="136">
        <f t="shared" si="3"/>
        <v>2</v>
      </c>
      <c r="L34" s="133" t="s">
        <v>3511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24</v>
      </c>
      <c r="V34" s="84">
        <v>365</v>
      </c>
      <c r="W34" s="85">
        <v>10</v>
      </c>
      <c r="X34" s="94">
        <f t="shared" si="6"/>
        <v>7358</v>
      </c>
      <c r="Y34" s="85" t="str">
        <f t="shared" si="7"/>
        <v/>
      </c>
      <c r="Z34" s="94">
        <f t="shared" si="8"/>
        <v>206024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524</v>
      </c>
      <c r="D35" s="135">
        <v>2600</v>
      </c>
      <c r="E35" s="133" t="s">
        <v>487</v>
      </c>
      <c r="F35" s="82" t="s">
        <v>36</v>
      </c>
      <c r="G35" s="82" t="s">
        <v>79</v>
      </c>
      <c r="H35" s="84">
        <v>42</v>
      </c>
      <c r="I35" s="84">
        <v>11</v>
      </c>
      <c r="J35" s="84">
        <v>2</v>
      </c>
      <c r="K35" s="136">
        <f t="shared" si="3"/>
        <v>22</v>
      </c>
      <c r="L35" s="133" t="s">
        <v>3511</v>
      </c>
      <c r="M35" s="162"/>
      <c r="N35" s="162"/>
      <c r="O35" s="163"/>
      <c r="P35" s="164"/>
      <c r="Q35" s="165"/>
      <c r="R35" s="137">
        <f t="shared" si="4"/>
        <v>11</v>
      </c>
      <c r="S35" s="170"/>
      <c r="T35" s="176" t="str">
        <f t="shared" si="5"/>
        <v/>
      </c>
      <c r="U35" s="94">
        <v>8</v>
      </c>
      <c r="V35" s="84">
        <v>245</v>
      </c>
      <c r="W35" s="85">
        <v>10</v>
      </c>
      <c r="X35" s="94">
        <f t="shared" si="6"/>
        <v>18110</v>
      </c>
      <c r="Y35" s="85" t="str">
        <f t="shared" si="7"/>
        <v/>
      </c>
      <c r="Z35" s="94">
        <f t="shared" si="8"/>
        <v>507080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524</v>
      </c>
      <c r="D36" s="135">
        <v>2600</v>
      </c>
      <c r="E36" s="133" t="s">
        <v>508</v>
      </c>
      <c r="F36" s="82" t="s">
        <v>24</v>
      </c>
      <c r="G36" s="82" t="s">
        <v>25</v>
      </c>
      <c r="H36" s="84">
        <v>42</v>
      </c>
      <c r="I36" s="84">
        <v>3</v>
      </c>
      <c r="J36" s="84">
        <v>1</v>
      </c>
      <c r="K36" s="136">
        <f t="shared" si="3"/>
        <v>3</v>
      </c>
      <c r="L36" s="133" t="s">
        <v>3511</v>
      </c>
      <c r="M36" s="162"/>
      <c r="N36" s="162"/>
      <c r="O36" s="163"/>
      <c r="P36" s="164"/>
      <c r="Q36" s="165"/>
      <c r="R36" s="137">
        <f t="shared" si="4"/>
        <v>3</v>
      </c>
      <c r="S36" s="170"/>
      <c r="T36" s="176" t="str">
        <f t="shared" si="5"/>
        <v/>
      </c>
      <c r="U36" s="94">
        <v>8</v>
      </c>
      <c r="V36" s="84">
        <v>245</v>
      </c>
      <c r="W36" s="85">
        <v>10</v>
      </c>
      <c r="X36" s="94">
        <f t="shared" si="6"/>
        <v>2469</v>
      </c>
      <c r="Y36" s="85" t="str">
        <f t="shared" si="7"/>
        <v/>
      </c>
      <c r="Z36" s="94">
        <f t="shared" si="8"/>
        <v>69132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525</v>
      </c>
      <c r="D37" s="135">
        <v>2600</v>
      </c>
      <c r="E37" s="133" t="s">
        <v>527</v>
      </c>
      <c r="F37" s="82" t="s">
        <v>52</v>
      </c>
      <c r="G37" s="82" t="s">
        <v>53</v>
      </c>
      <c r="H37" s="84">
        <v>42</v>
      </c>
      <c r="I37" s="84">
        <v>4</v>
      </c>
      <c r="J37" s="84">
        <v>3</v>
      </c>
      <c r="K37" s="136">
        <f t="shared" si="3"/>
        <v>12</v>
      </c>
      <c r="L37" s="133" t="s">
        <v>3511</v>
      </c>
      <c r="M37" s="162"/>
      <c r="N37" s="162"/>
      <c r="O37" s="163"/>
      <c r="P37" s="164"/>
      <c r="Q37" s="165"/>
      <c r="R37" s="137">
        <f t="shared" si="4"/>
        <v>4</v>
      </c>
      <c r="S37" s="170"/>
      <c r="T37" s="176" t="str">
        <f t="shared" si="5"/>
        <v/>
      </c>
      <c r="U37" s="94">
        <v>8</v>
      </c>
      <c r="V37" s="84">
        <v>245</v>
      </c>
      <c r="W37" s="85">
        <v>10</v>
      </c>
      <c r="X37" s="94">
        <f t="shared" si="6"/>
        <v>9878</v>
      </c>
      <c r="Y37" s="85" t="str">
        <f t="shared" si="7"/>
        <v/>
      </c>
      <c r="Z37" s="94">
        <f t="shared" si="8"/>
        <v>276584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526</v>
      </c>
      <c r="D38" s="135">
        <v>2600</v>
      </c>
      <c r="E38" s="133" t="s">
        <v>209</v>
      </c>
      <c r="F38" s="82" t="s">
        <v>36</v>
      </c>
      <c r="G38" s="82" t="s">
        <v>79</v>
      </c>
      <c r="H38" s="84">
        <v>42</v>
      </c>
      <c r="I38" s="84">
        <v>14</v>
      </c>
      <c r="J38" s="84">
        <v>2</v>
      </c>
      <c r="K38" s="136">
        <f t="shared" si="3"/>
        <v>28</v>
      </c>
      <c r="L38" s="133" t="s">
        <v>3511</v>
      </c>
      <c r="M38" s="162"/>
      <c r="N38" s="162"/>
      <c r="O38" s="163"/>
      <c r="P38" s="164"/>
      <c r="Q38" s="165"/>
      <c r="R38" s="137">
        <f t="shared" si="4"/>
        <v>14</v>
      </c>
      <c r="S38" s="170"/>
      <c r="T38" s="176" t="str">
        <f t="shared" si="5"/>
        <v/>
      </c>
      <c r="U38" s="94">
        <v>8</v>
      </c>
      <c r="V38" s="84">
        <v>245</v>
      </c>
      <c r="W38" s="85">
        <v>10</v>
      </c>
      <c r="X38" s="94">
        <f t="shared" si="6"/>
        <v>23049</v>
      </c>
      <c r="Y38" s="85" t="str">
        <f t="shared" si="7"/>
        <v/>
      </c>
      <c r="Z38" s="94">
        <f t="shared" si="8"/>
        <v>645372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526</v>
      </c>
      <c r="D39" s="135">
        <v>2600</v>
      </c>
      <c r="E39" s="133" t="s">
        <v>528</v>
      </c>
      <c r="F39" s="82" t="s">
        <v>24</v>
      </c>
      <c r="G39" s="82" t="s">
        <v>25</v>
      </c>
      <c r="H39" s="84">
        <v>42</v>
      </c>
      <c r="I39" s="84">
        <v>4</v>
      </c>
      <c r="J39" s="84">
        <v>1</v>
      </c>
      <c r="K39" s="136">
        <f t="shared" si="3"/>
        <v>4</v>
      </c>
      <c r="L39" s="133" t="s">
        <v>3511</v>
      </c>
      <c r="M39" s="162"/>
      <c r="N39" s="162"/>
      <c r="O39" s="163"/>
      <c r="P39" s="164"/>
      <c r="Q39" s="165"/>
      <c r="R39" s="137">
        <f t="shared" si="4"/>
        <v>4</v>
      </c>
      <c r="S39" s="170"/>
      <c r="T39" s="176" t="str">
        <f t="shared" si="5"/>
        <v/>
      </c>
      <c r="U39" s="94">
        <v>8</v>
      </c>
      <c r="V39" s="84">
        <v>245</v>
      </c>
      <c r="W39" s="85">
        <v>10</v>
      </c>
      <c r="X39" s="94">
        <f t="shared" si="6"/>
        <v>3292</v>
      </c>
      <c r="Y39" s="85" t="str">
        <f t="shared" si="7"/>
        <v/>
      </c>
      <c r="Z39" s="94">
        <f t="shared" si="8"/>
        <v>92176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501</v>
      </c>
      <c r="D40" s="135">
        <v>2600</v>
      </c>
      <c r="E40" s="133" t="s">
        <v>516</v>
      </c>
      <c r="F40" s="82" t="s">
        <v>179</v>
      </c>
      <c r="G40" s="82" t="s">
        <v>75</v>
      </c>
      <c r="H40" s="84">
        <v>60</v>
      </c>
      <c r="I40" s="84">
        <v>1</v>
      </c>
      <c r="J40" s="84">
        <v>1</v>
      </c>
      <c r="K40" s="136">
        <f t="shared" si="3"/>
        <v>1</v>
      </c>
      <c r="L40" s="133" t="s">
        <v>3511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8</v>
      </c>
      <c r="V40" s="84">
        <v>245</v>
      </c>
      <c r="W40" s="85">
        <v>10</v>
      </c>
      <c r="X40" s="94">
        <f t="shared" si="6"/>
        <v>1176</v>
      </c>
      <c r="Y40" s="85" t="str">
        <f t="shared" si="7"/>
        <v/>
      </c>
      <c r="Z40" s="94">
        <f t="shared" si="8"/>
        <v>32928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189</v>
      </c>
      <c r="D41" s="135">
        <v>2600</v>
      </c>
      <c r="E41" s="133" t="s">
        <v>517</v>
      </c>
      <c r="F41" s="82" t="s">
        <v>372</v>
      </c>
      <c r="G41" s="82" t="s">
        <v>69</v>
      </c>
      <c r="H41" s="84">
        <v>13</v>
      </c>
      <c r="I41" s="84">
        <v>3</v>
      </c>
      <c r="J41" s="84">
        <v>1</v>
      </c>
      <c r="K41" s="136">
        <f t="shared" si="3"/>
        <v>3</v>
      </c>
      <c r="L41" s="133" t="s">
        <v>3511</v>
      </c>
      <c r="M41" s="162"/>
      <c r="N41" s="162"/>
      <c r="O41" s="163"/>
      <c r="P41" s="164"/>
      <c r="Q41" s="165"/>
      <c r="R41" s="137">
        <f t="shared" si="4"/>
        <v>3</v>
      </c>
      <c r="S41" s="170"/>
      <c r="T41" s="176" t="str">
        <f t="shared" si="5"/>
        <v/>
      </c>
      <c r="U41" s="94">
        <v>8</v>
      </c>
      <c r="V41" s="84">
        <v>245</v>
      </c>
      <c r="W41" s="85">
        <v>10</v>
      </c>
      <c r="X41" s="94">
        <f t="shared" si="6"/>
        <v>764</v>
      </c>
      <c r="Y41" s="85" t="str">
        <f t="shared" si="7"/>
        <v/>
      </c>
      <c r="Z41" s="94">
        <f t="shared" si="8"/>
        <v>21392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189</v>
      </c>
      <c r="D42" s="135">
        <v>2600</v>
      </c>
      <c r="E42" s="133" t="s">
        <v>519</v>
      </c>
      <c r="F42" s="82" t="s">
        <v>478</v>
      </c>
      <c r="G42" s="82" t="s">
        <v>479</v>
      </c>
      <c r="H42" s="84">
        <v>22</v>
      </c>
      <c r="I42" s="84">
        <v>1</v>
      </c>
      <c r="J42" s="84">
        <v>1</v>
      </c>
      <c r="K42" s="136">
        <f t="shared" si="3"/>
        <v>1</v>
      </c>
      <c r="L42" s="133" t="s">
        <v>3511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24</v>
      </c>
      <c r="V42" s="84">
        <v>365</v>
      </c>
      <c r="W42" s="85">
        <v>10</v>
      </c>
      <c r="X42" s="94">
        <f t="shared" si="6"/>
        <v>1927</v>
      </c>
      <c r="Y42" s="85" t="str">
        <f t="shared" si="7"/>
        <v/>
      </c>
      <c r="Z42" s="94">
        <f t="shared" si="8"/>
        <v>53956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529</v>
      </c>
      <c r="D43" s="135">
        <v>2600</v>
      </c>
      <c r="E43" s="133" t="s">
        <v>531</v>
      </c>
      <c r="F43" s="82" t="s">
        <v>36</v>
      </c>
      <c r="G43" s="82" t="s">
        <v>142</v>
      </c>
      <c r="H43" s="84">
        <v>42</v>
      </c>
      <c r="I43" s="84">
        <v>2</v>
      </c>
      <c r="J43" s="84">
        <v>2</v>
      </c>
      <c r="K43" s="136">
        <f t="shared" si="3"/>
        <v>4</v>
      </c>
      <c r="L43" s="133" t="s">
        <v>3511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2</v>
      </c>
      <c r="V43" s="84">
        <v>245</v>
      </c>
      <c r="W43" s="85">
        <v>10</v>
      </c>
      <c r="X43" s="94">
        <f t="shared" si="6"/>
        <v>823</v>
      </c>
      <c r="Y43" s="85" t="str">
        <f t="shared" si="7"/>
        <v/>
      </c>
      <c r="Z43" s="94">
        <f t="shared" si="8"/>
        <v>23044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532</v>
      </c>
      <c r="D44" s="135">
        <v>2600</v>
      </c>
      <c r="E44" s="133" t="s">
        <v>534</v>
      </c>
      <c r="F44" s="82" t="s">
        <v>36</v>
      </c>
      <c r="G44" s="82" t="s">
        <v>79</v>
      </c>
      <c r="H44" s="84">
        <v>42</v>
      </c>
      <c r="I44" s="84">
        <v>4</v>
      </c>
      <c r="J44" s="84">
        <v>2</v>
      </c>
      <c r="K44" s="136">
        <f t="shared" si="3"/>
        <v>8</v>
      </c>
      <c r="L44" s="133" t="s">
        <v>3511</v>
      </c>
      <c r="M44" s="162"/>
      <c r="N44" s="162"/>
      <c r="O44" s="163"/>
      <c r="P44" s="164"/>
      <c r="Q44" s="165"/>
      <c r="R44" s="137">
        <f t="shared" si="4"/>
        <v>4</v>
      </c>
      <c r="S44" s="170"/>
      <c r="T44" s="176" t="str">
        <f t="shared" si="5"/>
        <v/>
      </c>
      <c r="U44" s="94">
        <v>8</v>
      </c>
      <c r="V44" s="84">
        <v>245</v>
      </c>
      <c r="W44" s="85">
        <v>10</v>
      </c>
      <c r="X44" s="94">
        <f t="shared" si="6"/>
        <v>6585</v>
      </c>
      <c r="Y44" s="85" t="str">
        <f t="shared" si="7"/>
        <v/>
      </c>
      <c r="Z44" s="94">
        <f t="shared" si="8"/>
        <v>184380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535</v>
      </c>
      <c r="D45" s="135">
        <v>2600</v>
      </c>
      <c r="E45" s="133" t="s">
        <v>536</v>
      </c>
      <c r="F45" s="82" t="s">
        <v>372</v>
      </c>
      <c r="G45" s="82" t="s">
        <v>69</v>
      </c>
      <c r="H45" s="84">
        <v>13</v>
      </c>
      <c r="I45" s="84">
        <v>1</v>
      </c>
      <c r="J45" s="84">
        <v>1</v>
      </c>
      <c r="K45" s="136">
        <f t="shared" si="3"/>
        <v>1</v>
      </c>
      <c r="L45" s="133" t="s">
        <v>3511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</v>
      </c>
      <c r="V45" s="84">
        <v>245</v>
      </c>
      <c r="W45" s="85">
        <v>10</v>
      </c>
      <c r="X45" s="94">
        <f t="shared" si="6"/>
        <v>63</v>
      </c>
      <c r="Y45" s="85" t="str">
        <f t="shared" si="7"/>
        <v/>
      </c>
      <c r="Z45" s="94">
        <f t="shared" si="8"/>
        <v>1764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537</v>
      </c>
      <c r="D46" s="135">
        <v>2600</v>
      </c>
      <c r="E46" s="133" t="s">
        <v>487</v>
      </c>
      <c r="F46" s="82" t="s">
        <v>36</v>
      </c>
      <c r="G46" s="82" t="s">
        <v>79</v>
      </c>
      <c r="H46" s="84">
        <v>42</v>
      </c>
      <c r="I46" s="84">
        <v>4</v>
      </c>
      <c r="J46" s="84">
        <v>2</v>
      </c>
      <c r="K46" s="136">
        <f t="shared" si="3"/>
        <v>8</v>
      </c>
      <c r="L46" s="133" t="s">
        <v>3511</v>
      </c>
      <c r="M46" s="162"/>
      <c r="N46" s="162"/>
      <c r="O46" s="163"/>
      <c r="P46" s="164"/>
      <c r="Q46" s="165"/>
      <c r="R46" s="137">
        <f t="shared" si="4"/>
        <v>4</v>
      </c>
      <c r="S46" s="170"/>
      <c r="T46" s="176" t="str">
        <f t="shared" si="5"/>
        <v/>
      </c>
      <c r="U46" s="94">
        <v>8</v>
      </c>
      <c r="V46" s="84">
        <v>245</v>
      </c>
      <c r="W46" s="85">
        <v>10</v>
      </c>
      <c r="X46" s="94">
        <f t="shared" si="6"/>
        <v>6585</v>
      </c>
      <c r="Y46" s="85" t="str">
        <f t="shared" si="7"/>
        <v/>
      </c>
      <c r="Z46" s="94">
        <f t="shared" si="8"/>
        <v>184380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537</v>
      </c>
      <c r="D47" s="135">
        <v>2600</v>
      </c>
      <c r="E47" s="133" t="s">
        <v>496</v>
      </c>
      <c r="F47" s="82" t="s">
        <v>24</v>
      </c>
      <c r="G47" s="82" t="s">
        <v>25</v>
      </c>
      <c r="H47" s="84">
        <v>42</v>
      </c>
      <c r="I47" s="84">
        <v>5</v>
      </c>
      <c r="J47" s="84">
        <v>1</v>
      </c>
      <c r="K47" s="136">
        <f t="shared" si="3"/>
        <v>5</v>
      </c>
      <c r="L47" s="133" t="s">
        <v>3511</v>
      </c>
      <c r="M47" s="162"/>
      <c r="N47" s="162"/>
      <c r="O47" s="163"/>
      <c r="P47" s="164"/>
      <c r="Q47" s="165"/>
      <c r="R47" s="137">
        <f t="shared" si="4"/>
        <v>5</v>
      </c>
      <c r="S47" s="170"/>
      <c r="T47" s="176" t="str">
        <f t="shared" si="5"/>
        <v/>
      </c>
      <c r="U47" s="94">
        <v>8</v>
      </c>
      <c r="V47" s="84">
        <v>245</v>
      </c>
      <c r="W47" s="85">
        <v>10</v>
      </c>
      <c r="X47" s="94">
        <f t="shared" si="6"/>
        <v>4116</v>
      </c>
      <c r="Y47" s="85" t="str">
        <f t="shared" si="7"/>
        <v/>
      </c>
      <c r="Z47" s="94">
        <f t="shared" si="8"/>
        <v>115248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532</v>
      </c>
      <c r="D48" s="135">
        <v>2600</v>
      </c>
      <c r="E48" s="133" t="s">
        <v>534</v>
      </c>
      <c r="F48" s="82" t="s">
        <v>36</v>
      </c>
      <c r="G48" s="82" t="s">
        <v>79</v>
      </c>
      <c r="H48" s="84">
        <v>42</v>
      </c>
      <c r="I48" s="84">
        <v>2</v>
      </c>
      <c r="J48" s="84">
        <v>2</v>
      </c>
      <c r="K48" s="136">
        <f t="shared" si="3"/>
        <v>4</v>
      </c>
      <c r="L48" s="133" t="s">
        <v>3511</v>
      </c>
      <c r="M48" s="162"/>
      <c r="N48" s="162"/>
      <c r="O48" s="163"/>
      <c r="P48" s="164"/>
      <c r="Q48" s="165"/>
      <c r="R48" s="137">
        <f t="shared" si="4"/>
        <v>2</v>
      </c>
      <c r="S48" s="170"/>
      <c r="T48" s="176" t="str">
        <f t="shared" si="5"/>
        <v/>
      </c>
      <c r="U48" s="94">
        <v>8</v>
      </c>
      <c r="V48" s="84">
        <v>245</v>
      </c>
      <c r="W48" s="85">
        <v>10</v>
      </c>
      <c r="X48" s="94">
        <f t="shared" si="6"/>
        <v>3292</v>
      </c>
      <c r="Y48" s="85" t="str">
        <f t="shared" si="7"/>
        <v/>
      </c>
      <c r="Z48" s="94">
        <f t="shared" si="8"/>
        <v>92176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538</v>
      </c>
      <c r="D49" s="135">
        <v>2600</v>
      </c>
      <c r="E49" s="133" t="s">
        <v>487</v>
      </c>
      <c r="F49" s="82" t="s">
        <v>36</v>
      </c>
      <c r="G49" s="82" t="s">
        <v>79</v>
      </c>
      <c r="H49" s="84">
        <v>42</v>
      </c>
      <c r="I49" s="84">
        <v>2</v>
      </c>
      <c r="J49" s="84">
        <v>2</v>
      </c>
      <c r="K49" s="136">
        <f t="shared" si="3"/>
        <v>4</v>
      </c>
      <c r="L49" s="133" t="s">
        <v>3511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8</v>
      </c>
      <c r="V49" s="84">
        <v>245</v>
      </c>
      <c r="W49" s="85">
        <v>10</v>
      </c>
      <c r="X49" s="94">
        <f t="shared" si="6"/>
        <v>3292</v>
      </c>
      <c r="Y49" s="85" t="str">
        <f t="shared" si="7"/>
        <v/>
      </c>
      <c r="Z49" s="94">
        <f t="shared" si="8"/>
        <v>92176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539</v>
      </c>
      <c r="D50" s="135">
        <v>2600</v>
      </c>
      <c r="E50" s="133" t="s">
        <v>517</v>
      </c>
      <c r="F50" s="82" t="s">
        <v>372</v>
      </c>
      <c r="G50" s="82" t="s">
        <v>69</v>
      </c>
      <c r="H50" s="84">
        <v>13</v>
      </c>
      <c r="I50" s="84">
        <v>1</v>
      </c>
      <c r="J50" s="84">
        <v>1</v>
      </c>
      <c r="K50" s="136">
        <f t="shared" si="3"/>
        <v>1</v>
      </c>
      <c r="L50" s="133" t="s">
        <v>3511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8</v>
      </c>
      <c r="V50" s="84">
        <v>245</v>
      </c>
      <c r="W50" s="85">
        <v>10</v>
      </c>
      <c r="X50" s="94">
        <f t="shared" si="6"/>
        <v>254</v>
      </c>
      <c r="Y50" s="85" t="str">
        <f t="shared" si="7"/>
        <v/>
      </c>
      <c r="Z50" s="94">
        <f t="shared" si="8"/>
        <v>7112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540</v>
      </c>
      <c r="D51" s="135">
        <v>2600</v>
      </c>
      <c r="E51" s="133" t="s">
        <v>541</v>
      </c>
      <c r="F51" s="82" t="s">
        <v>542</v>
      </c>
      <c r="G51" s="82" t="s">
        <v>207</v>
      </c>
      <c r="H51" s="84">
        <v>22</v>
      </c>
      <c r="I51" s="84">
        <v>1</v>
      </c>
      <c r="J51" s="84">
        <v>5</v>
      </c>
      <c r="K51" s="136">
        <f t="shared" si="3"/>
        <v>5</v>
      </c>
      <c r="L51" s="133" t="s">
        <v>3511</v>
      </c>
      <c r="M51" s="162"/>
      <c r="N51" s="162"/>
      <c r="O51" s="163"/>
      <c r="P51" s="164"/>
      <c r="Q51" s="165"/>
      <c r="R51" s="137">
        <f t="shared" si="4"/>
        <v>1</v>
      </c>
      <c r="S51" s="170"/>
      <c r="T51" s="176" t="str">
        <f t="shared" si="5"/>
        <v/>
      </c>
      <c r="U51" s="94">
        <v>8</v>
      </c>
      <c r="V51" s="84">
        <v>245</v>
      </c>
      <c r="W51" s="85">
        <v>10</v>
      </c>
      <c r="X51" s="94">
        <f t="shared" si="6"/>
        <v>2156</v>
      </c>
      <c r="Y51" s="85" t="str">
        <f t="shared" si="7"/>
        <v/>
      </c>
      <c r="Z51" s="94">
        <f t="shared" si="8"/>
        <v>60368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543</v>
      </c>
      <c r="D52" s="135">
        <v>2600</v>
      </c>
      <c r="E52" s="133" t="s">
        <v>494</v>
      </c>
      <c r="F52" s="82" t="s">
        <v>24</v>
      </c>
      <c r="G52" s="82" t="s">
        <v>49</v>
      </c>
      <c r="H52" s="84">
        <v>42</v>
      </c>
      <c r="I52" s="84">
        <v>1</v>
      </c>
      <c r="J52" s="84">
        <v>1</v>
      </c>
      <c r="K52" s="136">
        <f t="shared" si="3"/>
        <v>1</v>
      </c>
      <c r="L52" s="133" t="s">
        <v>3511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2</v>
      </c>
      <c r="V52" s="84">
        <v>245</v>
      </c>
      <c r="W52" s="85">
        <v>10</v>
      </c>
      <c r="X52" s="94">
        <f t="shared" si="6"/>
        <v>205</v>
      </c>
      <c r="Y52" s="85" t="str">
        <f t="shared" si="7"/>
        <v/>
      </c>
      <c r="Z52" s="94">
        <f t="shared" si="8"/>
        <v>5740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2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544</v>
      </c>
      <c r="D53" s="135">
        <v>2600</v>
      </c>
      <c r="E53" s="133" t="s">
        <v>530</v>
      </c>
      <c r="F53" s="82" t="s">
        <v>36</v>
      </c>
      <c r="G53" s="82" t="s">
        <v>142</v>
      </c>
      <c r="H53" s="84">
        <v>42</v>
      </c>
      <c r="I53" s="84">
        <v>4</v>
      </c>
      <c r="J53" s="84">
        <v>2</v>
      </c>
      <c r="K53" s="136">
        <f t="shared" si="3"/>
        <v>8</v>
      </c>
      <c r="L53" s="133" t="s">
        <v>3511</v>
      </c>
      <c r="M53" s="162"/>
      <c r="N53" s="162"/>
      <c r="O53" s="163"/>
      <c r="P53" s="164"/>
      <c r="Q53" s="165"/>
      <c r="R53" s="137">
        <f t="shared" si="4"/>
        <v>4</v>
      </c>
      <c r="S53" s="170"/>
      <c r="T53" s="176" t="str">
        <f t="shared" si="5"/>
        <v/>
      </c>
      <c r="U53" s="94">
        <v>8</v>
      </c>
      <c r="V53" s="84">
        <v>245</v>
      </c>
      <c r="W53" s="85">
        <v>10</v>
      </c>
      <c r="X53" s="94">
        <f t="shared" si="6"/>
        <v>6585</v>
      </c>
      <c r="Y53" s="85" t="str">
        <f t="shared" si="7"/>
        <v/>
      </c>
      <c r="Z53" s="94">
        <f t="shared" si="8"/>
        <v>184380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2"/>
        <v/>
      </c>
    </row>
    <row r="54" spans="1:30" s="110" customFormat="1" ht="24.95" customHeight="1" x14ac:dyDescent="0.15">
      <c r="A54" s="133">
        <v>50</v>
      </c>
      <c r="B54" s="134">
        <v>1</v>
      </c>
      <c r="C54" s="134" t="s">
        <v>239</v>
      </c>
      <c r="D54" s="135">
        <v>2600</v>
      </c>
      <c r="E54" s="133" t="s">
        <v>567</v>
      </c>
      <c r="F54" s="82" t="s">
        <v>113</v>
      </c>
      <c r="G54" s="82" t="s">
        <v>574</v>
      </c>
      <c r="H54" s="84">
        <v>22</v>
      </c>
      <c r="I54" s="84">
        <v>6</v>
      </c>
      <c r="J54" s="84">
        <v>1</v>
      </c>
      <c r="K54" s="136">
        <f t="shared" si="3"/>
        <v>6</v>
      </c>
      <c r="L54" s="133" t="s">
        <v>3511</v>
      </c>
      <c r="M54" s="162"/>
      <c r="N54" s="162"/>
      <c r="O54" s="163"/>
      <c r="P54" s="164"/>
      <c r="Q54" s="165"/>
      <c r="R54" s="137">
        <f t="shared" si="4"/>
        <v>6</v>
      </c>
      <c r="S54" s="170"/>
      <c r="T54" s="176" t="str">
        <f t="shared" si="5"/>
        <v/>
      </c>
      <c r="U54" s="94">
        <v>8</v>
      </c>
      <c r="V54" s="84">
        <v>245</v>
      </c>
      <c r="W54" s="85">
        <v>10</v>
      </c>
      <c r="X54" s="94">
        <f t="shared" si="6"/>
        <v>2587</v>
      </c>
      <c r="Y54" s="85" t="str">
        <f t="shared" si="7"/>
        <v/>
      </c>
      <c r="Z54" s="94">
        <f t="shared" si="8"/>
        <v>72436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2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239</v>
      </c>
      <c r="D55" s="135">
        <v>2600</v>
      </c>
      <c r="E55" s="133" t="s">
        <v>568</v>
      </c>
      <c r="F55" s="82" t="s">
        <v>478</v>
      </c>
      <c r="G55" s="82" t="s">
        <v>479</v>
      </c>
      <c r="H55" s="84">
        <v>22</v>
      </c>
      <c r="I55" s="84">
        <v>1</v>
      </c>
      <c r="J55" s="84">
        <v>1</v>
      </c>
      <c r="K55" s="136">
        <f t="shared" si="3"/>
        <v>1</v>
      </c>
      <c r="L55" s="133" t="s">
        <v>3511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24</v>
      </c>
      <c r="V55" s="84">
        <v>365</v>
      </c>
      <c r="W55" s="85">
        <v>10</v>
      </c>
      <c r="X55" s="94">
        <f t="shared" si="6"/>
        <v>1927</v>
      </c>
      <c r="Y55" s="85" t="str">
        <f t="shared" si="7"/>
        <v/>
      </c>
      <c r="Z55" s="94">
        <f t="shared" si="8"/>
        <v>53956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2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545</v>
      </c>
      <c r="D56" s="135">
        <v>2600</v>
      </c>
      <c r="E56" s="133" t="s">
        <v>506</v>
      </c>
      <c r="F56" s="82" t="s">
        <v>206</v>
      </c>
      <c r="G56" s="82" t="s">
        <v>207</v>
      </c>
      <c r="H56" s="84">
        <v>22</v>
      </c>
      <c r="I56" s="84">
        <v>1</v>
      </c>
      <c r="J56" s="84">
        <v>4</v>
      </c>
      <c r="K56" s="136">
        <f t="shared" si="3"/>
        <v>4</v>
      </c>
      <c r="L56" s="133" t="s">
        <v>3511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8</v>
      </c>
      <c r="V56" s="84">
        <v>245</v>
      </c>
      <c r="W56" s="85">
        <v>10</v>
      </c>
      <c r="X56" s="94">
        <f t="shared" si="6"/>
        <v>1724</v>
      </c>
      <c r="Y56" s="85" t="str">
        <f t="shared" si="7"/>
        <v/>
      </c>
      <c r="Z56" s="94">
        <f t="shared" si="8"/>
        <v>48272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2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545</v>
      </c>
      <c r="D57" s="135">
        <v>2600</v>
      </c>
      <c r="E57" s="133" t="s">
        <v>497</v>
      </c>
      <c r="F57" s="82" t="s">
        <v>498</v>
      </c>
      <c r="G57" s="82" t="s">
        <v>479</v>
      </c>
      <c r="H57" s="84">
        <v>42</v>
      </c>
      <c r="I57" s="84">
        <v>1</v>
      </c>
      <c r="J57" s="84">
        <v>2</v>
      </c>
      <c r="K57" s="136">
        <f t="shared" si="3"/>
        <v>2</v>
      </c>
      <c r="L57" s="133" t="s">
        <v>3511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24</v>
      </c>
      <c r="V57" s="84">
        <v>365</v>
      </c>
      <c r="W57" s="85">
        <v>10</v>
      </c>
      <c r="X57" s="94">
        <f t="shared" si="6"/>
        <v>7358</v>
      </c>
      <c r="Y57" s="85" t="str">
        <f t="shared" si="7"/>
        <v/>
      </c>
      <c r="Z57" s="94">
        <f t="shared" si="8"/>
        <v>206024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2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500</v>
      </c>
      <c r="D58" s="135">
        <v>2600</v>
      </c>
      <c r="E58" s="133" t="s">
        <v>515</v>
      </c>
      <c r="F58" s="82" t="s">
        <v>179</v>
      </c>
      <c r="G58" s="82" t="s">
        <v>75</v>
      </c>
      <c r="H58" s="84">
        <v>60</v>
      </c>
      <c r="I58" s="84">
        <v>2</v>
      </c>
      <c r="J58" s="84">
        <v>1</v>
      </c>
      <c r="K58" s="136">
        <f t="shared" si="3"/>
        <v>2</v>
      </c>
      <c r="L58" s="133" t="s">
        <v>3511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4">
        <v>8</v>
      </c>
      <c r="V58" s="84">
        <v>245</v>
      </c>
      <c r="W58" s="85">
        <v>10</v>
      </c>
      <c r="X58" s="94">
        <f t="shared" si="6"/>
        <v>2352</v>
      </c>
      <c r="Y58" s="85" t="str">
        <f t="shared" si="7"/>
        <v/>
      </c>
      <c r="Z58" s="94">
        <f t="shared" si="8"/>
        <v>65856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2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546</v>
      </c>
      <c r="D59" s="135">
        <v>2600</v>
      </c>
      <c r="E59" s="133" t="s">
        <v>569</v>
      </c>
      <c r="F59" s="82" t="s">
        <v>113</v>
      </c>
      <c r="G59" s="82" t="s">
        <v>575</v>
      </c>
      <c r="H59" s="84">
        <v>22</v>
      </c>
      <c r="I59" s="84">
        <v>1</v>
      </c>
      <c r="J59" s="84">
        <v>1</v>
      </c>
      <c r="K59" s="136">
        <f t="shared" si="3"/>
        <v>1</v>
      </c>
      <c r="L59" s="133" t="s">
        <v>3511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8</v>
      </c>
      <c r="V59" s="84">
        <v>245</v>
      </c>
      <c r="W59" s="85">
        <v>10</v>
      </c>
      <c r="X59" s="94">
        <f t="shared" si="6"/>
        <v>431</v>
      </c>
      <c r="Y59" s="85" t="str">
        <f t="shared" si="7"/>
        <v/>
      </c>
      <c r="Z59" s="94">
        <f t="shared" si="8"/>
        <v>12068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2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547</v>
      </c>
      <c r="D60" s="135">
        <v>2600</v>
      </c>
      <c r="E60" s="133" t="s">
        <v>570</v>
      </c>
      <c r="F60" s="82" t="s">
        <v>576</v>
      </c>
      <c r="G60" s="82" t="s">
        <v>75</v>
      </c>
      <c r="H60" s="84">
        <v>30</v>
      </c>
      <c r="I60" s="84">
        <v>1</v>
      </c>
      <c r="J60" s="84">
        <v>1</v>
      </c>
      <c r="K60" s="136">
        <f t="shared" si="3"/>
        <v>1</v>
      </c>
      <c r="L60" s="133" t="s">
        <v>3511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8</v>
      </c>
      <c r="V60" s="84">
        <v>245</v>
      </c>
      <c r="W60" s="85">
        <v>10</v>
      </c>
      <c r="X60" s="94">
        <f t="shared" si="6"/>
        <v>588</v>
      </c>
      <c r="Y60" s="85" t="str">
        <f t="shared" si="7"/>
        <v/>
      </c>
      <c r="Z60" s="94">
        <f t="shared" si="8"/>
        <v>16464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2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548</v>
      </c>
      <c r="D61" s="135">
        <v>2600</v>
      </c>
      <c r="E61" s="133" t="s">
        <v>509</v>
      </c>
      <c r="F61" s="82" t="s">
        <v>356</v>
      </c>
      <c r="G61" s="82" t="s">
        <v>69</v>
      </c>
      <c r="H61" s="84">
        <v>27</v>
      </c>
      <c r="I61" s="84">
        <v>1</v>
      </c>
      <c r="J61" s="84">
        <v>1</v>
      </c>
      <c r="K61" s="136">
        <f t="shared" si="3"/>
        <v>1</v>
      </c>
      <c r="L61" s="133" t="s">
        <v>3511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8</v>
      </c>
      <c r="V61" s="84">
        <v>245</v>
      </c>
      <c r="W61" s="85">
        <v>10</v>
      </c>
      <c r="X61" s="94">
        <f t="shared" si="6"/>
        <v>529</v>
      </c>
      <c r="Y61" s="85" t="str">
        <f t="shared" si="7"/>
        <v/>
      </c>
      <c r="Z61" s="94">
        <f t="shared" si="8"/>
        <v>14812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2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549</v>
      </c>
      <c r="D62" s="135">
        <v>2600</v>
      </c>
      <c r="E62" s="133" t="s">
        <v>496</v>
      </c>
      <c r="F62" s="82" t="s">
        <v>24</v>
      </c>
      <c r="G62" s="82" t="s">
        <v>25</v>
      </c>
      <c r="H62" s="84">
        <v>42</v>
      </c>
      <c r="I62" s="84">
        <v>2</v>
      </c>
      <c r="J62" s="84">
        <v>1</v>
      </c>
      <c r="K62" s="136">
        <f t="shared" si="3"/>
        <v>2</v>
      </c>
      <c r="L62" s="133" t="s">
        <v>3511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2</v>
      </c>
      <c r="V62" s="84">
        <v>245</v>
      </c>
      <c r="W62" s="85">
        <v>10</v>
      </c>
      <c r="X62" s="94">
        <f t="shared" si="6"/>
        <v>411</v>
      </c>
      <c r="Y62" s="85" t="str">
        <f t="shared" si="7"/>
        <v/>
      </c>
      <c r="Z62" s="94">
        <f t="shared" si="8"/>
        <v>11508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2"/>
        <v/>
      </c>
    </row>
    <row r="63" spans="1:30" s="110" customFormat="1" ht="24.95" customHeight="1" x14ac:dyDescent="0.15">
      <c r="A63" s="133">
        <v>59</v>
      </c>
      <c r="B63" s="134">
        <v>1</v>
      </c>
      <c r="C63" s="134" t="s">
        <v>549</v>
      </c>
      <c r="D63" s="135">
        <v>2600</v>
      </c>
      <c r="E63" s="133" t="s">
        <v>517</v>
      </c>
      <c r="F63" s="82" t="s">
        <v>372</v>
      </c>
      <c r="G63" s="82" t="s">
        <v>69</v>
      </c>
      <c r="H63" s="84">
        <v>13</v>
      </c>
      <c r="I63" s="84">
        <v>1</v>
      </c>
      <c r="J63" s="84">
        <v>1</v>
      </c>
      <c r="K63" s="136">
        <f t="shared" si="3"/>
        <v>1</v>
      </c>
      <c r="L63" s="133" t="s">
        <v>3511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2</v>
      </c>
      <c r="V63" s="84">
        <v>245</v>
      </c>
      <c r="W63" s="85">
        <v>10</v>
      </c>
      <c r="X63" s="94">
        <f t="shared" si="6"/>
        <v>63</v>
      </c>
      <c r="Y63" s="85" t="str">
        <f t="shared" si="7"/>
        <v/>
      </c>
      <c r="Z63" s="94">
        <f t="shared" si="8"/>
        <v>1764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2"/>
        <v/>
      </c>
    </row>
    <row r="64" spans="1:30" s="110" customFormat="1" ht="24.95" customHeight="1" x14ac:dyDescent="0.15">
      <c r="A64" s="133">
        <v>60</v>
      </c>
      <c r="B64" s="134">
        <v>1</v>
      </c>
      <c r="C64" s="134" t="s">
        <v>549</v>
      </c>
      <c r="D64" s="135">
        <v>2600</v>
      </c>
      <c r="E64" s="133" t="s">
        <v>508</v>
      </c>
      <c r="F64" s="82" t="s">
        <v>24</v>
      </c>
      <c r="G64" s="82" t="s">
        <v>25</v>
      </c>
      <c r="H64" s="84">
        <v>42</v>
      </c>
      <c r="I64" s="84">
        <v>1</v>
      </c>
      <c r="J64" s="84">
        <v>1</v>
      </c>
      <c r="K64" s="136">
        <f t="shared" si="3"/>
        <v>1</v>
      </c>
      <c r="L64" s="133" t="s">
        <v>3511</v>
      </c>
      <c r="M64" s="162"/>
      <c r="N64" s="162"/>
      <c r="O64" s="163"/>
      <c r="P64" s="164"/>
      <c r="Q64" s="165"/>
      <c r="R64" s="137">
        <f t="shared" si="4"/>
        <v>1</v>
      </c>
      <c r="S64" s="170"/>
      <c r="T64" s="176" t="str">
        <f t="shared" si="5"/>
        <v/>
      </c>
      <c r="U64" s="94">
        <v>2</v>
      </c>
      <c r="V64" s="84">
        <v>245</v>
      </c>
      <c r="W64" s="85">
        <v>10</v>
      </c>
      <c r="X64" s="94">
        <f t="shared" si="6"/>
        <v>205</v>
      </c>
      <c r="Y64" s="85" t="str">
        <f t="shared" si="7"/>
        <v/>
      </c>
      <c r="Z64" s="94">
        <f t="shared" si="8"/>
        <v>5740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2"/>
        <v/>
      </c>
    </row>
    <row r="65" spans="1:30" s="110" customFormat="1" ht="24.95" customHeight="1" x14ac:dyDescent="0.15">
      <c r="A65" s="133">
        <v>61</v>
      </c>
      <c r="B65" s="134">
        <v>1</v>
      </c>
      <c r="C65" s="134" t="s">
        <v>543</v>
      </c>
      <c r="D65" s="135">
        <v>2600</v>
      </c>
      <c r="E65" s="133" t="s">
        <v>494</v>
      </c>
      <c r="F65" s="82" t="s">
        <v>24</v>
      </c>
      <c r="G65" s="82" t="s">
        <v>49</v>
      </c>
      <c r="H65" s="84">
        <v>42</v>
      </c>
      <c r="I65" s="84">
        <v>1</v>
      </c>
      <c r="J65" s="84">
        <v>1</v>
      </c>
      <c r="K65" s="136">
        <f t="shared" si="3"/>
        <v>1</v>
      </c>
      <c r="L65" s="133" t="s">
        <v>3511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8</v>
      </c>
      <c r="V65" s="84">
        <v>245</v>
      </c>
      <c r="W65" s="85">
        <v>10</v>
      </c>
      <c r="X65" s="94">
        <f t="shared" si="6"/>
        <v>823</v>
      </c>
      <c r="Y65" s="85" t="str">
        <f t="shared" si="7"/>
        <v/>
      </c>
      <c r="Z65" s="94">
        <f t="shared" si="8"/>
        <v>23044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2"/>
        <v/>
      </c>
    </row>
    <row r="66" spans="1:30" s="110" customFormat="1" ht="24.95" customHeight="1" x14ac:dyDescent="0.15">
      <c r="A66" s="133">
        <v>62</v>
      </c>
      <c r="B66" s="134">
        <v>1</v>
      </c>
      <c r="C66" s="134" t="s">
        <v>550</v>
      </c>
      <c r="D66" s="135">
        <v>2600</v>
      </c>
      <c r="E66" s="133" t="s">
        <v>494</v>
      </c>
      <c r="F66" s="82" t="s">
        <v>24</v>
      </c>
      <c r="G66" s="82" t="s">
        <v>49</v>
      </c>
      <c r="H66" s="84">
        <v>42</v>
      </c>
      <c r="I66" s="84">
        <v>2</v>
      </c>
      <c r="J66" s="84">
        <v>1</v>
      </c>
      <c r="K66" s="136">
        <f t="shared" si="3"/>
        <v>2</v>
      </c>
      <c r="L66" s="133" t="s">
        <v>3511</v>
      </c>
      <c r="M66" s="162"/>
      <c r="N66" s="162"/>
      <c r="O66" s="163"/>
      <c r="P66" s="164"/>
      <c r="Q66" s="165"/>
      <c r="R66" s="137">
        <f t="shared" si="4"/>
        <v>2</v>
      </c>
      <c r="S66" s="170"/>
      <c r="T66" s="176" t="str">
        <f t="shared" si="5"/>
        <v/>
      </c>
      <c r="U66" s="94">
        <v>8</v>
      </c>
      <c r="V66" s="84">
        <v>245</v>
      </c>
      <c r="W66" s="85">
        <v>10</v>
      </c>
      <c r="X66" s="94">
        <f t="shared" si="6"/>
        <v>1646</v>
      </c>
      <c r="Y66" s="85" t="str">
        <f t="shared" si="7"/>
        <v/>
      </c>
      <c r="Z66" s="94">
        <f t="shared" si="8"/>
        <v>46088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2"/>
        <v/>
      </c>
    </row>
    <row r="67" spans="1:30" s="110" customFormat="1" ht="24.95" customHeight="1" x14ac:dyDescent="0.15">
      <c r="A67" s="133">
        <v>63</v>
      </c>
      <c r="B67" s="134">
        <v>1</v>
      </c>
      <c r="C67" s="134" t="s">
        <v>550</v>
      </c>
      <c r="D67" s="135">
        <v>2600</v>
      </c>
      <c r="E67" s="133" t="s">
        <v>571</v>
      </c>
      <c r="F67" s="82" t="s">
        <v>481</v>
      </c>
      <c r="G67" s="82" t="s">
        <v>482</v>
      </c>
      <c r="H67" s="84">
        <v>10</v>
      </c>
      <c r="I67" s="84">
        <v>1</v>
      </c>
      <c r="J67" s="84">
        <v>1</v>
      </c>
      <c r="K67" s="136">
        <f t="shared" si="3"/>
        <v>1</v>
      </c>
      <c r="L67" s="133" t="s">
        <v>3511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24</v>
      </c>
      <c r="V67" s="84">
        <v>365</v>
      </c>
      <c r="W67" s="85">
        <v>10</v>
      </c>
      <c r="X67" s="94">
        <f t="shared" si="6"/>
        <v>876</v>
      </c>
      <c r="Y67" s="85" t="str">
        <f t="shared" si="7"/>
        <v/>
      </c>
      <c r="Z67" s="94">
        <f t="shared" si="8"/>
        <v>24528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2"/>
        <v/>
      </c>
    </row>
    <row r="68" spans="1:30" s="110" customFormat="1" ht="24.95" customHeight="1" x14ac:dyDescent="0.15">
      <c r="A68" s="133">
        <v>64</v>
      </c>
      <c r="B68" s="134">
        <v>1</v>
      </c>
      <c r="C68" s="134" t="s">
        <v>551</v>
      </c>
      <c r="D68" s="135">
        <v>2600</v>
      </c>
      <c r="E68" s="133" t="s">
        <v>209</v>
      </c>
      <c r="F68" s="82" t="s">
        <v>36</v>
      </c>
      <c r="G68" s="82" t="s">
        <v>79</v>
      </c>
      <c r="H68" s="84">
        <v>42</v>
      </c>
      <c r="I68" s="84">
        <v>4</v>
      </c>
      <c r="J68" s="84">
        <v>2</v>
      </c>
      <c r="K68" s="136">
        <f t="shared" si="3"/>
        <v>8</v>
      </c>
      <c r="L68" s="133" t="s">
        <v>3511</v>
      </c>
      <c r="M68" s="162"/>
      <c r="N68" s="162"/>
      <c r="O68" s="163"/>
      <c r="P68" s="164"/>
      <c r="Q68" s="165"/>
      <c r="R68" s="137">
        <f t="shared" si="4"/>
        <v>4</v>
      </c>
      <c r="S68" s="170"/>
      <c r="T68" s="176" t="str">
        <f t="shared" si="5"/>
        <v/>
      </c>
      <c r="U68" s="94">
        <v>8</v>
      </c>
      <c r="V68" s="84">
        <v>245</v>
      </c>
      <c r="W68" s="85">
        <v>10</v>
      </c>
      <c r="X68" s="94">
        <f t="shared" si="6"/>
        <v>6585</v>
      </c>
      <c r="Y68" s="85" t="str">
        <f t="shared" si="7"/>
        <v/>
      </c>
      <c r="Z68" s="94">
        <f t="shared" si="8"/>
        <v>184380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2"/>
        <v/>
      </c>
    </row>
    <row r="69" spans="1:30" s="110" customFormat="1" ht="24.95" customHeight="1" x14ac:dyDescent="0.15">
      <c r="A69" s="133">
        <v>65</v>
      </c>
      <c r="B69" s="134">
        <v>1</v>
      </c>
      <c r="C69" s="134" t="s">
        <v>552</v>
      </c>
      <c r="D69" s="135">
        <v>2600</v>
      </c>
      <c r="E69" s="133" t="s">
        <v>209</v>
      </c>
      <c r="F69" s="82" t="s">
        <v>36</v>
      </c>
      <c r="G69" s="82" t="s">
        <v>79</v>
      </c>
      <c r="H69" s="84">
        <v>42</v>
      </c>
      <c r="I69" s="84">
        <v>2</v>
      </c>
      <c r="J69" s="84">
        <v>2</v>
      </c>
      <c r="K69" s="136">
        <f t="shared" si="3"/>
        <v>4</v>
      </c>
      <c r="L69" s="133" t="s">
        <v>3511</v>
      </c>
      <c r="M69" s="162"/>
      <c r="N69" s="162"/>
      <c r="O69" s="163"/>
      <c r="P69" s="164"/>
      <c r="Q69" s="165"/>
      <c r="R69" s="137">
        <f t="shared" si="4"/>
        <v>2</v>
      </c>
      <c r="S69" s="170"/>
      <c r="T69" s="176" t="str">
        <f t="shared" si="5"/>
        <v/>
      </c>
      <c r="U69" s="94">
        <v>8</v>
      </c>
      <c r="V69" s="84">
        <v>245</v>
      </c>
      <c r="W69" s="85">
        <v>10</v>
      </c>
      <c r="X69" s="94">
        <f t="shared" si="6"/>
        <v>3292</v>
      </c>
      <c r="Y69" s="85" t="str">
        <f t="shared" si="7"/>
        <v/>
      </c>
      <c r="Z69" s="94">
        <f t="shared" si="8"/>
        <v>92176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ref="AD69:AD107" si="12">IFERROR(IF(Q69="","",ROUNDDOWN(AB69*$AD$2,2)),"-")</f>
        <v/>
      </c>
    </row>
    <row r="70" spans="1:30" s="110" customFormat="1" ht="24.95" customHeight="1" x14ac:dyDescent="0.15">
      <c r="A70" s="133">
        <v>66</v>
      </c>
      <c r="B70" s="134">
        <v>1</v>
      </c>
      <c r="C70" s="134" t="s">
        <v>553</v>
      </c>
      <c r="D70" s="135">
        <v>2600</v>
      </c>
      <c r="E70" s="133" t="s">
        <v>209</v>
      </c>
      <c r="F70" s="82" t="s">
        <v>36</v>
      </c>
      <c r="G70" s="82" t="s">
        <v>79</v>
      </c>
      <c r="H70" s="84">
        <v>42</v>
      </c>
      <c r="I70" s="84">
        <v>1</v>
      </c>
      <c r="J70" s="84">
        <v>2</v>
      </c>
      <c r="K70" s="136">
        <f t="shared" si="3"/>
        <v>2</v>
      </c>
      <c r="L70" s="133" t="s">
        <v>3511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8</v>
      </c>
      <c r="V70" s="84">
        <v>245</v>
      </c>
      <c r="W70" s="85">
        <v>10</v>
      </c>
      <c r="X70" s="94">
        <f t="shared" si="6"/>
        <v>1646</v>
      </c>
      <c r="Y70" s="85" t="str">
        <f t="shared" si="7"/>
        <v/>
      </c>
      <c r="Z70" s="94">
        <f t="shared" si="8"/>
        <v>46088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553</v>
      </c>
      <c r="D71" s="135">
        <v>2600</v>
      </c>
      <c r="E71" s="133" t="s">
        <v>572</v>
      </c>
      <c r="F71" s="82" t="s">
        <v>481</v>
      </c>
      <c r="G71" s="82" t="s">
        <v>577</v>
      </c>
      <c r="H71" s="84">
        <v>10</v>
      </c>
      <c r="I71" s="84">
        <v>1</v>
      </c>
      <c r="J71" s="84">
        <v>1</v>
      </c>
      <c r="K71" s="136">
        <f t="shared" ref="K71:K107" si="13">+I71*J71</f>
        <v>1</v>
      </c>
      <c r="L71" s="133" t="s">
        <v>3511</v>
      </c>
      <c r="M71" s="162"/>
      <c r="N71" s="162"/>
      <c r="O71" s="163"/>
      <c r="P71" s="164"/>
      <c r="Q71" s="165"/>
      <c r="R71" s="137">
        <f t="shared" ref="R71:R107" si="14">+I71</f>
        <v>1</v>
      </c>
      <c r="S71" s="170"/>
      <c r="T71" s="176" t="str">
        <f t="shared" ref="T71:T107" si="15">IFERROR(IF(S71="","",R71*S71),"-")</f>
        <v/>
      </c>
      <c r="U71" s="94">
        <v>8</v>
      </c>
      <c r="V71" s="84">
        <v>245</v>
      </c>
      <c r="W71" s="85">
        <v>10</v>
      </c>
      <c r="X71" s="94">
        <f t="shared" ref="X71:X107" si="16">IFERROR(IF(H71="","",ROUNDDOWN(H71/1000*K71*U71*V71*W71,0)),"-")</f>
        <v>196</v>
      </c>
      <c r="Y71" s="85" t="str">
        <f t="shared" ref="Y71:Y107" si="17">IFERROR(IF(Q71="","",ROUNDDOWN(Q71/1000*R71*U71*V71*W71,0)),"-")</f>
        <v/>
      </c>
      <c r="Z71" s="94">
        <f t="shared" ref="Z71:Z107" si="18">IFERROR(IF(H71="","",ROUNDDOWN(X71*$V$2,0)),"-")</f>
        <v>5488</v>
      </c>
      <c r="AA71" s="85" t="str">
        <f t="shared" ref="AA71:AA107" si="19">IFERROR(IF(Q71="","",ROUNDDOWN(Y71*$V$2,0)),"-")</f>
        <v/>
      </c>
      <c r="AB71" s="94" t="str">
        <f t="shared" ref="AB71:AB107" si="20">IFERROR(IF(Q71="","",ROUNDDOWN(X71-Y71,0)),"-")</f>
        <v/>
      </c>
      <c r="AC71" s="95" t="str">
        <f t="shared" ref="AC71:AC106" si="21">IFERROR(IF(Q71="","",ROUNDDOWN(Z71-AA71,0)),"-")</f>
        <v/>
      </c>
      <c r="AD71" s="178" t="str">
        <f t="shared" si="12"/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554</v>
      </c>
      <c r="D72" s="135">
        <v>2600</v>
      </c>
      <c r="E72" s="133" t="s">
        <v>573</v>
      </c>
      <c r="F72" s="82" t="s">
        <v>113</v>
      </c>
      <c r="G72" s="82" t="s">
        <v>114</v>
      </c>
      <c r="H72" s="84">
        <v>22</v>
      </c>
      <c r="I72" s="84">
        <v>1</v>
      </c>
      <c r="J72" s="84">
        <v>1</v>
      </c>
      <c r="K72" s="136">
        <f t="shared" si="13"/>
        <v>1</v>
      </c>
      <c r="L72" s="133" t="s">
        <v>3511</v>
      </c>
      <c r="M72" s="162"/>
      <c r="N72" s="162"/>
      <c r="O72" s="163"/>
      <c r="P72" s="164"/>
      <c r="Q72" s="165"/>
      <c r="R72" s="137">
        <f t="shared" si="14"/>
        <v>1</v>
      </c>
      <c r="S72" s="170"/>
      <c r="T72" s="176" t="str">
        <f t="shared" si="15"/>
        <v/>
      </c>
      <c r="U72" s="94">
        <v>8</v>
      </c>
      <c r="V72" s="84">
        <v>245</v>
      </c>
      <c r="W72" s="85">
        <v>10</v>
      </c>
      <c r="X72" s="94">
        <f t="shared" si="16"/>
        <v>431</v>
      </c>
      <c r="Y72" s="85" t="str">
        <f t="shared" si="17"/>
        <v/>
      </c>
      <c r="Z72" s="94">
        <f t="shared" si="18"/>
        <v>12068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12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552</v>
      </c>
      <c r="D73" s="135">
        <v>2600</v>
      </c>
      <c r="E73" s="133" t="s">
        <v>209</v>
      </c>
      <c r="F73" s="82" t="s">
        <v>36</v>
      </c>
      <c r="G73" s="82" t="s">
        <v>79</v>
      </c>
      <c r="H73" s="84">
        <v>42</v>
      </c>
      <c r="I73" s="84">
        <v>4</v>
      </c>
      <c r="J73" s="84">
        <v>2</v>
      </c>
      <c r="K73" s="136">
        <f t="shared" si="13"/>
        <v>8</v>
      </c>
      <c r="L73" s="133" t="s">
        <v>3511</v>
      </c>
      <c r="M73" s="162"/>
      <c r="N73" s="162"/>
      <c r="O73" s="163"/>
      <c r="P73" s="164"/>
      <c r="Q73" s="165"/>
      <c r="R73" s="137">
        <f t="shared" si="14"/>
        <v>4</v>
      </c>
      <c r="S73" s="170"/>
      <c r="T73" s="176" t="str">
        <f t="shared" si="15"/>
        <v/>
      </c>
      <c r="U73" s="94">
        <v>8</v>
      </c>
      <c r="V73" s="84">
        <v>245</v>
      </c>
      <c r="W73" s="85">
        <v>10</v>
      </c>
      <c r="X73" s="94">
        <f t="shared" si="16"/>
        <v>6585</v>
      </c>
      <c r="Y73" s="85" t="str">
        <f t="shared" si="17"/>
        <v/>
      </c>
      <c r="Z73" s="94">
        <f t="shared" si="18"/>
        <v>184380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12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555</v>
      </c>
      <c r="D74" s="135">
        <v>2600</v>
      </c>
      <c r="E74" s="133" t="s">
        <v>209</v>
      </c>
      <c r="F74" s="82" t="s">
        <v>36</v>
      </c>
      <c r="G74" s="82" t="s">
        <v>79</v>
      </c>
      <c r="H74" s="84">
        <v>42</v>
      </c>
      <c r="I74" s="84">
        <v>1</v>
      </c>
      <c r="J74" s="84">
        <v>2</v>
      </c>
      <c r="K74" s="136">
        <f t="shared" si="13"/>
        <v>2</v>
      </c>
      <c r="L74" s="133" t="s">
        <v>3511</v>
      </c>
      <c r="M74" s="162"/>
      <c r="N74" s="162"/>
      <c r="O74" s="163"/>
      <c r="P74" s="164"/>
      <c r="Q74" s="165"/>
      <c r="R74" s="137">
        <f t="shared" si="14"/>
        <v>1</v>
      </c>
      <c r="S74" s="170"/>
      <c r="T74" s="176" t="str">
        <f t="shared" si="15"/>
        <v/>
      </c>
      <c r="U74" s="94">
        <v>8</v>
      </c>
      <c r="V74" s="84">
        <v>245</v>
      </c>
      <c r="W74" s="85">
        <v>10</v>
      </c>
      <c r="X74" s="94">
        <f t="shared" si="16"/>
        <v>1646</v>
      </c>
      <c r="Y74" s="85" t="str">
        <f t="shared" si="17"/>
        <v/>
      </c>
      <c r="Z74" s="94">
        <f t="shared" si="18"/>
        <v>46088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12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555</v>
      </c>
      <c r="D75" s="135">
        <v>2600</v>
      </c>
      <c r="E75" s="133" t="s">
        <v>572</v>
      </c>
      <c r="F75" s="82" t="s">
        <v>481</v>
      </c>
      <c r="G75" s="82" t="s">
        <v>577</v>
      </c>
      <c r="H75" s="84">
        <v>10</v>
      </c>
      <c r="I75" s="84">
        <v>1</v>
      </c>
      <c r="J75" s="84">
        <v>1</v>
      </c>
      <c r="K75" s="136">
        <f t="shared" si="13"/>
        <v>1</v>
      </c>
      <c r="L75" s="133" t="s">
        <v>3511</v>
      </c>
      <c r="M75" s="162"/>
      <c r="N75" s="162"/>
      <c r="O75" s="163"/>
      <c r="P75" s="164"/>
      <c r="Q75" s="165"/>
      <c r="R75" s="137">
        <f t="shared" si="14"/>
        <v>1</v>
      </c>
      <c r="S75" s="170"/>
      <c r="T75" s="176" t="str">
        <f t="shared" si="15"/>
        <v/>
      </c>
      <c r="U75" s="94">
        <v>8</v>
      </c>
      <c r="V75" s="84">
        <v>245</v>
      </c>
      <c r="W75" s="85">
        <v>10</v>
      </c>
      <c r="X75" s="94">
        <f t="shared" si="16"/>
        <v>196</v>
      </c>
      <c r="Y75" s="85" t="str">
        <f t="shared" si="17"/>
        <v/>
      </c>
      <c r="Z75" s="94">
        <f t="shared" si="18"/>
        <v>5488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12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556</v>
      </c>
      <c r="D76" s="135">
        <v>2600</v>
      </c>
      <c r="E76" s="133" t="s">
        <v>517</v>
      </c>
      <c r="F76" s="82" t="s">
        <v>372</v>
      </c>
      <c r="G76" s="82" t="s">
        <v>69</v>
      </c>
      <c r="H76" s="84">
        <v>13</v>
      </c>
      <c r="I76" s="84">
        <v>1</v>
      </c>
      <c r="J76" s="84">
        <v>1</v>
      </c>
      <c r="K76" s="136">
        <f t="shared" si="13"/>
        <v>1</v>
      </c>
      <c r="L76" s="133" t="s">
        <v>3511</v>
      </c>
      <c r="M76" s="162"/>
      <c r="N76" s="162"/>
      <c r="O76" s="163"/>
      <c r="P76" s="164"/>
      <c r="Q76" s="165"/>
      <c r="R76" s="137">
        <f t="shared" si="14"/>
        <v>1</v>
      </c>
      <c r="S76" s="170"/>
      <c r="T76" s="176" t="str">
        <f t="shared" si="15"/>
        <v/>
      </c>
      <c r="U76" s="94">
        <v>8</v>
      </c>
      <c r="V76" s="84">
        <v>245</v>
      </c>
      <c r="W76" s="85">
        <v>10</v>
      </c>
      <c r="X76" s="94">
        <f t="shared" si="16"/>
        <v>254</v>
      </c>
      <c r="Y76" s="85" t="str">
        <f t="shared" si="17"/>
        <v/>
      </c>
      <c r="Z76" s="94">
        <f t="shared" si="18"/>
        <v>7112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12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557</v>
      </c>
      <c r="D77" s="135">
        <v>2600</v>
      </c>
      <c r="E77" s="133" t="s">
        <v>494</v>
      </c>
      <c r="F77" s="82" t="s">
        <v>24</v>
      </c>
      <c r="G77" s="82" t="s">
        <v>49</v>
      </c>
      <c r="H77" s="84">
        <v>42</v>
      </c>
      <c r="I77" s="84">
        <v>2</v>
      </c>
      <c r="J77" s="84">
        <v>1</v>
      </c>
      <c r="K77" s="136">
        <f t="shared" si="13"/>
        <v>2</v>
      </c>
      <c r="L77" s="133" t="s">
        <v>3511</v>
      </c>
      <c r="M77" s="162"/>
      <c r="N77" s="162"/>
      <c r="O77" s="163"/>
      <c r="P77" s="164"/>
      <c r="Q77" s="165"/>
      <c r="R77" s="137">
        <f t="shared" si="14"/>
        <v>2</v>
      </c>
      <c r="S77" s="170"/>
      <c r="T77" s="176" t="str">
        <f t="shared" si="15"/>
        <v/>
      </c>
      <c r="U77" s="94">
        <v>2</v>
      </c>
      <c r="V77" s="84">
        <v>245</v>
      </c>
      <c r="W77" s="85">
        <v>10</v>
      </c>
      <c r="X77" s="94">
        <f t="shared" si="16"/>
        <v>411</v>
      </c>
      <c r="Y77" s="85" t="str">
        <f t="shared" si="17"/>
        <v/>
      </c>
      <c r="Z77" s="94">
        <f t="shared" si="18"/>
        <v>11508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12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500</v>
      </c>
      <c r="D78" s="135">
        <v>2600</v>
      </c>
      <c r="E78" s="133" t="s">
        <v>515</v>
      </c>
      <c r="F78" s="82" t="s">
        <v>179</v>
      </c>
      <c r="G78" s="82" t="s">
        <v>75</v>
      </c>
      <c r="H78" s="84">
        <v>60</v>
      </c>
      <c r="I78" s="84">
        <v>1</v>
      </c>
      <c r="J78" s="84">
        <v>1</v>
      </c>
      <c r="K78" s="136">
        <f t="shared" si="13"/>
        <v>1</v>
      </c>
      <c r="L78" s="133" t="s">
        <v>3511</v>
      </c>
      <c r="M78" s="162"/>
      <c r="N78" s="162"/>
      <c r="O78" s="163"/>
      <c r="P78" s="164"/>
      <c r="Q78" s="165"/>
      <c r="R78" s="137">
        <f t="shared" si="14"/>
        <v>1</v>
      </c>
      <c r="S78" s="170"/>
      <c r="T78" s="176" t="str">
        <f t="shared" si="15"/>
        <v/>
      </c>
      <c r="U78" s="94">
        <v>8</v>
      </c>
      <c r="V78" s="84">
        <v>245</v>
      </c>
      <c r="W78" s="85">
        <v>10</v>
      </c>
      <c r="X78" s="94">
        <f t="shared" si="16"/>
        <v>1176</v>
      </c>
      <c r="Y78" s="85" t="str">
        <f t="shared" si="17"/>
        <v/>
      </c>
      <c r="Z78" s="94">
        <f t="shared" si="18"/>
        <v>32928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12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239</v>
      </c>
      <c r="D79" s="135">
        <v>2600</v>
      </c>
      <c r="E79" s="133" t="s">
        <v>567</v>
      </c>
      <c r="F79" s="82" t="s">
        <v>113</v>
      </c>
      <c r="G79" s="82" t="s">
        <v>574</v>
      </c>
      <c r="H79" s="84">
        <v>22</v>
      </c>
      <c r="I79" s="84">
        <v>2</v>
      </c>
      <c r="J79" s="84">
        <v>1</v>
      </c>
      <c r="K79" s="136">
        <f t="shared" si="13"/>
        <v>2</v>
      </c>
      <c r="L79" s="133" t="s">
        <v>3511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15"/>
        <v/>
      </c>
      <c r="U79" s="94">
        <v>8</v>
      </c>
      <c r="V79" s="84">
        <v>245</v>
      </c>
      <c r="W79" s="85">
        <v>10</v>
      </c>
      <c r="X79" s="94">
        <f t="shared" si="16"/>
        <v>862</v>
      </c>
      <c r="Y79" s="85" t="str">
        <f t="shared" si="17"/>
        <v/>
      </c>
      <c r="Z79" s="94">
        <f t="shared" si="18"/>
        <v>24136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12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239</v>
      </c>
      <c r="D80" s="135">
        <v>2600</v>
      </c>
      <c r="E80" s="133" t="s">
        <v>515</v>
      </c>
      <c r="F80" s="82" t="s">
        <v>179</v>
      </c>
      <c r="G80" s="82" t="s">
        <v>75</v>
      </c>
      <c r="H80" s="84">
        <v>60</v>
      </c>
      <c r="I80" s="84">
        <v>2</v>
      </c>
      <c r="J80" s="84">
        <v>1</v>
      </c>
      <c r="K80" s="136">
        <f t="shared" si="13"/>
        <v>2</v>
      </c>
      <c r="L80" s="133" t="s">
        <v>3511</v>
      </c>
      <c r="M80" s="162"/>
      <c r="N80" s="162"/>
      <c r="O80" s="163"/>
      <c r="P80" s="164"/>
      <c r="Q80" s="165"/>
      <c r="R80" s="137">
        <f t="shared" si="14"/>
        <v>2</v>
      </c>
      <c r="S80" s="170"/>
      <c r="T80" s="176" t="str">
        <f t="shared" si="15"/>
        <v/>
      </c>
      <c r="U80" s="94">
        <v>8</v>
      </c>
      <c r="V80" s="84">
        <v>245</v>
      </c>
      <c r="W80" s="85">
        <v>10</v>
      </c>
      <c r="X80" s="94">
        <f t="shared" si="16"/>
        <v>2352</v>
      </c>
      <c r="Y80" s="85" t="str">
        <f t="shared" si="17"/>
        <v/>
      </c>
      <c r="Z80" s="94">
        <f t="shared" si="18"/>
        <v>65856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12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239</v>
      </c>
      <c r="D81" s="135">
        <v>2600</v>
      </c>
      <c r="E81" s="133" t="s">
        <v>572</v>
      </c>
      <c r="F81" s="82" t="s">
        <v>481</v>
      </c>
      <c r="G81" s="82" t="s">
        <v>577</v>
      </c>
      <c r="H81" s="84">
        <v>10</v>
      </c>
      <c r="I81" s="84">
        <v>2</v>
      </c>
      <c r="J81" s="84">
        <v>1</v>
      </c>
      <c r="K81" s="136">
        <f t="shared" si="13"/>
        <v>2</v>
      </c>
      <c r="L81" s="133" t="s">
        <v>3511</v>
      </c>
      <c r="M81" s="162"/>
      <c r="N81" s="162"/>
      <c r="O81" s="163"/>
      <c r="P81" s="164"/>
      <c r="Q81" s="165"/>
      <c r="R81" s="137">
        <f t="shared" si="14"/>
        <v>2</v>
      </c>
      <c r="S81" s="170"/>
      <c r="T81" s="176" t="str">
        <f t="shared" si="15"/>
        <v/>
      </c>
      <c r="U81" s="94">
        <v>8</v>
      </c>
      <c r="V81" s="84">
        <v>245</v>
      </c>
      <c r="W81" s="85">
        <v>10</v>
      </c>
      <c r="X81" s="94">
        <f t="shared" si="16"/>
        <v>392</v>
      </c>
      <c r="Y81" s="85" t="str">
        <f t="shared" si="17"/>
        <v/>
      </c>
      <c r="Z81" s="94">
        <f t="shared" si="18"/>
        <v>10976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12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239</v>
      </c>
      <c r="D82" s="135">
        <v>2600</v>
      </c>
      <c r="E82" s="133" t="s">
        <v>497</v>
      </c>
      <c r="F82" s="82" t="s">
        <v>498</v>
      </c>
      <c r="G82" s="82" t="s">
        <v>479</v>
      </c>
      <c r="H82" s="84">
        <v>42</v>
      </c>
      <c r="I82" s="84">
        <v>1</v>
      </c>
      <c r="J82" s="84">
        <v>2</v>
      </c>
      <c r="K82" s="136">
        <f t="shared" si="13"/>
        <v>2</v>
      </c>
      <c r="L82" s="133" t="s">
        <v>3511</v>
      </c>
      <c r="M82" s="162"/>
      <c r="N82" s="162"/>
      <c r="O82" s="163"/>
      <c r="P82" s="164"/>
      <c r="Q82" s="165"/>
      <c r="R82" s="137">
        <f t="shared" si="14"/>
        <v>1</v>
      </c>
      <c r="S82" s="170"/>
      <c r="T82" s="176" t="str">
        <f t="shared" si="15"/>
        <v/>
      </c>
      <c r="U82" s="94">
        <v>24</v>
      </c>
      <c r="V82" s="84">
        <v>365</v>
      </c>
      <c r="W82" s="85">
        <v>10</v>
      </c>
      <c r="X82" s="94">
        <f t="shared" si="16"/>
        <v>7358</v>
      </c>
      <c r="Y82" s="85" t="str">
        <f t="shared" si="17"/>
        <v/>
      </c>
      <c r="Z82" s="94">
        <f t="shared" si="18"/>
        <v>206024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12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239</v>
      </c>
      <c r="D83" s="135">
        <v>2600</v>
      </c>
      <c r="E83" s="133" t="s">
        <v>519</v>
      </c>
      <c r="F83" s="82" t="s">
        <v>478</v>
      </c>
      <c r="G83" s="82" t="s">
        <v>479</v>
      </c>
      <c r="H83" s="84">
        <v>22</v>
      </c>
      <c r="I83" s="84">
        <v>1</v>
      </c>
      <c r="J83" s="84">
        <v>1</v>
      </c>
      <c r="K83" s="136">
        <f t="shared" si="13"/>
        <v>1</v>
      </c>
      <c r="L83" s="133" t="s">
        <v>3511</v>
      </c>
      <c r="M83" s="162"/>
      <c r="N83" s="162"/>
      <c r="O83" s="163"/>
      <c r="P83" s="164"/>
      <c r="Q83" s="165"/>
      <c r="R83" s="137">
        <f t="shared" si="14"/>
        <v>1</v>
      </c>
      <c r="S83" s="170"/>
      <c r="T83" s="176" t="str">
        <f t="shared" si="15"/>
        <v/>
      </c>
      <c r="U83" s="94">
        <v>24</v>
      </c>
      <c r="V83" s="84">
        <v>365</v>
      </c>
      <c r="W83" s="85">
        <v>10</v>
      </c>
      <c r="X83" s="94">
        <f t="shared" si="16"/>
        <v>1927</v>
      </c>
      <c r="Y83" s="85" t="str">
        <f t="shared" si="17"/>
        <v/>
      </c>
      <c r="Z83" s="94">
        <f t="shared" si="18"/>
        <v>53956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12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172</v>
      </c>
      <c r="D84" s="135">
        <v>2600</v>
      </c>
      <c r="E84" s="133" t="s">
        <v>494</v>
      </c>
      <c r="F84" s="82" t="s">
        <v>24</v>
      </c>
      <c r="G84" s="82" t="s">
        <v>49</v>
      </c>
      <c r="H84" s="84">
        <v>42</v>
      </c>
      <c r="I84" s="84">
        <v>1</v>
      </c>
      <c r="J84" s="84">
        <v>1</v>
      </c>
      <c r="K84" s="136">
        <f t="shared" si="13"/>
        <v>1</v>
      </c>
      <c r="L84" s="133" t="s">
        <v>3511</v>
      </c>
      <c r="M84" s="162"/>
      <c r="N84" s="162"/>
      <c r="O84" s="163"/>
      <c r="P84" s="164"/>
      <c r="Q84" s="165"/>
      <c r="R84" s="137">
        <f t="shared" si="14"/>
        <v>1</v>
      </c>
      <c r="S84" s="170"/>
      <c r="T84" s="176" t="str">
        <f t="shared" si="15"/>
        <v/>
      </c>
      <c r="U84" s="94">
        <v>2</v>
      </c>
      <c r="V84" s="84">
        <v>245</v>
      </c>
      <c r="W84" s="85">
        <v>10</v>
      </c>
      <c r="X84" s="94">
        <f t="shared" si="16"/>
        <v>205</v>
      </c>
      <c r="Y84" s="85" t="str">
        <f t="shared" si="17"/>
        <v/>
      </c>
      <c r="Z84" s="94">
        <f t="shared" si="18"/>
        <v>5740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12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172</v>
      </c>
      <c r="D85" s="135">
        <v>2600</v>
      </c>
      <c r="E85" s="133" t="s">
        <v>494</v>
      </c>
      <c r="F85" s="82" t="s">
        <v>24</v>
      </c>
      <c r="G85" s="82" t="s">
        <v>49</v>
      </c>
      <c r="H85" s="84">
        <v>42</v>
      </c>
      <c r="I85" s="84">
        <v>1</v>
      </c>
      <c r="J85" s="84">
        <v>1</v>
      </c>
      <c r="K85" s="136">
        <f t="shared" si="13"/>
        <v>1</v>
      </c>
      <c r="L85" s="133" t="s">
        <v>3511</v>
      </c>
      <c r="M85" s="162"/>
      <c r="N85" s="162"/>
      <c r="O85" s="163"/>
      <c r="P85" s="164"/>
      <c r="Q85" s="165"/>
      <c r="R85" s="137">
        <f t="shared" si="14"/>
        <v>1</v>
      </c>
      <c r="S85" s="170"/>
      <c r="T85" s="176" t="str">
        <f t="shared" si="15"/>
        <v/>
      </c>
      <c r="U85" s="94">
        <v>2</v>
      </c>
      <c r="V85" s="84">
        <v>245</v>
      </c>
      <c r="W85" s="85">
        <v>10</v>
      </c>
      <c r="X85" s="94">
        <f t="shared" si="16"/>
        <v>205</v>
      </c>
      <c r="Y85" s="85" t="str">
        <f t="shared" si="17"/>
        <v/>
      </c>
      <c r="Z85" s="94">
        <f t="shared" si="18"/>
        <v>5740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12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558</v>
      </c>
      <c r="D86" s="135">
        <v>2600</v>
      </c>
      <c r="E86" s="133" t="s">
        <v>487</v>
      </c>
      <c r="F86" s="82" t="s">
        <v>36</v>
      </c>
      <c r="G86" s="82" t="s">
        <v>79</v>
      </c>
      <c r="H86" s="84">
        <v>42</v>
      </c>
      <c r="I86" s="84">
        <v>2</v>
      </c>
      <c r="J86" s="84">
        <v>2</v>
      </c>
      <c r="K86" s="136">
        <f t="shared" si="13"/>
        <v>4</v>
      </c>
      <c r="L86" s="133" t="s">
        <v>3511</v>
      </c>
      <c r="M86" s="162"/>
      <c r="N86" s="162"/>
      <c r="O86" s="163"/>
      <c r="P86" s="164"/>
      <c r="Q86" s="165"/>
      <c r="R86" s="137">
        <f t="shared" si="14"/>
        <v>2</v>
      </c>
      <c r="S86" s="170"/>
      <c r="T86" s="176" t="str">
        <f t="shared" si="15"/>
        <v/>
      </c>
      <c r="U86" s="94">
        <v>8</v>
      </c>
      <c r="V86" s="84">
        <v>245</v>
      </c>
      <c r="W86" s="85">
        <v>10</v>
      </c>
      <c r="X86" s="94">
        <f t="shared" si="16"/>
        <v>3292</v>
      </c>
      <c r="Y86" s="85" t="str">
        <f t="shared" si="17"/>
        <v/>
      </c>
      <c r="Z86" s="94">
        <f t="shared" si="18"/>
        <v>92176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12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559</v>
      </c>
      <c r="D87" s="135">
        <v>2600</v>
      </c>
      <c r="E87" s="133" t="s">
        <v>487</v>
      </c>
      <c r="F87" s="82" t="s">
        <v>36</v>
      </c>
      <c r="G87" s="82" t="s">
        <v>79</v>
      </c>
      <c r="H87" s="84">
        <v>42</v>
      </c>
      <c r="I87" s="84">
        <v>1</v>
      </c>
      <c r="J87" s="84">
        <v>2</v>
      </c>
      <c r="K87" s="136">
        <f t="shared" si="13"/>
        <v>2</v>
      </c>
      <c r="L87" s="133" t="s">
        <v>3511</v>
      </c>
      <c r="M87" s="162"/>
      <c r="N87" s="162"/>
      <c r="O87" s="163"/>
      <c r="P87" s="164"/>
      <c r="Q87" s="165"/>
      <c r="R87" s="137">
        <f t="shared" si="14"/>
        <v>1</v>
      </c>
      <c r="S87" s="170"/>
      <c r="T87" s="176" t="str">
        <f t="shared" si="15"/>
        <v/>
      </c>
      <c r="U87" s="94">
        <v>2</v>
      </c>
      <c r="V87" s="84">
        <v>245</v>
      </c>
      <c r="W87" s="85">
        <v>10</v>
      </c>
      <c r="X87" s="94">
        <f t="shared" si="16"/>
        <v>411</v>
      </c>
      <c r="Y87" s="85" t="str">
        <f t="shared" si="17"/>
        <v/>
      </c>
      <c r="Z87" s="94">
        <f t="shared" si="18"/>
        <v>11508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12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560</v>
      </c>
      <c r="D88" s="135">
        <v>2600</v>
      </c>
      <c r="E88" s="133" t="s">
        <v>209</v>
      </c>
      <c r="F88" s="82" t="s">
        <v>36</v>
      </c>
      <c r="G88" s="82" t="s">
        <v>79</v>
      </c>
      <c r="H88" s="84">
        <v>42</v>
      </c>
      <c r="I88" s="84">
        <v>4</v>
      </c>
      <c r="J88" s="84">
        <v>2</v>
      </c>
      <c r="K88" s="136">
        <f t="shared" si="13"/>
        <v>8</v>
      </c>
      <c r="L88" s="133" t="s">
        <v>3511</v>
      </c>
      <c r="M88" s="162"/>
      <c r="N88" s="162"/>
      <c r="O88" s="163"/>
      <c r="P88" s="164"/>
      <c r="Q88" s="165"/>
      <c r="R88" s="137">
        <f t="shared" si="14"/>
        <v>4</v>
      </c>
      <c r="S88" s="170"/>
      <c r="T88" s="176" t="str">
        <f t="shared" si="15"/>
        <v/>
      </c>
      <c r="U88" s="94">
        <v>8</v>
      </c>
      <c r="V88" s="84">
        <v>245</v>
      </c>
      <c r="W88" s="85">
        <v>10</v>
      </c>
      <c r="X88" s="94">
        <f t="shared" si="16"/>
        <v>6585</v>
      </c>
      <c r="Y88" s="85" t="str">
        <f t="shared" si="17"/>
        <v/>
      </c>
      <c r="Z88" s="94">
        <f t="shared" si="18"/>
        <v>184380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12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561</v>
      </c>
      <c r="D89" s="135">
        <v>2600</v>
      </c>
      <c r="E89" s="133" t="s">
        <v>506</v>
      </c>
      <c r="F89" s="82" t="s">
        <v>206</v>
      </c>
      <c r="G89" s="82" t="s">
        <v>207</v>
      </c>
      <c r="H89" s="84">
        <v>22</v>
      </c>
      <c r="I89" s="84">
        <v>2</v>
      </c>
      <c r="J89" s="84">
        <v>4</v>
      </c>
      <c r="K89" s="136">
        <f t="shared" si="13"/>
        <v>8</v>
      </c>
      <c r="L89" s="133" t="s">
        <v>3511</v>
      </c>
      <c r="M89" s="162"/>
      <c r="N89" s="162"/>
      <c r="O89" s="163"/>
      <c r="P89" s="164"/>
      <c r="Q89" s="165"/>
      <c r="R89" s="137">
        <f t="shared" si="14"/>
        <v>2</v>
      </c>
      <c r="S89" s="170"/>
      <c r="T89" s="176" t="str">
        <f t="shared" si="15"/>
        <v/>
      </c>
      <c r="U89" s="94">
        <v>2</v>
      </c>
      <c r="V89" s="84">
        <v>245</v>
      </c>
      <c r="W89" s="85">
        <v>10</v>
      </c>
      <c r="X89" s="94">
        <f t="shared" si="16"/>
        <v>862</v>
      </c>
      <c r="Y89" s="85" t="str">
        <f t="shared" si="17"/>
        <v/>
      </c>
      <c r="Z89" s="94">
        <f t="shared" si="18"/>
        <v>24136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12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562</v>
      </c>
      <c r="D90" s="135">
        <v>2600</v>
      </c>
      <c r="E90" s="133" t="s">
        <v>209</v>
      </c>
      <c r="F90" s="82" t="s">
        <v>36</v>
      </c>
      <c r="G90" s="82" t="s">
        <v>79</v>
      </c>
      <c r="H90" s="84">
        <v>42</v>
      </c>
      <c r="I90" s="84">
        <v>4</v>
      </c>
      <c r="J90" s="84">
        <v>2</v>
      </c>
      <c r="K90" s="136">
        <f t="shared" si="13"/>
        <v>8</v>
      </c>
      <c r="L90" s="133" t="s">
        <v>3511</v>
      </c>
      <c r="M90" s="162"/>
      <c r="N90" s="162"/>
      <c r="O90" s="163"/>
      <c r="P90" s="164"/>
      <c r="Q90" s="165"/>
      <c r="R90" s="137">
        <f t="shared" si="14"/>
        <v>4</v>
      </c>
      <c r="S90" s="170"/>
      <c r="T90" s="176" t="str">
        <f t="shared" si="15"/>
        <v/>
      </c>
      <c r="U90" s="94">
        <v>8</v>
      </c>
      <c r="V90" s="84">
        <v>245</v>
      </c>
      <c r="W90" s="85">
        <v>10</v>
      </c>
      <c r="X90" s="94">
        <f t="shared" si="16"/>
        <v>6585</v>
      </c>
      <c r="Y90" s="85" t="str">
        <f t="shared" si="17"/>
        <v/>
      </c>
      <c r="Z90" s="94">
        <f t="shared" si="18"/>
        <v>184380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12"/>
        <v/>
      </c>
    </row>
    <row r="91" spans="1:30" s="110" customFormat="1" ht="24.95" customHeight="1" x14ac:dyDescent="0.15">
      <c r="A91" s="133">
        <v>87</v>
      </c>
      <c r="B91" s="134">
        <v>1</v>
      </c>
      <c r="C91" s="134" t="s">
        <v>563</v>
      </c>
      <c r="D91" s="135">
        <v>2600</v>
      </c>
      <c r="E91" s="133" t="s">
        <v>506</v>
      </c>
      <c r="F91" s="82" t="s">
        <v>206</v>
      </c>
      <c r="G91" s="82" t="s">
        <v>207</v>
      </c>
      <c r="H91" s="84">
        <v>22</v>
      </c>
      <c r="I91" s="84">
        <v>3</v>
      </c>
      <c r="J91" s="84">
        <v>4</v>
      </c>
      <c r="K91" s="136">
        <f t="shared" si="13"/>
        <v>12</v>
      </c>
      <c r="L91" s="133" t="s">
        <v>3511</v>
      </c>
      <c r="M91" s="162"/>
      <c r="N91" s="162"/>
      <c r="O91" s="163"/>
      <c r="P91" s="164"/>
      <c r="Q91" s="165"/>
      <c r="R91" s="137">
        <f t="shared" si="14"/>
        <v>3</v>
      </c>
      <c r="S91" s="170"/>
      <c r="T91" s="176" t="str">
        <f t="shared" si="15"/>
        <v/>
      </c>
      <c r="U91" s="94">
        <v>8</v>
      </c>
      <c r="V91" s="84">
        <v>245</v>
      </c>
      <c r="W91" s="85">
        <v>10</v>
      </c>
      <c r="X91" s="94">
        <f t="shared" si="16"/>
        <v>5174</v>
      </c>
      <c r="Y91" s="85" t="str">
        <f t="shared" si="17"/>
        <v/>
      </c>
      <c r="Z91" s="94">
        <f t="shared" si="18"/>
        <v>144872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12"/>
        <v/>
      </c>
    </row>
    <row r="92" spans="1:30" s="110" customFormat="1" ht="24.95" customHeight="1" x14ac:dyDescent="0.15">
      <c r="A92" s="133">
        <v>88</v>
      </c>
      <c r="B92" s="134">
        <v>1</v>
      </c>
      <c r="C92" s="134" t="s">
        <v>500</v>
      </c>
      <c r="D92" s="135">
        <v>2600</v>
      </c>
      <c r="E92" s="133" t="s">
        <v>515</v>
      </c>
      <c r="F92" s="82" t="s">
        <v>179</v>
      </c>
      <c r="G92" s="82" t="s">
        <v>75</v>
      </c>
      <c r="H92" s="84">
        <v>60</v>
      </c>
      <c r="I92" s="84">
        <v>1</v>
      </c>
      <c r="J92" s="84">
        <v>1</v>
      </c>
      <c r="K92" s="136">
        <f t="shared" si="13"/>
        <v>1</v>
      </c>
      <c r="L92" s="133" t="s">
        <v>3511</v>
      </c>
      <c r="M92" s="162"/>
      <c r="N92" s="162"/>
      <c r="O92" s="163"/>
      <c r="P92" s="164"/>
      <c r="Q92" s="165"/>
      <c r="R92" s="137">
        <f t="shared" si="14"/>
        <v>1</v>
      </c>
      <c r="S92" s="170"/>
      <c r="T92" s="176" t="str">
        <f t="shared" si="15"/>
        <v/>
      </c>
      <c r="U92" s="94">
        <v>8</v>
      </c>
      <c r="V92" s="84">
        <v>245</v>
      </c>
      <c r="W92" s="85">
        <v>10</v>
      </c>
      <c r="X92" s="94">
        <f t="shared" si="16"/>
        <v>1176</v>
      </c>
      <c r="Y92" s="85" t="str">
        <f t="shared" si="17"/>
        <v/>
      </c>
      <c r="Z92" s="94">
        <f t="shared" si="18"/>
        <v>32928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12"/>
        <v/>
      </c>
    </row>
    <row r="93" spans="1:30" s="110" customFormat="1" ht="24.95" customHeight="1" x14ac:dyDescent="0.15">
      <c r="A93" s="133">
        <v>89</v>
      </c>
      <c r="B93" s="134">
        <v>1</v>
      </c>
      <c r="C93" s="134" t="s">
        <v>500</v>
      </c>
      <c r="D93" s="135">
        <v>2600</v>
      </c>
      <c r="E93" s="133" t="s">
        <v>497</v>
      </c>
      <c r="F93" s="82" t="s">
        <v>498</v>
      </c>
      <c r="G93" s="82" t="s">
        <v>479</v>
      </c>
      <c r="H93" s="84">
        <v>42</v>
      </c>
      <c r="I93" s="84">
        <v>1</v>
      </c>
      <c r="J93" s="84">
        <v>2</v>
      </c>
      <c r="K93" s="136">
        <f t="shared" si="13"/>
        <v>2</v>
      </c>
      <c r="L93" s="133" t="s">
        <v>3511</v>
      </c>
      <c r="M93" s="162"/>
      <c r="N93" s="162"/>
      <c r="O93" s="163"/>
      <c r="P93" s="164"/>
      <c r="Q93" s="165"/>
      <c r="R93" s="137">
        <f t="shared" si="14"/>
        <v>1</v>
      </c>
      <c r="S93" s="170"/>
      <c r="T93" s="176" t="str">
        <f t="shared" si="15"/>
        <v/>
      </c>
      <c r="U93" s="94">
        <v>24</v>
      </c>
      <c r="V93" s="84">
        <v>365</v>
      </c>
      <c r="W93" s="85">
        <v>10</v>
      </c>
      <c r="X93" s="94">
        <f t="shared" si="16"/>
        <v>7358</v>
      </c>
      <c r="Y93" s="85" t="str">
        <f t="shared" si="17"/>
        <v/>
      </c>
      <c r="Z93" s="94">
        <f t="shared" si="18"/>
        <v>206024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12"/>
        <v/>
      </c>
    </row>
    <row r="94" spans="1:30" s="110" customFormat="1" ht="24.95" customHeight="1" x14ac:dyDescent="0.15">
      <c r="A94" s="133">
        <v>90</v>
      </c>
      <c r="B94" s="134">
        <v>1</v>
      </c>
      <c r="C94" s="134" t="s">
        <v>239</v>
      </c>
      <c r="D94" s="135">
        <v>2600</v>
      </c>
      <c r="E94" s="133" t="s">
        <v>517</v>
      </c>
      <c r="F94" s="82" t="s">
        <v>372</v>
      </c>
      <c r="G94" s="82" t="s">
        <v>69</v>
      </c>
      <c r="H94" s="84">
        <v>13</v>
      </c>
      <c r="I94" s="84">
        <v>3</v>
      </c>
      <c r="J94" s="84">
        <v>1</v>
      </c>
      <c r="K94" s="136">
        <f t="shared" si="13"/>
        <v>3</v>
      </c>
      <c r="L94" s="133" t="s">
        <v>3511</v>
      </c>
      <c r="M94" s="162"/>
      <c r="N94" s="162"/>
      <c r="O94" s="163"/>
      <c r="P94" s="164"/>
      <c r="Q94" s="165"/>
      <c r="R94" s="137">
        <f t="shared" si="14"/>
        <v>3</v>
      </c>
      <c r="S94" s="170"/>
      <c r="T94" s="176" t="str">
        <f t="shared" si="15"/>
        <v/>
      </c>
      <c r="U94" s="94">
        <v>8</v>
      </c>
      <c r="V94" s="84">
        <v>245</v>
      </c>
      <c r="W94" s="85">
        <v>10</v>
      </c>
      <c r="X94" s="94">
        <f t="shared" si="16"/>
        <v>764</v>
      </c>
      <c r="Y94" s="85" t="str">
        <f t="shared" si="17"/>
        <v/>
      </c>
      <c r="Z94" s="94">
        <f t="shared" si="18"/>
        <v>21392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12"/>
        <v/>
      </c>
    </row>
    <row r="95" spans="1:30" s="110" customFormat="1" ht="24.95" customHeight="1" x14ac:dyDescent="0.15">
      <c r="A95" s="133">
        <v>91</v>
      </c>
      <c r="B95" s="134">
        <v>1</v>
      </c>
      <c r="C95" s="134" t="s">
        <v>549</v>
      </c>
      <c r="D95" s="135">
        <v>2600</v>
      </c>
      <c r="E95" s="133" t="s">
        <v>496</v>
      </c>
      <c r="F95" s="82" t="s">
        <v>24</v>
      </c>
      <c r="G95" s="82" t="s">
        <v>25</v>
      </c>
      <c r="H95" s="84">
        <v>42</v>
      </c>
      <c r="I95" s="84">
        <v>2</v>
      </c>
      <c r="J95" s="84">
        <v>1</v>
      </c>
      <c r="K95" s="136">
        <f t="shared" si="13"/>
        <v>2</v>
      </c>
      <c r="L95" s="133" t="s">
        <v>3511</v>
      </c>
      <c r="M95" s="162"/>
      <c r="N95" s="162"/>
      <c r="O95" s="163"/>
      <c r="P95" s="164"/>
      <c r="Q95" s="165"/>
      <c r="R95" s="137">
        <f t="shared" si="14"/>
        <v>2</v>
      </c>
      <c r="S95" s="170"/>
      <c r="T95" s="176" t="str">
        <f t="shared" si="15"/>
        <v/>
      </c>
      <c r="U95" s="94">
        <v>2</v>
      </c>
      <c r="V95" s="84">
        <v>245</v>
      </c>
      <c r="W95" s="85">
        <v>10</v>
      </c>
      <c r="X95" s="94">
        <f t="shared" si="16"/>
        <v>411</v>
      </c>
      <c r="Y95" s="85" t="str">
        <f t="shared" si="17"/>
        <v/>
      </c>
      <c r="Z95" s="94">
        <f t="shared" si="18"/>
        <v>11508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12"/>
        <v/>
      </c>
    </row>
    <row r="96" spans="1:30" s="110" customFormat="1" ht="24.95" customHeight="1" x14ac:dyDescent="0.15">
      <c r="A96" s="133">
        <v>92</v>
      </c>
      <c r="B96" s="134">
        <v>1</v>
      </c>
      <c r="C96" s="134" t="s">
        <v>549</v>
      </c>
      <c r="D96" s="135">
        <v>2600</v>
      </c>
      <c r="E96" s="133" t="s">
        <v>508</v>
      </c>
      <c r="F96" s="82" t="s">
        <v>24</v>
      </c>
      <c r="G96" s="82" t="s">
        <v>25</v>
      </c>
      <c r="H96" s="84">
        <v>42</v>
      </c>
      <c r="I96" s="84">
        <v>2</v>
      </c>
      <c r="J96" s="84">
        <v>1</v>
      </c>
      <c r="K96" s="136">
        <f t="shared" si="13"/>
        <v>2</v>
      </c>
      <c r="L96" s="133" t="s">
        <v>3511</v>
      </c>
      <c r="M96" s="162"/>
      <c r="N96" s="162"/>
      <c r="O96" s="163"/>
      <c r="P96" s="164"/>
      <c r="Q96" s="165"/>
      <c r="R96" s="137">
        <f t="shared" si="14"/>
        <v>2</v>
      </c>
      <c r="S96" s="170"/>
      <c r="T96" s="176" t="str">
        <f t="shared" si="15"/>
        <v/>
      </c>
      <c r="U96" s="94">
        <v>2</v>
      </c>
      <c r="V96" s="84">
        <v>245</v>
      </c>
      <c r="W96" s="85">
        <v>10</v>
      </c>
      <c r="X96" s="94">
        <f t="shared" si="16"/>
        <v>411</v>
      </c>
      <c r="Y96" s="85" t="str">
        <f t="shared" si="17"/>
        <v/>
      </c>
      <c r="Z96" s="94">
        <f t="shared" si="18"/>
        <v>11508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12"/>
        <v/>
      </c>
    </row>
    <row r="97" spans="1:30" s="110" customFormat="1" ht="24.95" customHeight="1" x14ac:dyDescent="0.15">
      <c r="A97" s="133">
        <v>93</v>
      </c>
      <c r="B97" s="134">
        <v>1</v>
      </c>
      <c r="C97" s="134" t="s">
        <v>549</v>
      </c>
      <c r="D97" s="135">
        <v>2600</v>
      </c>
      <c r="E97" s="133" t="s">
        <v>517</v>
      </c>
      <c r="F97" s="82" t="s">
        <v>372</v>
      </c>
      <c r="G97" s="82" t="s">
        <v>69</v>
      </c>
      <c r="H97" s="84">
        <v>13</v>
      </c>
      <c r="I97" s="84">
        <v>1</v>
      </c>
      <c r="J97" s="84">
        <v>1</v>
      </c>
      <c r="K97" s="136">
        <f t="shared" si="13"/>
        <v>1</v>
      </c>
      <c r="L97" s="133" t="s">
        <v>3511</v>
      </c>
      <c r="M97" s="162"/>
      <c r="N97" s="162"/>
      <c r="O97" s="163"/>
      <c r="P97" s="164"/>
      <c r="Q97" s="165"/>
      <c r="R97" s="137">
        <f t="shared" si="14"/>
        <v>1</v>
      </c>
      <c r="S97" s="170"/>
      <c r="T97" s="176" t="str">
        <f t="shared" si="15"/>
        <v/>
      </c>
      <c r="U97" s="94">
        <v>2</v>
      </c>
      <c r="V97" s="84">
        <v>245</v>
      </c>
      <c r="W97" s="85">
        <v>10</v>
      </c>
      <c r="X97" s="94">
        <f t="shared" si="16"/>
        <v>63</v>
      </c>
      <c r="Y97" s="85" t="str">
        <f t="shared" si="17"/>
        <v/>
      </c>
      <c r="Z97" s="94">
        <f t="shared" si="18"/>
        <v>1764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12"/>
        <v/>
      </c>
    </row>
    <row r="98" spans="1:30" s="110" customFormat="1" ht="24.95" customHeight="1" x14ac:dyDescent="0.15">
      <c r="A98" s="133">
        <v>94</v>
      </c>
      <c r="B98" s="134">
        <v>1</v>
      </c>
      <c r="C98" s="134" t="s">
        <v>564</v>
      </c>
      <c r="D98" s="135">
        <v>2600</v>
      </c>
      <c r="E98" s="133" t="s">
        <v>506</v>
      </c>
      <c r="F98" s="82" t="s">
        <v>206</v>
      </c>
      <c r="G98" s="82" t="s">
        <v>207</v>
      </c>
      <c r="H98" s="84">
        <v>22</v>
      </c>
      <c r="I98" s="84">
        <v>2</v>
      </c>
      <c r="J98" s="84">
        <v>4</v>
      </c>
      <c r="K98" s="136">
        <f t="shared" si="13"/>
        <v>8</v>
      </c>
      <c r="L98" s="133" t="s">
        <v>3511</v>
      </c>
      <c r="M98" s="162"/>
      <c r="N98" s="162"/>
      <c r="O98" s="163"/>
      <c r="P98" s="164"/>
      <c r="Q98" s="165"/>
      <c r="R98" s="137">
        <f t="shared" si="14"/>
        <v>2</v>
      </c>
      <c r="S98" s="170"/>
      <c r="T98" s="176" t="str">
        <f t="shared" si="15"/>
        <v/>
      </c>
      <c r="U98" s="94">
        <v>8</v>
      </c>
      <c r="V98" s="84">
        <v>245</v>
      </c>
      <c r="W98" s="85">
        <v>10</v>
      </c>
      <c r="X98" s="94">
        <f t="shared" si="16"/>
        <v>3449</v>
      </c>
      <c r="Y98" s="85" t="str">
        <f t="shared" si="17"/>
        <v/>
      </c>
      <c r="Z98" s="94">
        <f t="shared" si="18"/>
        <v>96572</v>
      </c>
      <c r="AA98" s="85" t="str">
        <f t="shared" si="19"/>
        <v/>
      </c>
      <c r="AB98" s="94" t="str">
        <f t="shared" si="20"/>
        <v/>
      </c>
      <c r="AC98" s="95" t="str">
        <f t="shared" si="21"/>
        <v/>
      </c>
      <c r="AD98" s="178" t="str">
        <f t="shared" si="12"/>
        <v/>
      </c>
    </row>
    <row r="99" spans="1:30" s="110" customFormat="1" ht="24.95" customHeight="1" x14ac:dyDescent="0.15">
      <c r="A99" s="133">
        <v>95</v>
      </c>
      <c r="B99" s="134">
        <v>1</v>
      </c>
      <c r="C99" s="134" t="s">
        <v>565</v>
      </c>
      <c r="D99" s="135">
        <v>2600</v>
      </c>
      <c r="E99" s="133" t="s">
        <v>487</v>
      </c>
      <c r="F99" s="82" t="s">
        <v>36</v>
      </c>
      <c r="G99" s="82" t="s">
        <v>79</v>
      </c>
      <c r="H99" s="84">
        <v>42</v>
      </c>
      <c r="I99" s="84">
        <v>2</v>
      </c>
      <c r="J99" s="84">
        <v>2</v>
      </c>
      <c r="K99" s="136">
        <f t="shared" si="13"/>
        <v>4</v>
      </c>
      <c r="L99" s="133" t="s">
        <v>3511</v>
      </c>
      <c r="M99" s="162"/>
      <c r="N99" s="162"/>
      <c r="O99" s="163"/>
      <c r="P99" s="164"/>
      <c r="Q99" s="165"/>
      <c r="R99" s="137">
        <f t="shared" si="14"/>
        <v>2</v>
      </c>
      <c r="S99" s="170"/>
      <c r="T99" s="176" t="str">
        <f t="shared" si="15"/>
        <v/>
      </c>
      <c r="U99" s="94">
        <v>8</v>
      </c>
      <c r="V99" s="84">
        <v>245</v>
      </c>
      <c r="W99" s="85">
        <v>10</v>
      </c>
      <c r="X99" s="94">
        <f t="shared" si="16"/>
        <v>3292</v>
      </c>
      <c r="Y99" s="85" t="str">
        <f t="shared" si="17"/>
        <v/>
      </c>
      <c r="Z99" s="94">
        <f t="shared" si="18"/>
        <v>92176</v>
      </c>
      <c r="AA99" s="85" t="str">
        <f t="shared" si="19"/>
        <v/>
      </c>
      <c r="AB99" s="94" t="str">
        <f t="shared" si="20"/>
        <v/>
      </c>
      <c r="AC99" s="95" t="str">
        <f t="shared" si="21"/>
        <v/>
      </c>
      <c r="AD99" s="178" t="str">
        <f t="shared" si="12"/>
        <v/>
      </c>
    </row>
    <row r="100" spans="1:30" s="110" customFormat="1" ht="24.95" customHeight="1" x14ac:dyDescent="0.15">
      <c r="A100" s="133">
        <v>96</v>
      </c>
      <c r="B100" s="134">
        <v>1</v>
      </c>
      <c r="C100" s="134" t="s">
        <v>565</v>
      </c>
      <c r="D100" s="135">
        <v>2600</v>
      </c>
      <c r="E100" s="133" t="s">
        <v>519</v>
      </c>
      <c r="F100" s="82" t="s">
        <v>478</v>
      </c>
      <c r="G100" s="82" t="s">
        <v>479</v>
      </c>
      <c r="H100" s="84">
        <v>22</v>
      </c>
      <c r="I100" s="84">
        <v>1</v>
      </c>
      <c r="J100" s="84">
        <v>1</v>
      </c>
      <c r="K100" s="136">
        <f t="shared" si="13"/>
        <v>1</v>
      </c>
      <c r="L100" s="133" t="s">
        <v>3511</v>
      </c>
      <c r="M100" s="162"/>
      <c r="N100" s="162"/>
      <c r="O100" s="163"/>
      <c r="P100" s="164"/>
      <c r="Q100" s="165"/>
      <c r="R100" s="137">
        <f t="shared" si="14"/>
        <v>1</v>
      </c>
      <c r="S100" s="170"/>
      <c r="T100" s="176" t="str">
        <f t="shared" si="15"/>
        <v/>
      </c>
      <c r="U100" s="94">
        <v>24</v>
      </c>
      <c r="V100" s="84">
        <v>365</v>
      </c>
      <c r="W100" s="85">
        <v>10</v>
      </c>
      <c r="X100" s="94">
        <f t="shared" si="16"/>
        <v>1927</v>
      </c>
      <c r="Y100" s="85" t="str">
        <f t="shared" si="17"/>
        <v/>
      </c>
      <c r="Z100" s="94">
        <f t="shared" si="18"/>
        <v>53956</v>
      </c>
      <c r="AA100" s="85" t="str">
        <f t="shared" si="19"/>
        <v/>
      </c>
      <c r="AB100" s="94" t="str">
        <f t="shared" si="20"/>
        <v/>
      </c>
      <c r="AC100" s="95" t="str">
        <f t="shared" si="21"/>
        <v/>
      </c>
      <c r="AD100" s="178" t="str">
        <f t="shared" si="12"/>
        <v/>
      </c>
    </row>
    <row r="101" spans="1:30" s="110" customFormat="1" ht="24.95" customHeight="1" x14ac:dyDescent="0.15">
      <c r="A101" s="133">
        <v>97</v>
      </c>
      <c r="B101" s="134">
        <v>1</v>
      </c>
      <c r="C101" s="134" t="s">
        <v>549</v>
      </c>
      <c r="D101" s="135">
        <v>2600</v>
      </c>
      <c r="E101" s="133" t="s">
        <v>496</v>
      </c>
      <c r="F101" s="82" t="s">
        <v>24</v>
      </c>
      <c r="G101" s="82" t="s">
        <v>25</v>
      </c>
      <c r="H101" s="84">
        <v>42</v>
      </c>
      <c r="I101" s="84">
        <v>2</v>
      </c>
      <c r="J101" s="84">
        <v>1</v>
      </c>
      <c r="K101" s="136">
        <f t="shared" si="13"/>
        <v>2</v>
      </c>
      <c r="L101" s="133" t="s">
        <v>3511</v>
      </c>
      <c r="M101" s="162"/>
      <c r="N101" s="162"/>
      <c r="O101" s="163"/>
      <c r="P101" s="164"/>
      <c r="Q101" s="165"/>
      <c r="R101" s="137">
        <f t="shared" si="14"/>
        <v>2</v>
      </c>
      <c r="S101" s="170"/>
      <c r="T101" s="176" t="str">
        <f t="shared" si="15"/>
        <v/>
      </c>
      <c r="U101" s="94">
        <v>2</v>
      </c>
      <c r="V101" s="84">
        <v>245</v>
      </c>
      <c r="W101" s="85">
        <v>10</v>
      </c>
      <c r="X101" s="94">
        <f t="shared" si="16"/>
        <v>411</v>
      </c>
      <c r="Y101" s="85" t="str">
        <f t="shared" si="17"/>
        <v/>
      </c>
      <c r="Z101" s="94">
        <f t="shared" si="18"/>
        <v>11508</v>
      </c>
      <c r="AA101" s="85" t="str">
        <f t="shared" si="19"/>
        <v/>
      </c>
      <c r="AB101" s="94" t="str">
        <f t="shared" si="20"/>
        <v/>
      </c>
      <c r="AC101" s="95" t="str">
        <f t="shared" si="21"/>
        <v/>
      </c>
      <c r="AD101" s="178" t="str">
        <f t="shared" si="12"/>
        <v/>
      </c>
    </row>
    <row r="102" spans="1:30" s="110" customFormat="1" ht="24.95" customHeight="1" x14ac:dyDescent="0.15">
      <c r="A102" s="133">
        <v>98</v>
      </c>
      <c r="B102" s="134">
        <v>1</v>
      </c>
      <c r="C102" s="134" t="s">
        <v>549</v>
      </c>
      <c r="D102" s="135">
        <v>2600</v>
      </c>
      <c r="E102" s="133" t="s">
        <v>508</v>
      </c>
      <c r="F102" s="82" t="s">
        <v>24</v>
      </c>
      <c r="G102" s="82" t="s">
        <v>25</v>
      </c>
      <c r="H102" s="84">
        <v>42</v>
      </c>
      <c r="I102" s="84">
        <v>2</v>
      </c>
      <c r="J102" s="84">
        <v>1</v>
      </c>
      <c r="K102" s="136">
        <f t="shared" si="13"/>
        <v>2</v>
      </c>
      <c r="L102" s="133" t="s">
        <v>3511</v>
      </c>
      <c r="M102" s="162"/>
      <c r="N102" s="162"/>
      <c r="O102" s="163"/>
      <c r="P102" s="164"/>
      <c r="Q102" s="165"/>
      <c r="R102" s="137">
        <f t="shared" si="14"/>
        <v>2</v>
      </c>
      <c r="S102" s="170"/>
      <c r="T102" s="176" t="str">
        <f t="shared" si="15"/>
        <v/>
      </c>
      <c r="U102" s="94">
        <v>2</v>
      </c>
      <c r="V102" s="84">
        <v>245</v>
      </c>
      <c r="W102" s="85">
        <v>10</v>
      </c>
      <c r="X102" s="94">
        <f t="shared" si="16"/>
        <v>411</v>
      </c>
      <c r="Y102" s="85" t="str">
        <f t="shared" si="17"/>
        <v/>
      </c>
      <c r="Z102" s="94">
        <f t="shared" si="18"/>
        <v>11508</v>
      </c>
      <c r="AA102" s="85" t="str">
        <f t="shared" si="19"/>
        <v/>
      </c>
      <c r="AB102" s="94" t="str">
        <f t="shared" si="20"/>
        <v/>
      </c>
      <c r="AC102" s="95" t="str">
        <f t="shared" si="21"/>
        <v/>
      </c>
      <c r="AD102" s="178" t="str">
        <f t="shared" si="12"/>
        <v/>
      </c>
    </row>
    <row r="103" spans="1:30" s="110" customFormat="1" ht="24.95" customHeight="1" x14ac:dyDescent="0.15">
      <c r="A103" s="133">
        <v>99</v>
      </c>
      <c r="B103" s="134">
        <v>1</v>
      </c>
      <c r="C103" s="134" t="s">
        <v>549</v>
      </c>
      <c r="D103" s="135">
        <v>2600</v>
      </c>
      <c r="E103" s="133" t="s">
        <v>573</v>
      </c>
      <c r="F103" s="82" t="s">
        <v>113</v>
      </c>
      <c r="G103" s="82" t="s">
        <v>114</v>
      </c>
      <c r="H103" s="84">
        <v>22</v>
      </c>
      <c r="I103" s="84">
        <v>1</v>
      </c>
      <c r="J103" s="84">
        <v>1</v>
      </c>
      <c r="K103" s="136">
        <f t="shared" si="13"/>
        <v>1</v>
      </c>
      <c r="L103" s="133" t="s">
        <v>3511</v>
      </c>
      <c r="M103" s="162"/>
      <c r="N103" s="162"/>
      <c r="O103" s="163"/>
      <c r="P103" s="164"/>
      <c r="Q103" s="165"/>
      <c r="R103" s="137">
        <f t="shared" si="14"/>
        <v>1</v>
      </c>
      <c r="S103" s="170"/>
      <c r="T103" s="176" t="str">
        <f t="shared" si="15"/>
        <v/>
      </c>
      <c r="U103" s="94">
        <v>2</v>
      </c>
      <c r="V103" s="84">
        <v>245</v>
      </c>
      <c r="W103" s="85">
        <v>10</v>
      </c>
      <c r="X103" s="94">
        <f t="shared" si="16"/>
        <v>107</v>
      </c>
      <c r="Y103" s="85" t="str">
        <f t="shared" si="17"/>
        <v/>
      </c>
      <c r="Z103" s="94">
        <f t="shared" si="18"/>
        <v>2996</v>
      </c>
      <c r="AA103" s="85" t="str">
        <f t="shared" si="19"/>
        <v/>
      </c>
      <c r="AB103" s="94" t="str">
        <f t="shared" si="20"/>
        <v/>
      </c>
      <c r="AC103" s="95" t="str">
        <f t="shared" si="21"/>
        <v/>
      </c>
      <c r="AD103" s="178" t="str">
        <f t="shared" si="12"/>
        <v/>
      </c>
    </row>
    <row r="104" spans="1:30" s="110" customFormat="1" ht="24.95" customHeight="1" x14ac:dyDescent="0.15">
      <c r="A104" s="133">
        <v>100</v>
      </c>
      <c r="B104" s="134">
        <v>1</v>
      </c>
      <c r="C104" s="134" t="s">
        <v>172</v>
      </c>
      <c r="D104" s="135">
        <v>2600</v>
      </c>
      <c r="E104" s="133" t="s">
        <v>494</v>
      </c>
      <c r="F104" s="82" t="s">
        <v>24</v>
      </c>
      <c r="G104" s="82" t="s">
        <v>49</v>
      </c>
      <c r="H104" s="84">
        <v>42</v>
      </c>
      <c r="I104" s="84">
        <v>2</v>
      </c>
      <c r="J104" s="84">
        <v>1</v>
      </c>
      <c r="K104" s="136">
        <f t="shared" si="13"/>
        <v>2</v>
      </c>
      <c r="L104" s="133" t="s">
        <v>3511</v>
      </c>
      <c r="M104" s="162"/>
      <c r="N104" s="162"/>
      <c r="O104" s="163"/>
      <c r="P104" s="164"/>
      <c r="Q104" s="165"/>
      <c r="R104" s="137">
        <f t="shared" si="14"/>
        <v>2</v>
      </c>
      <c r="S104" s="170"/>
      <c r="T104" s="176" t="str">
        <f t="shared" si="15"/>
        <v/>
      </c>
      <c r="U104" s="94">
        <v>2</v>
      </c>
      <c r="V104" s="84">
        <v>245</v>
      </c>
      <c r="W104" s="85">
        <v>10</v>
      </c>
      <c r="X104" s="94">
        <f t="shared" si="16"/>
        <v>411</v>
      </c>
      <c r="Y104" s="85" t="str">
        <f t="shared" si="17"/>
        <v/>
      </c>
      <c r="Z104" s="94">
        <f t="shared" si="18"/>
        <v>11508</v>
      </c>
      <c r="AA104" s="85" t="str">
        <f t="shared" si="19"/>
        <v/>
      </c>
      <c r="AB104" s="94" t="str">
        <f t="shared" si="20"/>
        <v/>
      </c>
      <c r="AC104" s="95" t="str">
        <f t="shared" si="21"/>
        <v/>
      </c>
      <c r="AD104" s="178" t="str">
        <f t="shared" si="12"/>
        <v/>
      </c>
    </row>
    <row r="105" spans="1:30" s="110" customFormat="1" ht="24.95" customHeight="1" x14ac:dyDescent="0.15">
      <c r="A105" s="133">
        <v>101</v>
      </c>
      <c r="B105" s="134">
        <v>1</v>
      </c>
      <c r="C105" s="134" t="s">
        <v>172</v>
      </c>
      <c r="D105" s="135">
        <v>2600</v>
      </c>
      <c r="E105" s="133" t="s">
        <v>494</v>
      </c>
      <c r="F105" s="82" t="s">
        <v>24</v>
      </c>
      <c r="G105" s="82" t="s">
        <v>49</v>
      </c>
      <c r="H105" s="84">
        <v>42</v>
      </c>
      <c r="I105" s="84">
        <v>1</v>
      </c>
      <c r="J105" s="84">
        <v>1</v>
      </c>
      <c r="K105" s="136">
        <f t="shared" si="13"/>
        <v>1</v>
      </c>
      <c r="L105" s="133" t="s">
        <v>3511</v>
      </c>
      <c r="M105" s="162"/>
      <c r="N105" s="162"/>
      <c r="O105" s="163"/>
      <c r="P105" s="164"/>
      <c r="Q105" s="165"/>
      <c r="R105" s="137">
        <f t="shared" si="14"/>
        <v>1</v>
      </c>
      <c r="S105" s="170"/>
      <c r="T105" s="176" t="str">
        <f t="shared" si="15"/>
        <v/>
      </c>
      <c r="U105" s="94">
        <v>2</v>
      </c>
      <c r="V105" s="84">
        <v>245</v>
      </c>
      <c r="W105" s="85">
        <v>10</v>
      </c>
      <c r="X105" s="94">
        <f t="shared" si="16"/>
        <v>205</v>
      </c>
      <c r="Y105" s="85" t="str">
        <f t="shared" si="17"/>
        <v/>
      </c>
      <c r="Z105" s="94">
        <f t="shared" si="18"/>
        <v>5740</v>
      </c>
      <c r="AA105" s="85" t="str">
        <f t="shared" si="19"/>
        <v/>
      </c>
      <c r="AB105" s="94" t="str">
        <f t="shared" si="20"/>
        <v/>
      </c>
      <c r="AC105" s="95" t="str">
        <f t="shared" si="21"/>
        <v/>
      </c>
      <c r="AD105" s="178" t="str">
        <f t="shared" si="12"/>
        <v/>
      </c>
    </row>
    <row r="106" spans="1:30" s="110" customFormat="1" ht="24.95" customHeight="1" x14ac:dyDescent="0.15">
      <c r="A106" s="133">
        <v>102</v>
      </c>
      <c r="B106" s="134">
        <v>1</v>
      </c>
      <c r="C106" s="134" t="s">
        <v>566</v>
      </c>
      <c r="D106" s="135">
        <v>2600</v>
      </c>
      <c r="E106" s="133" t="s">
        <v>518</v>
      </c>
      <c r="F106" s="82" t="s">
        <v>520</v>
      </c>
      <c r="G106" s="82" t="s">
        <v>75</v>
      </c>
      <c r="H106" s="84">
        <v>42</v>
      </c>
      <c r="I106" s="84">
        <v>6</v>
      </c>
      <c r="J106" s="84">
        <v>1</v>
      </c>
      <c r="K106" s="136">
        <f t="shared" si="13"/>
        <v>6</v>
      </c>
      <c r="L106" s="133" t="s">
        <v>3511</v>
      </c>
      <c r="M106" s="162"/>
      <c r="N106" s="162"/>
      <c r="O106" s="163"/>
      <c r="P106" s="164"/>
      <c r="Q106" s="165"/>
      <c r="R106" s="137">
        <f t="shared" si="14"/>
        <v>6</v>
      </c>
      <c r="S106" s="170"/>
      <c r="T106" s="176" t="str">
        <f t="shared" si="15"/>
        <v/>
      </c>
      <c r="U106" s="94">
        <v>8</v>
      </c>
      <c r="V106" s="84">
        <v>245</v>
      </c>
      <c r="W106" s="85">
        <v>10</v>
      </c>
      <c r="X106" s="94">
        <f t="shared" si="16"/>
        <v>4939</v>
      </c>
      <c r="Y106" s="85" t="str">
        <f t="shared" si="17"/>
        <v/>
      </c>
      <c r="Z106" s="94">
        <f t="shared" si="18"/>
        <v>138292</v>
      </c>
      <c r="AA106" s="85" t="str">
        <f t="shared" si="19"/>
        <v/>
      </c>
      <c r="AB106" s="94" t="str">
        <f t="shared" si="20"/>
        <v/>
      </c>
      <c r="AC106" s="95" t="str">
        <f t="shared" si="21"/>
        <v/>
      </c>
      <c r="AD106" s="178" t="str">
        <f t="shared" si="12"/>
        <v/>
      </c>
    </row>
    <row r="107" spans="1:30" s="110" customFormat="1" ht="24.95" customHeight="1" x14ac:dyDescent="0.15">
      <c r="A107" s="133">
        <v>103</v>
      </c>
      <c r="B107" s="134">
        <v>1</v>
      </c>
      <c r="C107" s="134" t="s">
        <v>566</v>
      </c>
      <c r="D107" s="135">
        <v>2600</v>
      </c>
      <c r="E107" s="133" t="s">
        <v>567</v>
      </c>
      <c r="F107" s="82" t="s">
        <v>113</v>
      </c>
      <c r="G107" s="82" t="s">
        <v>574</v>
      </c>
      <c r="H107" s="84">
        <v>22</v>
      </c>
      <c r="I107" s="84">
        <v>3</v>
      </c>
      <c r="J107" s="84">
        <v>1</v>
      </c>
      <c r="K107" s="136">
        <f t="shared" si="13"/>
        <v>3</v>
      </c>
      <c r="L107" s="133" t="s">
        <v>3511</v>
      </c>
      <c r="M107" s="162"/>
      <c r="N107" s="162"/>
      <c r="O107" s="163"/>
      <c r="P107" s="164"/>
      <c r="Q107" s="165"/>
      <c r="R107" s="137">
        <f t="shared" si="14"/>
        <v>3</v>
      </c>
      <c r="S107" s="170"/>
      <c r="T107" s="176" t="str">
        <f t="shared" si="15"/>
        <v/>
      </c>
      <c r="U107" s="94">
        <v>8</v>
      </c>
      <c r="V107" s="84">
        <v>245</v>
      </c>
      <c r="W107" s="85">
        <v>10</v>
      </c>
      <c r="X107" s="94">
        <f t="shared" si="16"/>
        <v>1293</v>
      </c>
      <c r="Y107" s="85" t="str">
        <f t="shared" si="17"/>
        <v/>
      </c>
      <c r="Z107" s="94">
        <f t="shared" si="18"/>
        <v>36204</v>
      </c>
      <c r="AA107" s="85" t="str">
        <f t="shared" si="19"/>
        <v/>
      </c>
      <c r="AB107" s="94" t="str">
        <f t="shared" si="20"/>
        <v/>
      </c>
      <c r="AC107" s="95" t="str">
        <f>IFERROR(IF(Q107="","",ROUNDDOWN(Z107-AA107,0)),"-")</f>
        <v/>
      </c>
      <c r="AD107" s="178" t="str">
        <f t="shared" si="12"/>
        <v/>
      </c>
    </row>
    <row r="108" spans="1:30" s="110" customFormat="1" ht="24.95" customHeight="1" x14ac:dyDescent="0.15">
      <c r="A108" s="133"/>
      <c r="B108" s="134"/>
      <c r="C108" s="134"/>
      <c r="D108" s="135"/>
      <c r="E108" s="133"/>
      <c r="F108" s="82"/>
      <c r="G108" s="82"/>
      <c r="H108" s="84"/>
      <c r="I108" s="84"/>
      <c r="J108" s="84"/>
      <c r="K108" s="136"/>
      <c r="L108" s="133"/>
      <c r="M108" s="173"/>
      <c r="N108" s="173"/>
      <c r="O108" s="134"/>
      <c r="P108" s="174"/>
      <c r="Q108" s="175"/>
      <c r="R108" s="137"/>
      <c r="S108" s="170"/>
      <c r="T108" s="176"/>
      <c r="U108" s="94"/>
      <c r="V108" s="84"/>
      <c r="W108" s="85"/>
      <c r="X108" s="94"/>
      <c r="Y108" s="85"/>
      <c r="Z108" s="94"/>
      <c r="AA108" s="85"/>
      <c r="AB108" s="94"/>
      <c r="AC108" s="95"/>
      <c r="AD108" s="85"/>
    </row>
    <row r="109" spans="1:30" s="110" customFormat="1" ht="24.95" customHeight="1" thickBot="1" x14ac:dyDescent="0.2">
      <c r="A109" s="97"/>
      <c r="B109" s="98"/>
      <c r="C109" s="98"/>
      <c r="D109" s="99"/>
      <c r="E109" s="97"/>
      <c r="F109" s="100"/>
      <c r="G109" s="100"/>
      <c r="H109" s="102"/>
      <c r="I109" s="102"/>
      <c r="J109" s="102"/>
      <c r="K109" s="157"/>
      <c r="L109" s="97"/>
      <c r="M109" s="104"/>
      <c r="N109" s="104"/>
      <c r="O109" s="98"/>
      <c r="P109" s="105"/>
      <c r="Q109" s="106"/>
      <c r="R109" s="158"/>
      <c r="S109" s="171"/>
      <c r="T109" s="108"/>
      <c r="U109" s="94"/>
      <c r="V109" s="84"/>
      <c r="W109" s="85"/>
      <c r="X109" s="109"/>
      <c r="Y109" s="103"/>
      <c r="Z109" s="109"/>
      <c r="AA109" s="103"/>
      <c r="AB109" s="109"/>
      <c r="AC109" s="159"/>
      <c r="AD109" s="103"/>
    </row>
    <row r="110" spans="1:30" ht="24.95" customHeight="1" thickBot="1" x14ac:dyDescent="0.2">
      <c r="M110" s="46"/>
      <c r="N110" s="46"/>
      <c r="O110" s="46"/>
      <c r="P110" s="46"/>
      <c r="Q110" s="46"/>
      <c r="R110" s="111"/>
      <c r="S110" s="250" t="s">
        <v>3525</v>
      </c>
      <c r="T110" s="112" t="str">
        <f>IF(SUBTOTAL(9,T5:T109)=0,"",SUBTOTAL(9,T5:T109))</f>
        <v/>
      </c>
      <c r="U110" s="113"/>
      <c r="V110" s="114"/>
      <c r="W110" s="115"/>
      <c r="X110" s="116">
        <f t="shared" ref="X110:AD110" si="22">IF(SUBTOTAL(9,X5:X109)=0,"",SUBTOTAL(9,X5:X109))</f>
        <v>416219</v>
      </c>
      <c r="Y110" s="117" t="str">
        <f t="shared" si="22"/>
        <v/>
      </c>
      <c r="Z110" s="116">
        <f t="shared" si="22"/>
        <v>11654132</v>
      </c>
      <c r="AA110" s="117" t="str">
        <f t="shared" si="22"/>
        <v/>
      </c>
      <c r="AB110" s="116" t="str">
        <f t="shared" si="22"/>
        <v/>
      </c>
      <c r="AC110" s="118" t="str">
        <f t="shared" si="22"/>
        <v/>
      </c>
      <c r="AD110" s="119" t="str">
        <f t="shared" si="22"/>
        <v/>
      </c>
    </row>
    <row r="111" spans="1:30" ht="24.95" customHeight="1" thickBot="1" x14ac:dyDescent="0.2">
      <c r="S111" s="262" t="s">
        <v>3544</v>
      </c>
      <c r="T111" s="264"/>
    </row>
    <row r="112" spans="1:30" ht="24.95" customHeight="1" thickTop="1" thickBot="1" x14ac:dyDescent="0.2">
      <c r="S112" s="265" t="s">
        <v>3545</v>
      </c>
      <c r="T112" s="268" t="str">
        <f>IF(T110="","",T110+T111)</f>
        <v/>
      </c>
    </row>
    <row r="113" ht="24.95" customHeight="1" thickTop="1" x14ac:dyDescent="0.15"/>
  </sheetData>
  <sheetProtection algorithmName="SHA-512" hashValue="tTVorQDFhTHnhXDnMUz9gPYS0eRm5fH8HN/wpuCCYD77TdYyztDlHilqzmdNA/pcrBvlqzCMwtrS8zORF3TnLg==" saltValue="Qv8G5iPtyQPNQ1LNN0as/Q==" spinCount="100000" sheet="1" objects="1" scenarios="1" autoFilter="0"/>
  <autoFilter ref="A4:AD11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25 M27:Q107">
    <cfRule type="containsBlanks" dxfId="442" priority="5" stopIfTrue="1">
      <formula>LEN(TRIM(M6))=0</formula>
    </cfRule>
  </conditionalFormatting>
  <conditionalFormatting sqref="S6:S25 S27:S107">
    <cfRule type="containsBlanks" dxfId="441" priority="2">
      <formula>LEN(TRIM(S6))=0</formula>
    </cfRule>
  </conditionalFormatting>
  <conditionalFormatting sqref="T111">
    <cfRule type="containsBlanks" dxfId="440" priority="1">
      <formula>LEN(TRIM(T111))=0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B444C-AA02-4332-9538-FABDF0BF03FB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78</v>
      </c>
      <c r="D1" s="41" t="s">
        <v>1</v>
      </c>
      <c r="E1" s="42" t="s">
        <v>1677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Yy/Hjj2BblRWnOy7/73xsxtIgVR15fKD3DM6tcoUlEnbgc+6o/bxvnBuYmpga5kRasv/+L6kj2TNE6nOl7PrJg==" saltValue="wqvaj40GTDTsbbwOYDEAFA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56" priority="6" stopIfTrue="1">
      <formula>LEN(TRIM(M5))=0</formula>
    </cfRule>
  </conditionalFormatting>
  <conditionalFormatting sqref="S5">
    <cfRule type="containsBlanks" dxfId="155" priority="3">
      <formula>LEN(TRIM(S5))=0</formula>
    </cfRule>
  </conditionalFormatting>
  <conditionalFormatting sqref="S16 S6:S13">
    <cfRule type="containsBlanks" dxfId="154" priority="2">
      <formula>LEN(TRIM(S6))=0</formula>
    </cfRule>
  </conditionalFormatting>
  <conditionalFormatting sqref="T17">
    <cfRule type="containsBlanks" dxfId="153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B28E9-00E7-486F-AE5B-DDE415E9B7D1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79</v>
      </c>
      <c r="D1" s="41" t="s">
        <v>1</v>
      </c>
      <c r="E1" s="42" t="s">
        <v>1678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z9VtU6tG8duOnBMNMbn8NmiRafhhFQMbb9p+M50tfBqqSPgWYZTzaQii8HwpmNluPwZsxzSQ9aGcS64hoRzGSA==" saltValue="LJO8Sz9KGlJGj8xQia1vR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52" priority="6" stopIfTrue="1">
      <formula>LEN(TRIM(M5))=0</formula>
    </cfRule>
  </conditionalFormatting>
  <conditionalFormatting sqref="S5">
    <cfRule type="containsBlanks" dxfId="151" priority="3">
      <formula>LEN(TRIM(S5))=0</formula>
    </cfRule>
  </conditionalFormatting>
  <conditionalFormatting sqref="S16 S6:S13">
    <cfRule type="containsBlanks" dxfId="150" priority="2">
      <formula>LEN(TRIM(S6))=0</formula>
    </cfRule>
  </conditionalFormatting>
  <conditionalFormatting sqref="T17">
    <cfRule type="containsBlanks" dxfId="149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4DE00-1E3A-44C4-86AF-2C48822789E4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80</v>
      </c>
      <c r="D1" s="41" t="s">
        <v>1</v>
      </c>
      <c r="E1" s="42" t="s">
        <v>1679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5jSv2QEgHL6yPjTSOZpfSwfPc0V++0GocpOGdOIhyivvEF1mEtgvlGAz/NlTew6n5zl/BvFo58xhjQNoCq7tCA==" saltValue="Zhn9MzonJvUoNjfaJVqaF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48" priority="6" stopIfTrue="1">
      <formula>LEN(TRIM(M5))=0</formula>
    </cfRule>
  </conditionalFormatting>
  <conditionalFormatting sqref="S5">
    <cfRule type="containsBlanks" dxfId="147" priority="3">
      <formula>LEN(TRIM(S5))=0</formula>
    </cfRule>
  </conditionalFormatting>
  <conditionalFormatting sqref="S16 S6:S13">
    <cfRule type="containsBlanks" dxfId="146" priority="2">
      <formula>LEN(TRIM(S6))=0</formula>
    </cfRule>
  </conditionalFormatting>
  <conditionalFormatting sqref="T17">
    <cfRule type="containsBlanks" dxfId="145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CA4C8-03E5-4E07-B7EE-75D5D3809A2F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81</v>
      </c>
      <c r="D1" s="41" t="s">
        <v>1</v>
      </c>
      <c r="E1" s="42" t="s">
        <v>1680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y6s7Y+EFFOsYwnwrqI9z2nPk7O5p3JT3CJ5wPkS9Hqf0gKARyzkbBbWK8+AxnGankcCa7AxbbIlJdMpXSO8bUQ==" saltValue="N7eqZboUKD1rjnciBummO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44" priority="6" stopIfTrue="1">
      <formula>LEN(TRIM(M5))=0</formula>
    </cfRule>
  </conditionalFormatting>
  <conditionalFormatting sqref="S5">
    <cfRule type="containsBlanks" dxfId="143" priority="3">
      <formula>LEN(TRIM(S5))=0</formula>
    </cfRule>
  </conditionalFormatting>
  <conditionalFormatting sqref="S16 S6:S13">
    <cfRule type="containsBlanks" dxfId="142" priority="2">
      <formula>LEN(TRIM(S6))=0</formula>
    </cfRule>
  </conditionalFormatting>
  <conditionalFormatting sqref="T17">
    <cfRule type="containsBlanks" dxfId="141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AF7EC-28D9-4C63-9A4D-CEE43E189148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82</v>
      </c>
      <c r="D1" s="41" t="s">
        <v>1</v>
      </c>
      <c r="E1" s="42" t="s">
        <v>1681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t6JwmMtrIt31px3EivvhfhwwwZ8XTErYuuLCN5F1mL0bSO/goY552xNq1T7VLS1MMFVKsnCbVV3EsCQ0jgZ2kg==" saltValue="rk5IxLrNCPob7huaGM8tUg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40" priority="6" stopIfTrue="1">
      <formula>LEN(TRIM(M5))=0</formula>
    </cfRule>
  </conditionalFormatting>
  <conditionalFormatting sqref="S5">
    <cfRule type="containsBlanks" dxfId="139" priority="3">
      <formula>LEN(TRIM(S5))=0</formula>
    </cfRule>
  </conditionalFormatting>
  <conditionalFormatting sqref="S16 S6:S13">
    <cfRule type="containsBlanks" dxfId="138" priority="2">
      <formula>LEN(TRIM(S6))=0</formula>
    </cfRule>
  </conditionalFormatting>
  <conditionalFormatting sqref="T17">
    <cfRule type="containsBlanks" dxfId="137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554FC-3AA7-48DB-8828-1781F3F72911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83</v>
      </c>
      <c r="D1" s="41" t="s">
        <v>1</v>
      </c>
      <c r="E1" s="42" t="s">
        <v>1682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KXm5Q2JpYDEIsQKy+Ka7TXHSbE9kYIadAYmBm1QzgPs6anHlTf7syUe17WuGN43fH5OKqIX72ajqFo/9ajSzyg==" saltValue="wst2b0ygH3NYcxSLUmyYwA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36" priority="6" stopIfTrue="1">
      <formula>LEN(TRIM(M5))=0</formula>
    </cfRule>
  </conditionalFormatting>
  <conditionalFormatting sqref="S5">
    <cfRule type="containsBlanks" dxfId="135" priority="3">
      <formula>LEN(TRIM(S5))=0</formula>
    </cfRule>
  </conditionalFormatting>
  <conditionalFormatting sqref="S16 S6:S13">
    <cfRule type="containsBlanks" dxfId="134" priority="2">
      <formula>LEN(TRIM(S6))=0</formula>
    </cfRule>
  </conditionalFormatting>
  <conditionalFormatting sqref="T17">
    <cfRule type="containsBlanks" dxfId="133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A0A1A-002A-4462-8569-D8A1BD3971DE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84</v>
      </c>
      <c r="D1" s="41" t="s">
        <v>1</v>
      </c>
      <c r="E1" s="42" t="s">
        <v>1683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mhZd3KXHNGC3Ke8IKRDoI5Fj8Ae+Y0n4Y6hUL5SLaOVfF9TIPS8XNsVRQxs7rT4CcD4JhvG22u5l6i3PZz4Vwg==" saltValue="KomUNeyShz5ccXYvrhPA3A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32" priority="6" stopIfTrue="1">
      <formula>LEN(TRIM(M5))=0</formula>
    </cfRule>
  </conditionalFormatting>
  <conditionalFormatting sqref="S5">
    <cfRule type="containsBlanks" dxfId="131" priority="3">
      <formula>LEN(TRIM(S5))=0</formula>
    </cfRule>
  </conditionalFormatting>
  <conditionalFormatting sqref="S16 S6:S13">
    <cfRule type="containsBlanks" dxfId="130" priority="2">
      <formula>LEN(TRIM(S6))=0</formula>
    </cfRule>
  </conditionalFormatting>
  <conditionalFormatting sqref="T17">
    <cfRule type="containsBlanks" dxfId="129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AD302-3561-4747-A0C5-10B032AC0EFC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85</v>
      </c>
      <c r="D1" s="41" t="s">
        <v>1</v>
      </c>
      <c r="E1" s="42" t="s">
        <v>1684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OuzmzpK1bRT9s3cJqMPEJr+dSQ3zReXz2zBM9K0ouDQW8xRKQwCATMcJM1lVwvCpxtmnYFeqIhZPsbXtlE63Eg==" saltValue="F7io+i8CRWdxIiGtIWrmrA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28" priority="6" stopIfTrue="1">
      <formula>LEN(TRIM(M5))=0</formula>
    </cfRule>
  </conditionalFormatting>
  <conditionalFormatting sqref="S5">
    <cfRule type="containsBlanks" dxfId="127" priority="3">
      <formula>LEN(TRIM(S5))=0</formula>
    </cfRule>
  </conditionalFormatting>
  <conditionalFormatting sqref="S16 S6:S13">
    <cfRule type="containsBlanks" dxfId="126" priority="2">
      <formula>LEN(TRIM(S6))=0</formula>
    </cfRule>
  </conditionalFormatting>
  <conditionalFormatting sqref="T17">
    <cfRule type="containsBlanks" dxfId="125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2097-7E05-452B-ADBB-EB84C9490107}">
  <sheetPr>
    <pageSetUpPr fitToPage="1"/>
  </sheetPr>
  <dimension ref="A1:AD19"/>
  <sheetViews>
    <sheetView showGridLines="0" zoomScale="85" zoomScaleNormal="85" zoomScaleSheetLayoutView="100" workbookViewId="0">
      <pane xSplit="11" ySplit="4" topLeftCell="N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86</v>
      </c>
      <c r="D1" s="41" t="s">
        <v>1</v>
      </c>
      <c r="E1" s="42" t="s">
        <v>1684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208" t="s">
        <v>201</v>
      </c>
      <c r="D5" s="66">
        <v>2500</v>
      </c>
      <c r="E5" s="64" t="s">
        <v>739</v>
      </c>
      <c r="F5" s="82" t="s">
        <v>179</v>
      </c>
      <c r="G5" s="82" t="s">
        <v>75</v>
      </c>
      <c r="H5" s="84">
        <v>60</v>
      </c>
      <c r="I5" s="84">
        <v>1</v>
      </c>
      <c r="J5" s="8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8</v>
      </c>
      <c r="V5" s="74">
        <v>365</v>
      </c>
      <c r="W5" s="75">
        <v>10</v>
      </c>
      <c r="X5" s="73">
        <f>IFERROR(IF(H5="","",ROUNDDOWN(H5/1000*K5*U5*V5*W5,0)),"-")</f>
        <v>1752</v>
      </c>
      <c r="Y5" s="75" t="str">
        <f>IFERROR(IF(Q5="","",ROUNDDOWN(Q5/1000*R5*U5*V5*W5,0)),"-")</f>
        <v/>
      </c>
      <c r="Z5" s="73">
        <f>IFERROR(IF(H5="","",ROUNDDOWN(X5*$V$2,0)),"-")</f>
        <v>49056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78">
        <v>2</v>
      </c>
      <c r="B6" s="79">
        <v>1</v>
      </c>
      <c r="C6" s="208" t="s">
        <v>201</v>
      </c>
      <c r="D6" s="80">
        <v>2500</v>
      </c>
      <c r="E6" s="78" t="s">
        <v>489</v>
      </c>
      <c r="F6" s="82" t="s">
        <v>1367</v>
      </c>
      <c r="G6" s="82" t="s">
        <v>75</v>
      </c>
      <c r="H6" s="84">
        <v>25</v>
      </c>
      <c r="I6" s="84">
        <v>1</v>
      </c>
      <c r="J6" s="84">
        <v>1</v>
      </c>
      <c r="K6" s="136">
        <f t="shared" ref="K6:K13" si="3">+I6*J6</f>
        <v>1</v>
      </c>
      <c r="L6" s="78" t="s">
        <v>3516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1">
        <v>8</v>
      </c>
      <c r="V6" s="92">
        <v>365</v>
      </c>
      <c r="W6" s="93">
        <v>10</v>
      </c>
      <c r="X6" s="94">
        <f>IFERROR(IF(H6="","",ROUNDDOWN(H6/1000*K6*U6*V6*W6,0)),"-")</f>
        <v>730</v>
      </c>
      <c r="Y6" s="85" t="str">
        <f>IFERROR(IF(Q6="","",ROUNDDOWN(Q6/1000*R6*U6*V6*W6,0)),"-")</f>
        <v/>
      </c>
      <c r="Z6" s="94">
        <f>IFERROR(IF(H6="","",ROUNDDOWN(X6*$V$2,0)),"-")</f>
        <v>20440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78">
        <v>3</v>
      </c>
      <c r="B7" s="79">
        <v>1</v>
      </c>
      <c r="C7" s="208" t="s">
        <v>545</v>
      </c>
      <c r="D7" s="80">
        <v>2500</v>
      </c>
      <c r="E7" s="78" t="s">
        <v>508</v>
      </c>
      <c r="F7" s="82" t="s">
        <v>179</v>
      </c>
      <c r="G7" s="82" t="s">
        <v>75</v>
      </c>
      <c r="H7" s="84">
        <v>60</v>
      </c>
      <c r="I7" s="84">
        <v>1</v>
      </c>
      <c r="J7" s="84">
        <v>1</v>
      </c>
      <c r="K7" s="136">
        <f t="shared" si="3"/>
        <v>1</v>
      </c>
      <c r="L7" s="78" t="s">
        <v>3511</v>
      </c>
      <c r="M7" s="162"/>
      <c r="N7" s="162"/>
      <c r="O7" s="163"/>
      <c r="P7" s="164"/>
      <c r="Q7" s="165"/>
      <c r="R7" s="137">
        <f t="shared" ref="R7:R13" si="4">+I7</f>
        <v>1</v>
      </c>
      <c r="S7" s="170"/>
      <c r="T7" s="176" t="str">
        <f t="shared" ref="T7:T13" si="5">IFERROR(IF(S7="","",R7*S7),"-")</f>
        <v/>
      </c>
      <c r="U7" s="94">
        <v>8</v>
      </c>
      <c r="V7" s="84">
        <v>365</v>
      </c>
      <c r="W7" s="85">
        <v>10</v>
      </c>
      <c r="X7" s="94">
        <f t="shared" ref="X7:X13" si="6">IFERROR(IF(H7="","",ROUNDDOWN(H7/1000*K7*U7*V7*W7,0)),"-")</f>
        <v>1752</v>
      </c>
      <c r="Y7" s="85" t="str">
        <f t="shared" ref="Y7:Y13" si="7">IFERROR(IF(Q7="","",ROUNDDOWN(Q7/1000*R7*U7*V7*W7,0)),"-")</f>
        <v/>
      </c>
      <c r="Z7" s="94">
        <f t="shared" ref="Z7:Z13" si="8">IFERROR(IF(H7="","",ROUNDDOWN(X7*$V$2,0)),"-")</f>
        <v>49056</v>
      </c>
      <c r="AA7" s="85" t="str">
        <f t="shared" ref="AA7:AA13" si="9">IFERROR(IF(Q7="","",ROUNDDOWN(Y7*$V$2,0)),"-")</f>
        <v/>
      </c>
      <c r="AB7" s="94" t="str">
        <f t="shared" ref="AB7:AB13" si="10">IFERROR(IF(Q7="","",ROUNDDOWN(X7-Y7,0)),"-")</f>
        <v/>
      </c>
      <c r="AC7" s="95" t="str">
        <f t="shared" ref="AC7:AC13" si="11">IFERROR(IF(Q7="","",ROUNDDOWN(Z7-AA7,0)),"-")</f>
        <v/>
      </c>
      <c r="AD7" s="178" t="str">
        <f t="shared" ref="AD7:AD13" si="12">IFERROR(IF(Q7="","",ROUNDDOWN(AB7*$AD$2,2)),"-")</f>
        <v/>
      </c>
    </row>
    <row r="8" spans="1:30" s="110" customFormat="1" ht="24.95" customHeight="1" x14ac:dyDescent="0.15">
      <c r="A8" s="78">
        <v>4</v>
      </c>
      <c r="B8" s="134">
        <v>1</v>
      </c>
      <c r="C8" s="208" t="s">
        <v>1655</v>
      </c>
      <c r="D8" s="135">
        <v>3000</v>
      </c>
      <c r="E8" s="133" t="s">
        <v>734</v>
      </c>
      <c r="F8" s="82" t="s">
        <v>24</v>
      </c>
      <c r="G8" s="82" t="s">
        <v>49</v>
      </c>
      <c r="H8" s="84">
        <v>42</v>
      </c>
      <c r="I8" s="84">
        <v>2</v>
      </c>
      <c r="J8" s="84">
        <v>1</v>
      </c>
      <c r="K8" s="136">
        <f t="shared" si="3"/>
        <v>2</v>
      </c>
      <c r="L8" s="133" t="s">
        <v>3511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1">
        <v>8</v>
      </c>
      <c r="V8" s="92">
        <v>365</v>
      </c>
      <c r="W8" s="93">
        <v>10</v>
      </c>
      <c r="X8" s="94">
        <f t="shared" si="6"/>
        <v>2452</v>
      </c>
      <c r="Y8" s="85" t="str">
        <f t="shared" si="7"/>
        <v/>
      </c>
      <c r="Z8" s="94">
        <f t="shared" si="8"/>
        <v>68656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78">
        <v>5</v>
      </c>
      <c r="B9" s="79">
        <v>1</v>
      </c>
      <c r="C9" s="208" t="s">
        <v>665</v>
      </c>
      <c r="D9" s="135">
        <v>2500</v>
      </c>
      <c r="E9" s="133" t="s">
        <v>736</v>
      </c>
      <c r="F9" s="82" t="s">
        <v>1367</v>
      </c>
      <c r="G9" s="82" t="s">
        <v>75</v>
      </c>
      <c r="H9" s="84">
        <v>25</v>
      </c>
      <c r="I9" s="84">
        <v>1</v>
      </c>
      <c r="J9" s="84">
        <v>1</v>
      </c>
      <c r="K9" s="136">
        <f t="shared" si="3"/>
        <v>1</v>
      </c>
      <c r="L9" s="133" t="s">
        <v>3511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2</v>
      </c>
      <c r="V9" s="84">
        <v>365</v>
      </c>
      <c r="W9" s="85">
        <v>10</v>
      </c>
      <c r="X9" s="94">
        <f t="shared" si="6"/>
        <v>182</v>
      </c>
      <c r="Y9" s="85" t="str">
        <f t="shared" si="7"/>
        <v/>
      </c>
      <c r="Z9" s="94">
        <f t="shared" si="8"/>
        <v>5096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78">
        <v>6</v>
      </c>
      <c r="B10" s="134">
        <v>2</v>
      </c>
      <c r="C10" s="208" t="s">
        <v>172</v>
      </c>
      <c r="D10" s="135">
        <v>2500</v>
      </c>
      <c r="E10" s="133" t="s">
        <v>756</v>
      </c>
      <c r="F10" s="82" t="s">
        <v>1656</v>
      </c>
      <c r="G10" s="82" t="s">
        <v>75</v>
      </c>
      <c r="H10" s="84">
        <v>40</v>
      </c>
      <c r="I10" s="84">
        <v>1</v>
      </c>
      <c r="J10" s="84">
        <v>1</v>
      </c>
      <c r="K10" s="136">
        <f t="shared" si="3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1">
        <v>2</v>
      </c>
      <c r="V10" s="92">
        <v>365</v>
      </c>
      <c r="W10" s="93">
        <v>10</v>
      </c>
      <c r="X10" s="94">
        <f t="shared" si="6"/>
        <v>292</v>
      </c>
      <c r="Y10" s="85" t="str">
        <f t="shared" si="7"/>
        <v/>
      </c>
      <c r="Z10" s="94">
        <f t="shared" si="8"/>
        <v>8176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78">
        <v>7</v>
      </c>
      <c r="B11" s="79">
        <v>2</v>
      </c>
      <c r="C11" s="208" t="s">
        <v>220</v>
      </c>
      <c r="D11" s="135">
        <v>2500</v>
      </c>
      <c r="E11" s="133" t="s">
        <v>734</v>
      </c>
      <c r="F11" s="82" t="s">
        <v>24</v>
      </c>
      <c r="G11" s="82" t="s">
        <v>49</v>
      </c>
      <c r="H11" s="84">
        <v>42</v>
      </c>
      <c r="I11" s="84">
        <v>1</v>
      </c>
      <c r="J11" s="84">
        <v>1</v>
      </c>
      <c r="K11" s="136">
        <f t="shared" si="3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2</v>
      </c>
      <c r="V11" s="84">
        <v>365</v>
      </c>
      <c r="W11" s="85">
        <v>10</v>
      </c>
      <c r="X11" s="94">
        <f t="shared" si="6"/>
        <v>306</v>
      </c>
      <c r="Y11" s="85" t="str">
        <f t="shared" si="7"/>
        <v/>
      </c>
      <c r="Z11" s="94">
        <f t="shared" si="8"/>
        <v>8568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78">
        <v>8</v>
      </c>
      <c r="B12" s="134">
        <v>2</v>
      </c>
      <c r="C12" s="208" t="s">
        <v>220</v>
      </c>
      <c r="D12" s="135">
        <v>2500</v>
      </c>
      <c r="E12" s="133" t="s">
        <v>515</v>
      </c>
      <c r="F12" s="82" t="s">
        <v>24</v>
      </c>
      <c r="G12" s="82" t="s">
        <v>49</v>
      </c>
      <c r="H12" s="84">
        <v>42</v>
      </c>
      <c r="I12" s="84">
        <v>1</v>
      </c>
      <c r="J12" s="84">
        <v>1</v>
      </c>
      <c r="K12" s="136">
        <f t="shared" si="3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1">
        <v>8</v>
      </c>
      <c r="V12" s="92">
        <v>365</v>
      </c>
      <c r="W12" s="93">
        <v>10</v>
      </c>
      <c r="X12" s="94">
        <f t="shared" si="6"/>
        <v>1226</v>
      </c>
      <c r="Y12" s="85" t="str">
        <f t="shared" si="7"/>
        <v/>
      </c>
      <c r="Z12" s="94">
        <f t="shared" si="8"/>
        <v>34328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78">
        <v>9</v>
      </c>
      <c r="B13" s="79">
        <v>2</v>
      </c>
      <c r="C13" s="208" t="s">
        <v>214</v>
      </c>
      <c r="D13" s="135">
        <v>2500</v>
      </c>
      <c r="E13" s="133" t="s">
        <v>506</v>
      </c>
      <c r="F13" s="82" t="s">
        <v>113</v>
      </c>
      <c r="G13" s="82" t="s">
        <v>585</v>
      </c>
      <c r="H13" s="84">
        <v>22</v>
      </c>
      <c r="I13" s="84">
        <v>2</v>
      </c>
      <c r="J13" s="84">
        <v>1</v>
      </c>
      <c r="K13" s="136">
        <f t="shared" si="3"/>
        <v>2</v>
      </c>
      <c r="L13" s="133" t="s">
        <v>3511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8</v>
      </c>
      <c r="V13" s="84">
        <v>365</v>
      </c>
      <c r="W13" s="85">
        <v>10</v>
      </c>
      <c r="X13" s="94">
        <f t="shared" si="6"/>
        <v>1284</v>
      </c>
      <c r="Y13" s="85" t="str">
        <f t="shared" si="7"/>
        <v/>
      </c>
      <c r="Z13" s="94">
        <f t="shared" si="8"/>
        <v>35952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78"/>
      <c r="B14" s="134"/>
      <c r="C14" s="209"/>
      <c r="D14" s="135"/>
      <c r="E14" s="133"/>
      <c r="F14" s="82"/>
      <c r="G14" s="82"/>
      <c r="H14" s="84"/>
      <c r="I14" s="84"/>
      <c r="J14" s="84"/>
      <c r="K14" s="136"/>
      <c r="L14" s="133"/>
      <c r="M14" s="173"/>
      <c r="N14" s="173"/>
      <c r="O14" s="134"/>
      <c r="P14" s="174"/>
      <c r="Q14" s="175"/>
      <c r="R14" s="137"/>
      <c r="S14" s="176"/>
      <c r="T14" s="176"/>
      <c r="U14" s="94"/>
      <c r="V14" s="84"/>
      <c r="W14" s="85"/>
      <c r="X14" s="94"/>
      <c r="Y14" s="85"/>
      <c r="Z14" s="94"/>
      <c r="AA14" s="85"/>
      <c r="AB14" s="94"/>
      <c r="AC14" s="95"/>
      <c r="AD14" s="85"/>
    </row>
    <row r="15" spans="1:30" s="110" customFormat="1" ht="24.95" customHeight="1" thickBot="1" x14ac:dyDescent="0.2">
      <c r="A15" s="97"/>
      <c r="B15" s="98"/>
      <c r="C15" s="98"/>
      <c r="D15" s="99"/>
      <c r="E15" s="97"/>
      <c r="F15" s="100"/>
      <c r="G15" s="100"/>
      <c r="H15" s="102"/>
      <c r="I15" s="102"/>
      <c r="J15" s="102"/>
      <c r="K15" s="157"/>
      <c r="L15" s="97"/>
      <c r="M15" s="104"/>
      <c r="N15" s="104"/>
      <c r="O15" s="98"/>
      <c r="P15" s="105"/>
      <c r="Q15" s="106"/>
      <c r="R15" s="158"/>
      <c r="S15" s="108"/>
      <c r="T15" s="108"/>
      <c r="U15" s="94"/>
      <c r="V15" s="84"/>
      <c r="W15" s="85"/>
      <c r="X15" s="109"/>
      <c r="Y15" s="103"/>
      <c r="Z15" s="109"/>
      <c r="AA15" s="103"/>
      <c r="AB15" s="109"/>
      <c r="AC15" s="159"/>
      <c r="AD15" s="103"/>
    </row>
    <row r="16" spans="1:30" ht="24.95" customHeight="1" thickBot="1" x14ac:dyDescent="0.2">
      <c r="M16" s="46"/>
      <c r="N16" s="46"/>
      <c r="O16" s="46"/>
      <c r="P16" s="46"/>
      <c r="Q16" s="46"/>
      <c r="R16" s="111"/>
      <c r="S16" s="251" t="s">
        <v>40</v>
      </c>
      <c r="T16" s="210" t="str">
        <f>IF(SUBTOTAL(9,T5:T15)=0,"",SUBTOTAL(9,T5:T15))</f>
        <v/>
      </c>
      <c r="U16" s="211"/>
      <c r="V16" s="212"/>
      <c r="W16" s="213"/>
      <c r="X16" s="214">
        <f t="shared" ref="X16:AD16" si="13">IF(SUBTOTAL(9,X5:X15)=0,"",SUBTOTAL(9,X5:X15))</f>
        <v>9976</v>
      </c>
      <c r="Y16" s="215" t="str">
        <f t="shared" si="13"/>
        <v/>
      </c>
      <c r="Z16" s="214">
        <f t="shared" si="13"/>
        <v>279328</v>
      </c>
      <c r="AA16" s="215" t="str">
        <f t="shared" si="13"/>
        <v/>
      </c>
      <c r="AB16" s="116" t="str">
        <f t="shared" si="13"/>
        <v/>
      </c>
      <c r="AC16" s="118" t="str">
        <f t="shared" si="13"/>
        <v/>
      </c>
      <c r="AD16" s="119" t="str">
        <f t="shared" si="13"/>
        <v/>
      </c>
    </row>
    <row r="17" spans="19:20" ht="24.95" customHeight="1" thickBot="1" x14ac:dyDescent="0.2">
      <c r="S17" s="262" t="s">
        <v>3544</v>
      </c>
      <c r="T17" s="264"/>
    </row>
    <row r="18" spans="19:20" ht="24.95" customHeight="1" thickTop="1" thickBot="1" x14ac:dyDescent="0.2">
      <c r="S18" s="265" t="s">
        <v>3545</v>
      </c>
      <c r="T18" s="268" t="str">
        <f>IF(T16="","",T16+T17)</f>
        <v/>
      </c>
    </row>
    <row r="19" spans="19:20" ht="24.95" customHeight="1" thickTop="1" x14ac:dyDescent="0.15"/>
  </sheetData>
  <sheetProtection algorithmName="SHA-512" hashValue="QXB05uhvRcB6R4eKvefoP3erUFcxZoghFExVAh64h8ntdWWBE/dd5D2nNC1hoxazkTaot5CgLvHSv17D54d8vg==" saltValue="W9wm5G97ZRA0j9pWaQ/qfA==" spinCount="100000" sheet="1" objects="1" scenarios="1" autoFilter="0"/>
  <autoFilter ref="A4:AD14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3">
    <cfRule type="containsBlanks" dxfId="124" priority="6" stopIfTrue="1">
      <formula>LEN(TRIM(M5))=0</formula>
    </cfRule>
  </conditionalFormatting>
  <conditionalFormatting sqref="S5">
    <cfRule type="containsBlanks" dxfId="123" priority="3">
      <formula>LEN(TRIM(S5))=0</formula>
    </cfRule>
  </conditionalFormatting>
  <conditionalFormatting sqref="S16 S6:S13">
    <cfRule type="containsBlanks" dxfId="122" priority="2">
      <formula>LEN(TRIM(S6))=0</formula>
    </cfRule>
  </conditionalFormatting>
  <conditionalFormatting sqref="T17">
    <cfRule type="containsBlanks" dxfId="121" priority="1">
      <formula>LEN(TRIM(T17))=0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9374-3345-45C5-8143-74EF50B63062}">
  <sheetPr>
    <pageSetUpPr fitToPage="1"/>
  </sheetPr>
  <dimension ref="A1:AD184"/>
  <sheetViews>
    <sheetView showGridLines="0" zoomScale="85" zoomScaleNormal="85" zoomScaleSheetLayoutView="100" workbookViewId="0">
      <pane xSplit="11" ySplit="4" topLeftCell="N167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87</v>
      </c>
      <c r="D1" s="41" t="s">
        <v>1</v>
      </c>
      <c r="E1" s="42" t="s">
        <v>1771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1770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1685</v>
      </c>
      <c r="D6" s="135" t="s">
        <v>1958</v>
      </c>
      <c r="E6" s="133"/>
      <c r="F6" s="82" t="s">
        <v>36</v>
      </c>
      <c r="G6" s="82" t="s">
        <v>1773</v>
      </c>
      <c r="H6" s="84">
        <v>42</v>
      </c>
      <c r="I6" s="84">
        <v>8</v>
      </c>
      <c r="J6" s="84">
        <v>2</v>
      </c>
      <c r="K6" s="136">
        <f>+I6*J6</f>
        <v>16</v>
      </c>
      <c r="L6" s="133" t="s">
        <v>3512</v>
      </c>
      <c r="M6" s="162"/>
      <c r="N6" s="162"/>
      <c r="O6" s="163"/>
      <c r="P6" s="164"/>
      <c r="Q6" s="165"/>
      <c r="R6" s="137">
        <f>+I6</f>
        <v>8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13440</v>
      </c>
      <c r="Y6" s="85" t="str">
        <f>IFERROR(IF(Q6="","",ROUNDDOWN(Q6/1000*R6*U6*V6*W6,0)),"-")</f>
        <v/>
      </c>
      <c r="Z6" s="94">
        <f>IFERROR(IF(H6="","",ROUNDDOWN(X6*$V$2,0)),"-")</f>
        <v>376320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1685</v>
      </c>
      <c r="D7" s="135" t="s">
        <v>1958</v>
      </c>
      <c r="E7" s="133"/>
      <c r="F7" s="82" t="s">
        <v>24</v>
      </c>
      <c r="G7" s="82" t="s">
        <v>1774</v>
      </c>
      <c r="H7" s="84">
        <v>42</v>
      </c>
      <c r="I7" s="84">
        <v>2</v>
      </c>
      <c r="J7" s="84">
        <v>1</v>
      </c>
      <c r="K7" s="136">
        <f t="shared" ref="K7:K70" si="3">+I7*J7</f>
        <v>2</v>
      </c>
      <c r="L7" s="133" t="s">
        <v>3519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1680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47040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1686</v>
      </c>
      <c r="D8" s="135" t="s">
        <v>1958</v>
      </c>
      <c r="E8" s="133"/>
      <c r="F8" s="82" t="s">
        <v>36</v>
      </c>
      <c r="G8" s="82" t="s">
        <v>1773</v>
      </c>
      <c r="H8" s="84">
        <v>42</v>
      </c>
      <c r="I8" s="84">
        <v>8</v>
      </c>
      <c r="J8" s="84">
        <v>2</v>
      </c>
      <c r="K8" s="136">
        <f>+I8*J8</f>
        <v>16</v>
      </c>
      <c r="L8" s="133" t="s">
        <v>3512</v>
      </c>
      <c r="M8" s="162"/>
      <c r="N8" s="162"/>
      <c r="O8" s="163"/>
      <c r="P8" s="164"/>
      <c r="Q8" s="165"/>
      <c r="R8" s="137">
        <f t="shared" si="4"/>
        <v>8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13440</v>
      </c>
      <c r="Y8" s="85" t="str">
        <f t="shared" si="7"/>
        <v/>
      </c>
      <c r="Z8" s="94">
        <f t="shared" si="8"/>
        <v>376320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1686</v>
      </c>
      <c r="D9" s="135" t="s">
        <v>1958</v>
      </c>
      <c r="E9" s="133"/>
      <c r="F9" s="82" t="s">
        <v>24</v>
      </c>
      <c r="G9" s="82" t="s">
        <v>1774</v>
      </c>
      <c r="H9" s="84">
        <v>42</v>
      </c>
      <c r="I9" s="84">
        <v>2</v>
      </c>
      <c r="J9" s="84">
        <v>1</v>
      </c>
      <c r="K9" s="136">
        <f t="shared" si="3"/>
        <v>2</v>
      </c>
      <c r="L9" s="133" t="s">
        <v>3519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1680</v>
      </c>
      <c r="Y9" s="85" t="str">
        <f t="shared" si="7"/>
        <v/>
      </c>
      <c r="Z9" s="94">
        <f t="shared" si="8"/>
        <v>47040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1687</v>
      </c>
      <c r="D10" s="135" t="s">
        <v>1958</v>
      </c>
      <c r="E10" s="133"/>
      <c r="F10" s="82" t="s">
        <v>113</v>
      </c>
      <c r="G10" s="82" t="s">
        <v>1775</v>
      </c>
      <c r="H10" s="84">
        <v>22</v>
      </c>
      <c r="I10" s="84">
        <v>2</v>
      </c>
      <c r="J10" s="84">
        <v>1</v>
      </c>
      <c r="K10" s="136">
        <f t="shared" si="3"/>
        <v>2</v>
      </c>
      <c r="L10" s="133" t="s">
        <v>3512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880</v>
      </c>
      <c r="Y10" s="85" t="str">
        <f t="shared" si="7"/>
        <v/>
      </c>
      <c r="Z10" s="94">
        <f t="shared" si="8"/>
        <v>24640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1688</v>
      </c>
      <c r="D11" s="135" t="s">
        <v>1958</v>
      </c>
      <c r="E11" s="133"/>
      <c r="F11" s="82" t="s">
        <v>113</v>
      </c>
      <c r="G11" s="82" t="s">
        <v>1775</v>
      </c>
      <c r="H11" s="84">
        <v>22</v>
      </c>
      <c r="I11" s="84">
        <v>5</v>
      </c>
      <c r="J11" s="84">
        <v>1</v>
      </c>
      <c r="K11" s="136">
        <f t="shared" si="3"/>
        <v>5</v>
      </c>
      <c r="L11" s="133" t="s">
        <v>3512</v>
      </c>
      <c r="M11" s="162"/>
      <c r="N11" s="162"/>
      <c r="O11" s="163"/>
      <c r="P11" s="164"/>
      <c r="Q11" s="165"/>
      <c r="R11" s="137">
        <f t="shared" si="4"/>
        <v>5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2200</v>
      </c>
      <c r="Y11" s="85" t="str">
        <f t="shared" si="7"/>
        <v/>
      </c>
      <c r="Z11" s="94">
        <f t="shared" si="8"/>
        <v>61600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1689</v>
      </c>
      <c r="D12" s="135" t="s">
        <v>1958</v>
      </c>
      <c r="E12" s="133"/>
      <c r="F12" s="82" t="s">
        <v>179</v>
      </c>
      <c r="G12" s="82" t="s">
        <v>75</v>
      </c>
      <c r="H12" s="179">
        <v>60</v>
      </c>
      <c r="I12" s="84">
        <v>4</v>
      </c>
      <c r="J12" s="84">
        <v>1</v>
      </c>
      <c r="K12" s="136">
        <f t="shared" si="3"/>
        <v>4</v>
      </c>
      <c r="L12" s="133" t="s">
        <v>3512</v>
      </c>
      <c r="M12" s="162"/>
      <c r="N12" s="162"/>
      <c r="O12" s="163"/>
      <c r="P12" s="164"/>
      <c r="Q12" s="165"/>
      <c r="R12" s="137">
        <f t="shared" si="4"/>
        <v>4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4800</v>
      </c>
      <c r="Y12" s="85" t="str">
        <f t="shared" si="7"/>
        <v/>
      </c>
      <c r="Z12" s="94">
        <f t="shared" si="8"/>
        <v>134400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1690</v>
      </c>
      <c r="D13" s="135" t="s">
        <v>1958</v>
      </c>
      <c r="E13" s="133"/>
      <c r="F13" s="82" t="s">
        <v>24</v>
      </c>
      <c r="G13" s="82" t="s">
        <v>49</v>
      </c>
      <c r="H13" s="84">
        <v>42</v>
      </c>
      <c r="I13" s="84">
        <v>3</v>
      </c>
      <c r="J13" s="84">
        <v>1</v>
      </c>
      <c r="K13" s="136">
        <f t="shared" si="3"/>
        <v>3</v>
      </c>
      <c r="L13" s="133" t="s">
        <v>3512</v>
      </c>
      <c r="M13" s="162"/>
      <c r="N13" s="162"/>
      <c r="O13" s="163"/>
      <c r="P13" s="164"/>
      <c r="Q13" s="165"/>
      <c r="R13" s="137">
        <f t="shared" si="4"/>
        <v>3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2520</v>
      </c>
      <c r="Y13" s="85" t="str">
        <f t="shared" si="7"/>
        <v/>
      </c>
      <c r="Z13" s="94">
        <f t="shared" si="8"/>
        <v>70560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1691</v>
      </c>
      <c r="D14" s="135" t="s">
        <v>1958</v>
      </c>
      <c r="E14" s="133"/>
      <c r="F14" s="82" t="s">
        <v>24</v>
      </c>
      <c r="G14" s="82" t="s">
        <v>49</v>
      </c>
      <c r="H14" s="84">
        <v>42</v>
      </c>
      <c r="I14" s="84">
        <v>2</v>
      </c>
      <c r="J14" s="84">
        <v>1</v>
      </c>
      <c r="K14" s="136">
        <f t="shared" si="3"/>
        <v>2</v>
      </c>
      <c r="L14" s="133" t="s">
        <v>3512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1680</v>
      </c>
      <c r="Y14" s="85" t="str">
        <f t="shared" si="7"/>
        <v/>
      </c>
      <c r="Z14" s="94">
        <f t="shared" si="8"/>
        <v>47040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1692</v>
      </c>
      <c r="D15" s="135" t="s">
        <v>1958</v>
      </c>
      <c r="E15" s="133"/>
      <c r="F15" s="82" t="s">
        <v>24</v>
      </c>
      <c r="G15" s="82" t="s">
        <v>1774</v>
      </c>
      <c r="H15" s="84">
        <v>42</v>
      </c>
      <c r="I15" s="84">
        <v>1</v>
      </c>
      <c r="J15" s="84">
        <v>1</v>
      </c>
      <c r="K15" s="136">
        <f t="shared" si="3"/>
        <v>1</v>
      </c>
      <c r="L15" s="133" t="s">
        <v>3519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840</v>
      </c>
      <c r="Y15" s="85" t="str">
        <f t="shared" si="7"/>
        <v/>
      </c>
      <c r="Z15" s="94">
        <f t="shared" si="8"/>
        <v>23520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1692</v>
      </c>
      <c r="D16" s="135" t="s">
        <v>1958</v>
      </c>
      <c r="E16" s="133"/>
      <c r="F16" s="82" t="s">
        <v>36</v>
      </c>
      <c r="G16" s="82" t="s">
        <v>1773</v>
      </c>
      <c r="H16" s="84">
        <v>42</v>
      </c>
      <c r="I16" s="84">
        <v>8</v>
      </c>
      <c r="J16" s="84">
        <v>2</v>
      </c>
      <c r="K16" s="136">
        <f t="shared" si="3"/>
        <v>16</v>
      </c>
      <c r="L16" s="133" t="s">
        <v>3512</v>
      </c>
      <c r="M16" s="162"/>
      <c r="N16" s="162"/>
      <c r="O16" s="163"/>
      <c r="P16" s="164"/>
      <c r="Q16" s="165"/>
      <c r="R16" s="137">
        <f t="shared" si="4"/>
        <v>8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13440</v>
      </c>
      <c r="Y16" s="85" t="str">
        <f t="shared" si="7"/>
        <v/>
      </c>
      <c r="Z16" s="94">
        <f t="shared" si="8"/>
        <v>376320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1693</v>
      </c>
      <c r="D17" s="135" t="s">
        <v>1958</v>
      </c>
      <c r="E17" s="133"/>
      <c r="F17" s="82" t="s">
        <v>24</v>
      </c>
      <c r="G17" s="82" t="s">
        <v>1774</v>
      </c>
      <c r="H17" s="84">
        <v>42</v>
      </c>
      <c r="I17" s="84">
        <v>1</v>
      </c>
      <c r="J17" s="84">
        <v>1</v>
      </c>
      <c r="K17" s="136">
        <f t="shared" si="3"/>
        <v>1</v>
      </c>
      <c r="L17" s="133" t="s">
        <v>3519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840</v>
      </c>
      <c r="Y17" s="85" t="str">
        <f t="shared" si="7"/>
        <v/>
      </c>
      <c r="Z17" s="94">
        <f t="shared" si="8"/>
        <v>23520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1693</v>
      </c>
      <c r="D18" s="135" t="s">
        <v>1958</v>
      </c>
      <c r="E18" s="133"/>
      <c r="F18" s="82" t="s">
        <v>36</v>
      </c>
      <c r="G18" s="82" t="s">
        <v>1773</v>
      </c>
      <c r="H18" s="84">
        <v>42</v>
      </c>
      <c r="I18" s="84">
        <v>8</v>
      </c>
      <c r="J18" s="84">
        <v>2</v>
      </c>
      <c r="K18" s="136">
        <f t="shared" si="3"/>
        <v>16</v>
      </c>
      <c r="L18" s="133" t="s">
        <v>3512</v>
      </c>
      <c r="M18" s="162"/>
      <c r="N18" s="162"/>
      <c r="O18" s="163"/>
      <c r="P18" s="164"/>
      <c r="Q18" s="165"/>
      <c r="R18" s="137">
        <f t="shared" si="4"/>
        <v>8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13440</v>
      </c>
      <c r="Y18" s="85" t="str">
        <f t="shared" si="7"/>
        <v/>
      </c>
      <c r="Z18" s="94">
        <f t="shared" si="8"/>
        <v>376320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1694</v>
      </c>
      <c r="D19" s="135" t="s">
        <v>1958</v>
      </c>
      <c r="E19" s="133"/>
      <c r="F19" s="82" t="s">
        <v>24</v>
      </c>
      <c r="G19" s="82" t="s">
        <v>1774</v>
      </c>
      <c r="H19" s="84">
        <v>42</v>
      </c>
      <c r="I19" s="84">
        <v>1</v>
      </c>
      <c r="J19" s="84">
        <v>1</v>
      </c>
      <c r="K19" s="136">
        <f t="shared" si="3"/>
        <v>1</v>
      </c>
      <c r="L19" s="133" t="s">
        <v>3519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840</v>
      </c>
      <c r="Y19" s="85" t="str">
        <f t="shared" si="7"/>
        <v/>
      </c>
      <c r="Z19" s="94">
        <f t="shared" si="8"/>
        <v>23520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1694</v>
      </c>
      <c r="D20" s="135" t="s">
        <v>1958</v>
      </c>
      <c r="E20" s="133"/>
      <c r="F20" s="82" t="s">
        <v>36</v>
      </c>
      <c r="G20" s="82" t="s">
        <v>1773</v>
      </c>
      <c r="H20" s="84">
        <v>42</v>
      </c>
      <c r="I20" s="84">
        <v>8</v>
      </c>
      <c r="J20" s="84">
        <v>2</v>
      </c>
      <c r="K20" s="136">
        <f t="shared" si="3"/>
        <v>16</v>
      </c>
      <c r="L20" s="133" t="s">
        <v>3512</v>
      </c>
      <c r="M20" s="162"/>
      <c r="N20" s="162"/>
      <c r="O20" s="163"/>
      <c r="P20" s="164"/>
      <c r="Q20" s="165"/>
      <c r="R20" s="137">
        <f t="shared" si="4"/>
        <v>8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13440</v>
      </c>
      <c r="Y20" s="85" t="str">
        <f t="shared" si="7"/>
        <v/>
      </c>
      <c r="Z20" s="94">
        <f t="shared" si="8"/>
        <v>376320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1690</v>
      </c>
      <c r="D21" s="135" t="s">
        <v>1958</v>
      </c>
      <c r="E21" s="133"/>
      <c r="F21" s="82" t="s">
        <v>24</v>
      </c>
      <c r="G21" s="82" t="s">
        <v>49</v>
      </c>
      <c r="H21" s="84">
        <v>42</v>
      </c>
      <c r="I21" s="84">
        <v>2</v>
      </c>
      <c r="J21" s="84">
        <v>1</v>
      </c>
      <c r="K21" s="136">
        <f t="shared" si="3"/>
        <v>2</v>
      </c>
      <c r="L21" s="133" t="s">
        <v>3512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1680</v>
      </c>
      <c r="Y21" s="85" t="str">
        <f t="shared" si="7"/>
        <v/>
      </c>
      <c r="Z21" s="94">
        <f t="shared" si="8"/>
        <v>47040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1695</v>
      </c>
      <c r="D22" s="135" t="s">
        <v>1958</v>
      </c>
      <c r="E22" s="133"/>
      <c r="F22" s="82" t="s">
        <v>179</v>
      </c>
      <c r="G22" s="82" t="s">
        <v>1776</v>
      </c>
      <c r="H22" s="84">
        <v>60</v>
      </c>
      <c r="I22" s="84">
        <v>4</v>
      </c>
      <c r="J22" s="84">
        <v>1</v>
      </c>
      <c r="K22" s="136">
        <f t="shared" si="3"/>
        <v>4</v>
      </c>
      <c r="L22" s="133" t="s">
        <v>3512</v>
      </c>
      <c r="M22" s="162"/>
      <c r="N22" s="162"/>
      <c r="O22" s="163"/>
      <c r="P22" s="164"/>
      <c r="Q22" s="165"/>
      <c r="R22" s="137">
        <f t="shared" si="4"/>
        <v>4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4800</v>
      </c>
      <c r="Y22" s="85" t="str">
        <f t="shared" si="7"/>
        <v/>
      </c>
      <c r="Z22" s="94">
        <f t="shared" si="8"/>
        <v>134400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1696</v>
      </c>
      <c r="D23" s="135" t="s">
        <v>1958</v>
      </c>
      <c r="E23" s="133"/>
      <c r="F23" s="82" t="s">
        <v>36</v>
      </c>
      <c r="G23" s="82" t="s">
        <v>37</v>
      </c>
      <c r="H23" s="84">
        <v>42</v>
      </c>
      <c r="I23" s="84">
        <v>24</v>
      </c>
      <c r="J23" s="84">
        <v>2</v>
      </c>
      <c r="K23" s="136">
        <f t="shared" si="3"/>
        <v>48</v>
      </c>
      <c r="L23" s="133" t="s">
        <v>3512</v>
      </c>
      <c r="M23" s="162"/>
      <c r="N23" s="162"/>
      <c r="O23" s="163"/>
      <c r="P23" s="164"/>
      <c r="Q23" s="165"/>
      <c r="R23" s="137">
        <f t="shared" si="4"/>
        <v>24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40320</v>
      </c>
      <c r="Y23" s="85" t="str">
        <f t="shared" si="7"/>
        <v/>
      </c>
      <c r="Z23" s="94">
        <f t="shared" si="8"/>
        <v>1128960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1696</v>
      </c>
      <c r="D24" s="135" t="s">
        <v>1958</v>
      </c>
      <c r="E24" s="133"/>
      <c r="F24" s="82" t="s">
        <v>179</v>
      </c>
      <c r="G24" s="82" t="s">
        <v>1777</v>
      </c>
      <c r="H24" s="84">
        <v>60</v>
      </c>
      <c r="I24" s="84">
        <v>2</v>
      </c>
      <c r="J24" s="84">
        <v>1</v>
      </c>
      <c r="K24" s="136">
        <f t="shared" si="3"/>
        <v>2</v>
      </c>
      <c r="L24" s="133" t="s">
        <v>3512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2400</v>
      </c>
      <c r="Y24" s="85" t="str">
        <f t="shared" si="7"/>
        <v/>
      </c>
      <c r="Z24" s="94">
        <f t="shared" si="8"/>
        <v>67200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1697</v>
      </c>
      <c r="D25" s="135" t="s">
        <v>1958</v>
      </c>
      <c r="E25" s="133"/>
      <c r="F25" s="82" t="s">
        <v>24</v>
      </c>
      <c r="G25" s="82" t="s">
        <v>49</v>
      </c>
      <c r="H25" s="84">
        <v>42</v>
      </c>
      <c r="I25" s="84">
        <v>1</v>
      </c>
      <c r="J25" s="84">
        <v>1</v>
      </c>
      <c r="K25" s="136">
        <f t="shared" si="3"/>
        <v>1</v>
      </c>
      <c r="L25" s="133" t="s">
        <v>3512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840</v>
      </c>
      <c r="Y25" s="85" t="str">
        <f t="shared" si="7"/>
        <v/>
      </c>
      <c r="Z25" s="94">
        <f t="shared" si="8"/>
        <v>23520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1698</v>
      </c>
      <c r="D26" s="135" t="s">
        <v>1958</v>
      </c>
      <c r="E26" s="133"/>
      <c r="F26" s="82" t="s">
        <v>24</v>
      </c>
      <c r="G26" s="82" t="s">
        <v>49</v>
      </c>
      <c r="H26" s="84">
        <v>42</v>
      </c>
      <c r="I26" s="84">
        <v>1</v>
      </c>
      <c r="J26" s="84">
        <v>1</v>
      </c>
      <c r="K26" s="136">
        <f t="shared" si="3"/>
        <v>1</v>
      </c>
      <c r="L26" s="133" t="s">
        <v>3512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2</v>
      </c>
      <c r="V26" s="84">
        <v>200</v>
      </c>
      <c r="W26" s="85">
        <v>10</v>
      </c>
      <c r="X26" s="94">
        <f t="shared" si="6"/>
        <v>168</v>
      </c>
      <c r="Y26" s="85" t="str">
        <f t="shared" si="7"/>
        <v/>
      </c>
      <c r="Z26" s="94">
        <f t="shared" si="8"/>
        <v>4704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1698</v>
      </c>
      <c r="D27" s="135" t="s">
        <v>1958</v>
      </c>
      <c r="E27" s="133"/>
      <c r="F27" s="82" t="s">
        <v>113</v>
      </c>
      <c r="G27" s="82" t="s">
        <v>1775</v>
      </c>
      <c r="H27" s="84">
        <v>22</v>
      </c>
      <c r="I27" s="84">
        <v>1</v>
      </c>
      <c r="J27" s="84">
        <v>1</v>
      </c>
      <c r="K27" s="136">
        <f t="shared" si="3"/>
        <v>1</v>
      </c>
      <c r="L27" s="133" t="s">
        <v>3512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</v>
      </c>
      <c r="V27" s="84">
        <v>200</v>
      </c>
      <c r="W27" s="85">
        <v>10</v>
      </c>
      <c r="X27" s="94">
        <f t="shared" si="6"/>
        <v>88</v>
      </c>
      <c r="Y27" s="85" t="str">
        <f t="shared" si="7"/>
        <v/>
      </c>
      <c r="Z27" s="94">
        <f t="shared" si="8"/>
        <v>2464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1699</v>
      </c>
      <c r="D28" s="135" t="s">
        <v>1958</v>
      </c>
      <c r="E28" s="133"/>
      <c r="F28" s="82" t="s">
        <v>24</v>
      </c>
      <c r="G28" s="82" t="s">
        <v>49</v>
      </c>
      <c r="H28" s="84">
        <v>42</v>
      </c>
      <c r="I28" s="84">
        <v>1</v>
      </c>
      <c r="J28" s="84">
        <v>1</v>
      </c>
      <c r="K28" s="136">
        <f t="shared" si="3"/>
        <v>1</v>
      </c>
      <c r="L28" s="133" t="s">
        <v>3512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</v>
      </c>
      <c r="V28" s="84">
        <v>200</v>
      </c>
      <c r="W28" s="85">
        <v>10</v>
      </c>
      <c r="X28" s="94">
        <f t="shared" si="6"/>
        <v>168</v>
      </c>
      <c r="Y28" s="85" t="str">
        <f t="shared" si="7"/>
        <v/>
      </c>
      <c r="Z28" s="94">
        <f t="shared" si="8"/>
        <v>4704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1700</v>
      </c>
      <c r="D29" s="135" t="s">
        <v>1958</v>
      </c>
      <c r="E29" s="133"/>
      <c r="F29" s="82" t="s">
        <v>113</v>
      </c>
      <c r="G29" s="82" t="s">
        <v>1775</v>
      </c>
      <c r="H29" s="84">
        <v>22</v>
      </c>
      <c r="I29" s="84">
        <v>1</v>
      </c>
      <c r="J29" s="84">
        <v>1</v>
      </c>
      <c r="K29" s="136">
        <f t="shared" si="3"/>
        <v>1</v>
      </c>
      <c r="L29" s="133" t="s">
        <v>3512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200</v>
      </c>
      <c r="W29" s="85">
        <v>10</v>
      </c>
      <c r="X29" s="94">
        <f t="shared" si="6"/>
        <v>88</v>
      </c>
      <c r="Y29" s="85" t="str">
        <f t="shared" si="7"/>
        <v/>
      </c>
      <c r="Z29" s="94">
        <f t="shared" si="8"/>
        <v>2464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2</v>
      </c>
      <c r="C30" s="134" t="s">
        <v>1719</v>
      </c>
      <c r="D30" s="135" t="s">
        <v>1958</v>
      </c>
      <c r="E30" s="133"/>
      <c r="F30" s="82" t="s">
        <v>36</v>
      </c>
      <c r="G30" s="82" t="s">
        <v>1778</v>
      </c>
      <c r="H30" s="84">
        <v>42</v>
      </c>
      <c r="I30" s="84">
        <v>24</v>
      </c>
      <c r="J30" s="84">
        <v>2</v>
      </c>
      <c r="K30" s="136">
        <f t="shared" si="3"/>
        <v>48</v>
      </c>
      <c r="L30" s="133" t="s">
        <v>3512</v>
      </c>
      <c r="M30" s="162"/>
      <c r="N30" s="162"/>
      <c r="O30" s="163"/>
      <c r="P30" s="164"/>
      <c r="Q30" s="165"/>
      <c r="R30" s="137">
        <f t="shared" si="4"/>
        <v>24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40320</v>
      </c>
      <c r="Y30" s="85" t="str">
        <f t="shared" si="7"/>
        <v/>
      </c>
      <c r="Z30" s="94">
        <f t="shared" si="8"/>
        <v>1128960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2</v>
      </c>
      <c r="C31" s="134" t="s">
        <v>1688</v>
      </c>
      <c r="D31" s="135" t="s">
        <v>1958</v>
      </c>
      <c r="E31" s="133"/>
      <c r="F31" s="82" t="s">
        <v>113</v>
      </c>
      <c r="G31" s="82" t="s">
        <v>1775</v>
      </c>
      <c r="H31" s="84">
        <v>22</v>
      </c>
      <c r="I31" s="84">
        <v>6</v>
      </c>
      <c r="J31" s="84">
        <v>1</v>
      </c>
      <c r="K31" s="136">
        <f t="shared" si="3"/>
        <v>6</v>
      </c>
      <c r="L31" s="133" t="s">
        <v>3512</v>
      </c>
      <c r="M31" s="162"/>
      <c r="N31" s="162"/>
      <c r="O31" s="163"/>
      <c r="P31" s="164"/>
      <c r="Q31" s="165"/>
      <c r="R31" s="137">
        <f t="shared" si="4"/>
        <v>6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2640</v>
      </c>
      <c r="Y31" s="85" t="str">
        <f t="shared" si="7"/>
        <v/>
      </c>
      <c r="Z31" s="94">
        <f t="shared" si="8"/>
        <v>73920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2</v>
      </c>
      <c r="C32" s="134" t="s">
        <v>1720</v>
      </c>
      <c r="D32" s="135" t="s">
        <v>1958</v>
      </c>
      <c r="E32" s="133"/>
      <c r="F32" s="82" t="s">
        <v>24</v>
      </c>
      <c r="G32" s="82" t="s">
        <v>1774</v>
      </c>
      <c r="H32" s="84">
        <v>42</v>
      </c>
      <c r="I32" s="84">
        <v>1</v>
      </c>
      <c r="J32" s="84">
        <v>1</v>
      </c>
      <c r="K32" s="136">
        <f t="shared" si="3"/>
        <v>1</v>
      </c>
      <c r="L32" s="133" t="s">
        <v>3519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840</v>
      </c>
      <c r="Y32" s="85" t="str">
        <f t="shared" si="7"/>
        <v/>
      </c>
      <c r="Z32" s="94">
        <f t="shared" si="8"/>
        <v>23520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2</v>
      </c>
      <c r="C33" s="134" t="s">
        <v>1720</v>
      </c>
      <c r="D33" s="135" t="s">
        <v>1958</v>
      </c>
      <c r="E33" s="133"/>
      <c r="F33" s="82" t="s">
        <v>36</v>
      </c>
      <c r="G33" s="82" t="s">
        <v>1773</v>
      </c>
      <c r="H33" s="84">
        <v>42</v>
      </c>
      <c r="I33" s="84">
        <v>8</v>
      </c>
      <c r="J33" s="84">
        <v>2</v>
      </c>
      <c r="K33" s="136">
        <f t="shared" si="3"/>
        <v>16</v>
      </c>
      <c r="L33" s="133" t="s">
        <v>3512</v>
      </c>
      <c r="M33" s="162"/>
      <c r="N33" s="162"/>
      <c r="O33" s="163"/>
      <c r="P33" s="164"/>
      <c r="Q33" s="165"/>
      <c r="R33" s="137">
        <f t="shared" si="4"/>
        <v>8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13440</v>
      </c>
      <c r="Y33" s="85" t="str">
        <f t="shared" si="7"/>
        <v/>
      </c>
      <c r="Z33" s="94">
        <f t="shared" si="8"/>
        <v>376320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2</v>
      </c>
      <c r="C34" s="134" t="s">
        <v>1721</v>
      </c>
      <c r="D34" s="135" t="s">
        <v>1958</v>
      </c>
      <c r="E34" s="133"/>
      <c r="F34" s="82" t="s">
        <v>24</v>
      </c>
      <c r="G34" s="82" t="s">
        <v>1774</v>
      </c>
      <c r="H34" s="84">
        <v>42</v>
      </c>
      <c r="I34" s="84">
        <v>1</v>
      </c>
      <c r="J34" s="84">
        <v>1</v>
      </c>
      <c r="K34" s="136">
        <f t="shared" si="3"/>
        <v>1</v>
      </c>
      <c r="L34" s="133" t="s">
        <v>3519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840</v>
      </c>
      <c r="Y34" s="85" t="str">
        <f t="shared" si="7"/>
        <v/>
      </c>
      <c r="Z34" s="94">
        <f t="shared" si="8"/>
        <v>23520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2</v>
      </c>
      <c r="C35" s="134" t="s">
        <v>1721</v>
      </c>
      <c r="D35" s="135" t="s">
        <v>1958</v>
      </c>
      <c r="E35" s="133"/>
      <c r="F35" s="82" t="s">
        <v>36</v>
      </c>
      <c r="G35" s="82" t="s">
        <v>1773</v>
      </c>
      <c r="H35" s="84">
        <v>42</v>
      </c>
      <c r="I35" s="84">
        <v>8</v>
      </c>
      <c r="J35" s="84">
        <v>2</v>
      </c>
      <c r="K35" s="136">
        <f t="shared" si="3"/>
        <v>16</v>
      </c>
      <c r="L35" s="133" t="s">
        <v>3512</v>
      </c>
      <c r="M35" s="162"/>
      <c r="N35" s="162"/>
      <c r="O35" s="163"/>
      <c r="P35" s="164"/>
      <c r="Q35" s="165"/>
      <c r="R35" s="137">
        <f t="shared" si="4"/>
        <v>8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13440</v>
      </c>
      <c r="Y35" s="85" t="str">
        <f t="shared" si="7"/>
        <v/>
      </c>
      <c r="Z35" s="94">
        <f t="shared" si="8"/>
        <v>376320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2</v>
      </c>
      <c r="C36" s="134" t="s">
        <v>1722</v>
      </c>
      <c r="D36" s="135" t="s">
        <v>1958</v>
      </c>
      <c r="E36" s="133"/>
      <c r="F36" s="82" t="s">
        <v>24</v>
      </c>
      <c r="G36" s="82" t="s">
        <v>1774</v>
      </c>
      <c r="H36" s="84">
        <v>42</v>
      </c>
      <c r="I36" s="84">
        <v>1</v>
      </c>
      <c r="J36" s="84">
        <v>1</v>
      </c>
      <c r="K36" s="136">
        <f t="shared" si="3"/>
        <v>1</v>
      </c>
      <c r="L36" s="133" t="s">
        <v>3519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840</v>
      </c>
      <c r="Y36" s="85" t="str">
        <f t="shared" si="7"/>
        <v/>
      </c>
      <c r="Z36" s="94">
        <f t="shared" si="8"/>
        <v>23520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2</v>
      </c>
      <c r="C37" s="134" t="s">
        <v>1722</v>
      </c>
      <c r="D37" s="135" t="s">
        <v>1958</v>
      </c>
      <c r="E37" s="133"/>
      <c r="F37" s="82" t="s">
        <v>36</v>
      </c>
      <c r="G37" s="82" t="s">
        <v>1773</v>
      </c>
      <c r="H37" s="84">
        <v>42</v>
      </c>
      <c r="I37" s="84">
        <v>8</v>
      </c>
      <c r="J37" s="84">
        <v>2</v>
      </c>
      <c r="K37" s="136">
        <f t="shared" si="3"/>
        <v>16</v>
      </c>
      <c r="L37" s="133" t="s">
        <v>3512</v>
      </c>
      <c r="M37" s="162"/>
      <c r="N37" s="162"/>
      <c r="O37" s="163"/>
      <c r="P37" s="164"/>
      <c r="Q37" s="165"/>
      <c r="R37" s="137">
        <f t="shared" si="4"/>
        <v>8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13440</v>
      </c>
      <c r="Y37" s="85" t="str">
        <f t="shared" si="7"/>
        <v/>
      </c>
      <c r="Z37" s="94">
        <f t="shared" si="8"/>
        <v>376320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2</v>
      </c>
      <c r="C38" s="134" t="s">
        <v>1723</v>
      </c>
      <c r="D38" s="135" t="s">
        <v>1958</v>
      </c>
      <c r="E38" s="133"/>
      <c r="F38" s="82" t="s">
        <v>24</v>
      </c>
      <c r="G38" s="82" t="s">
        <v>1774</v>
      </c>
      <c r="H38" s="84">
        <v>42</v>
      </c>
      <c r="I38" s="84">
        <v>1</v>
      </c>
      <c r="J38" s="84">
        <v>1</v>
      </c>
      <c r="K38" s="136">
        <f t="shared" si="3"/>
        <v>1</v>
      </c>
      <c r="L38" s="133" t="s">
        <v>3519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840</v>
      </c>
      <c r="Y38" s="85" t="str">
        <f t="shared" si="7"/>
        <v/>
      </c>
      <c r="Z38" s="94">
        <f t="shared" si="8"/>
        <v>23520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2</v>
      </c>
      <c r="C39" s="134" t="s">
        <v>1723</v>
      </c>
      <c r="D39" s="135" t="s">
        <v>1958</v>
      </c>
      <c r="E39" s="133"/>
      <c r="F39" s="82" t="s">
        <v>36</v>
      </c>
      <c r="G39" s="82" t="s">
        <v>1773</v>
      </c>
      <c r="H39" s="84">
        <v>42</v>
      </c>
      <c r="I39" s="84">
        <v>8</v>
      </c>
      <c r="J39" s="84">
        <v>2</v>
      </c>
      <c r="K39" s="136">
        <f t="shared" si="3"/>
        <v>16</v>
      </c>
      <c r="L39" s="133" t="s">
        <v>3512</v>
      </c>
      <c r="M39" s="162"/>
      <c r="N39" s="162"/>
      <c r="O39" s="163"/>
      <c r="P39" s="164"/>
      <c r="Q39" s="165"/>
      <c r="R39" s="137">
        <f t="shared" si="4"/>
        <v>8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13440</v>
      </c>
      <c r="Y39" s="85" t="str">
        <f t="shared" si="7"/>
        <v/>
      </c>
      <c r="Z39" s="94">
        <f t="shared" si="8"/>
        <v>376320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1724</v>
      </c>
      <c r="D40" s="135" t="s">
        <v>1958</v>
      </c>
      <c r="E40" s="133"/>
      <c r="F40" s="82" t="s">
        <v>24</v>
      </c>
      <c r="G40" s="82" t="s">
        <v>1774</v>
      </c>
      <c r="H40" s="84">
        <v>42</v>
      </c>
      <c r="I40" s="84">
        <v>1</v>
      </c>
      <c r="J40" s="84">
        <v>1</v>
      </c>
      <c r="K40" s="136">
        <f t="shared" si="3"/>
        <v>1</v>
      </c>
      <c r="L40" s="133" t="s">
        <v>3519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840</v>
      </c>
      <c r="Y40" s="85" t="str">
        <f t="shared" si="7"/>
        <v/>
      </c>
      <c r="Z40" s="94">
        <f t="shared" si="8"/>
        <v>23520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1724</v>
      </c>
      <c r="D41" s="135" t="s">
        <v>1958</v>
      </c>
      <c r="E41" s="133"/>
      <c r="F41" s="82" t="s">
        <v>36</v>
      </c>
      <c r="G41" s="82" t="s">
        <v>1773</v>
      </c>
      <c r="H41" s="84">
        <v>42</v>
      </c>
      <c r="I41" s="84">
        <v>8</v>
      </c>
      <c r="J41" s="84">
        <v>2</v>
      </c>
      <c r="K41" s="136">
        <f t="shared" si="3"/>
        <v>16</v>
      </c>
      <c r="L41" s="133" t="s">
        <v>3512</v>
      </c>
      <c r="M41" s="162"/>
      <c r="N41" s="162"/>
      <c r="O41" s="163"/>
      <c r="P41" s="164"/>
      <c r="Q41" s="165"/>
      <c r="R41" s="137">
        <f t="shared" si="4"/>
        <v>8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13440</v>
      </c>
      <c r="Y41" s="85" t="str">
        <f t="shared" si="7"/>
        <v/>
      </c>
      <c r="Z41" s="94">
        <f t="shared" si="8"/>
        <v>376320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1725</v>
      </c>
      <c r="D42" s="135" t="s">
        <v>1958</v>
      </c>
      <c r="E42" s="133"/>
      <c r="F42" s="82" t="s">
        <v>24</v>
      </c>
      <c r="G42" s="82" t="s">
        <v>49</v>
      </c>
      <c r="H42" s="84">
        <v>42</v>
      </c>
      <c r="I42" s="84">
        <v>1</v>
      </c>
      <c r="J42" s="84">
        <v>1</v>
      </c>
      <c r="K42" s="136">
        <f t="shared" si="3"/>
        <v>1</v>
      </c>
      <c r="L42" s="133" t="s">
        <v>3512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840</v>
      </c>
      <c r="Y42" s="85" t="str">
        <f t="shared" si="7"/>
        <v/>
      </c>
      <c r="Z42" s="94">
        <f t="shared" si="8"/>
        <v>23520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1726</v>
      </c>
      <c r="D43" s="135" t="s">
        <v>1958</v>
      </c>
      <c r="E43" s="133"/>
      <c r="F43" s="82" t="s">
        <v>24</v>
      </c>
      <c r="G43" s="82" t="s">
        <v>1774</v>
      </c>
      <c r="H43" s="84">
        <v>42</v>
      </c>
      <c r="I43" s="84">
        <v>1</v>
      </c>
      <c r="J43" s="84">
        <v>1</v>
      </c>
      <c r="K43" s="136">
        <f t="shared" si="3"/>
        <v>1</v>
      </c>
      <c r="L43" s="133" t="s">
        <v>3513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840</v>
      </c>
      <c r="Y43" s="85" t="str">
        <f t="shared" si="7"/>
        <v/>
      </c>
      <c r="Z43" s="94">
        <f t="shared" si="8"/>
        <v>23520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1726</v>
      </c>
      <c r="D44" s="135" t="s">
        <v>1958</v>
      </c>
      <c r="E44" s="133"/>
      <c r="F44" s="82" t="s">
        <v>36</v>
      </c>
      <c r="G44" s="82" t="s">
        <v>1773</v>
      </c>
      <c r="H44" s="84">
        <v>42</v>
      </c>
      <c r="I44" s="84">
        <v>18</v>
      </c>
      <c r="J44" s="84">
        <v>2</v>
      </c>
      <c r="K44" s="136">
        <f t="shared" si="3"/>
        <v>36</v>
      </c>
      <c r="L44" s="133" t="s">
        <v>3512</v>
      </c>
      <c r="M44" s="162"/>
      <c r="N44" s="162"/>
      <c r="O44" s="163"/>
      <c r="P44" s="164"/>
      <c r="Q44" s="165"/>
      <c r="R44" s="137">
        <f t="shared" si="4"/>
        <v>18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30240</v>
      </c>
      <c r="Y44" s="85" t="str">
        <f t="shared" si="7"/>
        <v/>
      </c>
      <c r="Z44" s="94">
        <f t="shared" si="8"/>
        <v>846720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1697</v>
      </c>
      <c r="D45" s="135" t="s">
        <v>1958</v>
      </c>
      <c r="E45" s="133"/>
      <c r="F45" s="82" t="s">
        <v>24</v>
      </c>
      <c r="G45" s="82" t="s">
        <v>49</v>
      </c>
      <c r="H45" s="84">
        <v>42</v>
      </c>
      <c r="I45" s="84">
        <v>1</v>
      </c>
      <c r="J45" s="84">
        <v>1</v>
      </c>
      <c r="K45" s="136">
        <f t="shared" si="3"/>
        <v>1</v>
      </c>
      <c r="L45" s="133" t="s">
        <v>3512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840</v>
      </c>
      <c r="Y45" s="85" t="str">
        <f t="shared" si="7"/>
        <v/>
      </c>
      <c r="Z45" s="94">
        <f t="shared" si="8"/>
        <v>23520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1698</v>
      </c>
      <c r="D46" s="135" t="s">
        <v>1958</v>
      </c>
      <c r="E46" s="133"/>
      <c r="F46" s="82" t="s">
        <v>24</v>
      </c>
      <c r="G46" s="82" t="s">
        <v>49</v>
      </c>
      <c r="H46" s="84">
        <v>42</v>
      </c>
      <c r="I46" s="84">
        <v>1</v>
      </c>
      <c r="J46" s="84">
        <v>1</v>
      </c>
      <c r="K46" s="136">
        <f t="shared" si="3"/>
        <v>1</v>
      </c>
      <c r="L46" s="133" t="s">
        <v>3512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2</v>
      </c>
      <c r="V46" s="84">
        <v>200</v>
      </c>
      <c r="W46" s="85">
        <v>10</v>
      </c>
      <c r="X46" s="94">
        <f t="shared" si="6"/>
        <v>168</v>
      </c>
      <c r="Y46" s="85" t="str">
        <f t="shared" si="7"/>
        <v/>
      </c>
      <c r="Z46" s="94">
        <f t="shared" si="8"/>
        <v>4704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1699</v>
      </c>
      <c r="D47" s="135" t="s">
        <v>1958</v>
      </c>
      <c r="E47" s="133"/>
      <c r="F47" s="82" t="s">
        <v>24</v>
      </c>
      <c r="G47" s="82" t="s">
        <v>49</v>
      </c>
      <c r="H47" s="84">
        <v>42</v>
      </c>
      <c r="I47" s="84">
        <v>1</v>
      </c>
      <c r="J47" s="84">
        <v>1</v>
      </c>
      <c r="K47" s="136">
        <f t="shared" si="3"/>
        <v>1</v>
      </c>
      <c r="L47" s="133" t="s">
        <v>3512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2</v>
      </c>
      <c r="V47" s="84">
        <v>200</v>
      </c>
      <c r="W47" s="85">
        <v>10</v>
      </c>
      <c r="X47" s="94">
        <f t="shared" si="6"/>
        <v>168</v>
      </c>
      <c r="Y47" s="85" t="str">
        <f t="shared" si="7"/>
        <v/>
      </c>
      <c r="Z47" s="94">
        <f t="shared" si="8"/>
        <v>4704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3</v>
      </c>
      <c r="C48" s="134" t="s">
        <v>1751</v>
      </c>
      <c r="D48" s="135" t="s">
        <v>1958</v>
      </c>
      <c r="E48" s="133"/>
      <c r="F48" s="82" t="s">
        <v>24</v>
      </c>
      <c r="G48" s="82" t="s">
        <v>1774</v>
      </c>
      <c r="H48" s="84">
        <v>42</v>
      </c>
      <c r="I48" s="84">
        <v>1</v>
      </c>
      <c r="J48" s="84">
        <v>1</v>
      </c>
      <c r="K48" s="136">
        <f t="shared" si="3"/>
        <v>1</v>
      </c>
      <c r="L48" s="133" t="s">
        <v>3513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840</v>
      </c>
      <c r="Y48" s="85" t="str">
        <f t="shared" si="7"/>
        <v/>
      </c>
      <c r="Z48" s="94">
        <f t="shared" si="8"/>
        <v>23520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3</v>
      </c>
      <c r="C49" s="134" t="s">
        <v>1751</v>
      </c>
      <c r="D49" s="135" t="s">
        <v>1958</v>
      </c>
      <c r="E49" s="133"/>
      <c r="F49" s="82" t="s">
        <v>36</v>
      </c>
      <c r="G49" s="82" t="s">
        <v>1773</v>
      </c>
      <c r="H49" s="84">
        <v>42</v>
      </c>
      <c r="I49" s="84">
        <v>18</v>
      </c>
      <c r="J49" s="84">
        <v>2</v>
      </c>
      <c r="K49" s="136">
        <f t="shared" si="3"/>
        <v>36</v>
      </c>
      <c r="L49" s="133" t="s">
        <v>3512</v>
      </c>
      <c r="M49" s="162"/>
      <c r="N49" s="162"/>
      <c r="O49" s="163"/>
      <c r="P49" s="164"/>
      <c r="Q49" s="165"/>
      <c r="R49" s="137">
        <f t="shared" si="4"/>
        <v>18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30240</v>
      </c>
      <c r="Y49" s="85" t="str">
        <f t="shared" si="7"/>
        <v/>
      </c>
      <c r="Z49" s="94">
        <f t="shared" si="8"/>
        <v>846720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3</v>
      </c>
      <c r="C50" s="134" t="s">
        <v>1752</v>
      </c>
      <c r="D50" s="135" t="s">
        <v>1958</v>
      </c>
      <c r="E50" s="133"/>
      <c r="F50" s="82" t="s">
        <v>24</v>
      </c>
      <c r="G50" s="82" t="s">
        <v>49</v>
      </c>
      <c r="H50" s="84">
        <v>42</v>
      </c>
      <c r="I50" s="84">
        <v>1</v>
      </c>
      <c r="J50" s="84">
        <v>1</v>
      </c>
      <c r="K50" s="136">
        <f t="shared" si="3"/>
        <v>1</v>
      </c>
      <c r="L50" s="133" t="s">
        <v>3512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840</v>
      </c>
      <c r="Y50" s="85" t="str">
        <f t="shared" si="7"/>
        <v/>
      </c>
      <c r="Z50" s="94">
        <f t="shared" si="8"/>
        <v>23520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3</v>
      </c>
      <c r="C51" s="134" t="s">
        <v>1688</v>
      </c>
      <c r="D51" s="135" t="s">
        <v>1958</v>
      </c>
      <c r="E51" s="133"/>
      <c r="F51" s="82" t="s">
        <v>113</v>
      </c>
      <c r="G51" s="82" t="s">
        <v>1775</v>
      </c>
      <c r="H51" s="84">
        <v>22</v>
      </c>
      <c r="I51" s="84">
        <v>6</v>
      </c>
      <c r="J51" s="84">
        <v>1</v>
      </c>
      <c r="K51" s="136">
        <f t="shared" si="3"/>
        <v>6</v>
      </c>
      <c r="L51" s="133" t="s">
        <v>3512</v>
      </c>
      <c r="M51" s="162"/>
      <c r="N51" s="162"/>
      <c r="O51" s="163"/>
      <c r="P51" s="164"/>
      <c r="Q51" s="165"/>
      <c r="R51" s="137">
        <f t="shared" si="4"/>
        <v>6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2640</v>
      </c>
      <c r="Y51" s="85" t="str">
        <f t="shared" si="7"/>
        <v/>
      </c>
      <c r="Z51" s="94">
        <f t="shared" si="8"/>
        <v>73920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3</v>
      </c>
      <c r="C52" s="134" t="s">
        <v>1753</v>
      </c>
      <c r="D52" s="135" t="s">
        <v>1958</v>
      </c>
      <c r="E52" s="133"/>
      <c r="F52" s="82" t="s">
        <v>24</v>
      </c>
      <c r="G52" s="82" t="s">
        <v>1774</v>
      </c>
      <c r="H52" s="84">
        <v>42</v>
      </c>
      <c r="I52" s="84">
        <v>1</v>
      </c>
      <c r="J52" s="84">
        <v>1</v>
      </c>
      <c r="K52" s="136">
        <f t="shared" si="3"/>
        <v>1</v>
      </c>
      <c r="L52" s="133" t="s">
        <v>3513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840</v>
      </c>
      <c r="Y52" s="85" t="str">
        <f t="shared" si="7"/>
        <v/>
      </c>
      <c r="Z52" s="94">
        <f t="shared" si="8"/>
        <v>23520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3</v>
      </c>
      <c r="C53" s="134" t="s">
        <v>1753</v>
      </c>
      <c r="D53" s="135" t="s">
        <v>1958</v>
      </c>
      <c r="E53" s="133"/>
      <c r="F53" s="82" t="s">
        <v>36</v>
      </c>
      <c r="G53" s="82" t="s">
        <v>1773</v>
      </c>
      <c r="H53" s="84">
        <v>42</v>
      </c>
      <c r="I53" s="84">
        <v>8</v>
      </c>
      <c r="J53" s="84">
        <v>2</v>
      </c>
      <c r="K53" s="136">
        <f t="shared" si="3"/>
        <v>16</v>
      </c>
      <c r="L53" s="133" t="s">
        <v>3512</v>
      </c>
      <c r="M53" s="162"/>
      <c r="N53" s="162"/>
      <c r="O53" s="163"/>
      <c r="P53" s="164"/>
      <c r="Q53" s="165"/>
      <c r="R53" s="137">
        <f t="shared" si="4"/>
        <v>8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13440</v>
      </c>
      <c r="Y53" s="85" t="str">
        <f t="shared" si="7"/>
        <v/>
      </c>
      <c r="Z53" s="94">
        <f t="shared" si="8"/>
        <v>376320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3</v>
      </c>
      <c r="C54" s="134" t="s">
        <v>1754</v>
      </c>
      <c r="D54" s="135" t="s">
        <v>1958</v>
      </c>
      <c r="E54" s="133"/>
      <c r="F54" s="82" t="s">
        <v>24</v>
      </c>
      <c r="G54" s="82" t="s">
        <v>1774</v>
      </c>
      <c r="H54" s="84">
        <v>42</v>
      </c>
      <c r="I54" s="84">
        <v>1</v>
      </c>
      <c r="J54" s="84">
        <v>1</v>
      </c>
      <c r="K54" s="136">
        <f t="shared" si="3"/>
        <v>1</v>
      </c>
      <c r="L54" s="133" t="s">
        <v>3513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840</v>
      </c>
      <c r="Y54" s="85" t="str">
        <f t="shared" si="7"/>
        <v/>
      </c>
      <c r="Z54" s="94">
        <f t="shared" si="8"/>
        <v>23520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3</v>
      </c>
      <c r="C55" s="134" t="s">
        <v>1754</v>
      </c>
      <c r="D55" s="135" t="s">
        <v>1958</v>
      </c>
      <c r="E55" s="133"/>
      <c r="F55" s="82" t="s">
        <v>36</v>
      </c>
      <c r="G55" s="82" t="s">
        <v>1773</v>
      </c>
      <c r="H55" s="84">
        <v>42</v>
      </c>
      <c r="I55" s="84">
        <v>7</v>
      </c>
      <c r="J55" s="84">
        <v>2</v>
      </c>
      <c r="K55" s="136">
        <f t="shared" si="3"/>
        <v>14</v>
      </c>
      <c r="L55" s="133" t="s">
        <v>3512</v>
      </c>
      <c r="M55" s="162"/>
      <c r="N55" s="162"/>
      <c r="O55" s="163"/>
      <c r="P55" s="164"/>
      <c r="Q55" s="165"/>
      <c r="R55" s="137">
        <f t="shared" si="4"/>
        <v>7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11760</v>
      </c>
      <c r="Y55" s="85" t="str">
        <f t="shared" si="7"/>
        <v/>
      </c>
      <c r="Z55" s="94">
        <f t="shared" si="8"/>
        <v>329280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3</v>
      </c>
      <c r="C56" s="134" t="s">
        <v>1754</v>
      </c>
      <c r="D56" s="135" t="s">
        <v>1958</v>
      </c>
      <c r="E56" s="133"/>
      <c r="F56" s="82" t="s">
        <v>1779</v>
      </c>
      <c r="G56" s="82" t="s">
        <v>1780</v>
      </c>
      <c r="H56" s="84">
        <v>13.6</v>
      </c>
      <c r="I56" s="84">
        <v>1</v>
      </c>
      <c r="J56" s="84">
        <v>1</v>
      </c>
      <c r="K56" s="136">
        <f t="shared" si="3"/>
        <v>1</v>
      </c>
      <c r="L56" s="133" t="s">
        <v>3512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272</v>
      </c>
      <c r="Y56" s="85" t="str">
        <f t="shared" si="7"/>
        <v/>
      </c>
      <c r="Z56" s="94">
        <f t="shared" si="8"/>
        <v>7616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3</v>
      </c>
      <c r="C57" s="134" t="s">
        <v>1755</v>
      </c>
      <c r="D57" s="135" t="s">
        <v>1958</v>
      </c>
      <c r="E57" s="133"/>
      <c r="F57" s="82" t="s">
        <v>24</v>
      </c>
      <c r="G57" s="82" t="s">
        <v>1774</v>
      </c>
      <c r="H57" s="84">
        <v>42</v>
      </c>
      <c r="I57" s="84">
        <v>1</v>
      </c>
      <c r="J57" s="84">
        <v>1</v>
      </c>
      <c r="K57" s="136">
        <f t="shared" si="3"/>
        <v>1</v>
      </c>
      <c r="L57" s="133" t="s">
        <v>3513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840</v>
      </c>
      <c r="Y57" s="85" t="str">
        <f t="shared" si="7"/>
        <v/>
      </c>
      <c r="Z57" s="94">
        <f t="shared" si="8"/>
        <v>23520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3</v>
      </c>
      <c r="C58" s="134" t="s">
        <v>1755</v>
      </c>
      <c r="D58" s="135" t="s">
        <v>1958</v>
      </c>
      <c r="E58" s="133"/>
      <c r="F58" s="82" t="s">
        <v>36</v>
      </c>
      <c r="G58" s="82" t="s">
        <v>1773</v>
      </c>
      <c r="H58" s="84">
        <v>42</v>
      </c>
      <c r="I58" s="84">
        <v>8</v>
      </c>
      <c r="J58" s="84">
        <v>2</v>
      </c>
      <c r="K58" s="136">
        <f t="shared" si="3"/>
        <v>16</v>
      </c>
      <c r="L58" s="133" t="s">
        <v>3512</v>
      </c>
      <c r="M58" s="162"/>
      <c r="N58" s="162"/>
      <c r="O58" s="163"/>
      <c r="P58" s="164"/>
      <c r="Q58" s="165"/>
      <c r="R58" s="137">
        <f t="shared" si="4"/>
        <v>8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13440</v>
      </c>
      <c r="Y58" s="85" t="str">
        <f t="shared" si="7"/>
        <v/>
      </c>
      <c r="Z58" s="94">
        <f t="shared" si="8"/>
        <v>376320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3</v>
      </c>
      <c r="C59" s="134" t="s">
        <v>1756</v>
      </c>
      <c r="D59" s="135" t="s">
        <v>1958</v>
      </c>
      <c r="E59" s="133"/>
      <c r="F59" s="82" t="s">
        <v>24</v>
      </c>
      <c r="G59" s="82" t="s">
        <v>1774</v>
      </c>
      <c r="H59" s="84">
        <v>42</v>
      </c>
      <c r="I59" s="84">
        <v>1</v>
      </c>
      <c r="J59" s="84">
        <v>1</v>
      </c>
      <c r="K59" s="136">
        <f t="shared" si="3"/>
        <v>1</v>
      </c>
      <c r="L59" s="133" t="s">
        <v>3513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840</v>
      </c>
      <c r="Y59" s="85" t="str">
        <f t="shared" si="7"/>
        <v/>
      </c>
      <c r="Z59" s="94">
        <f t="shared" si="8"/>
        <v>23520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3</v>
      </c>
      <c r="C60" s="134" t="s">
        <v>1756</v>
      </c>
      <c r="D60" s="135" t="s">
        <v>1958</v>
      </c>
      <c r="E60" s="133"/>
      <c r="F60" s="82" t="s">
        <v>36</v>
      </c>
      <c r="G60" s="82" t="s">
        <v>1773</v>
      </c>
      <c r="H60" s="84">
        <v>42</v>
      </c>
      <c r="I60" s="84">
        <v>8</v>
      </c>
      <c r="J60" s="84">
        <v>2</v>
      </c>
      <c r="K60" s="136">
        <f t="shared" si="3"/>
        <v>16</v>
      </c>
      <c r="L60" s="133" t="s">
        <v>3512</v>
      </c>
      <c r="M60" s="162"/>
      <c r="N60" s="162"/>
      <c r="O60" s="163"/>
      <c r="P60" s="164"/>
      <c r="Q60" s="165"/>
      <c r="R60" s="137">
        <f t="shared" si="4"/>
        <v>8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13440</v>
      </c>
      <c r="Y60" s="85" t="str">
        <f t="shared" si="7"/>
        <v/>
      </c>
      <c r="Z60" s="94">
        <f t="shared" si="8"/>
        <v>376320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3</v>
      </c>
      <c r="C61" s="134" t="s">
        <v>1757</v>
      </c>
      <c r="D61" s="135" t="s">
        <v>1958</v>
      </c>
      <c r="E61" s="133"/>
      <c r="F61" s="82" t="s">
        <v>24</v>
      </c>
      <c r="G61" s="82" t="s">
        <v>1774</v>
      </c>
      <c r="H61" s="84">
        <v>42</v>
      </c>
      <c r="I61" s="84">
        <v>1</v>
      </c>
      <c r="J61" s="84">
        <v>1</v>
      </c>
      <c r="K61" s="136">
        <f t="shared" si="3"/>
        <v>1</v>
      </c>
      <c r="L61" s="133" t="s">
        <v>3513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840</v>
      </c>
      <c r="Y61" s="85" t="str">
        <f t="shared" si="7"/>
        <v/>
      </c>
      <c r="Z61" s="94">
        <f t="shared" si="8"/>
        <v>23520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3</v>
      </c>
      <c r="C62" s="134" t="s">
        <v>1757</v>
      </c>
      <c r="D62" s="135" t="s">
        <v>1958</v>
      </c>
      <c r="E62" s="133"/>
      <c r="F62" s="82" t="s">
        <v>36</v>
      </c>
      <c r="G62" s="82" t="s">
        <v>1773</v>
      </c>
      <c r="H62" s="84">
        <v>42</v>
      </c>
      <c r="I62" s="84">
        <v>8</v>
      </c>
      <c r="J62" s="84">
        <v>2</v>
      </c>
      <c r="K62" s="136">
        <f t="shared" si="3"/>
        <v>16</v>
      </c>
      <c r="L62" s="133" t="s">
        <v>3512</v>
      </c>
      <c r="M62" s="162"/>
      <c r="N62" s="162"/>
      <c r="O62" s="163"/>
      <c r="P62" s="164"/>
      <c r="Q62" s="165"/>
      <c r="R62" s="137">
        <f t="shared" si="4"/>
        <v>8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13440</v>
      </c>
      <c r="Y62" s="85" t="str">
        <f t="shared" si="7"/>
        <v/>
      </c>
      <c r="Z62" s="94">
        <f t="shared" si="8"/>
        <v>376320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3</v>
      </c>
      <c r="C63" s="134" t="s">
        <v>1758</v>
      </c>
      <c r="D63" s="135" t="s">
        <v>1958</v>
      </c>
      <c r="E63" s="133"/>
      <c r="F63" s="82" t="s">
        <v>24</v>
      </c>
      <c r="G63" s="82" t="s">
        <v>49</v>
      </c>
      <c r="H63" s="84">
        <v>42</v>
      </c>
      <c r="I63" s="84">
        <v>1</v>
      </c>
      <c r="J63" s="84">
        <v>1</v>
      </c>
      <c r="K63" s="136">
        <f t="shared" si="3"/>
        <v>1</v>
      </c>
      <c r="L63" s="133" t="s">
        <v>3512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840</v>
      </c>
      <c r="Y63" s="85" t="str">
        <f t="shared" si="7"/>
        <v/>
      </c>
      <c r="Z63" s="94">
        <f t="shared" si="8"/>
        <v>23520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3</v>
      </c>
      <c r="C64" s="134" t="s">
        <v>1759</v>
      </c>
      <c r="D64" s="135" t="s">
        <v>1958</v>
      </c>
      <c r="E64" s="133"/>
      <c r="F64" s="82" t="s">
        <v>52</v>
      </c>
      <c r="G64" s="82" t="s">
        <v>1781</v>
      </c>
      <c r="H64" s="84">
        <v>42</v>
      </c>
      <c r="I64" s="84">
        <v>9</v>
      </c>
      <c r="J64" s="84">
        <v>3</v>
      </c>
      <c r="K64" s="136">
        <f t="shared" si="3"/>
        <v>27</v>
      </c>
      <c r="L64" s="133" t="s">
        <v>3512</v>
      </c>
      <c r="M64" s="162"/>
      <c r="N64" s="162"/>
      <c r="O64" s="163"/>
      <c r="P64" s="164"/>
      <c r="Q64" s="165"/>
      <c r="R64" s="137">
        <f t="shared" si="4"/>
        <v>9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22680</v>
      </c>
      <c r="Y64" s="85" t="str">
        <f t="shared" si="7"/>
        <v/>
      </c>
      <c r="Z64" s="94">
        <f t="shared" si="8"/>
        <v>635040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3</v>
      </c>
      <c r="C65" s="134" t="s">
        <v>1697</v>
      </c>
      <c r="D65" s="135" t="s">
        <v>1958</v>
      </c>
      <c r="E65" s="133"/>
      <c r="F65" s="82" t="s">
        <v>24</v>
      </c>
      <c r="G65" s="82" t="s">
        <v>49</v>
      </c>
      <c r="H65" s="84">
        <v>42</v>
      </c>
      <c r="I65" s="84">
        <v>1</v>
      </c>
      <c r="J65" s="84">
        <v>1</v>
      </c>
      <c r="K65" s="136">
        <f t="shared" si="3"/>
        <v>1</v>
      </c>
      <c r="L65" s="133" t="s">
        <v>3512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840</v>
      </c>
      <c r="Y65" s="85" t="str">
        <f t="shared" si="7"/>
        <v/>
      </c>
      <c r="Z65" s="94">
        <f t="shared" si="8"/>
        <v>23520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3</v>
      </c>
      <c r="C66" s="134" t="s">
        <v>1698</v>
      </c>
      <c r="D66" s="135" t="s">
        <v>1958</v>
      </c>
      <c r="E66" s="133"/>
      <c r="F66" s="82" t="s">
        <v>24</v>
      </c>
      <c r="G66" s="82" t="s">
        <v>49</v>
      </c>
      <c r="H66" s="84">
        <v>42</v>
      </c>
      <c r="I66" s="84">
        <v>1</v>
      </c>
      <c r="J66" s="84">
        <v>1</v>
      </c>
      <c r="K66" s="136">
        <f t="shared" si="3"/>
        <v>1</v>
      </c>
      <c r="L66" s="133" t="s">
        <v>3512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>
        <v>2</v>
      </c>
      <c r="V66" s="84">
        <v>200</v>
      </c>
      <c r="W66" s="85">
        <v>10</v>
      </c>
      <c r="X66" s="94">
        <f t="shared" si="6"/>
        <v>168</v>
      </c>
      <c r="Y66" s="85" t="str">
        <f t="shared" si="7"/>
        <v/>
      </c>
      <c r="Z66" s="94">
        <f t="shared" si="8"/>
        <v>4704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3</v>
      </c>
      <c r="C67" s="134" t="s">
        <v>1699</v>
      </c>
      <c r="D67" s="135" t="s">
        <v>1958</v>
      </c>
      <c r="E67" s="133"/>
      <c r="F67" s="82" t="s">
        <v>24</v>
      </c>
      <c r="G67" s="82" t="s">
        <v>49</v>
      </c>
      <c r="H67" s="84">
        <v>42</v>
      </c>
      <c r="I67" s="84">
        <v>1</v>
      </c>
      <c r="J67" s="84">
        <v>1</v>
      </c>
      <c r="K67" s="136">
        <f t="shared" si="3"/>
        <v>1</v>
      </c>
      <c r="L67" s="133" t="s">
        <v>3512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2</v>
      </c>
      <c r="V67" s="84">
        <v>200</v>
      </c>
      <c r="W67" s="85">
        <v>10</v>
      </c>
      <c r="X67" s="94">
        <f t="shared" si="6"/>
        <v>168</v>
      </c>
      <c r="Y67" s="85" t="str">
        <f t="shared" si="7"/>
        <v/>
      </c>
      <c r="Z67" s="94">
        <f t="shared" si="8"/>
        <v>4704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3</v>
      </c>
      <c r="C68" s="134" t="s">
        <v>1698</v>
      </c>
      <c r="D68" s="135" t="s">
        <v>1958</v>
      </c>
      <c r="E68" s="133"/>
      <c r="F68" s="82" t="s">
        <v>24</v>
      </c>
      <c r="G68" s="82" t="s">
        <v>49</v>
      </c>
      <c r="H68" s="84">
        <v>42</v>
      </c>
      <c r="I68" s="84">
        <v>1</v>
      </c>
      <c r="J68" s="84">
        <v>1</v>
      </c>
      <c r="K68" s="136">
        <f t="shared" si="3"/>
        <v>1</v>
      </c>
      <c r="L68" s="133" t="s">
        <v>3512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2</v>
      </c>
      <c r="V68" s="84">
        <v>200</v>
      </c>
      <c r="W68" s="85">
        <v>10</v>
      </c>
      <c r="X68" s="94">
        <f t="shared" si="6"/>
        <v>168</v>
      </c>
      <c r="Y68" s="85" t="str">
        <f t="shared" si="7"/>
        <v/>
      </c>
      <c r="Z68" s="94">
        <f t="shared" si="8"/>
        <v>4704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3</v>
      </c>
      <c r="C69" s="134" t="s">
        <v>1699</v>
      </c>
      <c r="D69" s="135" t="s">
        <v>1958</v>
      </c>
      <c r="E69" s="133"/>
      <c r="F69" s="82" t="s">
        <v>24</v>
      </c>
      <c r="G69" s="82" t="s">
        <v>49</v>
      </c>
      <c r="H69" s="84">
        <v>42</v>
      </c>
      <c r="I69" s="84">
        <v>1</v>
      </c>
      <c r="J69" s="84">
        <v>1</v>
      </c>
      <c r="K69" s="136">
        <f t="shared" si="3"/>
        <v>1</v>
      </c>
      <c r="L69" s="133" t="s">
        <v>3512</v>
      </c>
      <c r="M69" s="162"/>
      <c r="N69" s="162"/>
      <c r="O69" s="163"/>
      <c r="P69" s="164"/>
      <c r="Q69" s="165"/>
      <c r="R69" s="137">
        <f t="shared" si="4"/>
        <v>1</v>
      </c>
      <c r="S69" s="170"/>
      <c r="T69" s="176" t="str">
        <f t="shared" si="5"/>
        <v/>
      </c>
      <c r="U69" s="94">
        <v>2</v>
      </c>
      <c r="V69" s="84">
        <v>200</v>
      </c>
      <c r="W69" s="85">
        <v>10</v>
      </c>
      <c r="X69" s="94">
        <f t="shared" si="6"/>
        <v>168</v>
      </c>
      <c r="Y69" s="85" t="str">
        <f t="shared" si="7"/>
        <v/>
      </c>
      <c r="Z69" s="94">
        <f t="shared" si="8"/>
        <v>4704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3</v>
      </c>
      <c r="C70" s="134" t="s">
        <v>1760</v>
      </c>
      <c r="D70" s="135" t="s">
        <v>1958</v>
      </c>
      <c r="E70" s="133"/>
      <c r="F70" s="82" t="s">
        <v>576</v>
      </c>
      <c r="G70" s="82" t="s">
        <v>1782</v>
      </c>
      <c r="H70" s="84">
        <v>32</v>
      </c>
      <c r="I70" s="84">
        <v>1</v>
      </c>
      <c r="J70" s="84">
        <v>1</v>
      </c>
      <c r="K70" s="136">
        <f t="shared" si="3"/>
        <v>1</v>
      </c>
      <c r="L70" s="133" t="s">
        <v>3512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640</v>
      </c>
      <c r="Y70" s="85" t="str">
        <f t="shared" si="7"/>
        <v/>
      </c>
      <c r="Z70" s="94">
        <f t="shared" si="8"/>
        <v>17920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3</v>
      </c>
      <c r="C71" s="134" t="s">
        <v>1749</v>
      </c>
      <c r="D71" s="135" t="s">
        <v>1958</v>
      </c>
      <c r="E71" s="133"/>
      <c r="F71" s="82" t="s">
        <v>576</v>
      </c>
      <c r="G71" s="82" t="s">
        <v>1782</v>
      </c>
      <c r="H71" s="84">
        <v>32</v>
      </c>
      <c r="I71" s="84">
        <v>1</v>
      </c>
      <c r="J71" s="84">
        <v>1</v>
      </c>
      <c r="K71" s="136">
        <f t="shared" ref="K71:K134" si="13">+I71*J71</f>
        <v>1</v>
      </c>
      <c r="L71" s="133" t="s">
        <v>3512</v>
      </c>
      <c r="M71" s="162"/>
      <c r="N71" s="162"/>
      <c r="O71" s="163"/>
      <c r="P71" s="164"/>
      <c r="Q71" s="165"/>
      <c r="R71" s="137">
        <f t="shared" ref="R71:R134" si="14">+I71</f>
        <v>1</v>
      </c>
      <c r="S71" s="170"/>
      <c r="T71" s="176" t="str">
        <f t="shared" ref="T71:T134" si="15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6">IFERROR(IF(H71="","",ROUNDDOWN(H71/1000*K71*U71*V71*W71,0)),"-")</f>
        <v>640</v>
      </c>
      <c r="Y71" s="85" t="str">
        <f t="shared" ref="Y71:Y134" si="17">IFERROR(IF(Q71="","",ROUNDDOWN(Q71/1000*R71*U71*V71*W71,0)),"-")</f>
        <v/>
      </c>
      <c r="Z71" s="94">
        <f t="shared" ref="Z71:Z134" si="18">IFERROR(IF(H71="","",ROUNDDOWN(X71*$V$2,0)),"-")</f>
        <v>17920</v>
      </c>
      <c r="AA71" s="85" t="str">
        <f t="shared" ref="AA71:AA134" si="19">IFERROR(IF(Q71="","",ROUNDDOWN(Y71*$V$2,0)),"-")</f>
        <v/>
      </c>
      <c r="AB71" s="94" t="str">
        <f t="shared" ref="AB71:AB134" si="20">IFERROR(IF(Q71="","",ROUNDDOWN(X71-Y71,0)),"-")</f>
        <v/>
      </c>
      <c r="AC71" s="95" t="str">
        <f t="shared" ref="AC71:AC134" si="21">IFERROR(IF(Q71="","",ROUNDDOWN(Z71-AA71,0)),"-")</f>
        <v/>
      </c>
      <c r="AD71" s="178" t="str">
        <f t="shared" ref="AD71:AD134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3</v>
      </c>
      <c r="C72" s="134" t="s">
        <v>1761</v>
      </c>
      <c r="D72" s="135" t="s">
        <v>1958</v>
      </c>
      <c r="E72" s="133"/>
      <c r="F72" s="82" t="s">
        <v>1783</v>
      </c>
      <c r="G72" s="82" t="s">
        <v>1784</v>
      </c>
      <c r="H72" s="84">
        <v>22</v>
      </c>
      <c r="I72" s="84">
        <v>1</v>
      </c>
      <c r="J72" s="84">
        <v>1</v>
      </c>
      <c r="K72" s="136">
        <f t="shared" si="13"/>
        <v>1</v>
      </c>
      <c r="L72" s="133" t="s">
        <v>3512</v>
      </c>
      <c r="M72" s="162"/>
      <c r="N72" s="162"/>
      <c r="O72" s="163"/>
      <c r="P72" s="164"/>
      <c r="Q72" s="165"/>
      <c r="R72" s="137">
        <f t="shared" si="14"/>
        <v>1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440</v>
      </c>
      <c r="Y72" s="85" t="str">
        <f t="shared" si="17"/>
        <v/>
      </c>
      <c r="Z72" s="94">
        <f t="shared" si="18"/>
        <v>12320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/>
      <c r="C73" s="202" t="s">
        <v>1772</v>
      </c>
      <c r="D73" s="135"/>
      <c r="E73" s="133"/>
      <c r="F73" s="82"/>
      <c r="G73" s="82"/>
      <c r="H73" s="84"/>
      <c r="I73" s="84"/>
      <c r="J73" s="84"/>
      <c r="K73" s="136"/>
      <c r="L73" s="133"/>
      <c r="M73" s="162"/>
      <c r="N73" s="162"/>
      <c r="O73" s="163"/>
      <c r="P73" s="164"/>
      <c r="Q73" s="165"/>
      <c r="R73" s="137"/>
      <c r="S73" s="170"/>
      <c r="T73" s="176" t="str">
        <f t="shared" si="15"/>
        <v/>
      </c>
      <c r="U73" s="94"/>
      <c r="V73" s="84"/>
      <c r="W73" s="85"/>
      <c r="X73" s="94" t="str">
        <f t="shared" si="16"/>
        <v/>
      </c>
      <c r="Y73" s="85" t="str">
        <f t="shared" si="17"/>
        <v/>
      </c>
      <c r="Z73" s="94" t="str">
        <f t="shared" si="18"/>
        <v/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1698</v>
      </c>
      <c r="D74" s="135" t="s">
        <v>1958</v>
      </c>
      <c r="E74" s="133"/>
      <c r="F74" s="82" t="s">
        <v>24</v>
      </c>
      <c r="G74" s="82" t="s">
        <v>49</v>
      </c>
      <c r="H74" s="84">
        <v>42</v>
      </c>
      <c r="I74" s="84">
        <v>1</v>
      </c>
      <c r="J74" s="84">
        <v>1</v>
      </c>
      <c r="K74" s="136">
        <f t="shared" si="13"/>
        <v>1</v>
      </c>
      <c r="L74" s="133" t="s">
        <v>3512</v>
      </c>
      <c r="M74" s="162"/>
      <c r="N74" s="162"/>
      <c r="O74" s="163"/>
      <c r="P74" s="164"/>
      <c r="Q74" s="165"/>
      <c r="R74" s="137">
        <f t="shared" si="14"/>
        <v>1</v>
      </c>
      <c r="S74" s="170"/>
      <c r="T74" s="176" t="str">
        <f t="shared" si="15"/>
        <v/>
      </c>
      <c r="U74" s="94">
        <v>2</v>
      </c>
      <c r="V74" s="84">
        <v>200</v>
      </c>
      <c r="W74" s="85">
        <v>10</v>
      </c>
      <c r="X74" s="94">
        <f t="shared" si="16"/>
        <v>168</v>
      </c>
      <c r="Y74" s="85" t="str">
        <f t="shared" si="17"/>
        <v/>
      </c>
      <c r="Z74" s="94">
        <f t="shared" si="18"/>
        <v>4704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1</v>
      </c>
      <c r="C75" s="143" t="s">
        <v>1699</v>
      </c>
      <c r="D75" s="135" t="s">
        <v>1958</v>
      </c>
      <c r="E75" s="142"/>
      <c r="F75" s="144" t="s">
        <v>24</v>
      </c>
      <c r="G75" s="144" t="s">
        <v>49</v>
      </c>
      <c r="H75" s="145">
        <v>42</v>
      </c>
      <c r="I75" s="145">
        <v>1</v>
      </c>
      <c r="J75" s="145">
        <v>1</v>
      </c>
      <c r="K75" s="136">
        <f t="shared" si="13"/>
        <v>1</v>
      </c>
      <c r="L75" s="142" t="s">
        <v>3512</v>
      </c>
      <c r="M75" s="162"/>
      <c r="N75" s="162"/>
      <c r="O75" s="163"/>
      <c r="P75" s="164"/>
      <c r="Q75" s="165"/>
      <c r="R75" s="137">
        <f t="shared" si="14"/>
        <v>1</v>
      </c>
      <c r="S75" s="170"/>
      <c r="T75" s="176" t="str">
        <f t="shared" si="15"/>
        <v/>
      </c>
      <c r="U75" s="94">
        <v>2</v>
      </c>
      <c r="V75" s="84">
        <v>200</v>
      </c>
      <c r="W75" s="85">
        <v>10</v>
      </c>
      <c r="X75" s="94">
        <f t="shared" si="16"/>
        <v>168</v>
      </c>
      <c r="Y75" s="85" t="str">
        <f t="shared" si="17"/>
        <v/>
      </c>
      <c r="Z75" s="94">
        <f t="shared" si="18"/>
        <v>4704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1</v>
      </c>
      <c r="C76" s="143" t="s">
        <v>1701</v>
      </c>
      <c r="D76" s="135" t="s">
        <v>1958</v>
      </c>
      <c r="E76" s="142"/>
      <c r="F76" s="144" t="s">
        <v>36</v>
      </c>
      <c r="G76" s="144" t="s">
        <v>142</v>
      </c>
      <c r="H76" s="145">
        <v>42</v>
      </c>
      <c r="I76" s="145">
        <v>8</v>
      </c>
      <c r="J76" s="145">
        <v>2</v>
      </c>
      <c r="K76" s="136">
        <f t="shared" si="13"/>
        <v>16</v>
      </c>
      <c r="L76" s="142" t="s">
        <v>3512</v>
      </c>
      <c r="M76" s="162"/>
      <c r="N76" s="162"/>
      <c r="O76" s="163"/>
      <c r="P76" s="164"/>
      <c r="Q76" s="165"/>
      <c r="R76" s="137">
        <f t="shared" si="14"/>
        <v>8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13440</v>
      </c>
      <c r="Y76" s="85" t="str">
        <f t="shared" si="17"/>
        <v/>
      </c>
      <c r="Z76" s="94">
        <f t="shared" si="18"/>
        <v>376320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1</v>
      </c>
      <c r="C77" s="143" t="s">
        <v>1701</v>
      </c>
      <c r="D77" s="135" t="s">
        <v>1958</v>
      </c>
      <c r="E77" s="142"/>
      <c r="F77" s="144" t="s">
        <v>24</v>
      </c>
      <c r="G77" s="144" t="s">
        <v>1786</v>
      </c>
      <c r="H77" s="145">
        <v>42</v>
      </c>
      <c r="I77" s="145">
        <v>2</v>
      </c>
      <c r="J77" s="145">
        <v>1</v>
      </c>
      <c r="K77" s="136">
        <f t="shared" si="13"/>
        <v>2</v>
      </c>
      <c r="L77" s="142" t="s">
        <v>3513</v>
      </c>
      <c r="M77" s="162"/>
      <c r="N77" s="162"/>
      <c r="O77" s="163"/>
      <c r="P77" s="164"/>
      <c r="Q77" s="165"/>
      <c r="R77" s="137">
        <f t="shared" si="14"/>
        <v>2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1680</v>
      </c>
      <c r="Y77" s="85" t="str">
        <f t="shared" si="17"/>
        <v/>
      </c>
      <c r="Z77" s="94">
        <f t="shared" si="18"/>
        <v>47040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1</v>
      </c>
      <c r="C78" s="143" t="s">
        <v>1702</v>
      </c>
      <c r="D78" s="135" t="s">
        <v>1958</v>
      </c>
      <c r="E78" s="142"/>
      <c r="F78" s="144" t="s">
        <v>36</v>
      </c>
      <c r="G78" s="144" t="s">
        <v>142</v>
      </c>
      <c r="H78" s="145">
        <v>42</v>
      </c>
      <c r="I78" s="145">
        <v>8</v>
      </c>
      <c r="J78" s="145">
        <v>2</v>
      </c>
      <c r="K78" s="136">
        <f t="shared" si="13"/>
        <v>16</v>
      </c>
      <c r="L78" s="142" t="s">
        <v>3512</v>
      </c>
      <c r="M78" s="162"/>
      <c r="N78" s="162"/>
      <c r="O78" s="163"/>
      <c r="P78" s="164"/>
      <c r="Q78" s="165"/>
      <c r="R78" s="137">
        <f t="shared" si="14"/>
        <v>8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13440</v>
      </c>
      <c r="Y78" s="85" t="str">
        <f t="shared" si="17"/>
        <v/>
      </c>
      <c r="Z78" s="94">
        <f t="shared" si="18"/>
        <v>376320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1</v>
      </c>
      <c r="C79" s="143" t="s">
        <v>1702</v>
      </c>
      <c r="D79" s="135" t="s">
        <v>1958</v>
      </c>
      <c r="E79" s="142"/>
      <c r="F79" s="144" t="s">
        <v>24</v>
      </c>
      <c r="G79" s="144" t="s">
        <v>1786</v>
      </c>
      <c r="H79" s="145">
        <v>42</v>
      </c>
      <c r="I79" s="145">
        <v>2</v>
      </c>
      <c r="J79" s="145">
        <v>1</v>
      </c>
      <c r="K79" s="136">
        <f t="shared" si="13"/>
        <v>2</v>
      </c>
      <c r="L79" s="142" t="s">
        <v>3513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1680</v>
      </c>
      <c r="Y79" s="85" t="str">
        <f t="shared" si="17"/>
        <v/>
      </c>
      <c r="Z79" s="94">
        <f t="shared" si="18"/>
        <v>47040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1</v>
      </c>
      <c r="C80" s="143" t="s">
        <v>1703</v>
      </c>
      <c r="D80" s="135" t="s">
        <v>1958</v>
      </c>
      <c r="E80" s="142"/>
      <c r="F80" s="144" t="s">
        <v>36</v>
      </c>
      <c r="G80" s="144" t="s">
        <v>142</v>
      </c>
      <c r="H80" s="145">
        <v>42</v>
      </c>
      <c r="I80" s="145">
        <v>8</v>
      </c>
      <c r="J80" s="145">
        <v>2</v>
      </c>
      <c r="K80" s="136">
        <f t="shared" si="13"/>
        <v>16</v>
      </c>
      <c r="L80" s="142" t="s">
        <v>3512</v>
      </c>
      <c r="M80" s="162"/>
      <c r="N80" s="162"/>
      <c r="O80" s="163"/>
      <c r="P80" s="164"/>
      <c r="Q80" s="165"/>
      <c r="R80" s="137">
        <f t="shared" si="14"/>
        <v>8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13440</v>
      </c>
      <c r="Y80" s="85" t="str">
        <f t="shared" si="17"/>
        <v/>
      </c>
      <c r="Z80" s="94">
        <f t="shared" si="18"/>
        <v>376320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>
        <v>1</v>
      </c>
      <c r="C81" s="143" t="s">
        <v>1703</v>
      </c>
      <c r="D81" s="135" t="s">
        <v>1958</v>
      </c>
      <c r="E81" s="142"/>
      <c r="F81" s="144" t="s">
        <v>24</v>
      </c>
      <c r="G81" s="144" t="s">
        <v>1786</v>
      </c>
      <c r="H81" s="145">
        <v>42</v>
      </c>
      <c r="I81" s="145">
        <v>2</v>
      </c>
      <c r="J81" s="145">
        <v>1</v>
      </c>
      <c r="K81" s="136">
        <f t="shared" si="13"/>
        <v>2</v>
      </c>
      <c r="L81" s="142" t="s">
        <v>3513</v>
      </c>
      <c r="M81" s="162"/>
      <c r="N81" s="162"/>
      <c r="O81" s="163"/>
      <c r="P81" s="164"/>
      <c r="Q81" s="165"/>
      <c r="R81" s="137">
        <f t="shared" si="14"/>
        <v>2</v>
      </c>
      <c r="S81" s="170"/>
      <c r="T81" s="176" t="str">
        <f t="shared" si="15"/>
        <v/>
      </c>
      <c r="U81" s="94">
        <v>10</v>
      </c>
      <c r="V81" s="84">
        <v>200</v>
      </c>
      <c r="W81" s="85">
        <v>10</v>
      </c>
      <c r="X81" s="94">
        <f t="shared" si="16"/>
        <v>1680</v>
      </c>
      <c r="Y81" s="85" t="str">
        <f t="shared" si="17"/>
        <v/>
      </c>
      <c r="Z81" s="94">
        <f t="shared" si="18"/>
        <v>47040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1</v>
      </c>
      <c r="C82" s="143" t="s">
        <v>1704</v>
      </c>
      <c r="D82" s="135" t="s">
        <v>1958</v>
      </c>
      <c r="E82" s="142"/>
      <c r="F82" s="144" t="s">
        <v>36</v>
      </c>
      <c r="G82" s="144" t="s">
        <v>142</v>
      </c>
      <c r="H82" s="145">
        <v>42</v>
      </c>
      <c r="I82" s="145">
        <v>8</v>
      </c>
      <c r="J82" s="145">
        <v>2</v>
      </c>
      <c r="K82" s="136">
        <f t="shared" si="13"/>
        <v>16</v>
      </c>
      <c r="L82" s="142" t="s">
        <v>3512</v>
      </c>
      <c r="M82" s="162"/>
      <c r="N82" s="162"/>
      <c r="O82" s="163"/>
      <c r="P82" s="164"/>
      <c r="Q82" s="165"/>
      <c r="R82" s="137">
        <f t="shared" si="14"/>
        <v>8</v>
      </c>
      <c r="S82" s="170"/>
      <c r="T82" s="176" t="str">
        <f t="shared" si="15"/>
        <v/>
      </c>
      <c r="U82" s="94">
        <v>10</v>
      </c>
      <c r="V82" s="84">
        <v>200</v>
      </c>
      <c r="W82" s="85">
        <v>10</v>
      </c>
      <c r="X82" s="94">
        <f t="shared" si="16"/>
        <v>13440</v>
      </c>
      <c r="Y82" s="85" t="str">
        <f t="shared" si="17"/>
        <v/>
      </c>
      <c r="Z82" s="94">
        <f t="shared" si="18"/>
        <v>376320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1</v>
      </c>
      <c r="C83" s="143" t="s">
        <v>1704</v>
      </c>
      <c r="D83" s="135" t="s">
        <v>1958</v>
      </c>
      <c r="E83" s="142"/>
      <c r="F83" s="144" t="s">
        <v>24</v>
      </c>
      <c r="G83" s="144" t="s">
        <v>1786</v>
      </c>
      <c r="H83" s="145">
        <v>42</v>
      </c>
      <c r="I83" s="145">
        <v>2</v>
      </c>
      <c r="J83" s="145">
        <v>1</v>
      </c>
      <c r="K83" s="136">
        <f t="shared" si="13"/>
        <v>2</v>
      </c>
      <c r="L83" s="142" t="s">
        <v>3513</v>
      </c>
      <c r="M83" s="162"/>
      <c r="N83" s="162"/>
      <c r="O83" s="163"/>
      <c r="P83" s="164"/>
      <c r="Q83" s="165"/>
      <c r="R83" s="137">
        <f t="shared" si="14"/>
        <v>2</v>
      </c>
      <c r="S83" s="170"/>
      <c r="T83" s="176" t="str">
        <f t="shared" si="15"/>
        <v/>
      </c>
      <c r="U83" s="94">
        <v>10</v>
      </c>
      <c r="V83" s="84">
        <v>200</v>
      </c>
      <c r="W83" s="85">
        <v>10</v>
      </c>
      <c r="X83" s="94">
        <f t="shared" si="16"/>
        <v>1680</v>
      </c>
      <c r="Y83" s="85" t="str">
        <f t="shared" si="17"/>
        <v/>
      </c>
      <c r="Z83" s="94">
        <f t="shared" si="18"/>
        <v>47040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>
        <v>1</v>
      </c>
      <c r="C84" s="143" t="s">
        <v>1690</v>
      </c>
      <c r="D84" s="135" t="s">
        <v>1958</v>
      </c>
      <c r="E84" s="142"/>
      <c r="F84" s="144" t="s">
        <v>24</v>
      </c>
      <c r="G84" s="144" t="s">
        <v>1787</v>
      </c>
      <c r="H84" s="145">
        <v>42</v>
      </c>
      <c r="I84" s="145">
        <v>2</v>
      </c>
      <c r="J84" s="145">
        <v>1</v>
      </c>
      <c r="K84" s="136">
        <f t="shared" si="13"/>
        <v>2</v>
      </c>
      <c r="L84" s="142" t="s">
        <v>3512</v>
      </c>
      <c r="M84" s="162"/>
      <c r="N84" s="162"/>
      <c r="O84" s="163"/>
      <c r="P84" s="164"/>
      <c r="Q84" s="165"/>
      <c r="R84" s="137">
        <f t="shared" si="14"/>
        <v>2</v>
      </c>
      <c r="S84" s="170"/>
      <c r="T84" s="176" t="str">
        <f t="shared" si="15"/>
        <v/>
      </c>
      <c r="U84" s="94">
        <v>10</v>
      </c>
      <c r="V84" s="84">
        <v>200</v>
      </c>
      <c r="W84" s="85">
        <v>10</v>
      </c>
      <c r="X84" s="94">
        <f t="shared" si="16"/>
        <v>1680</v>
      </c>
      <c r="Y84" s="85" t="str">
        <f t="shared" si="17"/>
        <v/>
      </c>
      <c r="Z84" s="94">
        <f t="shared" si="18"/>
        <v>47040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1</v>
      </c>
      <c r="C85" s="143" t="s">
        <v>1690</v>
      </c>
      <c r="D85" s="135" t="s">
        <v>1958</v>
      </c>
      <c r="E85" s="142"/>
      <c r="F85" s="144" t="s">
        <v>759</v>
      </c>
      <c r="G85" s="144" t="s">
        <v>1788</v>
      </c>
      <c r="H85" s="145">
        <v>42</v>
      </c>
      <c r="I85" s="145">
        <v>1</v>
      </c>
      <c r="J85" s="145">
        <v>1</v>
      </c>
      <c r="K85" s="136">
        <f t="shared" si="13"/>
        <v>1</v>
      </c>
      <c r="L85" s="142" t="s">
        <v>3512</v>
      </c>
      <c r="M85" s="162"/>
      <c r="N85" s="162"/>
      <c r="O85" s="163"/>
      <c r="P85" s="164"/>
      <c r="Q85" s="165"/>
      <c r="R85" s="137">
        <f t="shared" si="14"/>
        <v>1</v>
      </c>
      <c r="S85" s="170"/>
      <c r="T85" s="176" t="str">
        <f t="shared" si="15"/>
        <v/>
      </c>
      <c r="U85" s="94">
        <v>10</v>
      </c>
      <c r="V85" s="84">
        <v>200</v>
      </c>
      <c r="W85" s="85">
        <v>10</v>
      </c>
      <c r="X85" s="94">
        <f t="shared" si="16"/>
        <v>840</v>
      </c>
      <c r="Y85" s="85" t="str">
        <f t="shared" si="17"/>
        <v/>
      </c>
      <c r="Z85" s="94">
        <f t="shared" si="18"/>
        <v>23520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>
        <v>1</v>
      </c>
      <c r="C86" s="143" t="s">
        <v>1705</v>
      </c>
      <c r="D86" s="135" t="s">
        <v>1958</v>
      </c>
      <c r="E86" s="142"/>
      <c r="F86" s="144" t="s">
        <v>36</v>
      </c>
      <c r="G86" s="144" t="s">
        <v>142</v>
      </c>
      <c r="H86" s="145">
        <v>42</v>
      </c>
      <c r="I86" s="145">
        <v>8</v>
      </c>
      <c r="J86" s="145">
        <v>2</v>
      </c>
      <c r="K86" s="136">
        <f t="shared" si="13"/>
        <v>16</v>
      </c>
      <c r="L86" s="142" t="s">
        <v>3512</v>
      </c>
      <c r="M86" s="162"/>
      <c r="N86" s="162"/>
      <c r="O86" s="163"/>
      <c r="P86" s="164"/>
      <c r="Q86" s="165"/>
      <c r="R86" s="137">
        <f t="shared" si="14"/>
        <v>8</v>
      </c>
      <c r="S86" s="170"/>
      <c r="T86" s="176" t="str">
        <f t="shared" si="15"/>
        <v/>
      </c>
      <c r="U86" s="94">
        <v>10</v>
      </c>
      <c r="V86" s="84">
        <v>200</v>
      </c>
      <c r="W86" s="85">
        <v>10</v>
      </c>
      <c r="X86" s="94">
        <f t="shared" si="16"/>
        <v>13440</v>
      </c>
      <c r="Y86" s="85" t="str">
        <f t="shared" si="17"/>
        <v/>
      </c>
      <c r="Z86" s="94">
        <f t="shared" si="18"/>
        <v>376320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>
        <v>1</v>
      </c>
      <c r="C87" s="143" t="s">
        <v>1706</v>
      </c>
      <c r="D87" s="135" t="s">
        <v>1958</v>
      </c>
      <c r="E87" s="142"/>
      <c r="F87" s="144" t="s">
        <v>1789</v>
      </c>
      <c r="G87" s="144" t="s">
        <v>1790</v>
      </c>
      <c r="H87" s="145">
        <v>10</v>
      </c>
      <c r="I87" s="145">
        <v>1</v>
      </c>
      <c r="J87" s="145">
        <v>2</v>
      </c>
      <c r="K87" s="136">
        <f t="shared" si="13"/>
        <v>2</v>
      </c>
      <c r="L87" s="142" t="s">
        <v>3512</v>
      </c>
      <c r="M87" s="162"/>
      <c r="N87" s="162"/>
      <c r="O87" s="163"/>
      <c r="P87" s="164"/>
      <c r="Q87" s="165"/>
      <c r="R87" s="137">
        <f t="shared" si="14"/>
        <v>1</v>
      </c>
      <c r="S87" s="170"/>
      <c r="T87" s="176" t="str">
        <f t="shared" si="15"/>
        <v/>
      </c>
      <c r="U87" s="94">
        <v>10</v>
      </c>
      <c r="V87" s="84">
        <v>200</v>
      </c>
      <c r="W87" s="85">
        <v>10</v>
      </c>
      <c r="X87" s="94">
        <f t="shared" si="16"/>
        <v>400</v>
      </c>
      <c r="Y87" s="85" t="str">
        <f t="shared" si="17"/>
        <v/>
      </c>
      <c r="Z87" s="94">
        <f t="shared" si="18"/>
        <v>11200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>
        <v>1</v>
      </c>
      <c r="C88" s="143" t="s">
        <v>1707</v>
      </c>
      <c r="D88" s="135" t="s">
        <v>1958</v>
      </c>
      <c r="E88" s="142"/>
      <c r="F88" s="144" t="s">
        <v>36</v>
      </c>
      <c r="G88" s="144" t="s">
        <v>142</v>
      </c>
      <c r="H88" s="145">
        <v>42</v>
      </c>
      <c r="I88" s="145">
        <v>12</v>
      </c>
      <c r="J88" s="145">
        <v>2</v>
      </c>
      <c r="K88" s="136">
        <f t="shared" si="13"/>
        <v>24</v>
      </c>
      <c r="L88" s="142" t="s">
        <v>3512</v>
      </c>
      <c r="M88" s="162"/>
      <c r="N88" s="162"/>
      <c r="O88" s="163"/>
      <c r="P88" s="164"/>
      <c r="Q88" s="165"/>
      <c r="R88" s="137">
        <f t="shared" si="14"/>
        <v>12</v>
      </c>
      <c r="S88" s="170"/>
      <c r="T88" s="176" t="str">
        <f t="shared" si="15"/>
        <v/>
      </c>
      <c r="U88" s="94">
        <v>10</v>
      </c>
      <c r="V88" s="84">
        <v>200</v>
      </c>
      <c r="W88" s="85">
        <v>10</v>
      </c>
      <c r="X88" s="94">
        <f t="shared" si="16"/>
        <v>20160</v>
      </c>
      <c r="Y88" s="85" t="str">
        <f t="shared" si="17"/>
        <v/>
      </c>
      <c r="Z88" s="94">
        <f t="shared" si="18"/>
        <v>564480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>
        <v>1</v>
      </c>
      <c r="C89" s="143" t="s">
        <v>1707</v>
      </c>
      <c r="D89" s="135" t="s">
        <v>1958</v>
      </c>
      <c r="E89" s="142"/>
      <c r="F89" s="144" t="s">
        <v>24</v>
      </c>
      <c r="G89" s="144" t="s">
        <v>1786</v>
      </c>
      <c r="H89" s="145">
        <v>42</v>
      </c>
      <c r="I89" s="145">
        <v>2</v>
      </c>
      <c r="J89" s="145">
        <v>1</v>
      </c>
      <c r="K89" s="136">
        <f t="shared" si="13"/>
        <v>2</v>
      </c>
      <c r="L89" s="142" t="s">
        <v>3513</v>
      </c>
      <c r="M89" s="162"/>
      <c r="N89" s="162"/>
      <c r="O89" s="163"/>
      <c r="P89" s="164"/>
      <c r="Q89" s="165"/>
      <c r="R89" s="137">
        <f t="shared" si="14"/>
        <v>2</v>
      </c>
      <c r="S89" s="170"/>
      <c r="T89" s="176" t="str">
        <f t="shared" si="15"/>
        <v/>
      </c>
      <c r="U89" s="94">
        <v>10</v>
      </c>
      <c r="V89" s="84">
        <v>200</v>
      </c>
      <c r="W89" s="85">
        <v>10</v>
      </c>
      <c r="X89" s="94">
        <f t="shared" si="16"/>
        <v>1680</v>
      </c>
      <c r="Y89" s="85" t="str">
        <f t="shared" si="17"/>
        <v/>
      </c>
      <c r="Z89" s="94">
        <f t="shared" si="18"/>
        <v>47040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>
        <v>1</v>
      </c>
      <c r="C90" s="143" t="s">
        <v>1708</v>
      </c>
      <c r="D90" s="135" t="s">
        <v>1958</v>
      </c>
      <c r="E90" s="142"/>
      <c r="F90" s="144" t="s">
        <v>24</v>
      </c>
      <c r="G90" s="144" t="s">
        <v>49</v>
      </c>
      <c r="H90" s="145">
        <v>42</v>
      </c>
      <c r="I90" s="145">
        <v>2</v>
      </c>
      <c r="J90" s="145">
        <v>1</v>
      </c>
      <c r="K90" s="136">
        <f t="shared" si="13"/>
        <v>2</v>
      </c>
      <c r="L90" s="142" t="s">
        <v>3512</v>
      </c>
      <c r="M90" s="162"/>
      <c r="N90" s="162"/>
      <c r="O90" s="163"/>
      <c r="P90" s="164"/>
      <c r="Q90" s="165"/>
      <c r="R90" s="137">
        <f t="shared" si="14"/>
        <v>2</v>
      </c>
      <c r="S90" s="170"/>
      <c r="T90" s="176" t="str">
        <f t="shared" si="15"/>
        <v/>
      </c>
      <c r="U90" s="94">
        <v>10</v>
      </c>
      <c r="V90" s="84">
        <v>200</v>
      </c>
      <c r="W90" s="85">
        <v>10</v>
      </c>
      <c r="X90" s="94">
        <f t="shared" si="16"/>
        <v>1680</v>
      </c>
      <c r="Y90" s="85" t="str">
        <f t="shared" si="17"/>
        <v/>
      </c>
      <c r="Z90" s="94">
        <f t="shared" si="18"/>
        <v>47040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133">
        <v>87</v>
      </c>
      <c r="B91" s="134">
        <v>1</v>
      </c>
      <c r="C91" s="143" t="s">
        <v>1690</v>
      </c>
      <c r="D91" s="135" t="s">
        <v>1958</v>
      </c>
      <c r="E91" s="142"/>
      <c r="F91" s="144" t="s">
        <v>24</v>
      </c>
      <c r="G91" s="144" t="s">
        <v>1787</v>
      </c>
      <c r="H91" s="145">
        <v>42</v>
      </c>
      <c r="I91" s="145">
        <v>2</v>
      </c>
      <c r="J91" s="145">
        <v>1</v>
      </c>
      <c r="K91" s="136">
        <f t="shared" si="13"/>
        <v>2</v>
      </c>
      <c r="L91" s="142" t="s">
        <v>3512</v>
      </c>
      <c r="M91" s="162"/>
      <c r="N91" s="162"/>
      <c r="O91" s="163"/>
      <c r="P91" s="164"/>
      <c r="Q91" s="165"/>
      <c r="R91" s="137">
        <f t="shared" si="14"/>
        <v>2</v>
      </c>
      <c r="S91" s="170"/>
      <c r="T91" s="176" t="str">
        <f t="shared" si="15"/>
        <v/>
      </c>
      <c r="U91" s="94">
        <v>10</v>
      </c>
      <c r="V91" s="84">
        <v>200</v>
      </c>
      <c r="W91" s="85">
        <v>10</v>
      </c>
      <c r="X91" s="94">
        <f t="shared" si="16"/>
        <v>1680</v>
      </c>
      <c r="Y91" s="85" t="str">
        <f t="shared" si="17"/>
        <v/>
      </c>
      <c r="Z91" s="94">
        <f t="shared" si="18"/>
        <v>47040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22"/>
        <v/>
      </c>
    </row>
    <row r="92" spans="1:30" s="110" customFormat="1" ht="24.95" customHeight="1" x14ac:dyDescent="0.15">
      <c r="A92" s="133">
        <v>88</v>
      </c>
      <c r="B92" s="134">
        <v>1</v>
      </c>
      <c r="C92" s="143" t="s">
        <v>1709</v>
      </c>
      <c r="D92" s="135" t="s">
        <v>1958</v>
      </c>
      <c r="E92" s="142"/>
      <c r="F92" s="144" t="s">
        <v>36</v>
      </c>
      <c r="G92" s="144" t="s">
        <v>142</v>
      </c>
      <c r="H92" s="145">
        <v>42</v>
      </c>
      <c r="I92" s="145">
        <v>8</v>
      </c>
      <c r="J92" s="145">
        <v>2</v>
      </c>
      <c r="K92" s="136">
        <f t="shared" si="13"/>
        <v>16</v>
      </c>
      <c r="L92" s="142" t="s">
        <v>3512</v>
      </c>
      <c r="M92" s="162"/>
      <c r="N92" s="162"/>
      <c r="O92" s="163"/>
      <c r="P92" s="164"/>
      <c r="Q92" s="165"/>
      <c r="R92" s="137">
        <f t="shared" si="14"/>
        <v>8</v>
      </c>
      <c r="S92" s="170"/>
      <c r="T92" s="176" t="str">
        <f t="shared" si="15"/>
        <v/>
      </c>
      <c r="U92" s="94">
        <v>10</v>
      </c>
      <c r="V92" s="84">
        <v>200</v>
      </c>
      <c r="W92" s="85">
        <v>10</v>
      </c>
      <c r="X92" s="94">
        <f t="shared" si="16"/>
        <v>13440</v>
      </c>
      <c r="Y92" s="85" t="str">
        <f t="shared" si="17"/>
        <v/>
      </c>
      <c r="Z92" s="94">
        <f t="shared" si="18"/>
        <v>376320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22"/>
        <v/>
      </c>
    </row>
    <row r="93" spans="1:30" s="110" customFormat="1" ht="24.95" customHeight="1" x14ac:dyDescent="0.15">
      <c r="A93" s="133">
        <v>89</v>
      </c>
      <c r="B93" s="134">
        <v>1</v>
      </c>
      <c r="C93" s="143" t="s">
        <v>1709</v>
      </c>
      <c r="D93" s="135" t="s">
        <v>1958</v>
      </c>
      <c r="E93" s="142"/>
      <c r="F93" s="144" t="s">
        <v>24</v>
      </c>
      <c r="G93" s="144" t="s">
        <v>1786</v>
      </c>
      <c r="H93" s="145">
        <v>42</v>
      </c>
      <c r="I93" s="145">
        <v>2</v>
      </c>
      <c r="J93" s="145">
        <v>1</v>
      </c>
      <c r="K93" s="136">
        <f t="shared" si="13"/>
        <v>2</v>
      </c>
      <c r="L93" s="142" t="s">
        <v>3513</v>
      </c>
      <c r="M93" s="162"/>
      <c r="N93" s="162"/>
      <c r="O93" s="163"/>
      <c r="P93" s="164"/>
      <c r="Q93" s="165"/>
      <c r="R93" s="137">
        <f t="shared" si="14"/>
        <v>2</v>
      </c>
      <c r="S93" s="170"/>
      <c r="T93" s="176" t="str">
        <f t="shared" si="15"/>
        <v/>
      </c>
      <c r="U93" s="94">
        <v>10</v>
      </c>
      <c r="V93" s="84">
        <v>200</v>
      </c>
      <c r="W93" s="85">
        <v>10</v>
      </c>
      <c r="X93" s="94">
        <f t="shared" si="16"/>
        <v>1680</v>
      </c>
      <c r="Y93" s="85" t="str">
        <f t="shared" si="17"/>
        <v/>
      </c>
      <c r="Z93" s="94">
        <f t="shared" si="18"/>
        <v>47040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22"/>
        <v/>
      </c>
    </row>
    <row r="94" spans="1:30" s="110" customFormat="1" ht="24.95" customHeight="1" x14ac:dyDescent="0.15">
      <c r="A94" s="133">
        <v>90</v>
      </c>
      <c r="B94" s="134">
        <v>1</v>
      </c>
      <c r="C94" s="143" t="s">
        <v>1710</v>
      </c>
      <c r="D94" s="135" t="s">
        <v>1958</v>
      </c>
      <c r="E94" s="142"/>
      <c r="F94" s="144" t="s">
        <v>36</v>
      </c>
      <c r="G94" s="144" t="s">
        <v>142</v>
      </c>
      <c r="H94" s="145">
        <v>42</v>
      </c>
      <c r="I94" s="145">
        <v>8</v>
      </c>
      <c r="J94" s="145">
        <v>2</v>
      </c>
      <c r="K94" s="136">
        <f t="shared" si="13"/>
        <v>16</v>
      </c>
      <c r="L94" s="142" t="s">
        <v>3512</v>
      </c>
      <c r="M94" s="162"/>
      <c r="N94" s="162"/>
      <c r="O94" s="163"/>
      <c r="P94" s="164"/>
      <c r="Q94" s="165"/>
      <c r="R94" s="137">
        <f t="shared" si="14"/>
        <v>8</v>
      </c>
      <c r="S94" s="170"/>
      <c r="T94" s="176" t="str">
        <f t="shared" si="15"/>
        <v/>
      </c>
      <c r="U94" s="94">
        <v>10</v>
      </c>
      <c r="V94" s="84">
        <v>200</v>
      </c>
      <c r="W94" s="85">
        <v>10</v>
      </c>
      <c r="X94" s="94">
        <f t="shared" si="16"/>
        <v>13440</v>
      </c>
      <c r="Y94" s="85" t="str">
        <f t="shared" si="17"/>
        <v/>
      </c>
      <c r="Z94" s="94">
        <f t="shared" si="18"/>
        <v>376320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22"/>
        <v/>
      </c>
    </row>
    <row r="95" spans="1:30" s="110" customFormat="1" ht="24.95" customHeight="1" x14ac:dyDescent="0.15">
      <c r="A95" s="133">
        <v>91</v>
      </c>
      <c r="B95" s="134">
        <v>1</v>
      </c>
      <c r="C95" s="143" t="s">
        <v>1710</v>
      </c>
      <c r="D95" s="135" t="s">
        <v>1958</v>
      </c>
      <c r="E95" s="142"/>
      <c r="F95" s="144" t="s">
        <v>24</v>
      </c>
      <c r="G95" s="144" t="s">
        <v>1786</v>
      </c>
      <c r="H95" s="145">
        <v>42</v>
      </c>
      <c r="I95" s="145">
        <v>2</v>
      </c>
      <c r="J95" s="145">
        <v>1</v>
      </c>
      <c r="K95" s="136">
        <f t="shared" si="13"/>
        <v>2</v>
      </c>
      <c r="L95" s="142" t="s">
        <v>3513</v>
      </c>
      <c r="M95" s="162"/>
      <c r="N95" s="162"/>
      <c r="O95" s="163"/>
      <c r="P95" s="164"/>
      <c r="Q95" s="165"/>
      <c r="R95" s="137">
        <f t="shared" si="14"/>
        <v>2</v>
      </c>
      <c r="S95" s="170"/>
      <c r="T95" s="176" t="str">
        <f t="shared" si="15"/>
        <v/>
      </c>
      <c r="U95" s="94">
        <v>10</v>
      </c>
      <c r="V95" s="84">
        <v>200</v>
      </c>
      <c r="W95" s="85">
        <v>10</v>
      </c>
      <c r="X95" s="94">
        <f t="shared" si="16"/>
        <v>1680</v>
      </c>
      <c r="Y95" s="85" t="str">
        <f t="shared" si="17"/>
        <v/>
      </c>
      <c r="Z95" s="94">
        <f t="shared" si="18"/>
        <v>47040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22"/>
        <v/>
      </c>
    </row>
    <row r="96" spans="1:30" s="110" customFormat="1" ht="24.95" customHeight="1" x14ac:dyDescent="0.15">
      <c r="A96" s="133">
        <v>92</v>
      </c>
      <c r="B96" s="134">
        <v>1</v>
      </c>
      <c r="C96" s="143" t="s">
        <v>1711</v>
      </c>
      <c r="D96" s="135" t="s">
        <v>1958</v>
      </c>
      <c r="E96" s="142"/>
      <c r="F96" s="144" t="s">
        <v>36</v>
      </c>
      <c r="G96" s="144" t="s">
        <v>142</v>
      </c>
      <c r="H96" s="145">
        <v>42</v>
      </c>
      <c r="I96" s="145">
        <v>8</v>
      </c>
      <c r="J96" s="145">
        <v>2</v>
      </c>
      <c r="K96" s="136">
        <f t="shared" si="13"/>
        <v>16</v>
      </c>
      <c r="L96" s="142" t="s">
        <v>3512</v>
      </c>
      <c r="M96" s="162"/>
      <c r="N96" s="162"/>
      <c r="O96" s="163"/>
      <c r="P96" s="164"/>
      <c r="Q96" s="165"/>
      <c r="R96" s="137">
        <f t="shared" si="14"/>
        <v>8</v>
      </c>
      <c r="S96" s="170"/>
      <c r="T96" s="176" t="str">
        <f t="shared" si="15"/>
        <v/>
      </c>
      <c r="U96" s="94">
        <v>10</v>
      </c>
      <c r="V96" s="84">
        <v>200</v>
      </c>
      <c r="W96" s="85">
        <v>10</v>
      </c>
      <c r="X96" s="94">
        <f t="shared" si="16"/>
        <v>13440</v>
      </c>
      <c r="Y96" s="85" t="str">
        <f t="shared" si="17"/>
        <v/>
      </c>
      <c r="Z96" s="94">
        <f t="shared" si="18"/>
        <v>376320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22"/>
        <v/>
      </c>
    </row>
    <row r="97" spans="1:30" s="110" customFormat="1" ht="24.95" customHeight="1" x14ac:dyDescent="0.15">
      <c r="A97" s="133">
        <v>93</v>
      </c>
      <c r="B97" s="134">
        <v>1</v>
      </c>
      <c r="C97" s="143" t="s">
        <v>1711</v>
      </c>
      <c r="D97" s="135" t="s">
        <v>1958</v>
      </c>
      <c r="E97" s="142"/>
      <c r="F97" s="144" t="s">
        <v>24</v>
      </c>
      <c r="G97" s="144" t="s">
        <v>1786</v>
      </c>
      <c r="H97" s="145">
        <v>42</v>
      </c>
      <c r="I97" s="145">
        <v>2</v>
      </c>
      <c r="J97" s="145">
        <v>1</v>
      </c>
      <c r="K97" s="136">
        <f t="shared" si="13"/>
        <v>2</v>
      </c>
      <c r="L97" s="142" t="s">
        <v>3513</v>
      </c>
      <c r="M97" s="162"/>
      <c r="N97" s="162"/>
      <c r="O97" s="163"/>
      <c r="P97" s="164"/>
      <c r="Q97" s="165"/>
      <c r="R97" s="137">
        <f t="shared" si="14"/>
        <v>2</v>
      </c>
      <c r="S97" s="170"/>
      <c r="T97" s="176" t="str">
        <f t="shared" si="15"/>
        <v/>
      </c>
      <c r="U97" s="94">
        <v>10</v>
      </c>
      <c r="V97" s="84">
        <v>200</v>
      </c>
      <c r="W97" s="85">
        <v>10</v>
      </c>
      <c r="X97" s="94">
        <f t="shared" si="16"/>
        <v>1680</v>
      </c>
      <c r="Y97" s="85" t="str">
        <f t="shared" si="17"/>
        <v/>
      </c>
      <c r="Z97" s="94">
        <f t="shared" si="18"/>
        <v>47040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22"/>
        <v/>
      </c>
    </row>
    <row r="98" spans="1:30" s="110" customFormat="1" ht="24.95" customHeight="1" x14ac:dyDescent="0.15">
      <c r="A98" s="133">
        <v>94</v>
      </c>
      <c r="B98" s="134">
        <v>1</v>
      </c>
      <c r="C98" s="143" t="s">
        <v>1712</v>
      </c>
      <c r="D98" s="135" t="s">
        <v>1958</v>
      </c>
      <c r="E98" s="142"/>
      <c r="F98" s="144" t="s">
        <v>36</v>
      </c>
      <c r="G98" s="144" t="s">
        <v>142</v>
      </c>
      <c r="H98" s="145">
        <v>42</v>
      </c>
      <c r="I98" s="145">
        <v>8</v>
      </c>
      <c r="J98" s="145">
        <v>2</v>
      </c>
      <c r="K98" s="136">
        <f t="shared" si="13"/>
        <v>16</v>
      </c>
      <c r="L98" s="142" t="s">
        <v>3512</v>
      </c>
      <c r="M98" s="162"/>
      <c r="N98" s="162"/>
      <c r="O98" s="163"/>
      <c r="P98" s="164"/>
      <c r="Q98" s="165"/>
      <c r="R98" s="137">
        <f t="shared" si="14"/>
        <v>8</v>
      </c>
      <c r="S98" s="170"/>
      <c r="T98" s="176" t="str">
        <f t="shared" si="15"/>
        <v/>
      </c>
      <c r="U98" s="94">
        <v>10</v>
      </c>
      <c r="V98" s="84">
        <v>200</v>
      </c>
      <c r="W98" s="85">
        <v>10</v>
      </c>
      <c r="X98" s="94">
        <f t="shared" si="16"/>
        <v>13440</v>
      </c>
      <c r="Y98" s="85" t="str">
        <f t="shared" si="17"/>
        <v/>
      </c>
      <c r="Z98" s="94">
        <f t="shared" si="18"/>
        <v>376320</v>
      </c>
      <c r="AA98" s="85" t="str">
        <f t="shared" si="19"/>
        <v/>
      </c>
      <c r="AB98" s="94" t="str">
        <f t="shared" si="20"/>
        <v/>
      </c>
      <c r="AC98" s="95" t="str">
        <f t="shared" si="21"/>
        <v/>
      </c>
      <c r="AD98" s="178" t="str">
        <f t="shared" si="22"/>
        <v/>
      </c>
    </row>
    <row r="99" spans="1:30" s="110" customFormat="1" ht="24.95" customHeight="1" x14ac:dyDescent="0.15">
      <c r="A99" s="133">
        <v>95</v>
      </c>
      <c r="B99" s="134">
        <v>1</v>
      </c>
      <c r="C99" s="143" t="s">
        <v>1712</v>
      </c>
      <c r="D99" s="135" t="s">
        <v>1958</v>
      </c>
      <c r="E99" s="142"/>
      <c r="F99" s="144" t="s">
        <v>24</v>
      </c>
      <c r="G99" s="144" t="s">
        <v>1786</v>
      </c>
      <c r="H99" s="145">
        <v>42</v>
      </c>
      <c r="I99" s="145">
        <v>2</v>
      </c>
      <c r="J99" s="145">
        <v>1</v>
      </c>
      <c r="K99" s="136">
        <f t="shared" si="13"/>
        <v>2</v>
      </c>
      <c r="L99" s="142" t="s">
        <v>3513</v>
      </c>
      <c r="M99" s="162"/>
      <c r="N99" s="162"/>
      <c r="O99" s="163"/>
      <c r="P99" s="164"/>
      <c r="Q99" s="165"/>
      <c r="R99" s="137">
        <f t="shared" si="14"/>
        <v>2</v>
      </c>
      <c r="S99" s="170"/>
      <c r="T99" s="176" t="str">
        <f t="shared" si="15"/>
        <v/>
      </c>
      <c r="U99" s="94">
        <v>10</v>
      </c>
      <c r="V99" s="84">
        <v>200</v>
      </c>
      <c r="W99" s="85">
        <v>10</v>
      </c>
      <c r="X99" s="94">
        <f t="shared" si="16"/>
        <v>1680</v>
      </c>
      <c r="Y99" s="85" t="str">
        <f t="shared" si="17"/>
        <v/>
      </c>
      <c r="Z99" s="94">
        <f t="shared" si="18"/>
        <v>47040</v>
      </c>
      <c r="AA99" s="85" t="str">
        <f t="shared" si="19"/>
        <v/>
      </c>
      <c r="AB99" s="94" t="str">
        <f t="shared" si="20"/>
        <v/>
      </c>
      <c r="AC99" s="95" t="str">
        <f t="shared" si="21"/>
        <v/>
      </c>
      <c r="AD99" s="178" t="str">
        <f t="shared" si="22"/>
        <v/>
      </c>
    </row>
    <row r="100" spans="1:30" s="110" customFormat="1" ht="24.95" customHeight="1" x14ac:dyDescent="0.15">
      <c r="A100" s="133">
        <v>96</v>
      </c>
      <c r="B100" s="134">
        <v>1</v>
      </c>
      <c r="C100" s="143" t="s">
        <v>1688</v>
      </c>
      <c r="D100" s="135" t="s">
        <v>1958</v>
      </c>
      <c r="E100" s="142"/>
      <c r="F100" s="144" t="s">
        <v>24</v>
      </c>
      <c r="G100" s="144" t="s">
        <v>1787</v>
      </c>
      <c r="H100" s="145">
        <v>42</v>
      </c>
      <c r="I100" s="145">
        <v>14</v>
      </c>
      <c r="J100" s="145">
        <v>1</v>
      </c>
      <c r="K100" s="136">
        <f t="shared" si="13"/>
        <v>14</v>
      </c>
      <c r="L100" s="142" t="s">
        <v>3512</v>
      </c>
      <c r="M100" s="162"/>
      <c r="N100" s="162"/>
      <c r="O100" s="163"/>
      <c r="P100" s="164"/>
      <c r="Q100" s="165"/>
      <c r="R100" s="137">
        <f t="shared" si="14"/>
        <v>14</v>
      </c>
      <c r="S100" s="170"/>
      <c r="T100" s="176" t="str">
        <f t="shared" si="15"/>
        <v/>
      </c>
      <c r="U100" s="94">
        <v>10</v>
      </c>
      <c r="V100" s="84">
        <v>200</v>
      </c>
      <c r="W100" s="85">
        <v>10</v>
      </c>
      <c r="X100" s="94">
        <f t="shared" si="16"/>
        <v>11760</v>
      </c>
      <c r="Y100" s="85" t="str">
        <f t="shared" si="17"/>
        <v/>
      </c>
      <c r="Z100" s="94">
        <f t="shared" si="18"/>
        <v>329280</v>
      </c>
      <c r="AA100" s="85" t="str">
        <f t="shared" si="19"/>
        <v/>
      </c>
      <c r="AB100" s="94" t="str">
        <f t="shared" si="20"/>
        <v/>
      </c>
      <c r="AC100" s="95" t="str">
        <f t="shared" si="21"/>
        <v/>
      </c>
      <c r="AD100" s="178" t="str">
        <f t="shared" si="22"/>
        <v/>
      </c>
    </row>
    <row r="101" spans="1:30" s="110" customFormat="1" ht="24.95" customHeight="1" x14ac:dyDescent="0.15">
      <c r="A101" s="133">
        <v>97</v>
      </c>
      <c r="B101" s="134">
        <v>1</v>
      </c>
      <c r="C101" s="143" t="s">
        <v>1688</v>
      </c>
      <c r="D101" s="135" t="s">
        <v>1958</v>
      </c>
      <c r="E101" s="142"/>
      <c r="F101" s="144" t="s">
        <v>113</v>
      </c>
      <c r="G101" s="144" t="s">
        <v>1791</v>
      </c>
      <c r="H101" s="145">
        <v>22</v>
      </c>
      <c r="I101" s="145">
        <v>5</v>
      </c>
      <c r="J101" s="145">
        <v>1</v>
      </c>
      <c r="K101" s="136">
        <f t="shared" si="13"/>
        <v>5</v>
      </c>
      <c r="L101" s="142" t="s">
        <v>3512</v>
      </c>
      <c r="M101" s="162"/>
      <c r="N101" s="162"/>
      <c r="O101" s="163"/>
      <c r="P101" s="164"/>
      <c r="Q101" s="165"/>
      <c r="R101" s="137">
        <f t="shared" si="14"/>
        <v>5</v>
      </c>
      <c r="S101" s="170"/>
      <c r="T101" s="176" t="str">
        <f t="shared" si="15"/>
        <v/>
      </c>
      <c r="U101" s="94">
        <v>10</v>
      </c>
      <c r="V101" s="84">
        <v>200</v>
      </c>
      <c r="W101" s="85">
        <v>10</v>
      </c>
      <c r="X101" s="94">
        <f t="shared" si="16"/>
        <v>2200</v>
      </c>
      <c r="Y101" s="85" t="str">
        <f t="shared" si="17"/>
        <v/>
      </c>
      <c r="Z101" s="94">
        <f t="shared" si="18"/>
        <v>61600</v>
      </c>
      <c r="AA101" s="85" t="str">
        <f t="shared" si="19"/>
        <v/>
      </c>
      <c r="AB101" s="94" t="str">
        <f t="shared" si="20"/>
        <v/>
      </c>
      <c r="AC101" s="95" t="str">
        <f t="shared" si="21"/>
        <v/>
      </c>
      <c r="AD101" s="178" t="str">
        <f t="shared" si="22"/>
        <v/>
      </c>
    </row>
    <row r="102" spans="1:30" s="110" customFormat="1" ht="24.95" customHeight="1" x14ac:dyDescent="0.15">
      <c r="A102" s="133">
        <v>98</v>
      </c>
      <c r="B102" s="134">
        <v>1</v>
      </c>
      <c r="C102" s="143" t="s">
        <v>1713</v>
      </c>
      <c r="D102" s="135" t="s">
        <v>1958</v>
      </c>
      <c r="E102" s="142"/>
      <c r="F102" s="144" t="s">
        <v>24</v>
      </c>
      <c r="G102" s="144" t="s">
        <v>1792</v>
      </c>
      <c r="H102" s="145">
        <v>42</v>
      </c>
      <c r="I102" s="145">
        <v>2</v>
      </c>
      <c r="J102" s="145">
        <v>1</v>
      </c>
      <c r="K102" s="136">
        <f t="shared" si="13"/>
        <v>2</v>
      </c>
      <c r="L102" s="142" t="s">
        <v>3512</v>
      </c>
      <c r="M102" s="162"/>
      <c r="N102" s="162"/>
      <c r="O102" s="163"/>
      <c r="P102" s="164"/>
      <c r="Q102" s="165"/>
      <c r="R102" s="137">
        <f t="shared" si="14"/>
        <v>2</v>
      </c>
      <c r="S102" s="170"/>
      <c r="T102" s="176" t="str">
        <f t="shared" si="15"/>
        <v/>
      </c>
      <c r="U102" s="94">
        <v>10</v>
      </c>
      <c r="V102" s="84">
        <v>200</v>
      </c>
      <c r="W102" s="85">
        <v>10</v>
      </c>
      <c r="X102" s="94">
        <f t="shared" si="16"/>
        <v>1680</v>
      </c>
      <c r="Y102" s="85" t="str">
        <f t="shared" si="17"/>
        <v/>
      </c>
      <c r="Z102" s="94">
        <f t="shared" si="18"/>
        <v>47040</v>
      </c>
      <c r="AA102" s="85" t="str">
        <f t="shared" si="19"/>
        <v/>
      </c>
      <c r="AB102" s="94" t="str">
        <f t="shared" si="20"/>
        <v/>
      </c>
      <c r="AC102" s="95" t="str">
        <f t="shared" si="21"/>
        <v/>
      </c>
      <c r="AD102" s="178" t="str">
        <f t="shared" si="22"/>
        <v/>
      </c>
    </row>
    <row r="103" spans="1:30" s="110" customFormat="1" ht="24.95" customHeight="1" x14ac:dyDescent="0.15">
      <c r="A103" s="133">
        <v>99</v>
      </c>
      <c r="B103" s="134">
        <v>1</v>
      </c>
      <c r="C103" s="143" t="s">
        <v>1714</v>
      </c>
      <c r="D103" s="135" t="s">
        <v>1958</v>
      </c>
      <c r="E103" s="142"/>
      <c r="F103" s="144" t="s">
        <v>1793</v>
      </c>
      <c r="G103" s="144" t="s">
        <v>1794</v>
      </c>
      <c r="H103" s="145">
        <v>27</v>
      </c>
      <c r="I103" s="145">
        <v>2</v>
      </c>
      <c r="J103" s="145">
        <v>1</v>
      </c>
      <c r="K103" s="136">
        <f t="shared" si="13"/>
        <v>2</v>
      </c>
      <c r="L103" s="142" t="s">
        <v>3512</v>
      </c>
      <c r="M103" s="162"/>
      <c r="N103" s="162"/>
      <c r="O103" s="163"/>
      <c r="P103" s="164"/>
      <c r="Q103" s="165"/>
      <c r="R103" s="137">
        <f t="shared" si="14"/>
        <v>2</v>
      </c>
      <c r="S103" s="170"/>
      <c r="T103" s="176" t="str">
        <f t="shared" si="15"/>
        <v/>
      </c>
      <c r="U103" s="94">
        <v>2</v>
      </c>
      <c r="V103" s="84">
        <v>200</v>
      </c>
      <c r="W103" s="85">
        <v>10</v>
      </c>
      <c r="X103" s="94">
        <f t="shared" si="16"/>
        <v>216</v>
      </c>
      <c r="Y103" s="85" t="str">
        <f t="shared" si="17"/>
        <v/>
      </c>
      <c r="Z103" s="94">
        <f t="shared" si="18"/>
        <v>6048</v>
      </c>
      <c r="AA103" s="85" t="str">
        <f t="shared" si="19"/>
        <v/>
      </c>
      <c r="AB103" s="94" t="str">
        <f t="shared" si="20"/>
        <v/>
      </c>
      <c r="AC103" s="95" t="str">
        <f t="shared" si="21"/>
        <v/>
      </c>
      <c r="AD103" s="178" t="str">
        <f t="shared" si="22"/>
        <v/>
      </c>
    </row>
    <row r="104" spans="1:30" s="110" customFormat="1" ht="24.95" customHeight="1" x14ac:dyDescent="0.15">
      <c r="A104" s="133">
        <v>100</v>
      </c>
      <c r="B104" s="134">
        <v>1</v>
      </c>
      <c r="C104" s="143" t="s">
        <v>1698</v>
      </c>
      <c r="D104" s="135" t="s">
        <v>1958</v>
      </c>
      <c r="E104" s="142"/>
      <c r="F104" s="144" t="s">
        <v>24</v>
      </c>
      <c r="G104" s="144" t="s">
        <v>49</v>
      </c>
      <c r="H104" s="145">
        <v>42</v>
      </c>
      <c r="I104" s="145">
        <v>2</v>
      </c>
      <c r="J104" s="145">
        <v>1</v>
      </c>
      <c r="K104" s="136">
        <f t="shared" si="13"/>
        <v>2</v>
      </c>
      <c r="L104" s="142" t="s">
        <v>3512</v>
      </c>
      <c r="M104" s="162"/>
      <c r="N104" s="162"/>
      <c r="O104" s="163"/>
      <c r="P104" s="164"/>
      <c r="Q104" s="165"/>
      <c r="R104" s="137">
        <f t="shared" si="14"/>
        <v>2</v>
      </c>
      <c r="S104" s="170"/>
      <c r="T104" s="176" t="str">
        <f t="shared" si="15"/>
        <v/>
      </c>
      <c r="U104" s="94">
        <v>2</v>
      </c>
      <c r="V104" s="84">
        <v>200</v>
      </c>
      <c r="W104" s="85">
        <v>10</v>
      </c>
      <c r="X104" s="94">
        <f t="shared" si="16"/>
        <v>336</v>
      </c>
      <c r="Y104" s="85" t="str">
        <f t="shared" si="17"/>
        <v/>
      </c>
      <c r="Z104" s="94">
        <f t="shared" si="18"/>
        <v>9408</v>
      </c>
      <c r="AA104" s="85" t="str">
        <f t="shared" si="19"/>
        <v/>
      </c>
      <c r="AB104" s="94" t="str">
        <f t="shared" si="20"/>
        <v/>
      </c>
      <c r="AC104" s="95" t="str">
        <f t="shared" si="21"/>
        <v/>
      </c>
      <c r="AD104" s="178" t="str">
        <f t="shared" si="22"/>
        <v/>
      </c>
    </row>
    <row r="105" spans="1:30" s="110" customFormat="1" ht="24.95" customHeight="1" x14ac:dyDescent="0.15">
      <c r="A105" s="133">
        <v>101</v>
      </c>
      <c r="B105" s="134">
        <v>1</v>
      </c>
      <c r="C105" s="143" t="s">
        <v>1699</v>
      </c>
      <c r="D105" s="135" t="s">
        <v>1958</v>
      </c>
      <c r="E105" s="142"/>
      <c r="F105" s="144" t="s">
        <v>24</v>
      </c>
      <c r="G105" s="144" t="s">
        <v>49</v>
      </c>
      <c r="H105" s="145">
        <v>42</v>
      </c>
      <c r="I105" s="145">
        <v>2</v>
      </c>
      <c r="J105" s="145">
        <v>1</v>
      </c>
      <c r="K105" s="136">
        <f t="shared" si="13"/>
        <v>2</v>
      </c>
      <c r="L105" s="142" t="s">
        <v>3512</v>
      </c>
      <c r="M105" s="162"/>
      <c r="N105" s="162"/>
      <c r="O105" s="163"/>
      <c r="P105" s="164"/>
      <c r="Q105" s="165"/>
      <c r="R105" s="137">
        <f t="shared" si="14"/>
        <v>2</v>
      </c>
      <c r="S105" s="170"/>
      <c r="T105" s="176" t="str">
        <f t="shared" si="15"/>
        <v/>
      </c>
      <c r="U105" s="94">
        <v>2</v>
      </c>
      <c r="V105" s="84">
        <v>200</v>
      </c>
      <c r="W105" s="85">
        <v>10</v>
      </c>
      <c r="X105" s="94">
        <f t="shared" si="16"/>
        <v>336</v>
      </c>
      <c r="Y105" s="85" t="str">
        <f t="shared" si="17"/>
        <v/>
      </c>
      <c r="Z105" s="94">
        <f t="shared" si="18"/>
        <v>9408</v>
      </c>
      <c r="AA105" s="85" t="str">
        <f t="shared" si="19"/>
        <v/>
      </c>
      <c r="AB105" s="94" t="str">
        <f t="shared" si="20"/>
        <v/>
      </c>
      <c r="AC105" s="95" t="str">
        <f t="shared" si="21"/>
        <v/>
      </c>
      <c r="AD105" s="178" t="str">
        <f t="shared" si="22"/>
        <v/>
      </c>
    </row>
    <row r="106" spans="1:30" s="110" customFormat="1" ht="24.95" customHeight="1" x14ac:dyDescent="0.15">
      <c r="A106" s="133">
        <v>102</v>
      </c>
      <c r="B106" s="134">
        <v>1</v>
      </c>
      <c r="C106" s="143" t="s">
        <v>1691</v>
      </c>
      <c r="D106" s="135" t="s">
        <v>1958</v>
      </c>
      <c r="E106" s="142"/>
      <c r="F106" s="144" t="s">
        <v>24</v>
      </c>
      <c r="G106" s="144" t="s">
        <v>49</v>
      </c>
      <c r="H106" s="145">
        <v>42</v>
      </c>
      <c r="I106" s="145">
        <v>3</v>
      </c>
      <c r="J106" s="145">
        <v>1</v>
      </c>
      <c r="K106" s="136">
        <f t="shared" si="13"/>
        <v>3</v>
      </c>
      <c r="L106" s="142" t="s">
        <v>3512</v>
      </c>
      <c r="M106" s="162"/>
      <c r="N106" s="162"/>
      <c r="O106" s="163"/>
      <c r="P106" s="164"/>
      <c r="Q106" s="165"/>
      <c r="R106" s="137">
        <f t="shared" si="14"/>
        <v>3</v>
      </c>
      <c r="S106" s="170"/>
      <c r="T106" s="176" t="str">
        <f t="shared" si="15"/>
        <v/>
      </c>
      <c r="U106" s="94">
        <v>10</v>
      </c>
      <c r="V106" s="84">
        <v>200</v>
      </c>
      <c r="W106" s="85">
        <v>10</v>
      </c>
      <c r="X106" s="94">
        <f t="shared" si="16"/>
        <v>2520</v>
      </c>
      <c r="Y106" s="85" t="str">
        <f t="shared" si="17"/>
        <v/>
      </c>
      <c r="Z106" s="94">
        <f t="shared" si="18"/>
        <v>70560</v>
      </c>
      <c r="AA106" s="85" t="str">
        <f t="shared" si="19"/>
        <v/>
      </c>
      <c r="AB106" s="94" t="str">
        <f t="shared" si="20"/>
        <v/>
      </c>
      <c r="AC106" s="95" t="str">
        <f t="shared" si="21"/>
        <v/>
      </c>
      <c r="AD106" s="178" t="str">
        <f t="shared" si="22"/>
        <v/>
      </c>
    </row>
    <row r="107" spans="1:30" s="110" customFormat="1" ht="24.95" customHeight="1" x14ac:dyDescent="0.15">
      <c r="A107" s="133">
        <v>103</v>
      </c>
      <c r="B107" s="134">
        <v>1</v>
      </c>
      <c r="C107" s="143" t="s">
        <v>1698</v>
      </c>
      <c r="D107" s="135" t="s">
        <v>1958</v>
      </c>
      <c r="E107" s="142"/>
      <c r="F107" s="144" t="s">
        <v>24</v>
      </c>
      <c r="G107" s="144" t="s">
        <v>49</v>
      </c>
      <c r="H107" s="145">
        <v>42</v>
      </c>
      <c r="I107" s="145">
        <v>2</v>
      </c>
      <c r="J107" s="145">
        <v>1</v>
      </c>
      <c r="K107" s="136">
        <f t="shared" si="13"/>
        <v>2</v>
      </c>
      <c r="L107" s="142" t="s">
        <v>3512</v>
      </c>
      <c r="M107" s="162"/>
      <c r="N107" s="162"/>
      <c r="O107" s="163"/>
      <c r="P107" s="164"/>
      <c r="Q107" s="165"/>
      <c r="R107" s="137">
        <f t="shared" si="14"/>
        <v>2</v>
      </c>
      <c r="S107" s="170"/>
      <c r="T107" s="176" t="str">
        <f t="shared" si="15"/>
        <v/>
      </c>
      <c r="U107" s="94">
        <v>2</v>
      </c>
      <c r="V107" s="84">
        <v>200</v>
      </c>
      <c r="W107" s="85">
        <v>10</v>
      </c>
      <c r="X107" s="94">
        <f t="shared" si="16"/>
        <v>336</v>
      </c>
      <c r="Y107" s="85" t="str">
        <f t="shared" si="17"/>
        <v/>
      </c>
      <c r="Z107" s="94">
        <f t="shared" si="18"/>
        <v>9408</v>
      </c>
      <c r="AA107" s="85" t="str">
        <f t="shared" si="19"/>
        <v/>
      </c>
      <c r="AB107" s="94" t="str">
        <f t="shared" si="20"/>
        <v/>
      </c>
      <c r="AC107" s="95" t="str">
        <f t="shared" si="21"/>
        <v/>
      </c>
      <c r="AD107" s="178" t="str">
        <f t="shared" si="22"/>
        <v/>
      </c>
    </row>
    <row r="108" spans="1:30" s="110" customFormat="1" ht="24.95" customHeight="1" x14ac:dyDescent="0.15">
      <c r="A108" s="133">
        <v>104</v>
      </c>
      <c r="B108" s="134">
        <v>1</v>
      </c>
      <c r="C108" s="143" t="s">
        <v>1699</v>
      </c>
      <c r="D108" s="135" t="s">
        <v>1958</v>
      </c>
      <c r="E108" s="142"/>
      <c r="F108" s="144" t="s">
        <v>24</v>
      </c>
      <c r="G108" s="144" t="s">
        <v>49</v>
      </c>
      <c r="H108" s="145">
        <v>42</v>
      </c>
      <c r="I108" s="145">
        <v>2</v>
      </c>
      <c r="J108" s="145">
        <v>1</v>
      </c>
      <c r="K108" s="136">
        <f t="shared" si="13"/>
        <v>2</v>
      </c>
      <c r="L108" s="142" t="s">
        <v>3512</v>
      </c>
      <c r="M108" s="162"/>
      <c r="N108" s="162"/>
      <c r="O108" s="163"/>
      <c r="P108" s="164"/>
      <c r="Q108" s="165"/>
      <c r="R108" s="137">
        <f t="shared" si="14"/>
        <v>2</v>
      </c>
      <c r="S108" s="170"/>
      <c r="T108" s="176" t="str">
        <f t="shared" si="15"/>
        <v/>
      </c>
      <c r="U108" s="94">
        <v>2</v>
      </c>
      <c r="V108" s="84">
        <v>200</v>
      </c>
      <c r="W108" s="85">
        <v>10</v>
      </c>
      <c r="X108" s="94">
        <f t="shared" si="16"/>
        <v>336</v>
      </c>
      <c r="Y108" s="85" t="str">
        <f t="shared" si="17"/>
        <v/>
      </c>
      <c r="Z108" s="94">
        <f t="shared" si="18"/>
        <v>9408</v>
      </c>
      <c r="AA108" s="85" t="str">
        <f t="shared" si="19"/>
        <v/>
      </c>
      <c r="AB108" s="94" t="str">
        <f t="shared" si="20"/>
        <v/>
      </c>
      <c r="AC108" s="95" t="str">
        <f t="shared" si="21"/>
        <v/>
      </c>
      <c r="AD108" s="178" t="str">
        <f t="shared" si="22"/>
        <v/>
      </c>
    </row>
    <row r="109" spans="1:30" s="110" customFormat="1" ht="24.95" customHeight="1" x14ac:dyDescent="0.15">
      <c r="A109" s="133">
        <v>105</v>
      </c>
      <c r="B109" s="134">
        <v>1</v>
      </c>
      <c r="C109" s="143" t="s">
        <v>1715</v>
      </c>
      <c r="D109" s="135" t="s">
        <v>1958</v>
      </c>
      <c r="E109" s="142"/>
      <c r="F109" s="144" t="s">
        <v>36</v>
      </c>
      <c r="G109" s="144" t="s">
        <v>142</v>
      </c>
      <c r="H109" s="145">
        <v>42</v>
      </c>
      <c r="I109" s="145">
        <v>1</v>
      </c>
      <c r="J109" s="145">
        <v>2</v>
      </c>
      <c r="K109" s="136">
        <f t="shared" si="13"/>
        <v>2</v>
      </c>
      <c r="L109" s="142" t="s">
        <v>3512</v>
      </c>
      <c r="M109" s="162"/>
      <c r="N109" s="162"/>
      <c r="O109" s="163"/>
      <c r="P109" s="164"/>
      <c r="Q109" s="165"/>
      <c r="R109" s="137">
        <f t="shared" si="14"/>
        <v>1</v>
      </c>
      <c r="S109" s="170"/>
      <c r="T109" s="176" t="str">
        <f t="shared" si="15"/>
        <v/>
      </c>
      <c r="U109" s="94">
        <v>2</v>
      </c>
      <c r="V109" s="84">
        <v>200</v>
      </c>
      <c r="W109" s="85">
        <v>10</v>
      </c>
      <c r="X109" s="94">
        <f t="shared" si="16"/>
        <v>336</v>
      </c>
      <c r="Y109" s="85" t="str">
        <f t="shared" si="17"/>
        <v/>
      </c>
      <c r="Z109" s="94">
        <f t="shared" si="18"/>
        <v>9408</v>
      </c>
      <c r="AA109" s="85" t="str">
        <f t="shared" si="19"/>
        <v/>
      </c>
      <c r="AB109" s="94" t="str">
        <f t="shared" si="20"/>
        <v/>
      </c>
      <c r="AC109" s="95" t="str">
        <f t="shared" si="21"/>
        <v/>
      </c>
      <c r="AD109" s="178" t="str">
        <f t="shared" si="22"/>
        <v/>
      </c>
    </row>
    <row r="110" spans="1:30" s="110" customFormat="1" ht="24.95" customHeight="1" x14ac:dyDescent="0.15">
      <c r="A110" s="133">
        <v>106</v>
      </c>
      <c r="B110" s="134">
        <v>1</v>
      </c>
      <c r="C110" s="143" t="s">
        <v>1691</v>
      </c>
      <c r="D110" s="135" t="s">
        <v>1958</v>
      </c>
      <c r="E110" s="142"/>
      <c r="F110" s="144" t="s">
        <v>36</v>
      </c>
      <c r="G110" s="144" t="s">
        <v>142</v>
      </c>
      <c r="H110" s="145">
        <v>42</v>
      </c>
      <c r="I110" s="145">
        <v>2</v>
      </c>
      <c r="J110" s="145">
        <v>2</v>
      </c>
      <c r="K110" s="136">
        <f t="shared" si="13"/>
        <v>4</v>
      </c>
      <c r="L110" s="142" t="s">
        <v>3512</v>
      </c>
      <c r="M110" s="162"/>
      <c r="N110" s="162"/>
      <c r="O110" s="163"/>
      <c r="P110" s="164"/>
      <c r="Q110" s="165"/>
      <c r="R110" s="137">
        <f t="shared" si="14"/>
        <v>2</v>
      </c>
      <c r="S110" s="170"/>
      <c r="T110" s="176" t="str">
        <f t="shared" si="15"/>
        <v/>
      </c>
      <c r="U110" s="94">
        <v>10</v>
      </c>
      <c r="V110" s="84">
        <v>200</v>
      </c>
      <c r="W110" s="85">
        <v>10</v>
      </c>
      <c r="X110" s="94">
        <f t="shared" si="16"/>
        <v>3360</v>
      </c>
      <c r="Y110" s="85" t="str">
        <f t="shared" si="17"/>
        <v/>
      </c>
      <c r="Z110" s="94">
        <f t="shared" si="18"/>
        <v>94080</v>
      </c>
      <c r="AA110" s="85" t="str">
        <f t="shared" si="19"/>
        <v/>
      </c>
      <c r="AB110" s="94" t="str">
        <f t="shared" si="20"/>
        <v/>
      </c>
      <c r="AC110" s="95" t="str">
        <f t="shared" si="21"/>
        <v/>
      </c>
      <c r="AD110" s="178" t="str">
        <f t="shared" si="22"/>
        <v/>
      </c>
    </row>
    <row r="111" spans="1:30" s="110" customFormat="1" ht="24.95" customHeight="1" x14ac:dyDescent="0.15">
      <c r="A111" s="133">
        <v>107</v>
      </c>
      <c r="B111" s="134">
        <v>1</v>
      </c>
      <c r="C111" s="143" t="s">
        <v>1716</v>
      </c>
      <c r="D111" s="135" t="s">
        <v>1958</v>
      </c>
      <c r="E111" s="142"/>
      <c r="F111" s="144" t="s">
        <v>36</v>
      </c>
      <c r="G111" s="144" t="s">
        <v>142</v>
      </c>
      <c r="H111" s="145">
        <v>42</v>
      </c>
      <c r="I111" s="145">
        <v>18</v>
      </c>
      <c r="J111" s="145">
        <v>2</v>
      </c>
      <c r="K111" s="136">
        <f t="shared" si="13"/>
        <v>36</v>
      </c>
      <c r="L111" s="142" t="s">
        <v>3512</v>
      </c>
      <c r="M111" s="162"/>
      <c r="N111" s="162"/>
      <c r="O111" s="163"/>
      <c r="P111" s="164"/>
      <c r="Q111" s="165"/>
      <c r="R111" s="137">
        <f t="shared" si="14"/>
        <v>18</v>
      </c>
      <c r="S111" s="170"/>
      <c r="T111" s="176" t="str">
        <f t="shared" si="15"/>
        <v/>
      </c>
      <c r="U111" s="94">
        <v>10</v>
      </c>
      <c r="V111" s="84">
        <v>200</v>
      </c>
      <c r="W111" s="85">
        <v>10</v>
      </c>
      <c r="X111" s="94">
        <f t="shared" si="16"/>
        <v>30240</v>
      </c>
      <c r="Y111" s="85" t="str">
        <f t="shared" si="17"/>
        <v/>
      </c>
      <c r="Z111" s="94">
        <f t="shared" si="18"/>
        <v>846720</v>
      </c>
      <c r="AA111" s="85" t="str">
        <f t="shared" si="19"/>
        <v/>
      </c>
      <c r="AB111" s="94" t="str">
        <f t="shared" si="20"/>
        <v/>
      </c>
      <c r="AC111" s="95" t="str">
        <f t="shared" si="21"/>
        <v/>
      </c>
      <c r="AD111" s="178" t="str">
        <f t="shared" si="22"/>
        <v/>
      </c>
    </row>
    <row r="112" spans="1:30" s="110" customFormat="1" ht="24.95" customHeight="1" x14ac:dyDescent="0.15">
      <c r="A112" s="133">
        <v>108</v>
      </c>
      <c r="B112" s="134">
        <v>1</v>
      </c>
      <c r="C112" s="143" t="s">
        <v>1717</v>
      </c>
      <c r="D112" s="135" t="s">
        <v>1958</v>
      </c>
      <c r="E112" s="142"/>
      <c r="F112" s="144" t="s">
        <v>113</v>
      </c>
      <c r="G112" s="144" t="s">
        <v>1791</v>
      </c>
      <c r="H112" s="145">
        <v>22</v>
      </c>
      <c r="I112" s="145">
        <v>2</v>
      </c>
      <c r="J112" s="145">
        <v>1</v>
      </c>
      <c r="K112" s="136">
        <f t="shared" si="13"/>
        <v>2</v>
      </c>
      <c r="L112" s="142" t="s">
        <v>3512</v>
      </c>
      <c r="M112" s="162"/>
      <c r="N112" s="162"/>
      <c r="O112" s="163"/>
      <c r="P112" s="164"/>
      <c r="Q112" s="165"/>
      <c r="R112" s="137">
        <f t="shared" si="14"/>
        <v>2</v>
      </c>
      <c r="S112" s="170"/>
      <c r="T112" s="176" t="str">
        <f t="shared" si="15"/>
        <v/>
      </c>
      <c r="U112" s="94">
        <v>10</v>
      </c>
      <c r="V112" s="84">
        <v>200</v>
      </c>
      <c r="W112" s="85">
        <v>10</v>
      </c>
      <c r="X112" s="94">
        <f t="shared" si="16"/>
        <v>880</v>
      </c>
      <c r="Y112" s="85" t="str">
        <f t="shared" si="17"/>
        <v/>
      </c>
      <c r="Z112" s="94">
        <f t="shared" si="18"/>
        <v>24640</v>
      </c>
      <c r="AA112" s="85" t="str">
        <f t="shared" si="19"/>
        <v/>
      </c>
      <c r="AB112" s="94" t="str">
        <f t="shared" si="20"/>
        <v/>
      </c>
      <c r="AC112" s="95" t="str">
        <f t="shared" si="21"/>
        <v/>
      </c>
      <c r="AD112" s="178" t="str">
        <f t="shared" si="22"/>
        <v/>
      </c>
    </row>
    <row r="113" spans="1:30" s="110" customFormat="1" ht="24.95" customHeight="1" x14ac:dyDescent="0.15">
      <c r="A113" s="133">
        <v>109</v>
      </c>
      <c r="B113" s="134">
        <v>1</v>
      </c>
      <c r="C113" s="143" t="s">
        <v>1718</v>
      </c>
      <c r="D113" s="135" t="s">
        <v>1958</v>
      </c>
      <c r="E113" s="142"/>
      <c r="F113" s="144" t="s">
        <v>1783</v>
      </c>
      <c r="G113" s="144" t="s">
        <v>1784</v>
      </c>
      <c r="H113" s="145">
        <v>22</v>
      </c>
      <c r="I113" s="145">
        <v>2</v>
      </c>
      <c r="J113" s="145">
        <v>1</v>
      </c>
      <c r="K113" s="136">
        <f t="shared" si="13"/>
        <v>2</v>
      </c>
      <c r="L113" s="142" t="s">
        <v>3512</v>
      </c>
      <c r="M113" s="162"/>
      <c r="N113" s="162"/>
      <c r="O113" s="163"/>
      <c r="P113" s="164"/>
      <c r="Q113" s="165"/>
      <c r="R113" s="137">
        <f t="shared" si="14"/>
        <v>2</v>
      </c>
      <c r="S113" s="170"/>
      <c r="T113" s="176" t="str">
        <f t="shared" si="15"/>
        <v/>
      </c>
      <c r="U113" s="94">
        <v>10</v>
      </c>
      <c r="V113" s="84">
        <v>200</v>
      </c>
      <c r="W113" s="85">
        <v>10</v>
      </c>
      <c r="X113" s="94">
        <f t="shared" si="16"/>
        <v>880</v>
      </c>
      <c r="Y113" s="85" t="str">
        <f t="shared" si="17"/>
        <v/>
      </c>
      <c r="Z113" s="94">
        <f t="shared" si="18"/>
        <v>24640</v>
      </c>
      <c r="AA113" s="85" t="str">
        <f t="shared" si="19"/>
        <v/>
      </c>
      <c r="AB113" s="94" t="str">
        <f t="shared" si="20"/>
        <v/>
      </c>
      <c r="AC113" s="95" t="str">
        <f t="shared" si="21"/>
        <v/>
      </c>
      <c r="AD113" s="178" t="str">
        <f t="shared" si="22"/>
        <v/>
      </c>
    </row>
    <row r="114" spans="1:30" s="110" customFormat="1" ht="24.95" customHeight="1" x14ac:dyDescent="0.15">
      <c r="A114" s="133">
        <v>110</v>
      </c>
      <c r="B114" s="134">
        <v>2</v>
      </c>
      <c r="C114" s="143" t="s">
        <v>1698</v>
      </c>
      <c r="D114" s="135" t="s">
        <v>1958</v>
      </c>
      <c r="E114" s="142"/>
      <c r="F114" s="144" t="s">
        <v>24</v>
      </c>
      <c r="G114" s="144" t="s">
        <v>49</v>
      </c>
      <c r="H114" s="145">
        <v>42</v>
      </c>
      <c r="I114" s="145">
        <v>1</v>
      </c>
      <c r="J114" s="145">
        <v>1</v>
      </c>
      <c r="K114" s="136">
        <f t="shared" si="13"/>
        <v>1</v>
      </c>
      <c r="L114" s="142" t="s">
        <v>3512</v>
      </c>
      <c r="M114" s="162"/>
      <c r="N114" s="162"/>
      <c r="O114" s="163"/>
      <c r="P114" s="164"/>
      <c r="Q114" s="165"/>
      <c r="R114" s="137">
        <f t="shared" si="14"/>
        <v>1</v>
      </c>
      <c r="S114" s="170"/>
      <c r="T114" s="176" t="str">
        <f t="shared" si="15"/>
        <v/>
      </c>
      <c r="U114" s="94">
        <v>2</v>
      </c>
      <c r="V114" s="84">
        <v>200</v>
      </c>
      <c r="W114" s="85">
        <v>10</v>
      </c>
      <c r="X114" s="94">
        <f t="shared" si="16"/>
        <v>168</v>
      </c>
      <c r="Y114" s="85" t="str">
        <f t="shared" si="17"/>
        <v/>
      </c>
      <c r="Z114" s="94">
        <f t="shared" si="18"/>
        <v>4704</v>
      </c>
      <c r="AA114" s="85" t="str">
        <f t="shared" si="19"/>
        <v/>
      </c>
      <c r="AB114" s="94" t="str">
        <f t="shared" si="20"/>
        <v/>
      </c>
      <c r="AC114" s="95" t="str">
        <f t="shared" si="21"/>
        <v/>
      </c>
      <c r="AD114" s="178" t="str">
        <f t="shared" si="22"/>
        <v/>
      </c>
    </row>
    <row r="115" spans="1:30" s="110" customFormat="1" ht="24.95" customHeight="1" x14ac:dyDescent="0.15">
      <c r="A115" s="133">
        <v>111</v>
      </c>
      <c r="B115" s="134">
        <v>2</v>
      </c>
      <c r="C115" s="143" t="s">
        <v>1699</v>
      </c>
      <c r="D115" s="135" t="s">
        <v>1958</v>
      </c>
      <c r="E115" s="142"/>
      <c r="F115" s="144" t="s">
        <v>24</v>
      </c>
      <c r="G115" s="144" t="s">
        <v>49</v>
      </c>
      <c r="H115" s="145">
        <v>42</v>
      </c>
      <c r="I115" s="145">
        <v>1</v>
      </c>
      <c r="J115" s="145">
        <v>1</v>
      </c>
      <c r="K115" s="136">
        <f t="shared" si="13"/>
        <v>1</v>
      </c>
      <c r="L115" s="142" t="s">
        <v>3512</v>
      </c>
      <c r="M115" s="162"/>
      <c r="N115" s="162"/>
      <c r="O115" s="163"/>
      <c r="P115" s="164"/>
      <c r="Q115" s="165"/>
      <c r="R115" s="137">
        <f t="shared" si="14"/>
        <v>1</v>
      </c>
      <c r="S115" s="170"/>
      <c r="T115" s="176" t="str">
        <f t="shared" si="15"/>
        <v/>
      </c>
      <c r="U115" s="94">
        <v>2</v>
      </c>
      <c r="V115" s="84">
        <v>200</v>
      </c>
      <c r="W115" s="85">
        <v>10</v>
      </c>
      <c r="X115" s="94">
        <f t="shared" si="16"/>
        <v>168</v>
      </c>
      <c r="Y115" s="85" t="str">
        <f t="shared" si="17"/>
        <v/>
      </c>
      <c r="Z115" s="94">
        <f t="shared" si="18"/>
        <v>4704</v>
      </c>
      <c r="AA115" s="85" t="str">
        <f t="shared" si="19"/>
        <v/>
      </c>
      <c r="AB115" s="94" t="str">
        <f t="shared" si="20"/>
        <v/>
      </c>
      <c r="AC115" s="95" t="str">
        <f t="shared" si="21"/>
        <v/>
      </c>
      <c r="AD115" s="178" t="str">
        <f t="shared" si="22"/>
        <v/>
      </c>
    </row>
    <row r="116" spans="1:30" s="110" customFormat="1" ht="24.95" customHeight="1" x14ac:dyDescent="0.15">
      <c r="A116" s="133">
        <v>112</v>
      </c>
      <c r="B116" s="134">
        <v>2</v>
      </c>
      <c r="C116" s="143" t="s">
        <v>1727</v>
      </c>
      <c r="D116" s="135" t="s">
        <v>1958</v>
      </c>
      <c r="E116" s="142"/>
      <c r="F116" s="144" t="s">
        <v>36</v>
      </c>
      <c r="G116" s="144" t="s">
        <v>142</v>
      </c>
      <c r="H116" s="145">
        <v>42</v>
      </c>
      <c r="I116" s="145">
        <v>23</v>
      </c>
      <c r="J116" s="145">
        <v>2</v>
      </c>
      <c r="K116" s="136">
        <f t="shared" si="13"/>
        <v>46</v>
      </c>
      <c r="L116" s="142" t="s">
        <v>3512</v>
      </c>
      <c r="M116" s="162"/>
      <c r="N116" s="162"/>
      <c r="O116" s="163"/>
      <c r="P116" s="164"/>
      <c r="Q116" s="165"/>
      <c r="R116" s="137">
        <f t="shared" si="14"/>
        <v>23</v>
      </c>
      <c r="S116" s="170"/>
      <c r="T116" s="176" t="str">
        <f t="shared" si="15"/>
        <v/>
      </c>
      <c r="U116" s="94">
        <v>10</v>
      </c>
      <c r="V116" s="84">
        <v>200</v>
      </c>
      <c r="W116" s="85">
        <v>10</v>
      </c>
      <c r="X116" s="94">
        <f t="shared" si="16"/>
        <v>38640</v>
      </c>
      <c r="Y116" s="85" t="str">
        <f t="shared" si="17"/>
        <v/>
      </c>
      <c r="Z116" s="94">
        <f t="shared" si="18"/>
        <v>1081920</v>
      </c>
      <c r="AA116" s="85" t="str">
        <f t="shared" si="19"/>
        <v/>
      </c>
      <c r="AB116" s="94" t="str">
        <f t="shared" si="20"/>
        <v/>
      </c>
      <c r="AC116" s="95" t="str">
        <f t="shared" si="21"/>
        <v/>
      </c>
      <c r="AD116" s="178" t="str">
        <f t="shared" si="22"/>
        <v/>
      </c>
    </row>
    <row r="117" spans="1:30" s="110" customFormat="1" ht="24.95" customHeight="1" x14ac:dyDescent="0.15">
      <c r="A117" s="133">
        <v>113</v>
      </c>
      <c r="B117" s="134">
        <v>2</v>
      </c>
      <c r="C117" s="143" t="s">
        <v>1727</v>
      </c>
      <c r="D117" s="135" t="s">
        <v>1958</v>
      </c>
      <c r="E117" s="142"/>
      <c r="F117" s="144" t="s">
        <v>1779</v>
      </c>
      <c r="G117" s="144" t="s">
        <v>1795</v>
      </c>
      <c r="H117" s="145">
        <v>31.9</v>
      </c>
      <c r="I117" s="145">
        <v>1</v>
      </c>
      <c r="J117" s="145">
        <v>2</v>
      </c>
      <c r="K117" s="136">
        <f t="shared" si="13"/>
        <v>2</v>
      </c>
      <c r="L117" s="142" t="s">
        <v>3512</v>
      </c>
      <c r="M117" s="162"/>
      <c r="N117" s="162"/>
      <c r="O117" s="163"/>
      <c r="P117" s="164"/>
      <c r="Q117" s="165"/>
      <c r="R117" s="137">
        <f t="shared" si="14"/>
        <v>1</v>
      </c>
      <c r="S117" s="170"/>
      <c r="T117" s="176" t="str">
        <f t="shared" si="15"/>
        <v/>
      </c>
      <c r="U117" s="94">
        <v>10</v>
      </c>
      <c r="V117" s="84">
        <v>200</v>
      </c>
      <c r="W117" s="85">
        <v>10</v>
      </c>
      <c r="X117" s="94">
        <f t="shared" si="16"/>
        <v>1276</v>
      </c>
      <c r="Y117" s="85" t="str">
        <f t="shared" si="17"/>
        <v/>
      </c>
      <c r="Z117" s="94">
        <f t="shared" si="18"/>
        <v>35728</v>
      </c>
      <c r="AA117" s="85" t="str">
        <f t="shared" si="19"/>
        <v/>
      </c>
      <c r="AB117" s="94" t="str">
        <f t="shared" si="20"/>
        <v/>
      </c>
      <c r="AC117" s="95" t="str">
        <f t="shared" si="21"/>
        <v/>
      </c>
      <c r="AD117" s="178" t="str">
        <f t="shared" si="22"/>
        <v/>
      </c>
    </row>
    <row r="118" spans="1:30" s="110" customFormat="1" ht="24.95" customHeight="1" x14ac:dyDescent="0.15">
      <c r="A118" s="133">
        <v>114</v>
      </c>
      <c r="B118" s="134">
        <v>2</v>
      </c>
      <c r="C118" s="143" t="s">
        <v>1727</v>
      </c>
      <c r="D118" s="135" t="s">
        <v>1958</v>
      </c>
      <c r="E118" s="142"/>
      <c r="F118" s="144" t="s">
        <v>113</v>
      </c>
      <c r="G118" s="144" t="s">
        <v>1796</v>
      </c>
      <c r="H118" s="145">
        <v>22</v>
      </c>
      <c r="I118" s="145">
        <v>1</v>
      </c>
      <c r="J118" s="145">
        <v>1</v>
      </c>
      <c r="K118" s="136">
        <f t="shared" si="13"/>
        <v>1</v>
      </c>
      <c r="L118" s="142" t="s">
        <v>3512</v>
      </c>
      <c r="M118" s="162"/>
      <c r="N118" s="162"/>
      <c r="O118" s="163"/>
      <c r="P118" s="164"/>
      <c r="Q118" s="165"/>
      <c r="R118" s="137">
        <f t="shared" si="14"/>
        <v>1</v>
      </c>
      <c r="S118" s="170"/>
      <c r="T118" s="176" t="str">
        <f t="shared" si="15"/>
        <v/>
      </c>
      <c r="U118" s="94">
        <v>10</v>
      </c>
      <c r="V118" s="84">
        <v>200</v>
      </c>
      <c r="W118" s="85">
        <v>10</v>
      </c>
      <c r="X118" s="94">
        <f t="shared" si="16"/>
        <v>440</v>
      </c>
      <c r="Y118" s="85" t="str">
        <f t="shared" si="17"/>
        <v/>
      </c>
      <c r="Z118" s="94">
        <f t="shared" si="18"/>
        <v>12320</v>
      </c>
      <c r="AA118" s="85" t="str">
        <f t="shared" si="19"/>
        <v/>
      </c>
      <c r="AB118" s="94" t="str">
        <f t="shared" si="20"/>
        <v/>
      </c>
      <c r="AC118" s="95" t="str">
        <f t="shared" si="21"/>
        <v/>
      </c>
      <c r="AD118" s="178" t="str">
        <f t="shared" si="22"/>
        <v/>
      </c>
    </row>
    <row r="119" spans="1:30" s="110" customFormat="1" ht="24.95" customHeight="1" x14ac:dyDescent="0.15">
      <c r="A119" s="133">
        <v>115</v>
      </c>
      <c r="B119" s="134">
        <v>2</v>
      </c>
      <c r="C119" s="143" t="s">
        <v>1728</v>
      </c>
      <c r="D119" s="135" t="s">
        <v>1958</v>
      </c>
      <c r="E119" s="142"/>
      <c r="F119" s="144" t="s">
        <v>36</v>
      </c>
      <c r="G119" s="144" t="s">
        <v>142</v>
      </c>
      <c r="H119" s="145">
        <v>42</v>
      </c>
      <c r="I119" s="145">
        <v>6</v>
      </c>
      <c r="J119" s="145">
        <v>2</v>
      </c>
      <c r="K119" s="136">
        <f t="shared" si="13"/>
        <v>12</v>
      </c>
      <c r="L119" s="142" t="s">
        <v>3512</v>
      </c>
      <c r="M119" s="162"/>
      <c r="N119" s="162"/>
      <c r="O119" s="163"/>
      <c r="P119" s="164"/>
      <c r="Q119" s="165"/>
      <c r="R119" s="137">
        <f t="shared" si="14"/>
        <v>6</v>
      </c>
      <c r="S119" s="170"/>
      <c r="T119" s="176" t="str">
        <f t="shared" si="15"/>
        <v/>
      </c>
      <c r="U119" s="94">
        <v>10</v>
      </c>
      <c r="V119" s="84">
        <v>200</v>
      </c>
      <c r="W119" s="85">
        <v>10</v>
      </c>
      <c r="X119" s="94">
        <f t="shared" si="16"/>
        <v>10080</v>
      </c>
      <c r="Y119" s="85" t="str">
        <f t="shared" si="17"/>
        <v/>
      </c>
      <c r="Z119" s="94">
        <f t="shared" si="18"/>
        <v>282240</v>
      </c>
      <c r="AA119" s="85" t="str">
        <f t="shared" si="19"/>
        <v/>
      </c>
      <c r="AB119" s="94" t="str">
        <f t="shared" si="20"/>
        <v/>
      </c>
      <c r="AC119" s="95" t="str">
        <f t="shared" si="21"/>
        <v/>
      </c>
      <c r="AD119" s="178" t="str">
        <f t="shared" si="22"/>
        <v/>
      </c>
    </row>
    <row r="120" spans="1:30" s="110" customFormat="1" ht="24.95" customHeight="1" x14ac:dyDescent="0.15">
      <c r="A120" s="133">
        <v>116</v>
      </c>
      <c r="B120" s="134">
        <v>2</v>
      </c>
      <c r="C120" s="143" t="s">
        <v>1729</v>
      </c>
      <c r="D120" s="135" t="s">
        <v>1958</v>
      </c>
      <c r="E120" s="142"/>
      <c r="F120" s="144" t="s">
        <v>36</v>
      </c>
      <c r="G120" s="144" t="s">
        <v>142</v>
      </c>
      <c r="H120" s="145">
        <v>42</v>
      </c>
      <c r="I120" s="145">
        <v>10</v>
      </c>
      <c r="J120" s="145">
        <v>2</v>
      </c>
      <c r="K120" s="136">
        <f t="shared" si="13"/>
        <v>20</v>
      </c>
      <c r="L120" s="142" t="s">
        <v>3512</v>
      </c>
      <c r="M120" s="162"/>
      <c r="N120" s="162"/>
      <c r="O120" s="163"/>
      <c r="P120" s="164"/>
      <c r="Q120" s="165"/>
      <c r="R120" s="137">
        <f t="shared" si="14"/>
        <v>10</v>
      </c>
      <c r="S120" s="170"/>
      <c r="T120" s="176" t="str">
        <f t="shared" si="15"/>
        <v/>
      </c>
      <c r="U120" s="94">
        <v>10</v>
      </c>
      <c r="V120" s="84">
        <v>200</v>
      </c>
      <c r="W120" s="85">
        <v>10</v>
      </c>
      <c r="X120" s="94">
        <f t="shared" si="16"/>
        <v>16800</v>
      </c>
      <c r="Y120" s="85" t="str">
        <f t="shared" si="17"/>
        <v/>
      </c>
      <c r="Z120" s="94">
        <f t="shared" si="18"/>
        <v>470400</v>
      </c>
      <c r="AA120" s="85" t="str">
        <f t="shared" si="19"/>
        <v/>
      </c>
      <c r="AB120" s="94" t="str">
        <f t="shared" si="20"/>
        <v/>
      </c>
      <c r="AC120" s="95" t="str">
        <f t="shared" si="21"/>
        <v/>
      </c>
      <c r="AD120" s="178" t="str">
        <f t="shared" si="22"/>
        <v/>
      </c>
    </row>
    <row r="121" spans="1:30" s="110" customFormat="1" ht="24.95" customHeight="1" x14ac:dyDescent="0.15">
      <c r="A121" s="133">
        <v>117</v>
      </c>
      <c r="B121" s="134">
        <v>2</v>
      </c>
      <c r="C121" s="143" t="s">
        <v>1730</v>
      </c>
      <c r="D121" s="135" t="s">
        <v>1958</v>
      </c>
      <c r="E121" s="142"/>
      <c r="F121" s="144" t="s">
        <v>1797</v>
      </c>
      <c r="G121" s="144" t="s">
        <v>1798</v>
      </c>
      <c r="H121" s="145">
        <v>100</v>
      </c>
      <c r="I121" s="145">
        <v>1</v>
      </c>
      <c r="J121" s="145">
        <v>2</v>
      </c>
      <c r="K121" s="136">
        <f t="shared" si="13"/>
        <v>2</v>
      </c>
      <c r="L121" s="142" t="s">
        <v>3519</v>
      </c>
      <c r="M121" s="162"/>
      <c r="N121" s="162"/>
      <c r="O121" s="163"/>
      <c r="P121" s="164"/>
      <c r="Q121" s="165"/>
      <c r="R121" s="137">
        <f t="shared" si="14"/>
        <v>1</v>
      </c>
      <c r="S121" s="170"/>
      <c r="T121" s="176" t="str">
        <f t="shared" si="15"/>
        <v/>
      </c>
      <c r="U121" s="94">
        <v>10</v>
      </c>
      <c r="V121" s="84">
        <v>200</v>
      </c>
      <c r="W121" s="85">
        <v>10</v>
      </c>
      <c r="X121" s="94">
        <f t="shared" si="16"/>
        <v>4000</v>
      </c>
      <c r="Y121" s="85" t="str">
        <f t="shared" si="17"/>
        <v/>
      </c>
      <c r="Z121" s="94">
        <f t="shared" si="18"/>
        <v>112000</v>
      </c>
      <c r="AA121" s="85" t="str">
        <f t="shared" si="19"/>
        <v/>
      </c>
      <c r="AB121" s="94" t="str">
        <f t="shared" si="20"/>
        <v/>
      </c>
      <c r="AC121" s="95" t="str">
        <f t="shared" si="21"/>
        <v/>
      </c>
      <c r="AD121" s="178" t="str">
        <f t="shared" si="22"/>
        <v/>
      </c>
    </row>
    <row r="122" spans="1:30" s="110" customFormat="1" ht="24.95" customHeight="1" x14ac:dyDescent="0.15">
      <c r="A122" s="133">
        <v>118</v>
      </c>
      <c r="B122" s="134">
        <v>2</v>
      </c>
      <c r="C122" s="143" t="s">
        <v>1730</v>
      </c>
      <c r="D122" s="135" t="s">
        <v>1958</v>
      </c>
      <c r="E122" s="142"/>
      <c r="F122" s="144" t="s">
        <v>179</v>
      </c>
      <c r="G122" s="144" t="s">
        <v>1799</v>
      </c>
      <c r="H122" s="145">
        <v>60</v>
      </c>
      <c r="I122" s="145">
        <v>1</v>
      </c>
      <c r="J122" s="145">
        <v>1</v>
      </c>
      <c r="K122" s="136">
        <f t="shared" si="13"/>
        <v>1</v>
      </c>
      <c r="L122" s="142" t="s">
        <v>3512</v>
      </c>
      <c r="M122" s="162"/>
      <c r="N122" s="162"/>
      <c r="O122" s="163"/>
      <c r="P122" s="164"/>
      <c r="Q122" s="165"/>
      <c r="R122" s="137">
        <f t="shared" si="14"/>
        <v>1</v>
      </c>
      <c r="S122" s="170"/>
      <c r="T122" s="176" t="str">
        <f t="shared" si="15"/>
        <v/>
      </c>
      <c r="U122" s="94">
        <v>10</v>
      </c>
      <c r="V122" s="84">
        <v>200</v>
      </c>
      <c r="W122" s="85">
        <v>10</v>
      </c>
      <c r="X122" s="94">
        <f t="shared" si="16"/>
        <v>1200</v>
      </c>
      <c r="Y122" s="85" t="str">
        <f t="shared" si="17"/>
        <v/>
      </c>
      <c r="Z122" s="94">
        <f t="shared" si="18"/>
        <v>33600</v>
      </c>
      <c r="AA122" s="85" t="str">
        <f t="shared" si="19"/>
        <v/>
      </c>
      <c r="AB122" s="94" t="str">
        <f t="shared" si="20"/>
        <v/>
      </c>
      <c r="AC122" s="95" t="str">
        <f t="shared" si="21"/>
        <v/>
      </c>
      <c r="AD122" s="178" t="str">
        <f t="shared" si="22"/>
        <v/>
      </c>
    </row>
    <row r="123" spans="1:30" s="110" customFormat="1" ht="24.95" customHeight="1" x14ac:dyDescent="0.15">
      <c r="A123" s="133">
        <v>119</v>
      </c>
      <c r="B123" s="134">
        <v>2</v>
      </c>
      <c r="C123" s="143" t="s">
        <v>1731</v>
      </c>
      <c r="D123" s="135" t="s">
        <v>1958</v>
      </c>
      <c r="E123" s="142"/>
      <c r="F123" s="144" t="s">
        <v>206</v>
      </c>
      <c r="G123" s="144" t="s">
        <v>1800</v>
      </c>
      <c r="H123" s="145">
        <v>22</v>
      </c>
      <c r="I123" s="145">
        <v>7</v>
      </c>
      <c r="J123" s="145">
        <v>4</v>
      </c>
      <c r="K123" s="136">
        <f t="shared" si="13"/>
        <v>28</v>
      </c>
      <c r="L123" s="142" t="s">
        <v>3513</v>
      </c>
      <c r="M123" s="162"/>
      <c r="N123" s="162"/>
      <c r="O123" s="163"/>
      <c r="P123" s="164"/>
      <c r="Q123" s="165"/>
      <c r="R123" s="137">
        <f t="shared" si="14"/>
        <v>7</v>
      </c>
      <c r="S123" s="170"/>
      <c r="T123" s="176" t="str">
        <f t="shared" si="15"/>
        <v/>
      </c>
      <c r="U123" s="94">
        <v>10</v>
      </c>
      <c r="V123" s="84">
        <v>200</v>
      </c>
      <c r="W123" s="85">
        <v>10</v>
      </c>
      <c r="X123" s="94">
        <f t="shared" si="16"/>
        <v>12320</v>
      </c>
      <c r="Y123" s="85" t="str">
        <f t="shared" si="17"/>
        <v/>
      </c>
      <c r="Z123" s="94">
        <f t="shared" si="18"/>
        <v>344960</v>
      </c>
      <c r="AA123" s="85" t="str">
        <f t="shared" si="19"/>
        <v/>
      </c>
      <c r="AB123" s="94" t="str">
        <f t="shared" si="20"/>
        <v/>
      </c>
      <c r="AC123" s="95" t="str">
        <f t="shared" si="21"/>
        <v/>
      </c>
      <c r="AD123" s="178" t="str">
        <f t="shared" si="22"/>
        <v/>
      </c>
    </row>
    <row r="124" spans="1:30" s="110" customFormat="1" ht="24.95" customHeight="1" x14ac:dyDescent="0.15">
      <c r="A124" s="133">
        <v>120</v>
      </c>
      <c r="B124" s="134">
        <v>2</v>
      </c>
      <c r="C124" s="143" t="s">
        <v>1731</v>
      </c>
      <c r="D124" s="135" t="s">
        <v>1958</v>
      </c>
      <c r="E124" s="142"/>
      <c r="F124" s="144" t="s">
        <v>179</v>
      </c>
      <c r="G124" s="144" t="s">
        <v>69</v>
      </c>
      <c r="H124" s="145">
        <v>60</v>
      </c>
      <c r="I124" s="145">
        <v>10</v>
      </c>
      <c r="J124" s="145">
        <v>1</v>
      </c>
      <c r="K124" s="136">
        <f t="shared" si="13"/>
        <v>10</v>
      </c>
      <c r="L124" s="142" t="s">
        <v>3512</v>
      </c>
      <c r="M124" s="162"/>
      <c r="N124" s="162"/>
      <c r="O124" s="163"/>
      <c r="P124" s="164"/>
      <c r="Q124" s="165"/>
      <c r="R124" s="137">
        <f t="shared" si="14"/>
        <v>10</v>
      </c>
      <c r="S124" s="170"/>
      <c r="T124" s="176" t="str">
        <f t="shared" si="15"/>
        <v/>
      </c>
      <c r="U124" s="94">
        <v>10</v>
      </c>
      <c r="V124" s="84">
        <v>200</v>
      </c>
      <c r="W124" s="85">
        <v>10</v>
      </c>
      <c r="X124" s="94">
        <f t="shared" si="16"/>
        <v>12000</v>
      </c>
      <c r="Y124" s="85" t="str">
        <f t="shared" si="17"/>
        <v/>
      </c>
      <c r="Z124" s="94">
        <f t="shared" si="18"/>
        <v>336000</v>
      </c>
      <c r="AA124" s="85" t="str">
        <f t="shared" si="19"/>
        <v/>
      </c>
      <c r="AB124" s="94" t="str">
        <f t="shared" si="20"/>
        <v/>
      </c>
      <c r="AC124" s="95" t="str">
        <f t="shared" si="21"/>
        <v/>
      </c>
      <c r="AD124" s="178" t="str">
        <f t="shared" si="22"/>
        <v/>
      </c>
    </row>
    <row r="125" spans="1:30" s="110" customFormat="1" ht="24.95" customHeight="1" x14ac:dyDescent="0.15">
      <c r="A125" s="133">
        <v>121</v>
      </c>
      <c r="B125" s="134">
        <v>2</v>
      </c>
      <c r="C125" s="143" t="s">
        <v>1732</v>
      </c>
      <c r="D125" s="135" t="s">
        <v>1958</v>
      </c>
      <c r="E125" s="142"/>
      <c r="F125" s="144" t="s">
        <v>24</v>
      </c>
      <c r="G125" s="144" t="s">
        <v>49</v>
      </c>
      <c r="H125" s="145">
        <v>42</v>
      </c>
      <c r="I125" s="145">
        <v>2</v>
      </c>
      <c r="J125" s="145">
        <v>1</v>
      </c>
      <c r="K125" s="136">
        <f t="shared" si="13"/>
        <v>2</v>
      </c>
      <c r="L125" s="142" t="s">
        <v>3512</v>
      </c>
      <c r="M125" s="162"/>
      <c r="N125" s="162"/>
      <c r="O125" s="163"/>
      <c r="P125" s="164"/>
      <c r="Q125" s="165"/>
      <c r="R125" s="137">
        <f t="shared" si="14"/>
        <v>2</v>
      </c>
      <c r="S125" s="170"/>
      <c r="T125" s="176" t="str">
        <f t="shared" si="15"/>
        <v/>
      </c>
      <c r="U125" s="94">
        <v>10</v>
      </c>
      <c r="V125" s="84">
        <v>200</v>
      </c>
      <c r="W125" s="85">
        <v>10</v>
      </c>
      <c r="X125" s="94">
        <f t="shared" si="16"/>
        <v>1680</v>
      </c>
      <c r="Y125" s="85" t="str">
        <f t="shared" si="17"/>
        <v/>
      </c>
      <c r="Z125" s="94">
        <f t="shared" si="18"/>
        <v>47040</v>
      </c>
      <c r="AA125" s="85" t="str">
        <f t="shared" si="19"/>
        <v/>
      </c>
      <c r="AB125" s="94" t="str">
        <f t="shared" si="20"/>
        <v/>
      </c>
      <c r="AC125" s="95" t="str">
        <f t="shared" si="21"/>
        <v/>
      </c>
      <c r="AD125" s="178" t="str">
        <f t="shared" si="22"/>
        <v/>
      </c>
    </row>
    <row r="126" spans="1:30" s="110" customFormat="1" ht="24.95" customHeight="1" x14ac:dyDescent="0.15">
      <c r="A126" s="133">
        <v>122</v>
      </c>
      <c r="B126" s="134">
        <v>2</v>
      </c>
      <c r="C126" s="143" t="s">
        <v>1733</v>
      </c>
      <c r="D126" s="135" t="s">
        <v>1958</v>
      </c>
      <c r="E126" s="142"/>
      <c r="F126" s="144" t="s">
        <v>24</v>
      </c>
      <c r="G126" s="144" t="s">
        <v>49</v>
      </c>
      <c r="H126" s="145">
        <v>42</v>
      </c>
      <c r="I126" s="145">
        <v>2</v>
      </c>
      <c r="J126" s="145">
        <v>1</v>
      </c>
      <c r="K126" s="136">
        <f t="shared" si="13"/>
        <v>2</v>
      </c>
      <c r="L126" s="142" t="s">
        <v>3512</v>
      </c>
      <c r="M126" s="162"/>
      <c r="N126" s="162"/>
      <c r="O126" s="163"/>
      <c r="P126" s="164"/>
      <c r="Q126" s="165"/>
      <c r="R126" s="137">
        <f t="shared" si="14"/>
        <v>2</v>
      </c>
      <c r="S126" s="170"/>
      <c r="T126" s="176" t="str">
        <f t="shared" si="15"/>
        <v/>
      </c>
      <c r="U126" s="94">
        <v>10</v>
      </c>
      <c r="V126" s="84">
        <v>200</v>
      </c>
      <c r="W126" s="85">
        <v>10</v>
      </c>
      <c r="X126" s="94">
        <f t="shared" si="16"/>
        <v>1680</v>
      </c>
      <c r="Y126" s="85" t="str">
        <f t="shared" si="17"/>
        <v/>
      </c>
      <c r="Z126" s="94">
        <f t="shared" si="18"/>
        <v>47040</v>
      </c>
      <c r="AA126" s="85" t="str">
        <f t="shared" si="19"/>
        <v/>
      </c>
      <c r="AB126" s="94" t="str">
        <f t="shared" si="20"/>
        <v/>
      </c>
      <c r="AC126" s="95" t="str">
        <f t="shared" si="21"/>
        <v/>
      </c>
      <c r="AD126" s="178" t="str">
        <f t="shared" si="22"/>
        <v/>
      </c>
    </row>
    <row r="127" spans="1:30" s="110" customFormat="1" ht="24.95" customHeight="1" x14ac:dyDescent="0.15">
      <c r="A127" s="133">
        <v>123</v>
      </c>
      <c r="B127" s="134">
        <v>2</v>
      </c>
      <c r="C127" s="143" t="s">
        <v>1734</v>
      </c>
      <c r="D127" s="135" t="s">
        <v>1958</v>
      </c>
      <c r="E127" s="142"/>
      <c r="F127" s="144" t="s">
        <v>113</v>
      </c>
      <c r="G127" s="144" t="s">
        <v>1796</v>
      </c>
      <c r="H127" s="145">
        <v>22</v>
      </c>
      <c r="I127" s="145">
        <v>1</v>
      </c>
      <c r="J127" s="145">
        <v>1</v>
      </c>
      <c r="K127" s="136">
        <f t="shared" si="13"/>
        <v>1</v>
      </c>
      <c r="L127" s="142" t="s">
        <v>3512</v>
      </c>
      <c r="M127" s="162"/>
      <c r="N127" s="162"/>
      <c r="O127" s="163"/>
      <c r="P127" s="164"/>
      <c r="Q127" s="165"/>
      <c r="R127" s="137">
        <f t="shared" si="14"/>
        <v>1</v>
      </c>
      <c r="S127" s="170"/>
      <c r="T127" s="176" t="str">
        <f t="shared" si="15"/>
        <v/>
      </c>
      <c r="U127" s="94">
        <v>2</v>
      </c>
      <c r="V127" s="84">
        <v>200</v>
      </c>
      <c r="W127" s="85">
        <v>10</v>
      </c>
      <c r="X127" s="94">
        <f t="shared" si="16"/>
        <v>88</v>
      </c>
      <c r="Y127" s="85" t="str">
        <f t="shared" si="17"/>
        <v/>
      </c>
      <c r="Z127" s="94">
        <f t="shared" si="18"/>
        <v>2464</v>
      </c>
      <c r="AA127" s="85" t="str">
        <f t="shared" si="19"/>
        <v/>
      </c>
      <c r="AB127" s="94" t="str">
        <f t="shared" si="20"/>
        <v/>
      </c>
      <c r="AC127" s="95" t="str">
        <f t="shared" si="21"/>
        <v/>
      </c>
      <c r="AD127" s="178" t="str">
        <f t="shared" si="22"/>
        <v/>
      </c>
    </row>
    <row r="128" spans="1:30" s="110" customFormat="1" ht="24.95" customHeight="1" x14ac:dyDescent="0.15">
      <c r="A128" s="133">
        <v>124</v>
      </c>
      <c r="B128" s="134">
        <v>2</v>
      </c>
      <c r="C128" s="143" t="s">
        <v>1734</v>
      </c>
      <c r="D128" s="135" t="s">
        <v>1958</v>
      </c>
      <c r="E128" s="142"/>
      <c r="F128" s="144" t="s">
        <v>24</v>
      </c>
      <c r="G128" s="144" t="s">
        <v>49</v>
      </c>
      <c r="H128" s="145">
        <v>42</v>
      </c>
      <c r="I128" s="145">
        <v>1</v>
      </c>
      <c r="J128" s="145">
        <v>1</v>
      </c>
      <c r="K128" s="136">
        <f t="shared" si="13"/>
        <v>1</v>
      </c>
      <c r="L128" s="142" t="s">
        <v>3512</v>
      </c>
      <c r="M128" s="162"/>
      <c r="N128" s="162"/>
      <c r="O128" s="163"/>
      <c r="P128" s="164"/>
      <c r="Q128" s="165"/>
      <c r="R128" s="137">
        <f t="shared" si="14"/>
        <v>1</v>
      </c>
      <c r="S128" s="170"/>
      <c r="T128" s="176" t="str">
        <f t="shared" si="15"/>
        <v/>
      </c>
      <c r="U128" s="94">
        <v>2</v>
      </c>
      <c r="V128" s="84">
        <v>200</v>
      </c>
      <c r="W128" s="85">
        <v>10</v>
      </c>
      <c r="X128" s="94">
        <f t="shared" si="16"/>
        <v>168</v>
      </c>
      <c r="Y128" s="85" t="str">
        <f t="shared" si="17"/>
        <v/>
      </c>
      <c r="Z128" s="94">
        <f t="shared" si="18"/>
        <v>4704</v>
      </c>
      <c r="AA128" s="85" t="str">
        <f t="shared" si="19"/>
        <v/>
      </c>
      <c r="AB128" s="94" t="str">
        <f t="shared" si="20"/>
        <v/>
      </c>
      <c r="AC128" s="95" t="str">
        <f t="shared" si="21"/>
        <v/>
      </c>
      <c r="AD128" s="178" t="str">
        <f t="shared" si="22"/>
        <v/>
      </c>
    </row>
    <row r="129" spans="1:30" s="110" customFormat="1" ht="24.95" customHeight="1" x14ac:dyDescent="0.15">
      <c r="A129" s="133">
        <v>125</v>
      </c>
      <c r="B129" s="134">
        <v>2</v>
      </c>
      <c r="C129" s="143" t="s">
        <v>1735</v>
      </c>
      <c r="D129" s="135" t="s">
        <v>1958</v>
      </c>
      <c r="E129" s="142"/>
      <c r="F129" s="144" t="s">
        <v>113</v>
      </c>
      <c r="G129" s="144" t="s">
        <v>1796</v>
      </c>
      <c r="H129" s="145">
        <v>22</v>
      </c>
      <c r="I129" s="145">
        <v>1</v>
      </c>
      <c r="J129" s="145">
        <v>1</v>
      </c>
      <c r="K129" s="136">
        <f t="shared" si="13"/>
        <v>1</v>
      </c>
      <c r="L129" s="142" t="s">
        <v>3512</v>
      </c>
      <c r="M129" s="162"/>
      <c r="N129" s="162"/>
      <c r="O129" s="163"/>
      <c r="P129" s="164"/>
      <c r="Q129" s="165"/>
      <c r="R129" s="137">
        <f t="shared" si="14"/>
        <v>1</v>
      </c>
      <c r="S129" s="170"/>
      <c r="T129" s="176" t="str">
        <f t="shared" si="15"/>
        <v/>
      </c>
      <c r="U129" s="94">
        <v>2</v>
      </c>
      <c r="V129" s="84">
        <v>200</v>
      </c>
      <c r="W129" s="85">
        <v>10</v>
      </c>
      <c r="X129" s="94">
        <f t="shared" si="16"/>
        <v>88</v>
      </c>
      <c r="Y129" s="85" t="str">
        <f t="shared" si="17"/>
        <v/>
      </c>
      <c r="Z129" s="94">
        <f t="shared" si="18"/>
        <v>2464</v>
      </c>
      <c r="AA129" s="85" t="str">
        <f t="shared" si="19"/>
        <v/>
      </c>
      <c r="AB129" s="94" t="str">
        <f t="shared" si="20"/>
        <v/>
      </c>
      <c r="AC129" s="95" t="str">
        <f t="shared" si="21"/>
        <v/>
      </c>
      <c r="AD129" s="178" t="str">
        <f t="shared" si="22"/>
        <v/>
      </c>
    </row>
    <row r="130" spans="1:30" s="110" customFormat="1" ht="24.95" customHeight="1" x14ac:dyDescent="0.15">
      <c r="A130" s="133">
        <v>126</v>
      </c>
      <c r="B130" s="134">
        <v>2</v>
      </c>
      <c r="C130" s="143" t="s">
        <v>1735</v>
      </c>
      <c r="D130" s="135" t="s">
        <v>1958</v>
      </c>
      <c r="E130" s="142"/>
      <c r="F130" s="144" t="s">
        <v>24</v>
      </c>
      <c r="G130" s="144" t="s">
        <v>49</v>
      </c>
      <c r="H130" s="145">
        <v>42</v>
      </c>
      <c r="I130" s="145">
        <v>1</v>
      </c>
      <c r="J130" s="145">
        <v>1</v>
      </c>
      <c r="K130" s="136">
        <f t="shared" si="13"/>
        <v>1</v>
      </c>
      <c r="L130" s="142" t="s">
        <v>3512</v>
      </c>
      <c r="M130" s="162"/>
      <c r="N130" s="162"/>
      <c r="O130" s="163"/>
      <c r="P130" s="164"/>
      <c r="Q130" s="165"/>
      <c r="R130" s="137">
        <f t="shared" si="14"/>
        <v>1</v>
      </c>
      <c r="S130" s="170"/>
      <c r="T130" s="176" t="str">
        <f t="shared" si="15"/>
        <v/>
      </c>
      <c r="U130" s="94">
        <v>2</v>
      </c>
      <c r="V130" s="84">
        <v>200</v>
      </c>
      <c r="W130" s="85">
        <v>10</v>
      </c>
      <c r="X130" s="94">
        <f t="shared" si="16"/>
        <v>168</v>
      </c>
      <c r="Y130" s="85" t="str">
        <f t="shared" si="17"/>
        <v/>
      </c>
      <c r="Z130" s="94">
        <f t="shared" si="18"/>
        <v>4704</v>
      </c>
      <c r="AA130" s="85" t="str">
        <f t="shared" si="19"/>
        <v/>
      </c>
      <c r="AB130" s="94" t="str">
        <f t="shared" si="20"/>
        <v/>
      </c>
      <c r="AC130" s="95" t="str">
        <f t="shared" si="21"/>
        <v/>
      </c>
      <c r="AD130" s="178" t="str">
        <f t="shared" si="22"/>
        <v/>
      </c>
    </row>
    <row r="131" spans="1:30" s="110" customFormat="1" ht="24.95" customHeight="1" x14ac:dyDescent="0.15">
      <c r="A131" s="133">
        <v>127</v>
      </c>
      <c r="B131" s="134">
        <v>2</v>
      </c>
      <c r="C131" s="143" t="s">
        <v>1736</v>
      </c>
      <c r="D131" s="135" t="s">
        <v>1958</v>
      </c>
      <c r="E131" s="142"/>
      <c r="F131" s="144" t="s">
        <v>36</v>
      </c>
      <c r="G131" s="144" t="s">
        <v>142</v>
      </c>
      <c r="H131" s="145">
        <v>42</v>
      </c>
      <c r="I131" s="145">
        <v>4</v>
      </c>
      <c r="J131" s="145">
        <v>2</v>
      </c>
      <c r="K131" s="136">
        <f t="shared" si="13"/>
        <v>8</v>
      </c>
      <c r="L131" s="142" t="s">
        <v>3512</v>
      </c>
      <c r="M131" s="162"/>
      <c r="N131" s="162"/>
      <c r="O131" s="163"/>
      <c r="P131" s="164"/>
      <c r="Q131" s="165"/>
      <c r="R131" s="137">
        <f t="shared" si="14"/>
        <v>4</v>
      </c>
      <c r="S131" s="170"/>
      <c r="T131" s="176" t="str">
        <f t="shared" si="15"/>
        <v/>
      </c>
      <c r="U131" s="94">
        <v>10</v>
      </c>
      <c r="V131" s="84">
        <v>200</v>
      </c>
      <c r="W131" s="85">
        <v>10</v>
      </c>
      <c r="X131" s="94">
        <f t="shared" si="16"/>
        <v>6720</v>
      </c>
      <c r="Y131" s="85" t="str">
        <f t="shared" si="17"/>
        <v/>
      </c>
      <c r="Z131" s="94">
        <f t="shared" si="18"/>
        <v>188160</v>
      </c>
      <c r="AA131" s="85" t="str">
        <f t="shared" si="19"/>
        <v/>
      </c>
      <c r="AB131" s="94" t="str">
        <f t="shared" si="20"/>
        <v/>
      </c>
      <c r="AC131" s="95" t="str">
        <f t="shared" si="21"/>
        <v/>
      </c>
      <c r="AD131" s="178" t="str">
        <f t="shared" si="22"/>
        <v/>
      </c>
    </row>
    <row r="132" spans="1:30" s="110" customFormat="1" ht="24.95" customHeight="1" x14ac:dyDescent="0.15">
      <c r="A132" s="133">
        <v>128</v>
      </c>
      <c r="B132" s="134">
        <v>2</v>
      </c>
      <c r="C132" s="143" t="s">
        <v>1736</v>
      </c>
      <c r="D132" s="135" t="s">
        <v>1958</v>
      </c>
      <c r="E132" s="142"/>
      <c r="F132" s="144" t="s">
        <v>24</v>
      </c>
      <c r="G132" s="144" t="s">
        <v>49</v>
      </c>
      <c r="H132" s="145">
        <v>42</v>
      </c>
      <c r="I132" s="145">
        <v>4</v>
      </c>
      <c r="J132" s="145">
        <v>1</v>
      </c>
      <c r="K132" s="136">
        <f t="shared" si="13"/>
        <v>4</v>
      </c>
      <c r="L132" s="142" t="s">
        <v>3512</v>
      </c>
      <c r="M132" s="162"/>
      <c r="N132" s="162"/>
      <c r="O132" s="163"/>
      <c r="P132" s="164"/>
      <c r="Q132" s="165"/>
      <c r="R132" s="137">
        <f t="shared" si="14"/>
        <v>4</v>
      </c>
      <c r="S132" s="170"/>
      <c r="T132" s="176" t="str">
        <f t="shared" si="15"/>
        <v/>
      </c>
      <c r="U132" s="94">
        <v>10</v>
      </c>
      <c r="V132" s="84">
        <v>200</v>
      </c>
      <c r="W132" s="85">
        <v>10</v>
      </c>
      <c r="X132" s="94">
        <f t="shared" si="16"/>
        <v>3360</v>
      </c>
      <c r="Y132" s="85" t="str">
        <f t="shared" si="17"/>
        <v/>
      </c>
      <c r="Z132" s="94">
        <f t="shared" si="18"/>
        <v>94080</v>
      </c>
      <c r="AA132" s="85" t="str">
        <f t="shared" si="19"/>
        <v/>
      </c>
      <c r="AB132" s="94" t="str">
        <f t="shared" si="20"/>
        <v/>
      </c>
      <c r="AC132" s="95" t="str">
        <f t="shared" si="21"/>
        <v/>
      </c>
      <c r="AD132" s="178" t="str">
        <f t="shared" si="22"/>
        <v/>
      </c>
    </row>
    <row r="133" spans="1:30" s="110" customFormat="1" ht="24.95" customHeight="1" x14ac:dyDescent="0.15">
      <c r="A133" s="133">
        <v>129</v>
      </c>
      <c r="B133" s="134">
        <v>2</v>
      </c>
      <c r="C133" s="143" t="s">
        <v>1736</v>
      </c>
      <c r="D133" s="135" t="s">
        <v>1958</v>
      </c>
      <c r="E133" s="142"/>
      <c r="F133" s="144" t="s">
        <v>1789</v>
      </c>
      <c r="G133" s="144" t="s">
        <v>1790</v>
      </c>
      <c r="H133" s="145">
        <v>10</v>
      </c>
      <c r="I133" s="145">
        <v>1</v>
      </c>
      <c r="J133" s="145">
        <v>1</v>
      </c>
      <c r="K133" s="136">
        <f t="shared" si="13"/>
        <v>1</v>
      </c>
      <c r="L133" s="142" t="s">
        <v>3512</v>
      </c>
      <c r="M133" s="162"/>
      <c r="N133" s="162"/>
      <c r="O133" s="163"/>
      <c r="P133" s="164"/>
      <c r="Q133" s="165"/>
      <c r="R133" s="137">
        <f t="shared" si="14"/>
        <v>1</v>
      </c>
      <c r="S133" s="170"/>
      <c r="T133" s="176" t="str">
        <f t="shared" si="15"/>
        <v/>
      </c>
      <c r="U133" s="94">
        <v>10</v>
      </c>
      <c r="V133" s="84">
        <v>200</v>
      </c>
      <c r="W133" s="85">
        <v>10</v>
      </c>
      <c r="X133" s="94">
        <f t="shared" si="16"/>
        <v>200</v>
      </c>
      <c r="Y133" s="85" t="str">
        <f t="shared" si="17"/>
        <v/>
      </c>
      <c r="Z133" s="94">
        <f t="shared" si="18"/>
        <v>5600</v>
      </c>
      <c r="AA133" s="85" t="str">
        <f t="shared" si="19"/>
        <v/>
      </c>
      <c r="AB133" s="94" t="str">
        <f t="shared" si="20"/>
        <v/>
      </c>
      <c r="AC133" s="95" t="str">
        <f t="shared" si="21"/>
        <v/>
      </c>
      <c r="AD133" s="178" t="str">
        <f t="shared" si="22"/>
        <v/>
      </c>
    </row>
    <row r="134" spans="1:30" s="110" customFormat="1" ht="24.95" customHeight="1" x14ac:dyDescent="0.15">
      <c r="A134" s="133">
        <v>130</v>
      </c>
      <c r="B134" s="134">
        <v>2</v>
      </c>
      <c r="C134" s="143" t="s">
        <v>1737</v>
      </c>
      <c r="D134" s="135" t="s">
        <v>1958</v>
      </c>
      <c r="E134" s="142"/>
      <c r="F134" s="144" t="s">
        <v>36</v>
      </c>
      <c r="G134" s="144" t="s">
        <v>1801</v>
      </c>
      <c r="H134" s="145">
        <v>42</v>
      </c>
      <c r="I134" s="145">
        <v>8</v>
      </c>
      <c r="J134" s="145">
        <v>2</v>
      </c>
      <c r="K134" s="136">
        <f t="shared" si="13"/>
        <v>16</v>
      </c>
      <c r="L134" s="142" t="s">
        <v>3512</v>
      </c>
      <c r="M134" s="162"/>
      <c r="N134" s="162"/>
      <c r="O134" s="163"/>
      <c r="P134" s="164"/>
      <c r="Q134" s="165"/>
      <c r="R134" s="137">
        <f t="shared" si="14"/>
        <v>8</v>
      </c>
      <c r="S134" s="170"/>
      <c r="T134" s="176" t="str">
        <f t="shared" si="15"/>
        <v/>
      </c>
      <c r="U134" s="94">
        <v>10</v>
      </c>
      <c r="V134" s="84">
        <v>200</v>
      </c>
      <c r="W134" s="85">
        <v>10</v>
      </c>
      <c r="X134" s="94">
        <f t="shared" si="16"/>
        <v>13440</v>
      </c>
      <c r="Y134" s="85" t="str">
        <f t="shared" si="17"/>
        <v/>
      </c>
      <c r="Z134" s="94">
        <f t="shared" si="18"/>
        <v>376320</v>
      </c>
      <c r="AA134" s="85" t="str">
        <f t="shared" si="19"/>
        <v/>
      </c>
      <c r="AB134" s="94" t="str">
        <f t="shared" si="20"/>
        <v/>
      </c>
      <c r="AC134" s="95" t="str">
        <f t="shared" si="21"/>
        <v/>
      </c>
      <c r="AD134" s="178" t="str">
        <f t="shared" si="22"/>
        <v/>
      </c>
    </row>
    <row r="135" spans="1:30" s="110" customFormat="1" ht="24.95" customHeight="1" x14ac:dyDescent="0.15">
      <c r="A135" s="133">
        <v>131</v>
      </c>
      <c r="B135" s="134">
        <v>2</v>
      </c>
      <c r="C135" s="143" t="s">
        <v>1737</v>
      </c>
      <c r="D135" s="135" t="s">
        <v>1958</v>
      </c>
      <c r="E135" s="142"/>
      <c r="F135" s="144" t="s">
        <v>24</v>
      </c>
      <c r="G135" s="144" t="s">
        <v>1786</v>
      </c>
      <c r="H135" s="145">
        <v>42</v>
      </c>
      <c r="I135" s="145">
        <v>2</v>
      </c>
      <c r="J135" s="145">
        <v>1</v>
      </c>
      <c r="K135" s="136">
        <f t="shared" ref="K135:K178" si="23">+I135*J135</f>
        <v>2</v>
      </c>
      <c r="L135" s="142" t="s">
        <v>3513</v>
      </c>
      <c r="M135" s="162"/>
      <c r="N135" s="162"/>
      <c r="O135" s="163"/>
      <c r="P135" s="164"/>
      <c r="Q135" s="165"/>
      <c r="R135" s="137">
        <f t="shared" ref="R135:R178" si="24">+I135</f>
        <v>2</v>
      </c>
      <c r="S135" s="170"/>
      <c r="T135" s="176" t="str">
        <f t="shared" ref="T135:T178" si="25">IFERROR(IF(S135="","",R135*S135),"-")</f>
        <v/>
      </c>
      <c r="U135" s="94">
        <v>10</v>
      </c>
      <c r="V135" s="84">
        <v>200</v>
      </c>
      <c r="W135" s="85">
        <v>10</v>
      </c>
      <c r="X135" s="94">
        <f t="shared" ref="X135:X178" si="26">IFERROR(IF(H135="","",ROUNDDOWN(H135/1000*K135*U135*V135*W135,0)),"-")</f>
        <v>1680</v>
      </c>
      <c r="Y135" s="85" t="str">
        <f t="shared" ref="Y135:Y178" si="27">IFERROR(IF(Q135="","",ROUNDDOWN(Q135/1000*R135*U135*V135*W135,0)),"-")</f>
        <v/>
      </c>
      <c r="Z135" s="94">
        <f t="shared" ref="Z135:Z178" si="28">IFERROR(IF(H135="","",ROUNDDOWN(X135*$V$2,0)),"-")</f>
        <v>47040</v>
      </c>
      <c r="AA135" s="85" t="str">
        <f t="shared" ref="AA135:AA178" si="29">IFERROR(IF(Q135="","",ROUNDDOWN(Y135*$V$2,0)),"-")</f>
        <v/>
      </c>
      <c r="AB135" s="94" t="str">
        <f t="shared" ref="AB135:AB178" si="30">IFERROR(IF(Q135="","",ROUNDDOWN(X135-Y135,0)),"-")</f>
        <v/>
      </c>
      <c r="AC135" s="95" t="str">
        <f t="shared" ref="AC135:AC178" si="31">IFERROR(IF(Q135="","",ROUNDDOWN(Z135-AA135,0)),"-")</f>
        <v/>
      </c>
      <c r="AD135" s="178" t="str">
        <f t="shared" ref="AD135:AD178" si="32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>
        <v>2</v>
      </c>
      <c r="C136" s="143" t="s">
        <v>1738</v>
      </c>
      <c r="D136" s="135" t="s">
        <v>1958</v>
      </c>
      <c r="E136" s="142"/>
      <c r="F136" s="144" t="s">
        <v>24</v>
      </c>
      <c r="G136" s="144" t="s">
        <v>49</v>
      </c>
      <c r="H136" s="145">
        <v>42</v>
      </c>
      <c r="I136" s="145">
        <v>6</v>
      </c>
      <c r="J136" s="145">
        <v>1</v>
      </c>
      <c r="K136" s="136">
        <f t="shared" si="23"/>
        <v>6</v>
      </c>
      <c r="L136" s="142" t="s">
        <v>3512</v>
      </c>
      <c r="M136" s="162"/>
      <c r="N136" s="162"/>
      <c r="O136" s="163"/>
      <c r="P136" s="164"/>
      <c r="Q136" s="165"/>
      <c r="R136" s="137">
        <f t="shared" si="24"/>
        <v>6</v>
      </c>
      <c r="S136" s="170"/>
      <c r="T136" s="176" t="str">
        <f t="shared" si="25"/>
        <v/>
      </c>
      <c r="U136" s="94">
        <v>10</v>
      </c>
      <c r="V136" s="84">
        <v>200</v>
      </c>
      <c r="W136" s="85">
        <v>10</v>
      </c>
      <c r="X136" s="94">
        <f t="shared" si="26"/>
        <v>5040</v>
      </c>
      <c r="Y136" s="85" t="str">
        <f t="shared" si="27"/>
        <v/>
      </c>
      <c r="Z136" s="94">
        <f t="shared" si="28"/>
        <v>141120</v>
      </c>
      <c r="AA136" s="85" t="str">
        <f t="shared" si="29"/>
        <v/>
      </c>
      <c r="AB136" s="94" t="str">
        <f t="shared" si="30"/>
        <v/>
      </c>
      <c r="AC136" s="95" t="str">
        <f t="shared" si="31"/>
        <v/>
      </c>
      <c r="AD136" s="178" t="str">
        <f t="shared" si="32"/>
        <v/>
      </c>
    </row>
    <row r="137" spans="1:30" s="110" customFormat="1" ht="24.95" customHeight="1" x14ac:dyDescent="0.15">
      <c r="A137" s="133">
        <v>133</v>
      </c>
      <c r="B137" s="134">
        <v>2</v>
      </c>
      <c r="C137" s="143" t="s">
        <v>1739</v>
      </c>
      <c r="D137" s="135" t="s">
        <v>1958</v>
      </c>
      <c r="E137" s="142"/>
      <c r="F137" s="144" t="s">
        <v>36</v>
      </c>
      <c r="G137" s="144" t="s">
        <v>142</v>
      </c>
      <c r="H137" s="145">
        <v>42</v>
      </c>
      <c r="I137" s="145">
        <v>8</v>
      </c>
      <c r="J137" s="145">
        <v>2</v>
      </c>
      <c r="K137" s="136">
        <f t="shared" si="23"/>
        <v>16</v>
      </c>
      <c r="L137" s="142" t="s">
        <v>3512</v>
      </c>
      <c r="M137" s="162"/>
      <c r="N137" s="162"/>
      <c r="O137" s="163"/>
      <c r="P137" s="164"/>
      <c r="Q137" s="165"/>
      <c r="R137" s="137">
        <f t="shared" si="24"/>
        <v>8</v>
      </c>
      <c r="S137" s="170"/>
      <c r="T137" s="176" t="str">
        <f t="shared" si="25"/>
        <v/>
      </c>
      <c r="U137" s="94">
        <v>10</v>
      </c>
      <c r="V137" s="84">
        <v>200</v>
      </c>
      <c r="W137" s="85">
        <v>10</v>
      </c>
      <c r="X137" s="94">
        <f t="shared" si="26"/>
        <v>13440</v>
      </c>
      <c r="Y137" s="85" t="str">
        <f t="shared" si="27"/>
        <v/>
      </c>
      <c r="Z137" s="94">
        <f t="shared" si="28"/>
        <v>376320</v>
      </c>
      <c r="AA137" s="85" t="str">
        <f t="shared" si="29"/>
        <v/>
      </c>
      <c r="AB137" s="94" t="str">
        <f t="shared" si="30"/>
        <v/>
      </c>
      <c r="AC137" s="95" t="str">
        <f t="shared" si="31"/>
        <v/>
      </c>
      <c r="AD137" s="178" t="str">
        <f t="shared" si="32"/>
        <v/>
      </c>
    </row>
    <row r="138" spans="1:30" s="110" customFormat="1" ht="24.95" customHeight="1" x14ac:dyDescent="0.15">
      <c r="A138" s="133">
        <v>134</v>
      </c>
      <c r="B138" s="134">
        <v>2</v>
      </c>
      <c r="C138" s="143" t="s">
        <v>1739</v>
      </c>
      <c r="D138" s="135" t="s">
        <v>1958</v>
      </c>
      <c r="E138" s="142"/>
      <c r="F138" s="144" t="s">
        <v>24</v>
      </c>
      <c r="G138" s="144" t="s">
        <v>1786</v>
      </c>
      <c r="H138" s="145">
        <v>42</v>
      </c>
      <c r="I138" s="145">
        <v>2</v>
      </c>
      <c r="J138" s="145">
        <v>1</v>
      </c>
      <c r="K138" s="136">
        <f t="shared" si="23"/>
        <v>2</v>
      </c>
      <c r="L138" s="142" t="s">
        <v>3513</v>
      </c>
      <c r="M138" s="162"/>
      <c r="N138" s="162"/>
      <c r="O138" s="163"/>
      <c r="P138" s="164"/>
      <c r="Q138" s="165"/>
      <c r="R138" s="137">
        <f t="shared" si="24"/>
        <v>2</v>
      </c>
      <c r="S138" s="170"/>
      <c r="T138" s="176" t="str">
        <f t="shared" si="25"/>
        <v/>
      </c>
      <c r="U138" s="94">
        <v>10</v>
      </c>
      <c r="V138" s="84">
        <v>200</v>
      </c>
      <c r="W138" s="85">
        <v>10</v>
      </c>
      <c r="X138" s="94">
        <f t="shared" si="26"/>
        <v>1680</v>
      </c>
      <c r="Y138" s="85" t="str">
        <f t="shared" si="27"/>
        <v/>
      </c>
      <c r="Z138" s="94">
        <f t="shared" si="28"/>
        <v>47040</v>
      </c>
      <c r="AA138" s="85" t="str">
        <f t="shared" si="29"/>
        <v/>
      </c>
      <c r="AB138" s="94" t="str">
        <f t="shared" si="30"/>
        <v/>
      </c>
      <c r="AC138" s="95" t="str">
        <f t="shared" si="31"/>
        <v/>
      </c>
      <c r="AD138" s="178" t="str">
        <f t="shared" si="32"/>
        <v/>
      </c>
    </row>
    <row r="139" spans="1:30" s="110" customFormat="1" ht="24.95" customHeight="1" x14ac:dyDescent="0.15">
      <c r="A139" s="133">
        <v>135</v>
      </c>
      <c r="B139" s="134">
        <v>2</v>
      </c>
      <c r="C139" s="143" t="s">
        <v>1690</v>
      </c>
      <c r="D139" s="135" t="s">
        <v>1958</v>
      </c>
      <c r="E139" s="142"/>
      <c r="F139" s="144" t="s">
        <v>24</v>
      </c>
      <c r="G139" s="144" t="s">
        <v>1787</v>
      </c>
      <c r="H139" s="145">
        <v>42</v>
      </c>
      <c r="I139" s="145">
        <v>2</v>
      </c>
      <c r="J139" s="145">
        <v>1</v>
      </c>
      <c r="K139" s="136">
        <f t="shared" si="23"/>
        <v>2</v>
      </c>
      <c r="L139" s="142" t="s">
        <v>3512</v>
      </c>
      <c r="M139" s="162"/>
      <c r="N139" s="162"/>
      <c r="O139" s="163"/>
      <c r="P139" s="164"/>
      <c r="Q139" s="165"/>
      <c r="R139" s="137">
        <f t="shared" si="24"/>
        <v>2</v>
      </c>
      <c r="S139" s="170"/>
      <c r="T139" s="176" t="str">
        <f t="shared" si="25"/>
        <v/>
      </c>
      <c r="U139" s="94">
        <v>10</v>
      </c>
      <c r="V139" s="84">
        <v>200</v>
      </c>
      <c r="W139" s="85">
        <v>10</v>
      </c>
      <c r="X139" s="94">
        <f t="shared" si="26"/>
        <v>1680</v>
      </c>
      <c r="Y139" s="85" t="str">
        <f t="shared" si="27"/>
        <v/>
      </c>
      <c r="Z139" s="94">
        <f t="shared" si="28"/>
        <v>47040</v>
      </c>
      <c r="AA139" s="85" t="str">
        <f t="shared" si="29"/>
        <v/>
      </c>
      <c r="AB139" s="94" t="str">
        <f t="shared" si="30"/>
        <v/>
      </c>
      <c r="AC139" s="95" t="str">
        <f t="shared" si="31"/>
        <v/>
      </c>
      <c r="AD139" s="178" t="str">
        <f t="shared" si="32"/>
        <v/>
      </c>
    </row>
    <row r="140" spans="1:30" s="110" customFormat="1" ht="24.95" customHeight="1" x14ac:dyDescent="0.15">
      <c r="A140" s="133">
        <v>136</v>
      </c>
      <c r="B140" s="134">
        <v>2</v>
      </c>
      <c r="C140" s="143" t="s">
        <v>1689</v>
      </c>
      <c r="D140" s="135" t="s">
        <v>1958</v>
      </c>
      <c r="E140" s="142"/>
      <c r="F140" s="144" t="s">
        <v>179</v>
      </c>
      <c r="G140" s="144" t="s">
        <v>1802</v>
      </c>
      <c r="H140" s="145">
        <v>60</v>
      </c>
      <c r="I140" s="145">
        <v>2</v>
      </c>
      <c r="J140" s="145">
        <v>1</v>
      </c>
      <c r="K140" s="136">
        <f t="shared" si="23"/>
        <v>2</v>
      </c>
      <c r="L140" s="142" t="s">
        <v>3512</v>
      </c>
      <c r="M140" s="162"/>
      <c r="N140" s="162"/>
      <c r="O140" s="163"/>
      <c r="P140" s="164"/>
      <c r="Q140" s="165"/>
      <c r="R140" s="137">
        <f t="shared" si="24"/>
        <v>2</v>
      </c>
      <c r="S140" s="170"/>
      <c r="T140" s="176" t="str">
        <f t="shared" si="25"/>
        <v/>
      </c>
      <c r="U140" s="94">
        <v>10</v>
      </c>
      <c r="V140" s="84">
        <v>200</v>
      </c>
      <c r="W140" s="85">
        <v>10</v>
      </c>
      <c r="X140" s="94">
        <f t="shared" si="26"/>
        <v>2400</v>
      </c>
      <c r="Y140" s="85" t="str">
        <f t="shared" si="27"/>
        <v/>
      </c>
      <c r="Z140" s="94">
        <f t="shared" si="28"/>
        <v>67200</v>
      </c>
      <c r="AA140" s="85" t="str">
        <f t="shared" si="29"/>
        <v/>
      </c>
      <c r="AB140" s="94" t="str">
        <f t="shared" si="30"/>
        <v/>
      </c>
      <c r="AC140" s="95" t="str">
        <f t="shared" si="31"/>
        <v/>
      </c>
      <c r="AD140" s="178" t="str">
        <f t="shared" si="32"/>
        <v/>
      </c>
    </row>
    <row r="141" spans="1:30" s="110" customFormat="1" ht="24.95" customHeight="1" x14ac:dyDescent="0.15">
      <c r="A141" s="133">
        <v>137</v>
      </c>
      <c r="B141" s="134">
        <v>2</v>
      </c>
      <c r="C141" s="143" t="s">
        <v>1740</v>
      </c>
      <c r="D141" s="135" t="s">
        <v>1958</v>
      </c>
      <c r="E141" s="142"/>
      <c r="F141" s="144" t="s">
        <v>36</v>
      </c>
      <c r="G141" s="144" t="s">
        <v>142</v>
      </c>
      <c r="H141" s="145">
        <v>42</v>
      </c>
      <c r="I141" s="145">
        <v>8</v>
      </c>
      <c r="J141" s="145">
        <v>2</v>
      </c>
      <c r="K141" s="136">
        <f t="shared" si="23"/>
        <v>16</v>
      </c>
      <c r="L141" s="142" t="s">
        <v>3512</v>
      </c>
      <c r="M141" s="162"/>
      <c r="N141" s="162"/>
      <c r="O141" s="163"/>
      <c r="P141" s="164"/>
      <c r="Q141" s="165"/>
      <c r="R141" s="137">
        <f t="shared" si="24"/>
        <v>8</v>
      </c>
      <c r="S141" s="170"/>
      <c r="T141" s="176" t="str">
        <f t="shared" si="25"/>
        <v/>
      </c>
      <c r="U141" s="94">
        <v>10</v>
      </c>
      <c r="V141" s="84">
        <v>200</v>
      </c>
      <c r="W141" s="85">
        <v>10</v>
      </c>
      <c r="X141" s="94">
        <f t="shared" si="26"/>
        <v>13440</v>
      </c>
      <c r="Y141" s="85" t="str">
        <f t="shared" si="27"/>
        <v/>
      </c>
      <c r="Z141" s="94">
        <f t="shared" si="28"/>
        <v>376320</v>
      </c>
      <c r="AA141" s="85" t="str">
        <f t="shared" si="29"/>
        <v/>
      </c>
      <c r="AB141" s="94" t="str">
        <f t="shared" si="30"/>
        <v/>
      </c>
      <c r="AC141" s="95" t="str">
        <f t="shared" si="31"/>
        <v/>
      </c>
      <c r="AD141" s="178" t="str">
        <f t="shared" si="32"/>
        <v/>
      </c>
    </row>
    <row r="142" spans="1:30" s="110" customFormat="1" ht="24.95" customHeight="1" x14ac:dyDescent="0.15">
      <c r="A142" s="133">
        <v>138</v>
      </c>
      <c r="B142" s="134">
        <v>2</v>
      </c>
      <c r="C142" s="143" t="s">
        <v>1740</v>
      </c>
      <c r="D142" s="135" t="s">
        <v>1958</v>
      </c>
      <c r="E142" s="142"/>
      <c r="F142" s="144" t="s">
        <v>24</v>
      </c>
      <c r="G142" s="144" t="s">
        <v>1786</v>
      </c>
      <c r="H142" s="145">
        <v>42</v>
      </c>
      <c r="I142" s="145">
        <v>2</v>
      </c>
      <c r="J142" s="145">
        <v>1</v>
      </c>
      <c r="K142" s="136">
        <f t="shared" si="23"/>
        <v>2</v>
      </c>
      <c r="L142" s="142" t="s">
        <v>3513</v>
      </c>
      <c r="M142" s="162"/>
      <c r="N142" s="162"/>
      <c r="O142" s="163"/>
      <c r="P142" s="164"/>
      <c r="Q142" s="165"/>
      <c r="R142" s="137">
        <f t="shared" si="24"/>
        <v>2</v>
      </c>
      <c r="S142" s="170"/>
      <c r="T142" s="176" t="str">
        <f t="shared" si="25"/>
        <v/>
      </c>
      <c r="U142" s="94">
        <v>10</v>
      </c>
      <c r="V142" s="84">
        <v>200</v>
      </c>
      <c r="W142" s="85">
        <v>10</v>
      </c>
      <c r="X142" s="94">
        <f t="shared" si="26"/>
        <v>1680</v>
      </c>
      <c r="Y142" s="85" t="str">
        <f t="shared" si="27"/>
        <v/>
      </c>
      <c r="Z142" s="94">
        <f t="shared" si="28"/>
        <v>47040</v>
      </c>
      <c r="AA142" s="85" t="str">
        <f t="shared" si="29"/>
        <v/>
      </c>
      <c r="AB142" s="94" t="str">
        <f t="shared" si="30"/>
        <v/>
      </c>
      <c r="AC142" s="95" t="str">
        <f t="shared" si="31"/>
        <v/>
      </c>
      <c r="AD142" s="178" t="str">
        <f t="shared" si="32"/>
        <v/>
      </c>
    </row>
    <row r="143" spans="1:30" s="110" customFormat="1" ht="24.95" customHeight="1" x14ac:dyDescent="0.15">
      <c r="A143" s="133">
        <v>139</v>
      </c>
      <c r="B143" s="134">
        <v>2</v>
      </c>
      <c r="C143" s="143" t="s">
        <v>1741</v>
      </c>
      <c r="D143" s="135" t="s">
        <v>1958</v>
      </c>
      <c r="E143" s="142"/>
      <c r="F143" s="144" t="s">
        <v>36</v>
      </c>
      <c r="G143" s="144" t="s">
        <v>142</v>
      </c>
      <c r="H143" s="145">
        <v>42</v>
      </c>
      <c r="I143" s="145">
        <v>8</v>
      </c>
      <c r="J143" s="145">
        <v>2</v>
      </c>
      <c r="K143" s="136">
        <f t="shared" si="23"/>
        <v>16</v>
      </c>
      <c r="L143" s="142" t="s">
        <v>3512</v>
      </c>
      <c r="M143" s="162"/>
      <c r="N143" s="162"/>
      <c r="O143" s="163"/>
      <c r="P143" s="164"/>
      <c r="Q143" s="165"/>
      <c r="R143" s="137">
        <f t="shared" si="24"/>
        <v>8</v>
      </c>
      <c r="S143" s="170"/>
      <c r="T143" s="176" t="str">
        <f t="shared" si="25"/>
        <v/>
      </c>
      <c r="U143" s="94">
        <v>10</v>
      </c>
      <c r="V143" s="84">
        <v>200</v>
      </c>
      <c r="W143" s="85">
        <v>10</v>
      </c>
      <c r="X143" s="94">
        <f t="shared" si="26"/>
        <v>13440</v>
      </c>
      <c r="Y143" s="85" t="str">
        <f t="shared" si="27"/>
        <v/>
      </c>
      <c r="Z143" s="94">
        <f t="shared" si="28"/>
        <v>376320</v>
      </c>
      <c r="AA143" s="85" t="str">
        <f t="shared" si="29"/>
        <v/>
      </c>
      <c r="AB143" s="94" t="str">
        <f t="shared" si="30"/>
        <v/>
      </c>
      <c r="AC143" s="95" t="str">
        <f t="shared" si="31"/>
        <v/>
      </c>
      <c r="AD143" s="178" t="str">
        <f t="shared" si="32"/>
        <v/>
      </c>
    </row>
    <row r="144" spans="1:30" s="110" customFormat="1" ht="24.95" customHeight="1" x14ac:dyDescent="0.15">
      <c r="A144" s="133">
        <v>140</v>
      </c>
      <c r="B144" s="134">
        <v>2</v>
      </c>
      <c r="C144" s="143" t="s">
        <v>1741</v>
      </c>
      <c r="D144" s="135" t="s">
        <v>1958</v>
      </c>
      <c r="E144" s="142"/>
      <c r="F144" s="144" t="s">
        <v>24</v>
      </c>
      <c r="G144" s="144" t="s">
        <v>1786</v>
      </c>
      <c r="H144" s="145">
        <v>42</v>
      </c>
      <c r="I144" s="145">
        <v>2</v>
      </c>
      <c r="J144" s="145">
        <v>1</v>
      </c>
      <c r="K144" s="136">
        <f t="shared" si="23"/>
        <v>2</v>
      </c>
      <c r="L144" s="142" t="s">
        <v>3513</v>
      </c>
      <c r="M144" s="162"/>
      <c r="N144" s="162"/>
      <c r="O144" s="163"/>
      <c r="P144" s="164"/>
      <c r="Q144" s="165"/>
      <c r="R144" s="137">
        <f t="shared" si="24"/>
        <v>2</v>
      </c>
      <c r="S144" s="170"/>
      <c r="T144" s="176" t="str">
        <f t="shared" si="25"/>
        <v/>
      </c>
      <c r="U144" s="94">
        <v>10</v>
      </c>
      <c r="V144" s="84">
        <v>200</v>
      </c>
      <c r="W144" s="85">
        <v>10</v>
      </c>
      <c r="X144" s="94">
        <f t="shared" si="26"/>
        <v>1680</v>
      </c>
      <c r="Y144" s="85" t="str">
        <f t="shared" si="27"/>
        <v/>
      </c>
      <c r="Z144" s="94">
        <f t="shared" si="28"/>
        <v>47040</v>
      </c>
      <c r="AA144" s="85" t="str">
        <f t="shared" si="29"/>
        <v/>
      </c>
      <c r="AB144" s="94" t="str">
        <f t="shared" si="30"/>
        <v/>
      </c>
      <c r="AC144" s="95" t="str">
        <f t="shared" si="31"/>
        <v/>
      </c>
      <c r="AD144" s="178" t="str">
        <f t="shared" si="32"/>
        <v/>
      </c>
    </row>
    <row r="145" spans="1:30" s="110" customFormat="1" ht="24.95" customHeight="1" x14ac:dyDescent="0.15">
      <c r="A145" s="133">
        <v>141</v>
      </c>
      <c r="B145" s="134">
        <v>2</v>
      </c>
      <c r="C145" s="143" t="s">
        <v>1742</v>
      </c>
      <c r="D145" s="135" t="s">
        <v>1958</v>
      </c>
      <c r="E145" s="142"/>
      <c r="F145" s="144" t="s">
        <v>36</v>
      </c>
      <c r="G145" s="144" t="s">
        <v>142</v>
      </c>
      <c r="H145" s="145">
        <v>42</v>
      </c>
      <c r="I145" s="145">
        <v>8</v>
      </c>
      <c r="J145" s="145">
        <v>2</v>
      </c>
      <c r="K145" s="136">
        <f t="shared" si="23"/>
        <v>16</v>
      </c>
      <c r="L145" s="142" t="s">
        <v>3512</v>
      </c>
      <c r="M145" s="162"/>
      <c r="N145" s="162"/>
      <c r="O145" s="163"/>
      <c r="P145" s="164"/>
      <c r="Q145" s="165"/>
      <c r="R145" s="137">
        <f t="shared" si="24"/>
        <v>8</v>
      </c>
      <c r="S145" s="170"/>
      <c r="T145" s="176" t="str">
        <f t="shared" si="25"/>
        <v/>
      </c>
      <c r="U145" s="94">
        <v>10</v>
      </c>
      <c r="V145" s="84">
        <v>200</v>
      </c>
      <c r="W145" s="85">
        <v>10</v>
      </c>
      <c r="X145" s="94">
        <f t="shared" si="26"/>
        <v>13440</v>
      </c>
      <c r="Y145" s="85" t="str">
        <f t="shared" si="27"/>
        <v/>
      </c>
      <c r="Z145" s="94">
        <f t="shared" si="28"/>
        <v>376320</v>
      </c>
      <c r="AA145" s="85" t="str">
        <f t="shared" si="29"/>
        <v/>
      </c>
      <c r="AB145" s="94" t="str">
        <f t="shared" si="30"/>
        <v/>
      </c>
      <c r="AC145" s="95" t="str">
        <f t="shared" si="31"/>
        <v/>
      </c>
      <c r="AD145" s="178" t="str">
        <f t="shared" si="32"/>
        <v/>
      </c>
    </row>
    <row r="146" spans="1:30" s="110" customFormat="1" ht="24.95" customHeight="1" x14ac:dyDescent="0.15">
      <c r="A146" s="133">
        <v>142</v>
      </c>
      <c r="B146" s="134">
        <v>2</v>
      </c>
      <c r="C146" s="143" t="s">
        <v>1742</v>
      </c>
      <c r="D146" s="135" t="s">
        <v>1958</v>
      </c>
      <c r="E146" s="142"/>
      <c r="F146" s="144" t="s">
        <v>24</v>
      </c>
      <c r="G146" s="144" t="s">
        <v>1786</v>
      </c>
      <c r="H146" s="145">
        <v>42</v>
      </c>
      <c r="I146" s="145">
        <v>2</v>
      </c>
      <c r="J146" s="145">
        <v>1</v>
      </c>
      <c r="K146" s="136">
        <f t="shared" si="23"/>
        <v>2</v>
      </c>
      <c r="L146" s="142" t="s">
        <v>3513</v>
      </c>
      <c r="M146" s="162"/>
      <c r="N146" s="162"/>
      <c r="O146" s="163"/>
      <c r="P146" s="164"/>
      <c r="Q146" s="165"/>
      <c r="R146" s="137">
        <f t="shared" si="24"/>
        <v>2</v>
      </c>
      <c r="S146" s="170"/>
      <c r="T146" s="176" t="str">
        <f t="shared" si="25"/>
        <v/>
      </c>
      <c r="U146" s="94">
        <v>10</v>
      </c>
      <c r="V146" s="84">
        <v>200</v>
      </c>
      <c r="W146" s="85">
        <v>10</v>
      </c>
      <c r="X146" s="94">
        <f t="shared" si="26"/>
        <v>1680</v>
      </c>
      <c r="Y146" s="85" t="str">
        <f t="shared" si="27"/>
        <v/>
      </c>
      <c r="Z146" s="94">
        <f t="shared" si="28"/>
        <v>47040</v>
      </c>
      <c r="AA146" s="85" t="str">
        <f t="shared" si="29"/>
        <v/>
      </c>
      <c r="AB146" s="94" t="str">
        <f t="shared" si="30"/>
        <v/>
      </c>
      <c r="AC146" s="95" t="str">
        <f t="shared" si="31"/>
        <v/>
      </c>
      <c r="AD146" s="178" t="str">
        <f t="shared" si="32"/>
        <v/>
      </c>
    </row>
    <row r="147" spans="1:30" s="110" customFormat="1" ht="24.95" customHeight="1" x14ac:dyDescent="0.15">
      <c r="A147" s="133">
        <v>143</v>
      </c>
      <c r="B147" s="134">
        <v>2</v>
      </c>
      <c r="C147" s="143" t="s">
        <v>1743</v>
      </c>
      <c r="D147" s="135" t="s">
        <v>1958</v>
      </c>
      <c r="E147" s="142"/>
      <c r="F147" s="144" t="s">
        <v>36</v>
      </c>
      <c r="G147" s="144" t="s">
        <v>142</v>
      </c>
      <c r="H147" s="145">
        <v>42</v>
      </c>
      <c r="I147" s="145">
        <v>8</v>
      </c>
      <c r="J147" s="145">
        <v>2</v>
      </c>
      <c r="K147" s="136">
        <f t="shared" si="23"/>
        <v>16</v>
      </c>
      <c r="L147" s="142" t="s">
        <v>3512</v>
      </c>
      <c r="M147" s="162"/>
      <c r="N147" s="162"/>
      <c r="O147" s="163"/>
      <c r="P147" s="164"/>
      <c r="Q147" s="165"/>
      <c r="R147" s="137">
        <f t="shared" si="24"/>
        <v>8</v>
      </c>
      <c r="S147" s="170"/>
      <c r="T147" s="176" t="str">
        <f t="shared" si="25"/>
        <v/>
      </c>
      <c r="U147" s="94">
        <v>10</v>
      </c>
      <c r="V147" s="84">
        <v>200</v>
      </c>
      <c r="W147" s="85">
        <v>10</v>
      </c>
      <c r="X147" s="94">
        <f t="shared" si="26"/>
        <v>13440</v>
      </c>
      <c r="Y147" s="85" t="str">
        <f t="shared" si="27"/>
        <v/>
      </c>
      <c r="Z147" s="94">
        <f t="shared" si="28"/>
        <v>376320</v>
      </c>
      <c r="AA147" s="85" t="str">
        <f t="shared" si="29"/>
        <v/>
      </c>
      <c r="AB147" s="94" t="str">
        <f t="shared" si="30"/>
        <v/>
      </c>
      <c r="AC147" s="95" t="str">
        <f t="shared" si="31"/>
        <v/>
      </c>
      <c r="AD147" s="178" t="str">
        <f t="shared" si="32"/>
        <v/>
      </c>
    </row>
    <row r="148" spans="1:30" s="110" customFormat="1" ht="24.95" customHeight="1" x14ac:dyDescent="0.15">
      <c r="A148" s="133">
        <v>144</v>
      </c>
      <c r="B148" s="134">
        <v>2</v>
      </c>
      <c r="C148" s="143" t="s">
        <v>1743</v>
      </c>
      <c r="D148" s="135" t="s">
        <v>1958</v>
      </c>
      <c r="E148" s="142"/>
      <c r="F148" s="144" t="s">
        <v>24</v>
      </c>
      <c r="G148" s="144" t="s">
        <v>1786</v>
      </c>
      <c r="H148" s="145">
        <v>42</v>
      </c>
      <c r="I148" s="145">
        <v>2</v>
      </c>
      <c r="J148" s="145">
        <v>1</v>
      </c>
      <c r="K148" s="136">
        <f t="shared" si="23"/>
        <v>2</v>
      </c>
      <c r="L148" s="142" t="s">
        <v>3513</v>
      </c>
      <c r="M148" s="162"/>
      <c r="N148" s="162"/>
      <c r="O148" s="163"/>
      <c r="P148" s="164"/>
      <c r="Q148" s="165"/>
      <c r="R148" s="137">
        <f t="shared" si="24"/>
        <v>2</v>
      </c>
      <c r="S148" s="170"/>
      <c r="T148" s="176" t="str">
        <f t="shared" si="25"/>
        <v/>
      </c>
      <c r="U148" s="94">
        <v>10</v>
      </c>
      <c r="V148" s="84">
        <v>200</v>
      </c>
      <c r="W148" s="85">
        <v>10</v>
      </c>
      <c r="X148" s="94">
        <f t="shared" si="26"/>
        <v>1680</v>
      </c>
      <c r="Y148" s="85" t="str">
        <f t="shared" si="27"/>
        <v/>
      </c>
      <c r="Z148" s="94">
        <f t="shared" si="28"/>
        <v>47040</v>
      </c>
      <c r="AA148" s="85" t="str">
        <f t="shared" si="29"/>
        <v/>
      </c>
      <c r="AB148" s="94" t="str">
        <f t="shared" si="30"/>
        <v/>
      </c>
      <c r="AC148" s="95" t="str">
        <f t="shared" si="31"/>
        <v/>
      </c>
      <c r="AD148" s="178" t="str">
        <f t="shared" si="32"/>
        <v/>
      </c>
    </row>
    <row r="149" spans="1:30" s="110" customFormat="1" ht="24.95" customHeight="1" x14ac:dyDescent="0.15">
      <c r="A149" s="133">
        <v>145</v>
      </c>
      <c r="B149" s="134">
        <v>2</v>
      </c>
      <c r="C149" s="143" t="s">
        <v>1688</v>
      </c>
      <c r="D149" s="135" t="s">
        <v>1958</v>
      </c>
      <c r="E149" s="142"/>
      <c r="F149" s="144" t="s">
        <v>24</v>
      </c>
      <c r="G149" s="144" t="s">
        <v>1787</v>
      </c>
      <c r="H149" s="145">
        <v>42</v>
      </c>
      <c r="I149" s="145">
        <v>7</v>
      </c>
      <c r="J149" s="145">
        <v>1</v>
      </c>
      <c r="K149" s="136">
        <f t="shared" si="23"/>
        <v>7</v>
      </c>
      <c r="L149" s="142" t="s">
        <v>3512</v>
      </c>
      <c r="M149" s="162"/>
      <c r="N149" s="162"/>
      <c r="O149" s="163"/>
      <c r="P149" s="164"/>
      <c r="Q149" s="165"/>
      <c r="R149" s="137">
        <f t="shared" si="24"/>
        <v>7</v>
      </c>
      <c r="S149" s="170"/>
      <c r="T149" s="176" t="str">
        <f t="shared" si="25"/>
        <v/>
      </c>
      <c r="U149" s="94">
        <v>10</v>
      </c>
      <c r="V149" s="84">
        <v>200</v>
      </c>
      <c r="W149" s="85">
        <v>10</v>
      </c>
      <c r="X149" s="94">
        <f t="shared" si="26"/>
        <v>5880</v>
      </c>
      <c r="Y149" s="85" t="str">
        <f t="shared" si="27"/>
        <v/>
      </c>
      <c r="Z149" s="94">
        <f t="shared" si="28"/>
        <v>164640</v>
      </c>
      <c r="AA149" s="85" t="str">
        <f t="shared" si="29"/>
        <v/>
      </c>
      <c r="AB149" s="94" t="str">
        <f t="shared" si="30"/>
        <v/>
      </c>
      <c r="AC149" s="95" t="str">
        <f t="shared" si="31"/>
        <v/>
      </c>
      <c r="AD149" s="178" t="str">
        <f t="shared" si="32"/>
        <v/>
      </c>
    </row>
    <row r="150" spans="1:30" s="110" customFormat="1" ht="24.95" customHeight="1" x14ac:dyDescent="0.15">
      <c r="A150" s="133">
        <v>146</v>
      </c>
      <c r="B150" s="134">
        <v>2</v>
      </c>
      <c r="C150" s="143" t="s">
        <v>1688</v>
      </c>
      <c r="D150" s="135" t="s">
        <v>1958</v>
      </c>
      <c r="E150" s="142"/>
      <c r="F150" s="144" t="s">
        <v>113</v>
      </c>
      <c r="G150" s="144" t="s">
        <v>1791</v>
      </c>
      <c r="H150" s="145">
        <v>22</v>
      </c>
      <c r="I150" s="145">
        <v>9</v>
      </c>
      <c r="J150" s="145">
        <v>1</v>
      </c>
      <c r="K150" s="136">
        <f t="shared" si="23"/>
        <v>9</v>
      </c>
      <c r="L150" s="142" t="s">
        <v>3512</v>
      </c>
      <c r="M150" s="162"/>
      <c r="N150" s="162"/>
      <c r="O150" s="163"/>
      <c r="P150" s="164"/>
      <c r="Q150" s="165"/>
      <c r="R150" s="137">
        <f t="shared" si="24"/>
        <v>9</v>
      </c>
      <c r="S150" s="170"/>
      <c r="T150" s="176" t="str">
        <f t="shared" si="25"/>
        <v/>
      </c>
      <c r="U150" s="94">
        <v>10</v>
      </c>
      <c r="V150" s="84">
        <v>200</v>
      </c>
      <c r="W150" s="85">
        <v>10</v>
      </c>
      <c r="X150" s="94">
        <f t="shared" si="26"/>
        <v>3960</v>
      </c>
      <c r="Y150" s="85" t="str">
        <f t="shared" si="27"/>
        <v/>
      </c>
      <c r="Z150" s="94">
        <f t="shared" si="28"/>
        <v>110880</v>
      </c>
      <c r="AA150" s="85" t="str">
        <f t="shared" si="29"/>
        <v/>
      </c>
      <c r="AB150" s="94" t="str">
        <f t="shared" si="30"/>
        <v/>
      </c>
      <c r="AC150" s="95" t="str">
        <f t="shared" si="31"/>
        <v/>
      </c>
      <c r="AD150" s="178" t="str">
        <f t="shared" si="32"/>
        <v/>
      </c>
    </row>
    <row r="151" spans="1:30" s="110" customFormat="1" ht="24.95" customHeight="1" x14ac:dyDescent="0.15">
      <c r="A151" s="133">
        <v>147</v>
      </c>
      <c r="B151" s="134">
        <v>2</v>
      </c>
      <c r="C151" s="143" t="s">
        <v>1713</v>
      </c>
      <c r="D151" s="135" t="s">
        <v>1958</v>
      </c>
      <c r="E151" s="142"/>
      <c r="F151" s="144" t="s">
        <v>24</v>
      </c>
      <c r="G151" s="144" t="s">
        <v>1792</v>
      </c>
      <c r="H151" s="145">
        <v>42</v>
      </c>
      <c r="I151" s="145">
        <v>2</v>
      </c>
      <c r="J151" s="145">
        <v>1</v>
      </c>
      <c r="K151" s="136">
        <f t="shared" si="23"/>
        <v>2</v>
      </c>
      <c r="L151" s="142" t="s">
        <v>3512</v>
      </c>
      <c r="M151" s="162"/>
      <c r="N151" s="162"/>
      <c r="O151" s="163"/>
      <c r="P151" s="164"/>
      <c r="Q151" s="165"/>
      <c r="R151" s="137">
        <f t="shared" si="24"/>
        <v>2</v>
      </c>
      <c r="S151" s="170"/>
      <c r="T151" s="176" t="str">
        <f t="shared" si="25"/>
        <v/>
      </c>
      <c r="U151" s="94">
        <v>10</v>
      </c>
      <c r="V151" s="84">
        <v>200</v>
      </c>
      <c r="W151" s="85">
        <v>10</v>
      </c>
      <c r="X151" s="94">
        <f t="shared" si="26"/>
        <v>1680</v>
      </c>
      <c r="Y151" s="85" t="str">
        <f t="shared" si="27"/>
        <v/>
      </c>
      <c r="Z151" s="94">
        <f t="shared" si="28"/>
        <v>47040</v>
      </c>
      <c r="AA151" s="85" t="str">
        <f t="shared" si="29"/>
        <v/>
      </c>
      <c r="AB151" s="94" t="str">
        <f t="shared" si="30"/>
        <v/>
      </c>
      <c r="AC151" s="95" t="str">
        <f t="shared" si="31"/>
        <v/>
      </c>
      <c r="AD151" s="178" t="str">
        <f t="shared" si="32"/>
        <v/>
      </c>
    </row>
    <row r="152" spans="1:30" s="110" customFormat="1" ht="24.95" customHeight="1" x14ac:dyDescent="0.15">
      <c r="A152" s="133">
        <v>148</v>
      </c>
      <c r="B152" s="134">
        <v>2</v>
      </c>
      <c r="C152" s="143" t="s">
        <v>1698</v>
      </c>
      <c r="D152" s="135" t="s">
        <v>1958</v>
      </c>
      <c r="E152" s="142"/>
      <c r="F152" s="144" t="s">
        <v>24</v>
      </c>
      <c r="G152" s="144" t="s">
        <v>49</v>
      </c>
      <c r="H152" s="145">
        <v>42</v>
      </c>
      <c r="I152" s="145">
        <v>2</v>
      </c>
      <c r="J152" s="145">
        <v>1</v>
      </c>
      <c r="K152" s="136">
        <f t="shared" si="23"/>
        <v>2</v>
      </c>
      <c r="L152" s="142" t="s">
        <v>3512</v>
      </c>
      <c r="M152" s="162"/>
      <c r="N152" s="162"/>
      <c r="O152" s="163"/>
      <c r="P152" s="164"/>
      <c r="Q152" s="165"/>
      <c r="R152" s="137">
        <f t="shared" si="24"/>
        <v>2</v>
      </c>
      <c r="S152" s="170"/>
      <c r="T152" s="176" t="str">
        <f t="shared" si="25"/>
        <v/>
      </c>
      <c r="U152" s="94">
        <v>2</v>
      </c>
      <c r="V152" s="84">
        <v>200</v>
      </c>
      <c r="W152" s="85">
        <v>10</v>
      </c>
      <c r="X152" s="94">
        <f t="shared" si="26"/>
        <v>336</v>
      </c>
      <c r="Y152" s="85" t="str">
        <f t="shared" si="27"/>
        <v/>
      </c>
      <c r="Z152" s="94">
        <f t="shared" si="28"/>
        <v>9408</v>
      </c>
      <c r="AA152" s="85" t="str">
        <f t="shared" si="29"/>
        <v/>
      </c>
      <c r="AB152" s="94" t="str">
        <f t="shared" si="30"/>
        <v/>
      </c>
      <c r="AC152" s="95" t="str">
        <f t="shared" si="31"/>
        <v/>
      </c>
      <c r="AD152" s="178" t="str">
        <f t="shared" si="32"/>
        <v/>
      </c>
    </row>
    <row r="153" spans="1:30" s="110" customFormat="1" ht="24.95" customHeight="1" x14ac:dyDescent="0.15">
      <c r="A153" s="133">
        <v>149</v>
      </c>
      <c r="B153" s="134">
        <v>2</v>
      </c>
      <c r="C153" s="143" t="s">
        <v>1699</v>
      </c>
      <c r="D153" s="135" t="s">
        <v>1958</v>
      </c>
      <c r="E153" s="142"/>
      <c r="F153" s="144" t="s">
        <v>24</v>
      </c>
      <c r="G153" s="144" t="s">
        <v>49</v>
      </c>
      <c r="H153" s="145">
        <v>42</v>
      </c>
      <c r="I153" s="145">
        <v>2</v>
      </c>
      <c r="J153" s="145">
        <v>1</v>
      </c>
      <c r="K153" s="136">
        <f t="shared" si="23"/>
        <v>2</v>
      </c>
      <c r="L153" s="142" t="s">
        <v>3512</v>
      </c>
      <c r="M153" s="162"/>
      <c r="N153" s="162"/>
      <c r="O153" s="163"/>
      <c r="P153" s="164"/>
      <c r="Q153" s="165"/>
      <c r="R153" s="137">
        <f t="shared" si="24"/>
        <v>2</v>
      </c>
      <c r="S153" s="170"/>
      <c r="T153" s="176" t="str">
        <f t="shared" si="25"/>
        <v/>
      </c>
      <c r="U153" s="94">
        <v>2</v>
      </c>
      <c r="V153" s="84">
        <v>200</v>
      </c>
      <c r="W153" s="85">
        <v>10</v>
      </c>
      <c r="X153" s="94">
        <f t="shared" si="26"/>
        <v>336</v>
      </c>
      <c r="Y153" s="85" t="str">
        <f t="shared" si="27"/>
        <v/>
      </c>
      <c r="Z153" s="94">
        <f t="shared" si="28"/>
        <v>9408</v>
      </c>
      <c r="AA153" s="85" t="str">
        <f t="shared" si="29"/>
        <v/>
      </c>
      <c r="AB153" s="94" t="str">
        <f t="shared" si="30"/>
        <v/>
      </c>
      <c r="AC153" s="95" t="str">
        <f t="shared" si="31"/>
        <v/>
      </c>
      <c r="AD153" s="178" t="str">
        <f t="shared" si="32"/>
        <v/>
      </c>
    </row>
    <row r="154" spans="1:30" s="110" customFormat="1" ht="24.95" customHeight="1" x14ac:dyDescent="0.15">
      <c r="A154" s="133">
        <v>150</v>
      </c>
      <c r="B154" s="134">
        <v>2</v>
      </c>
      <c r="C154" s="143" t="s">
        <v>1744</v>
      </c>
      <c r="D154" s="135" t="s">
        <v>1958</v>
      </c>
      <c r="E154" s="142"/>
      <c r="F154" s="144" t="s">
        <v>36</v>
      </c>
      <c r="G154" s="144" t="s">
        <v>142</v>
      </c>
      <c r="H154" s="145">
        <v>42</v>
      </c>
      <c r="I154" s="145">
        <v>12</v>
      </c>
      <c r="J154" s="145">
        <v>2</v>
      </c>
      <c r="K154" s="136">
        <f t="shared" si="23"/>
        <v>24</v>
      </c>
      <c r="L154" s="142" t="s">
        <v>3512</v>
      </c>
      <c r="M154" s="162"/>
      <c r="N154" s="162"/>
      <c r="O154" s="163"/>
      <c r="P154" s="164"/>
      <c r="Q154" s="165"/>
      <c r="R154" s="137">
        <f t="shared" si="24"/>
        <v>12</v>
      </c>
      <c r="S154" s="170"/>
      <c r="T154" s="176" t="str">
        <f t="shared" si="25"/>
        <v/>
      </c>
      <c r="U154" s="94">
        <v>10</v>
      </c>
      <c r="V154" s="84">
        <v>200</v>
      </c>
      <c r="W154" s="85">
        <v>10</v>
      </c>
      <c r="X154" s="94">
        <f t="shared" si="26"/>
        <v>20160</v>
      </c>
      <c r="Y154" s="85" t="str">
        <f t="shared" si="27"/>
        <v/>
      </c>
      <c r="Z154" s="94">
        <f t="shared" si="28"/>
        <v>564480</v>
      </c>
      <c r="AA154" s="85" t="str">
        <f t="shared" si="29"/>
        <v/>
      </c>
      <c r="AB154" s="94" t="str">
        <f t="shared" si="30"/>
        <v/>
      </c>
      <c r="AC154" s="95" t="str">
        <f t="shared" si="31"/>
        <v/>
      </c>
      <c r="AD154" s="178" t="str">
        <f t="shared" si="32"/>
        <v/>
      </c>
    </row>
    <row r="155" spans="1:30" s="110" customFormat="1" ht="24.95" customHeight="1" x14ac:dyDescent="0.15">
      <c r="A155" s="133">
        <v>151</v>
      </c>
      <c r="B155" s="134">
        <v>2</v>
      </c>
      <c r="C155" s="143" t="s">
        <v>1744</v>
      </c>
      <c r="D155" s="135" t="s">
        <v>1958</v>
      </c>
      <c r="E155" s="142"/>
      <c r="F155" s="144" t="s">
        <v>24</v>
      </c>
      <c r="G155" s="144" t="s">
        <v>1786</v>
      </c>
      <c r="H155" s="145">
        <v>42</v>
      </c>
      <c r="I155" s="145">
        <v>2</v>
      </c>
      <c r="J155" s="145">
        <v>1</v>
      </c>
      <c r="K155" s="136">
        <f t="shared" si="23"/>
        <v>2</v>
      </c>
      <c r="L155" s="142" t="s">
        <v>3513</v>
      </c>
      <c r="M155" s="162"/>
      <c r="N155" s="162"/>
      <c r="O155" s="163"/>
      <c r="P155" s="164"/>
      <c r="Q155" s="165"/>
      <c r="R155" s="137">
        <f t="shared" si="24"/>
        <v>2</v>
      </c>
      <c r="S155" s="170"/>
      <c r="T155" s="176" t="str">
        <f t="shared" si="25"/>
        <v/>
      </c>
      <c r="U155" s="94">
        <v>10</v>
      </c>
      <c r="V155" s="84">
        <v>200</v>
      </c>
      <c r="W155" s="85">
        <v>10</v>
      </c>
      <c r="X155" s="94">
        <f t="shared" si="26"/>
        <v>1680</v>
      </c>
      <c r="Y155" s="85" t="str">
        <f t="shared" si="27"/>
        <v/>
      </c>
      <c r="Z155" s="94">
        <f t="shared" si="28"/>
        <v>47040</v>
      </c>
      <c r="AA155" s="85" t="str">
        <f t="shared" si="29"/>
        <v/>
      </c>
      <c r="AB155" s="94" t="str">
        <f t="shared" si="30"/>
        <v/>
      </c>
      <c r="AC155" s="95" t="str">
        <f t="shared" si="31"/>
        <v/>
      </c>
      <c r="AD155" s="178" t="str">
        <f t="shared" si="32"/>
        <v/>
      </c>
    </row>
    <row r="156" spans="1:30" s="110" customFormat="1" ht="24.95" customHeight="1" x14ac:dyDescent="0.15">
      <c r="A156" s="133">
        <v>152</v>
      </c>
      <c r="B156" s="134">
        <v>2</v>
      </c>
      <c r="C156" s="143" t="s">
        <v>1744</v>
      </c>
      <c r="D156" s="135" t="s">
        <v>1958</v>
      </c>
      <c r="E156" s="142"/>
      <c r="F156" s="144" t="s">
        <v>24</v>
      </c>
      <c r="G156" s="144" t="s">
        <v>49</v>
      </c>
      <c r="H156" s="145">
        <v>42</v>
      </c>
      <c r="I156" s="145">
        <v>2</v>
      </c>
      <c r="J156" s="145">
        <v>1</v>
      </c>
      <c r="K156" s="136">
        <f t="shared" si="23"/>
        <v>2</v>
      </c>
      <c r="L156" s="142" t="s">
        <v>3512</v>
      </c>
      <c r="M156" s="162"/>
      <c r="N156" s="162"/>
      <c r="O156" s="163"/>
      <c r="P156" s="164"/>
      <c r="Q156" s="165"/>
      <c r="R156" s="137">
        <f t="shared" si="24"/>
        <v>2</v>
      </c>
      <c r="S156" s="170"/>
      <c r="T156" s="176" t="str">
        <f t="shared" si="25"/>
        <v/>
      </c>
      <c r="U156" s="94">
        <v>10</v>
      </c>
      <c r="V156" s="84">
        <v>200</v>
      </c>
      <c r="W156" s="85">
        <v>10</v>
      </c>
      <c r="X156" s="94">
        <f t="shared" si="26"/>
        <v>1680</v>
      </c>
      <c r="Y156" s="85" t="str">
        <f t="shared" si="27"/>
        <v/>
      </c>
      <c r="Z156" s="94">
        <f t="shared" si="28"/>
        <v>47040</v>
      </c>
      <c r="AA156" s="85" t="str">
        <f t="shared" si="29"/>
        <v/>
      </c>
      <c r="AB156" s="94" t="str">
        <f t="shared" si="30"/>
        <v/>
      </c>
      <c r="AC156" s="95" t="str">
        <f t="shared" si="31"/>
        <v/>
      </c>
      <c r="AD156" s="178" t="str">
        <f t="shared" si="32"/>
        <v/>
      </c>
    </row>
    <row r="157" spans="1:30" s="110" customFormat="1" ht="24.95" customHeight="1" x14ac:dyDescent="0.15">
      <c r="A157" s="133">
        <v>153</v>
      </c>
      <c r="B157" s="134">
        <v>2</v>
      </c>
      <c r="C157" s="143" t="s">
        <v>1745</v>
      </c>
      <c r="D157" s="135" t="s">
        <v>1958</v>
      </c>
      <c r="E157" s="142"/>
      <c r="F157" s="144" t="s">
        <v>24</v>
      </c>
      <c r="G157" s="144" t="s">
        <v>49</v>
      </c>
      <c r="H157" s="145">
        <v>42</v>
      </c>
      <c r="I157" s="145">
        <v>1</v>
      </c>
      <c r="J157" s="145">
        <v>1</v>
      </c>
      <c r="K157" s="136">
        <f t="shared" si="23"/>
        <v>1</v>
      </c>
      <c r="L157" s="142" t="s">
        <v>3512</v>
      </c>
      <c r="M157" s="162"/>
      <c r="N157" s="162"/>
      <c r="O157" s="163"/>
      <c r="P157" s="164"/>
      <c r="Q157" s="165"/>
      <c r="R157" s="137">
        <f t="shared" si="24"/>
        <v>1</v>
      </c>
      <c r="S157" s="170"/>
      <c r="T157" s="176" t="str">
        <f t="shared" si="25"/>
        <v/>
      </c>
      <c r="U157" s="94">
        <v>10</v>
      </c>
      <c r="V157" s="84">
        <v>200</v>
      </c>
      <c r="W157" s="85">
        <v>10</v>
      </c>
      <c r="X157" s="94">
        <f t="shared" si="26"/>
        <v>840</v>
      </c>
      <c r="Y157" s="85" t="str">
        <f t="shared" si="27"/>
        <v/>
      </c>
      <c r="Z157" s="94">
        <f t="shared" si="28"/>
        <v>23520</v>
      </c>
      <c r="AA157" s="85" t="str">
        <f t="shared" si="29"/>
        <v/>
      </c>
      <c r="AB157" s="94" t="str">
        <f t="shared" si="30"/>
        <v/>
      </c>
      <c r="AC157" s="95" t="str">
        <f t="shared" si="31"/>
        <v/>
      </c>
      <c r="AD157" s="178" t="str">
        <f t="shared" si="32"/>
        <v/>
      </c>
    </row>
    <row r="158" spans="1:30" s="110" customFormat="1" ht="24.95" customHeight="1" x14ac:dyDescent="0.15">
      <c r="A158" s="133">
        <v>154</v>
      </c>
      <c r="B158" s="134">
        <v>2</v>
      </c>
      <c r="C158" s="143" t="s">
        <v>1746</v>
      </c>
      <c r="D158" s="135" t="s">
        <v>1958</v>
      </c>
      <c r="E158" s="142"/>
      <c r="F158" s="144" t="s">
        <v>36</v>
      </c>
      <c r="G158" s="144" t="s">
        <v>142</v>
      </c>
      <c r="H158" s="145">
        <v>42</v>
      </c>
      <c r="I158" s="145">
        <v>15</v>
      </c>
      <c r="J158" s="145">
        <v>2</v>
      </c>
      <c r="K158" s="136">
        <f t="shared" si="23"/>
        <v>30</v>
      </c>
      <c r="L158" s="142" t="s">
        <v>3512</v>
      </c>
      <c r="M158" s="162"/>
      <c r="N158" s="162"/>
      <c r="O158" s="163"/>
      <c r="P158" s="164"/>
      <c r="Q158" s="165"/>
      <c r="R158" s="137">
        <f t="shared" si="24"/>
        <v>15</v>
      </c>
      <c r="S158" s="170"/>
      <c r="T158" s="176" t="str">
        <f t="shared" si="25"/>
        <v/>
      </c>
      <c r="U158" s="94">
        <v>10</v>
      </c>
      <c r="V158" s="84">
        <v>200</v>
      </c>
      <c r="W158" s="85">
        <v>10</v>
      </c>
      <c r="X158" s="94">
        <f t="shared" si="26"/>
        <v>25200</v>
      </c>
      <c r="Y158" s="85" t="str">
        <f t="shared" si="27"/>
        <v/>
      </c>
      <c r="Z158" s="94">
        <f t="shared" si="28"/>
        <v>705600</v>
      </c>
      <c r="AA158" s="85" t="str">
        <f t="shared" si="29"/>
        <v/>
      </c>
      <c r="AB158" s="94" t="str">
        <f t="shared" si="30"/>
        <v/>
      </c>
      <c r="AC158" s="95" t="str">
        <f t="shared" si="31"/>
        <v/>
      </c>
      <c r="AD158" s="178" t="str">
        <f t="shared" si="32"/>
        <v/>
      </c>
    </row>
    <row r="159" spans="1:30" s="110" customFormat="1" ht="24.95" customHeight="1" x14ac:dyDescent="0.15">
      <c r="A159" s="133">
        <v>155</v>
      </c>
      <c r="B159" s="134">
        <v>2</v>
      </c>
      <c r="C159" s="143" t="s">
        <v>1746</v>
      </c>
      <c r="D159" s="135" t="s">
        <v>1958</v>
      </c>
      <c r="E159" s="142"/>
      <c r="F159" s="144" t="s">
        <v>24</v>
      </c>
      <c r="G159" s="144" t="s">
        <v>1786</v>
      </c>
      <c r="H159" s="145">
        <v>42</v>
      </c>
      <c r="I159" s="145">
        <v>2</v>
      </c>
      <c r="J159" s="145">
        <v>1</v>
      </c>
      <c r="K159" s="136">
        <f t="shared" si="23"/>
        <v>2</v>
      </c>
      <c r="L159" s="142" t="s">
        <v>3513</v>
      </c>
      <c r="M159" s="162"/>
      <c r="N159" s="162"/>
      <c r="O159" s="163"/>
      <c r="P159" s="164"/>
      <c r="Q159" s="165"/>
      <c r="R159" s="137">
        <f t="shared" si="24"/>
        <v>2</v>
      </c>
      <c r="S159" s="170"/>
      <c r="T159" s="176" t="str">
        <f t="shared" si="25"/>
        <v/>
      </c>
      <c r="U159" s="94">
        <v>10</v>
      </c>
      <c r="V159" s="84">
        <v>200</v>
      </c>
      <c r="W159" s="85">
        <v>10</v>
      </c>
      <c r="X159" s="94">
        <f t="shared" si="26"/>
        <v>1680</v>
      </c>
      <c r="Y159" s="85" t="str">
        <f t="shared" si="27"/>
        <v/>
      </c>
      <c r="Z159" s="94">
        <f t="shared" si="28"/>
        <v>47040</v>
      </c>
      <c r="AA159" s="85" t="str">
        <f t="shared" si="29"/>
        <v/>
      </c>
      <c r="AB159" s="94" t="str">
        <f t="shared" si="30"/>
        <v/>
      </c>
      <c r="AC159" s="95" t="str">
        <f t="shared" si="31"/>
        <v/>
      </c>
      <c r="AD159" s="178" t="str">
        <f t="shared" si="32"/>
        <v/>
      </c>
    </row>
    <row r="160" spans="1:30" s="110" customFormat="1" ht="24.95" customHeight="1" x14ac:dyDescent="0.15">
      <c r="A160" s="133">
        <v>156</v>
      </c>
      <c r="B160" s="134">
        <v>2</v>
      </c>
      <c r="C160" s="143" t="s">
        <v>1747</v>
      </c>
      <c r="D160" s="135" t="s">
        <v>1958</v>
      </c>
      <c r="E160" s="142"/>
      <c r="F160" s="144" t="s">
        <v>24</v>
      </c>
      <c r="G160" s="144" t="s">
        <v>49</v>
      </c>
      <c r="H160" s="145">
        <v>42</v>
      </c>
      <c r="I160" s="145">
        <v>2</v>
      </c>
      <c r="J160" s="145">
        <v>1</v>
      </c>
      <c r="K160" s="136">
        <f t="shared" si="23"/>
        <v>2</v>
      </c>
      <c r="L160" s="142" t="s">
        <v>3512</v>
      </c>
      <c r="M160" s="162"/>
      <c r="N160" s="162"/>
      <c r="O160" s="163"/>
      <c r="P160" s="164"/>
      <c r="Q160" s="165"/>
      <c r="R160" s="137">
        <f t="shared" si="24"/>
        <v>2</v>
      </c>
      <c r="S160" s="170"/>
      <c r="T160" s="176" t="str">
        <f t="shared" si="25"/>
        <v/>
      </c>
      <c r="U160" s="94">
        <v>10</v>
      </c>
      <c r="V160" s="84">
        <v>200</v>
      </c>
      <c r="W160" s="85">
        <v>10</v>
      </c>
      <c r="X160" s="94">
        <f t="shared" si="26"/>
        <v>1680</v>
      </c>
      <c r="Y160" s="85" t="str">
        <f t="shared" si="27"/>
        <v/>
      </c>
      <c r="Z160" s="94">
        <f t="shared" si="28"/>
        <v>47040</v>
      </c>
      <c r="AA160" s="85" t="str">
        <f t="shared" si="29"/>
        <v/>
      </c>
      <c r="AB160" s="94" t="str">
        <f t="shared" si="30"/>
        <v/>
      </c>
      <c r="AC160" s="95" t="str">
        <f t="shared" si="31"/>
        <v/>
      </c>
      <c r="AD160" s="178" t="str">
        <f t="shared" si="32"/>
        <v/>
      </c>
    </row>
    <row r="161" spans="1:30" s="110" customFormat="1" ht="24.95" customHeight="1" x14ac:dyDescent="0.15">
      <c r="A161" s="133">
        <v>157</v>
      </c>
      <c r="B161" s="134">
        <v>2</v>
      </c>
      <c r="C161" s="143" t="s">
        <v>1717</v>
      </c>
      <c r="D161" s="135" t="s">
        <v>1958</v>
      </c>
      <c r="E161" s="142"/>
      <c r="F161" s="144" t="s">
        <v>113</v>
      </c>
      <c r="G161" s="144" t="s">
        <v>1791</v>
      </c>
      <c r="H161" s="145">
        <v>22</v>
      </c>
      <c r="I161" s="145">
        <v>2</v>
      </c>
      <c r="J161" s="145">
        <v>1</v>
      </c>
      <c r="K161" s="136">
        <f t="shared" si="23"/>
        <v>2</v>
      </c>
      <c r="L161" s="142" t="s">
        <v>3512</v>
      </c>
      <c r="M161" s="162"/>
      <c r="N161" s="162"/>
      <c r="O161" s="163"/>
      <c r="P161" s="164"/>
      <c r="Q161" s="165"/>
      <c r="R161" s="137">
        <f t="shared" si="24"/>
        <v>2</v>
      </c>
      <c r="S161" s="170"/>
      <c r="T161" s="176" t="str">
        <f t="shared" si="25"/>
        <v/>
      </c>
      <c r="U161" s="94">
        <v>10</v>
      </c>
      <c r="V161" s="84">
        <v>200</v>
      </c>
      <c r="W161" s="85">
        <v>10</v>
      </c>
      <c r="X161" s="94">
        <f t="shared" si="26"/>
        <v>880</v>
      </c>
      <c r="Y161" s="85" t="str">
        <f t="shared" si="27"/>
        <v/>
      </c>
      <c r="Z161" s="94">
        <f t="shared" si="28"/>
        <v>24640</v>
      </c>
      <c r="AA161" s="85" t="str">
        <f t="shared" si="29"/>
        <v/>
      </c>
      <c r="AB161" s="94" t="str">
        <f t="shared" si="30"/>
        <v/>
      </c>
      <c r="AC161" s="95" t="str">
        <f t="shared" si="31"/>
        <v/>
      </c>
      <c r="AD161" s="178" t="str">
        <f t="shared" si="32"/>
        <v/>
      </c>
    </row>
    <row r="162" spans="1:30" s="110" customFormat="1" ht="24.95" customHeight="1" x14ac:dyDescent="0.15">
      <c r="A162" s="133">
        <v>158</v>
      </c>
      <c r="B162" s="134">
        <v>2</v>
      </c>
      <c r="C162" s="143" t="s">
        <v>1748</v>
      </c>
      <c r="D162" s="135" t="s">
        <v>1958</v>
      </c>
      <c r="E162" s="142"/>
      <c r="F162" s="144" t="s">
        <v>576</v>
      </c>
      <c r="G162" s="144" t="s">
        <v>1782</v>
      </c>
      <c r="H162" s="145">
        <v>32</v>
      </c>
      <c r="I162" s="145">
        <v>1</v>
      </c>
      <c r="J162" s="145">
        <v>1</v>
      </c>
      <c r="K162" s="136">
        <f t="shared" si="23"/>
        <v>1</v>
      </c>
      <c r="L162" s="142" t="s">
        <v>3512</v>
      </c>
      <c r="M162" s="162"/>
      <c r="N162" s="162"/>
      <c r="O162" s="163"/>
      <c r="P162" s="164"/>
      <c r="Q162" s="165"/>
      <c r="R162" s="137">
        <f t="shared" si="24"/>
        <v>1</v>
      </c>
      <c r="S162" s="170"/>
      <c r="T162" s="176" t="str">
        <f t="shared" si="25"/>
        <v/>
      </c>
      <c r="U162" s="94">
        <v>10</v>
      </c>
      <c r="V162" s="84">
        <v>200</v>
      </c>
      <c r="W162" s="85">
        <v>10</v>
      </c>
      <c r="X162" s="94">
        <f t="shared" si="26"/>
        <v>640</v>
      </c>
      <c r="Y162" s="85" t="str">
        <f t="shared" si="27"/>
        <v/>
      </c>
      <c r="Z162" s="94">
        <f t="shared" si="28"/>
        <v>17920</v>
      </c>
      <c r="AA162" s="85" t="str">
        <f t="shared" si="29"/>
        <v/>
      </c>
      <c r="AB162" s="94" t="str">
        <f t="shared" si="30"/>
        <v/>
      </c>
      <c r="AC162" s="95" t="str">
        <f t="shared" si="31"/>
        <v/>
      </c>
      <c r="AD162" s="178" t="str">
        <f t="shared" si="32"/>
        <v/>
      </c>
    </row>
    <row r="163" spans="1:30" s="110" customFormat="1" ht="24.95" customHeight="1" x14ac:dyDescent="0.15">
      <c r="A163" s="133">
        <v>159</v>
      </c>
      <c r="B163" s="134">
        <v>2</v>
      </c>
      <c r="C163" s="143" t="s">
        <v>1749</v>
      </c>
      <c r="D163" s="135" t="s">
        <v>1958</v>
      </c>
      <c r="E163" s="142"/>
      <c r="F163" s="144" t="s">
        <v>576</v>
      </c>
      <c r="G163" s="144" t="s">
        <v>1782</v>
      </c>
      <c r="H163" s="145">
        <v>32</v>
      </c>
      <c r="I163" s="145">
        <v>1</v>
      </c>
      <c r="J163" s="145">
        <v>1</v>
      </c>
      <c r="K163" s="136">
        <f t="shared" si="23"/>
        <v>1</v>
      </c>
      <c r="L163" s="142" t="s">
        <v>3512</v>
      </c>
      <c r="M163" s="162"/>
      <c r="N163" s="162"/>
      <c r="O163" s="163"/>
      <c r="P163" s="164"/>
      <c r="Q163" s="165"/>
      <c r="R163" s="137">
        <f t="shared" si="24"/>
        <v>1</v>
      </c>
      <c r="S163" s="170"/>
      <c r="T163" s="176" t="str">
        <f t="shared" si="25"/>
        <v/>
      </c>
      <c r="U163" s="94">
        <v>10</v>
      </c>
      <c r="V163" s="84">
        <v>200</v>
      </c>
      <c r="W163" s="85">
        <v>10</v>
      </c>
      <c r="X163" s="94">
        <f t="shared" si="26"/>
        <v>640</v>
      </c>
      <c r="Y163" s="85" t="str">
        <f t="shared" si="27"/>
        <v/>
      </c>
      <c r="Z163" s="94">
        <f t="shared" si="28"/>
        <v>17920</v>
      </c>
      <c r="AA163" s="85" t="str">
        <f t="shared" si="29"/>
        <v/>
      </c>
      <c r="AB163" s="94" t="str">
        <f t="shared" si="30"/>
        <v/>
      </c>
      <c r="AC163" s="95" t="str">
        <f t="shared" si="31"/>
        <v/>
      </c>
      <c r="AD163" s="178" t="str">
        <f t="shared" si="32"/>
        <v/>
      </c>
    </row>
    <row r="164" spans="1:30" s="110" customFormat="1" ht="24.95" customHeight="1" x14ac:dyDescent="0.15">
      <c r="A164" s="133">
        <v>160</v>
      </c>
      <c r="B164" s="134">
        <v>2</v>
      </c>
      <c r="C164" s="143" t="s">
        <v>1750</v>
      </c>
      <c r="D164" s="135" t="s">
        <v>1958</v>
      </c>
      <c r="E164" s="142"/>
      <c r="F164" s="144" t="s">
        <v>173</v>
      </c>
      <c r="G164" s="144" t="s">
        <v>1785</v>
      </c>
      <c r="H164" s="145">
        <v>22</v>
      </c>
      <c r="I164" s="145">
        <v>2</v>
      </c>
      <c r="J164" s="145">
        <v>2</v>
      </c>
      <c r="K164" s="136">
        <f t="shared" si="23"/>
        <v>4</v>
      </c>
      <c r="L164" s="142" t="s">
        <v>3512</v>
      </c>
      <c r="M164" s="162"/>
      <c r="N164" s="162"/>
      <c r="O164" s="163"/>
      <c r="P164" s="164"/>
      <c r="Q164" s="165"/>
      <c r="R164" s="137">
        <f t="shared" si="24"/>
        <v>2</v>
      </c>
      <c r="S164" s="170"/>
      <c r="T164" s="176" t="str">
        <f t="shared" si="25"/>
        <v/>
      </c>
      <c r="U164" s="94">
        <v>10</v>
      </c>
      <c r="V164" s="84">
        <v>200</v>
      </c>
      <c r="W164" s="85">
        <v>10</v>
      </c>
      <c r="X164" s="94">
        <f t="shared" si="26"/>
        <v>1760</v>
      </c>
      <c r="Y164" s="85" t="str">
        <f t="shared" si="27"/>
        <v/>
      </c>
      <c r="Z164" s="94">
        <f t="shared" si="28"/>
        <v>49280</v>
      </c>
      <c r="AA164" s="85" t="str">
        <f t="shared" si="29"/>
        <v/>
      </c>
      <c r="AB164" s="94" t="str">
        <f t="shared" si="30"/>
        <v/>
      </c>
      <c r="AC164" s="95" t="str">
        <f t="shared" si="31"/>
        <v/>
      </c>
      <c r="AD164" s="178" t="str">
        <f t="shared" si="32"/>
        <v/>
      </c>
    </row>
    <row r="165" spans="1:30" s="110" customFormat="1" ht="24.95" customHeight="1" x14ac:dyDescent="0.15">
      <c r="A165" s="133">
        <v>161</v>
      </c>
      <c r="B165" s="134"/>
      <c r="C165" s="207" t="s">
        <v>1803</v>
      </c>
      <c r="D165" s="135"/>
      <c r="E165" s="142"/>
      <c r="F165" s="144"/>
      <c r="G165" s="144"/>
      <c r="H165" s="145"/>
      <c r="I165" s="145"/>
      <c r="J165" s="145"/>
      <c r="K165" s="136"/>
      <c r="L165" s="142"/>
      <c r="M165" s="162"/>
      <c r="N165" s="162"/>
      <c r="O165" s="163"/>
      <c r="P165" s="164"/>
      <c r="Q165" s="165"/>
      <c r="R165" s="137"/>
      <c r="S165" s="170"/>
      <c r="T165" s="176" t="str">
        <f t="shared" si="25"/>
        <v/>
      </c>
      <c r="U165" s="94"/>
      <c r="V165" s="84"/>
      <c r="W165" s="85"/>
      <c r="X165" s="94" t="str">
        <f t="shared" si="26"/>
        <v/>
      </c>
      <c r="Y165" s="85" t="str">
        <f t="shared" si="27"/>
        <v/>
      </c>
      <c r="Z165" s="94" t="str">
        <f t="shared" si="28"/>
        <v/>
      </c>
      <c r="AA165" s="85" t="str">
        <f t="shared" si="29"/>
        <v/>
      </c>
      <c r="AB165" s="94" t="str">
        <f t="shared" si="30"/>
        <v/>
      </c>
      <c r="AC165" s="95" t="str">
        <f t="shared" si="31"/>
        <v/>
      </c>
      <c r="AD165" s="178" t="str">
        <f t="shared" si="32"/>
        <v/>
      </c>
    </row>
    <row r="166" spans="1:30" s="110" customFormat="1" ht="24.95" customHeight="1" x14ac:dyDescent="0.15">
      <c r="A166" s="133">
        <v>162</v>
      </c>
      <c r="B166" s="134">
        <v>1</v>
      </c>
      <c r="C166" s="143" t="s">
        <v>1715</v>
      </c>
      <c r="D166" s="135" t="s">
        <v>1958</v>
      </c>
      <c r="E166" s="142"/>
      <c r="F166" s="144" t="s">
        <v>36</v>
      </c>
      <c r="G166" s="144" t="s">
        <v>1773</v>
      </c>
      <c r="H166" s="145">
        <v>42</v>
      </c>
      <c r="I166" s="145">
        <v>2</v>
      </c>
      <c r="J166" s="145">
        <v>2</v>
      </c>
      <c r="K166" s="136">
        <f t="shared" si="23"/>
        <v>4</v>
      </c>
      <c r="L166" s="142" t="s">
        <v>3512</v>
      </c>
      <c r="M166" s="162"/>
      <c r="N166" s="162"/>
      <c r="O166" s="163"/>
      <c r="P166" s="164"/>
      <c r="Q166" s="165"/>
      <c r="R166" s="137">
        <f t="shared" si="24"/>
        <v>2</v>
      </c>
      <c r="S166" s="170"/>
      <c r="T166" s="176" t="str">
        <f t="shared" si="25"/>
        <v/>
      </c>
      <c r="U166" s="94">
        <v>2</v>
      </c>
      <c r="V166" s="84">
        <v>200</v>
      </c>
      <c r="W166" s="85">
        <v>10</v>
      </c>
      <c r="X166" s="94">
        <f t="shared" si="26"/>
        <v>672</v>
      </c>
      <c r="Y166" s="85" t="str">
        <f t="shared" si="27"/>
        <v/>
      </c>
      <c r="Z166" s="94">
        <f t="shared" si="28"/>
        <v>18816</v>
      </c>
      <c r="AA166" s="85" t="str">
        <f t="shared" si="29"/>
        <v/>
      </c>
      <c r="AB166" s="94" t="str">
        <f t="shared" si="30"/>
        <v/>
      </c>
      <c r="AC166" s="95" t="str">
        <f t="shared" si="31"/>
        <v/>
      </c>
      <c r="AD166" s="178" t="str">
        <f t="shared" si="32"/>
        <v/>
      </c>
    </row>
    <row r="167" spans="1:30" s="110" customFormat="1" ht="24.95" customHeight="1" x14ac:dyDescent="0.15">
      <c r="A167" s="133">
        <v>163</v>
      </c>
      <c r="B167" s="134">
        <v>1</v>
      </c>
      <c r="C167" s="143" t="s">
        <v>1762</v>
      </c>
      <c r="D167" s="135" t="s">
        <v>1958</v>
      </c>
      <c r="E167" s="142"/>
      <c r="F167" s="144" t="s">
        <v>24</v>
      </c>
      <c r="G167" s="144" t="s">
        <v>49</v>
      </c>
      <c r="H167" s="145">
        <v>42</v>
      </c>
      <c r="I167" s="145">
        <v>1</v>
      </c>
      <c r="J167" s="145">
        <v>1</v>
      </c>
      <c r="K167" s="136">
        <f t="shared" si="23"/>
        <v>1</v>
      </c>
      <c r="L167" s="142" t="s">
        <v>3512</v>
      </c>
      <c r="M167" s="162"/>
      <c r="N167" s="162"/>
      <c r="O167" s="163"/>
      <c r="P167" s="164"/>
      <c r="Q167" s="165"/>
      <c r="R167" s="137">
        <f t="shared" si="24"/>
        <v>1</v>
      </c>
      <c r="S167" s="170"/>
      <c r="T167" s="176" t="str">
        <f t="shared" si="25"/>
        <v/>
      </c>
      <c r="U167" s="94">
        <v>2</v>
      </c>
      <c r="V167" s="84">
        <v>200</v>
      </c>
      <c r="W167" s="85">
        <v>10</v>
      </c>
      <c r="X167" s="94">
        <f t="shared" si="26"/>
        <v>168</v>
      </c>
      <c r="Y167" s="85" t="str">
        <f t="shared" si="27"/>
        <v/>
      </c>
      <c r="Z167" s="94">
        <f t="shared" si="28"/>
        <v>4704</v>
      </c>
      <c r="AA167" s="85" t="str">
        <f t="shared" si="29"/>
        <v/>
      </c>
      <c r="AB167" s="94" t="str">
        <f t="shared" si="30"/>
        <v/>
      </c>
      <c r="AC167" s="95" t="str">
        <f t="shared" si="31"/>
        <v/>
      </c>
      <c r="AD167" s="178" t="str">
        <f t="shared" si="32"/>
        <v/>
      </c>
    </row>
    <row r="168" spans="1:30" s="110" customFormat="1" ht="24.95" customHeight="1" x14ac:dyDescent="0.15">
      <c r="A168" s="133">
        <v>164</v>
      </c>
      <c r="B168" s="134">
        <v>1</v>
      </c>
      <c r="C168" s="143" t="s">
        <v>1763</v>
      </c>
      <c r="D168" s="135" t="s">
        <v>1958</v>
      </c>
      <c r="E168" s="142"/>
      <c r="F168" s="144" t="s">
        <v>24</v>
      </c>
      <c r="G168" s="144" t="s">
        <v>49</v>
      </c>
      <c r="H168" s="145">
        <v>42</v>
      </c>
      <c r="I168" s="145">
        <v>1</v>
      </c>
      <c r="J168" s="145">
        <v>1</v>
      </c>
      <c r="K168" s="136">
        <f t="shared" si="23"/>
        <v>1</v>
      </c>
      <c r="L168" s="142" t="s">
        <v>3512</v>
      </c>
      <c r="M168" s="162"/>
      <c r="N168" s="162"/>
      <c r="O168" s="163"/>
      <c r="P168" s="164"/>
      <c r="Q168" s="165"/>
      <c r="R168" s="137">
        <f t="shared" si="24"/>
        <v>1</v>
      </c>
      <c r="S168" s="170"/>
      <c r="T168" s="176" t="str">
        <f t="shared" si="25"/>
        <v/>
      </c>
      <c r="U168" s="94">
        <v>10</v>
      </c>
      <c r="V168" s="84">
        <v>200</v>
      </c>
      <c r="W168" s="85">
        <v>10</v>
      </c>
      <c r="X168" s="94">
        <f t="shared" si="26"/>
        <v>840</v>
      </c>
      <c r="Y168" s="85" t="str">
        <f t="shared" si="27"/>
        <v/>
      </c>
      <c r="Z168" s="94">
        <f t="shared" si="28"/>
        <v>23520</v>
      </c>
      <c r="AA168" s="85" t="str">
        <f t="shared" si="29"/>
        <v/>
      </c>
      <c r="AB168" s="94" t="str">
        <f t="shared" si="30"/>
        <v/>
      </c>
      <c r="AC168" s="95" t="str">
        <f t="shared" si="31"/>
        <v/>
      </c>
      <c r="AD168" s="178" t="str">
        <f t="shared" si="32"/>
        <v/>
      </c>
    </row>
    <row r="169" spans="1:30" s="110" customFormat="1" ht="24.95" customHeight="1" x14ac:dyDescent="0.15">
      <c r="A169" s="133">
        <v>165</v>
      </c>
      <c r="B169" s="134">
        <v>1</v>
      </c>
      <c r="C169" s="143" t="s">
        <v>1764</v>
      </c>
      <c r="D169" s="135" t="s">
        <v>1958</v>
      </c>
      <c r="E169" s="142"/>
      <c r="F169" s="144" t="s">
        <v>24</v>
      </c>
      <c r="G169" s="144" t="s">
        <v>49</v>
      </c>
      <c r="H169" s="145">
        <v>42</v>
      </c>
      <c r="I169" s="145">
        <v>1</v>
      </c>
      <c r="J169" s="145">
        <v>1</v>
      </c>
      <c r="K169" s="136">
        <f t="shared" si="23"/>
        <v>1</v>
      </c>
      <c r="L169" s="142" t="s">
        <v>3512</v>
      </c>
      <c r="M169" s="162"/>
      <c r="N169" s="162"/>
      <c r="O169" s="163"/>
      <c r="P169" s="164"/>
      <c r="Q169" s="165"/>
      <c r="R169" s="137">
        <f t="shared" si="24"/>
        <v>1</v>
      </c>
      <c r="S169" s="170"/>
      <c r="T169" s="176" t="str">
        <f t="shared" si="25"/>
        <v/>
      </c>
      <c r="U169" s="94">
        <v>2</v>
      </c>
      <c r="V169" s="84">
        <v>200</v>
      </c>
      <c r="W169" s="85">
        <v>10</v>
      </c>
      <c r="X169" s="94">
        <f t="shared" si="26"/>
        <v>168</v>
      </c>
      <c r="Y169" s="85" t="str">
        <f t="shared" si="27"/>
        <v/>
      </c>
      <c r="Z169" s="94">
        <f t="shared" si="28"/>
        <v>4704</v>
      </c>
      <c r="AA169" s="85" t="str">
        <f t="shared" si="29"/>
        <v/>
      </c>
      <c r="AB169" s="94" t="str">
        <f t="shared" si="30"/>
        <v/>
      </c>
      <c r="AC169" s="95" t="str">
        <f t="shared" si="31"/>
        <v/>
      </c>
      <c r="AD169" s="178" t="str">
        <f t="shared" si="32"/>
        <v/>
      </c>
    </row>
    <row r="170" spans="1:30" s="110" customFormat="1" ht="24.95" customHeight="1" x14ac:dyDescent="0.15">
      <c r="A170" s="133">
        <v>166</v>
      </c>
      <c r="B170" s="134">
        <v>1</v>
      </c>
      <c r="C170" s="143" t="s">
        <v>1732</v>
      </c>
      <c r="D170" s="135" t="s">
        <v>1958</v>
      </c>
      <c r="E170" s="142"/>
      <c r="F170" s="144" t="s">
        <v>24</v>
      </c>
      <c r="G170" s="144" t="s">
        <v>49</v>
      </c>
      <c r="H170" s="145">
        <v>42</v>
      </c>
      <c r="I170" s="145">
        <v>2</v>
      </c>
      <c r="J170" s="145">
        <v>1</v>
      </c>
      <c r="K170" s="136">
        <f t="shared" si="23"/>
        <v>2</v>
      </c>
      <c r="L170" s="142" t="s">
        <v>3512</v>
      </c>
      <c r="M170" s="162"/>
      <c r="N170" s="162"/>
      <c r="O170" s="163"/>
      <c r="P170" s="164"/>
      <c r="Q170" s="165"/>
      <c r="R170" s="137">
        <f t="shared" si="24"/>
        <v>2</v>
      </c>
      <c r="S170" s="170"/>
      <c r="T170" s="176" t="str">
        <f t="shared" si="25"/>
        <v/>
      </c>
      <c r="U170" s="94">
        <v>10</v>
      </c>
      <c r="V170" s="84">
        <v>200</v>
      </c>
      <c r="W170" s="85">
        <v>10</v>
      </c>
      <c r="X170" s="94">
        <f t="shared" si="26"/>
        <v>1680</v>
      </c>
      <c r="Y170" s="85" t="str">
        <f t="shared" si="27"/>
        <v/>
      </c>
      <c r="Z170" s="94">
        <f t="shared" si="28"/>
        <v>47040</v>
      </c>
      <c r="AA170" s="85" t="str">
        <f t="shared" si="29"/>
        <v/>
      </c>
      <c r="AB170" s="94" t="str">
        <f t="shared" si="30"/>
        <v/>
      </c>
      <c r="AC170" s="95" t="str">
        <f t="shared" si="31"/>
        <v/>
      </c>
      <c r="AD170" s="178" t="str">
        <f t="shared" si="32"/>
        <v/>
      </c>
    </row>
    <row r="171" spans="1:30" s="110" customFormat="1" ht="24.95" customHeight="1" x14ac:dyDescent="0.15">
      <c r="A171" s="133">
        <v>167</v>
      </c>
      <c r="B171" s="134">
        <v>1</v>
      </c>
      <c r="C171" s="143" t="s">
        <v>1698</v>
      </c>
      <c r="D171" s="135" t="s">
        <v>1958</v>
      </c>
      <c r="E171" s="142"/>
      <c r="F171" s="144" t="s">
        <v>24</v>
      </c>
      <c r="G171" s="144" t="s">
        <v>49</v>
      </c>
      <c r="H171" s="145">
        <v>42</v>
      </c>
      <c r="I171" s="145">
        <v>2</v>
      </c>
      <c r="J171" s="145">
        <v>1</v>
      </c>
      <c r="K171" s="136">
        <f t="shared" si="23"/>
        <v>2</v>
      </c>
      <c r="L171" s="142" t="s">
        <v>3512</v>
      </c>
      <c r="M171" s="162"/>
      <c r="N171" s="162"/>
      <c r="O171" s="163"/>
      <c r="P171" s="164"/>
      <c r="Q171" s="165"/>
      <c r="R171" s="137">
        <f t="shared" si="24"/>
        <v>2</v>
      </c>
      <c r="S171" s="170"/>
      <c r="T171" s="176" t="str">
        <f t="shared" si="25"/>
        <v/>
      </c>
      <c r="U171" s="94">
        <v>2</v>
      </c>
      <c r="V171" s="84">
        <v>200</v>
      </c>
      <c r="W171" s="85">
        <v>10</v>
      </c>
      <c r="X171" s="94">
        <f t="shared" si="26"/>
        <v>336</v>
      </c>
      <c r="Y171" s="85" t="str">
        <f t="shared" si="27"/>
        <v/>
      </c>
      <c r="Z171" s="94">
        <f t="shared" si="28"/>
        <v>9408</v>
      </c>
      <c r="AA171" s="85" t="str">
        <f t="shared" si="29"/>
        <v/>
      </c>
      <c r="AB171" s="94" t="str">
        <f t="shared" si="30"/>
        <v/>
      </c>
      <c r="AC171" s="95" t="str">
        <f t="shared" si="31"/>
        <v/>
      </c>
      <c r="AD171" s="178" t="str">
        <f t="shared" si="32"/>
        <v/>
      </c>
    </row>
    <row r="172" spans="1:30" s="110" customFormat="1" ht="24.95" customHeight="1" x14ac:dyDescent="0.15">
      <c r="A172" s="133">
        <v>168</v>
      </c>
      <c r="B172" s="134">
        <v>1</v>
      </c>
      <c r="C172" s="143" t="s">
        <v>1765</v>
      </c>
      <c r="D172" s="135" t="s">
        <v>1958</v>
      </c>
      <c r="E172" s="142"/>
      <c r="F172" s="144" t="s">
        <v>24</v>
      </c>
      <c r="G172" s="144" t="s">
        <v>49</v>
      </c>
      <c r="H172" s="145">
        <v>42</v>
      </c>
      <c r="I172" s="145">
        <v>2</v>
      </c>
      <c r="J172" s="145">
        <v>1</v>
      </c>
      <c r="K172" s="136">
        <f t="shared" si="23"/>
        <v>2</v>
      </c>
      <c r="L172" s="142" t="s">
        <v>3512</v>
      </c>
      <c r="M172" s="162"/>
      <c r="N172" s="162"/>
      <c r="O172" s="163"/>
      <c r="P172" s="164"/>
      <c r="Q172" s="165"/>
      <c r="R172" s="137">
        <f t="shared" si="24"/>
        <v>2</v>
      </c>
      <c r="S172" s="170"/>
      <c r="T172" s="176" t="str">
        <f t="shared" si="25"/>
        <v/>
      </c>
      <c r="U172" s="94">
        <v>2</v>
      </c>
      <c r="V172" s="84">
        <v>200</v>
      </c>
      <c r="W172" s="85">
        <v>10</v>
      </c>
      <c r="X172" s="94">
        <f t="shared" si="26"/>
        <v>336</v>
      </c>
      <c r="Y172" s="85" t="str">
        <f t="shared" si="27"/>
        <v/>
      </c>
      <c r="Z172" s="94">
        <f t="shared" si="28"/>
        <v>9408</v>
      </c>
      <c r="AA172" s="85" t="str">
        <f t="shared" si="29"/>
        <v/>
      </c>
      <c r="AB172" s="94" t="str">
        <f t="shared" si="30"/>
        <v/>
      </c>
      <c r="AC172" s="95" t="str">
        <f t="shared" si="31"/>
        <v/>
      </c>
      <c r="AD172" s="178" t="str">
        <f t="shared" si="32"/>
        <v/>
      </c>
    </row>
    <row r="173" spans="1:30" s="110" customFormat="1" ht="24.95" customHeight="1" x14ac:dyDescent="0.15">
      <c r="A173" s="133">
        <v>169</v>
      </c>
      <c r="B173" s="134">
        <v>1</v>
      </c>
      <c r="C173" s="143" t="s">
        <v>1699</v>
      </c>
      <c r="D173" s="135" t="s">
        <v>1958</v>
      </c>
      <c r="E173" s="142"/>
      <c r="F173" s="144" t="s">
        <v>24</v>
      </c>
      <c r="G173" s="144" t="s">
        <v>49</v>
      </c>
      <c r="H173" s="145">
        <v>42</v>
      </c>
      <c r="I173" s="145">
        <v>1</v>
      </c>
      <c r="J173" s="145">
        <v>1</v>
      </c>
      <c r="K173" s="136">
        <f t="shared" si="23"/>
        <v>1</v>
      </c>
      <c r="L173" s="142" t="s">
        <v>3512</v>
      </c>
      <c r="M173" s="162"/>
      <c r="N173" s="162"/>
      <c r="O173" s="163"/>
      <c r="P173" s="164"/>
      <c r="Q173" s="165"/>
      <c r="R173" s="137">
        <f t="shared" si="24"/>
        <v>1</v>
      </c>
      <c r="S173" s="170"/>
      <c r="T173" s="176" t="str">
        <f t="shared" si="25"/>
        <v/>
      </c>
      <c r="U173" s="94">
        <v>10</v>
      </c>
      <c r="V173" s="84">
        <v>200</v>
      </c>
      <c r="W173" s="85">
        <v>10</v>
      </c>
      <c r="X173" s="94">
        <f t="shared" si="26"/>
        <v>840</v>
      </c>
      <c r="Y173" s="85" t="str">
        <f t="shared" si="27"/>
        <v/>
      </c>
      <c r="Z173" s="94">
        <f t="shared" si="28"/>
        <v>23520</v>
      </c>
      <c r="AA173" s="85" t="str">
        <f t="shared" si="29"/>
        <v/>
      </c>
      <c r="AB173" s="94" t="str">
        <f t="shared" si="30"/>
        <v/>
      </c>
      <c r="AC173" s="95" t="str">
        <f t="shared" si="31"/>
        <v/>
      </c>
      <c r="AD173" s="178" t="str">
        <f t="shared" si="32"/>
        <v/>
      </c>
    </row>
    <row r="174" spans="1:30" s="110" customFormat="1" ht="24.95" customHeight="1" x14ac:dyDescent="0.15">
      <c r="A174" s="133">
        <v>170</v>
      </c>
      <c r="B174" s="134"/>
      <c r="C174" s="207" t="s">
        <v>408</v>
      </c>
      <c r="D174" s="135"/>
      <c r="E174" s="142"/>
      <c r="F174" s="144"/>
      <c r="G174" s="144"/>
      <c r="H174" s="145"/>
      <c r="I174" s="145"/>
      <c r="J174" s="145"/>
      <c r="K174" s="136"/>
      <c r="L174" s="142"/>
      <c r="M174" s="162"/>
      <c r="N174" s="162"/>
      <c r="O174" s="163"/>
      <c r="P174" s="164"/>
      <c r="Q174" s="165"/>
      <c r="R174" s="137"/>
      <c r="S174" s="170"/>
      <c r="T174" s="176" t="str">
        <f t="shared" si="25"/>
        <v/>
      </c>
      <c r="U174" s="94"/>
      <c r="V174" s="84"/>
      <c r="W174" s="85"/>
      <c r="X174" s="94" t="str">
        <f t="shared" si="26"/>
        <v/>
      </c>
      <c r="Y174" s="85" t="str">
        <f t="shared" si="27"/>
        <v/>
      </c>
      <c r="Z174" s="94" t="str">
        <f t="shared" si="28"/>
        <v/>
      </c>
      <c r="AA174" s="85" t="str">
        <f t="shared" si="29"/>
        <v/>
      </c>
      <c r="AB174" s="94" t="str">
        <f t="shared" si="30"/>
        <v/>
      </c>
      <c r="AC174" s="95" t="str">
        <f t="shared" si="31"/>
        <v/>
      </c>
      <c r="AD174" s="178" t="str">
        <f t="shared" si="32"/>
        <v/>
      </c>
    </row>
    <row r="175" spans="1:30" s="110" customFormat="1" ht="24.95" customHeight="1" x14ac:dyDescent="0.15">
      <c r="A175" s="133">
        <v>171</v>
      </c>
      <c r="B175" s="134">
        <v>1</v>
      </c>
      <c r="C175" s="143" t="s">
        <v>1767</v>
      </c>
      <c r="D175" s="135" t="s">
        <v>1958</v>
      </c>
      <c r="E175" s="142"/>
      <c r="F175" s="144" t="s">
        <v>1093</v>
      </c>
      <c r="G175" s="144" t="s">
        <v>1804</v>
      </c>
      <c r="H175" s="145">
        <v>250</v>
      </c>
      <c r="I175" s="145">
        <v>2</v>
      </c>
      <c r="J175" s="145">
        <v>1</v>
      </c>
      <c r="K175" s="136">
        <f t="shared" si="23"/>
        <v>2</v>
      </c>
      <c r="L175" s="142" t="s">
        <v>3517</v>
      </c>
      <c r="M175" s="162"/>
      <c r="N175" s="162"/>
      <c r="O175" s="163"/>
      <c r="P175" s="164"/>
      <c r="Q175" s="165"/>
      <c r="R175" s="137">
        <f t="shared" si="24"/>
        <v>2</v>
      </c>
      <c r="S175" s="170"/>
      <c r="T175" s="176" t="str">
        <f t="shared" si="25"/>
        <v/>
      </c>
      <c r="U175" s="94">
        <v>10</v>
      </c>
      <c r="V175" s="84">
        <v>365</v>
      </c>
      <c r="W175" s="85">
        <v>10</v>
      </c>
      <c r="X175" s="94">
        <f t="shared" si="26"/>
        <v>18250</v>
      </c>
      <c r="Y175" s="85" t="str">
        <f t="shared" si="27"/>
        <v/>
      </c>
      <c r="Z175" s="94">
        <f t="shared" si="28"/>
        <v>511000</v>
      </c>
      <c r="AA175" s="85" t="str">
        <f t="shared" si="29"/>
        <v/>
      </c>
      <c r="AB175" s="94" t="str">
        <f t="shared" si="30"/>
        <v/>
      </c>
      <c r="AC175" s="95" t="str">
        <f t="shared" si="31"/>
        <v/>
      </c>
      <c r="AD175" s="178" t="str">
        <f t="shared" si="32"/>
        <v/>
      </c>
    </row>
    <row r="176" spans="1:30" s="110" customFormat="1" ht="24.95" customHeight="1" x14ac:dyDescent="0.15">
      <c r="A176" s="133">
        <v>172</v>
      </c>
      <c r="B176" s="134">
        <v>1</v>
      </c>
      <c r="C176" s="143" t="s">
        <v>1768</v>
      </c>
      <c r="D176" s="135" t="s">
        <v>1958</v>
      </c>
      <c r="E176" s="142"/>
      <c r="F176" s="144" t="s">
        <v>1093</v>
      </c>
      <c r="G176" s="144" t="s">
        <v>1804</v>
      </c>
      <c r="H176" s="145">
        <v>250</v>
      </c>
      <c r="I176" s="145">
        <v>2</v>
      </c>
      <c r="J176" s="145">
        <v>1</v>
      </c>
      <c r="K176" s="136">
        <f t="shared" si="23"/>
        <v>2</v>
      </c>
      <c r="L176" s="142" t="s">
        <v>3517</v>
      </c>
      <c r="M176" s="162"/>
      <c r="N176" s="162"/>
      <c r="O176" s="163"/>
      <c r="P176" s="164"/>
      <c r="Q176" s="165"/>
      <c r="R176" s="137">
        <f t="shared" si="24"/>
        <v>2</v>
      </c>
      <c r="S176" s="170"/>
      <c r="T176" s="176" t="str">
        <f t="shared" si="25"/>
        <v/>
      </c>
      <c r="U176" s="94">
        <v>10</v>
      </c>
      <c r="V176" s="84">
        <v>365</v>
      </c>
      <c r="W176" s="85">
        <v>10</v>
      </c>
      <c r="X176" s="94">
        <f t="shared" si="26"/>
        <v>18250</v>
      </c>
      <c r="Y176" s="85" t="str">
        <f t="shared" si="27"/>
        <v/>
      </c>
      <c r="Z176" s="94">
        <f t="shared" si="28"/>
        <v>511000</v>
      </c>
      <c r="AA176" s="85" t="str">
        <f t="shared" si="29"/>
        <v/>
      </c>
      <c r="AB176" s="94" t="str">
        <f t="shared" si="30"/>
        <v/>
      </c>
      <c r="AC176" s="95" t="str">
        <f t="shared" si="31"/>
        <v/>
      </c>
      <c r="AD176" s="178" t="str">
        <f t="shared" si="32"/>
        <v/>
      </c>
    </row>
    <row r="177" spans="1:30" s="110" customFormat="1" ht="24.95" customHeight="1" x14ac:dyDescent="0.15">
      <c r="A177" s="133">
        <v>173</v>
      </c>
      <c r="B177" s="134">
        <v>1</v>
      </c>
      <c r="C177" s="143" t="s">
        <v>1769</v>
      </c>
      <c r="D177" s="135" t="s">
        <v>1958</v>
      </c>
      <c r="E177" s="142"/>
      <c r="F177" s="144" t="s">
        <v>113</v>
      </c>
      <c r="G177" s="144" t="s">
        <v>1775</v>
      </c>
      <c r="H177" s="145">
        <v>22</v>
      </c>
      <c r="I177" s="145">
        <v>1</v>
      </c>
      <c r="J177" s="145">
        <v>1</v>
      </c>
      <c r="K177" s="136">
        <f t="shared" si="23"/>
        <v>1</v>
      </c>
      <c r="L177" s="142" t="s">
        <v>3512</v>
      </c>
      <c r="M177" s="162"/>
      <c r="N177" s="162"/>
      <c r="O177" s="163"/>
      <c r="P177" s="164"/>
      <c r="Q177" s="165"/>
      <c r="R177" s="137">
        <f t="shared" si="24"/>
        <v>1</v>
      </c>
      <c r="S177" s="170"/>
      <c r="T177" s="176" t="str">
        <f t="shared" si="25"/>
        <v/>
      </c>
      <c r="U177" s="94">
        <v>10</v>
      </c>
      <c r="V177" s="84">
        <v>365</v>
      </c>
      <c r="W177" s="85">
        <v>10</v>
      </c>
      <c r="X177" s="94">
        <f t="shared" si="26"/>
        <v>803</v>
      </c>
      <c r="Y177" s="85" t="str">
        <f t="shared" si="27"/>
        <v/>
      </c>
      <c r="Z177" s="94">
        <f t="shared" si="28"/>
        <v>22484</v>
      </c>
      <c r="AA177" s="85" t="str">
        <f t="shared" si="29"/>
        <v/>
      </c>
      <c r="AB177" s="94" t="str">
        <f t="shared" si="30"/>
        <v/>
      </c>
      <c r="AC177" s="95" t="str">
        <f t="shared" si="31"/>
        <v/>
      </c>
      <c r="AD177" s="178" t="str">
        <f t="shared" si="32"/>
        <v/>
      </c>
    </row>
    <row r="178" spans="1:30" s="110" customFormat="1" ht="24.95" customHeight="1" x14ac:dyDescent="0.15">
      <c r="A178" s="133">
        <v>174</v>
      </c>
      <c r="B178" s="134">
        <v>1</v>
      </c>
      <c r="C178" s="143" t="s">
        <v>1769</v>
      </c>
      <c r="D178" s="135" t="s">
        <v>1958</v>
      </c>
      <c r="E178" s="142"/>
      <c r="F178" s="144" t="s">
        <v>24</v>
      </c>
      <c r="G178" s="144" t="s">
        <v>1805</v>
      </c>
      <c r="H178" s="145">
        <v>42</v>
      </c>
      <c r="I178" s="145">
        <v>1</v>
      </c>
      <c r="J178" s="145">
        <v>1</v>
      </c>
      <c r="K178" s="136">
        <f t="shared" si="23"/>
        <v>1</v>
      </c>
      <c r="L178" s="142" t="s">
        <v>3512</v>
      </c>
      <c r="M178" s="162"/>
      <c r="N178" s="162"/>
      <c r="O178" s="163"/>
      <c r="P178" s="164"/>
      <c r="Q178" s="165"/>
      <c r="R178" s="137">
        <f t="shared" si="24"/>
        <v>1</v>
      </c>
      <c r="S178" s="170"/>
      <c r="T178" s="176" t="str">
        <f t="shared" si="25"/>
        <v/>
      </c>
      <c r="U178" s="94">
        <v>10</v>
      </c>
      <c r="V178" s="84">
        <v>365</v>
      </c>
      <c r="W178" s="85">
        <v>10</v>
      </c>
      <c r="X178" s="94">
        <f t="shared" si="26"/>
        <v>1533</v>
      </c>
      <c r="Y178" s="85" t="str">
        <f t="shared" si="27"/>
        <v/>
      </c>
      <c r="Z178" s="94">
        <f t="shared" si="28"/>
        <v>42924</v>
      </c>
      <c r="AA178" s="85" t="str">
        <f t="shared" si="29"/>
        <v/>
      </c>
      <c r="AB178" s="94" t="str">
        <f t="shared" si="30"/>
        <v/>
      </c>
      <c r="AC178" s="95" t="str">
        <f t="shared" si="31"/>
        <v/>
      </c>
      <c r="AD178" s="178" t="str">
        <f t="shared" si="32"/>
        <v/>
      </c>
    </row>
    <row r="179" spans="1:30" s="110" customFormat="1" ht="24.95" customHeight="1" x14ac:dyDescent="0.15">
      <c r="A179" s="133"/>
      <c r="B179" s="134"/>
      <c r="C179" s="143"/>
      <c r="D179" s="150"/>
      <c r="E179" s="142"/>
      <c r="F179" s="144"/>
      <c r="G179" s="144"/>
      <c r="H179" s="145"/>
      <c r="I179" s="145"/>
      <c r="J179" s="145"/>
      <c r="K179" s="136"/>
      <c r="L179" s="142"/>
      <c r="M179" s="146"/>
      <c r="N179" s="146"/>
      <c r="O179" s="143"/>
      <c r="P179" s="147"/>
      <c r="Q179" s="148"/>
      <c r="R179" s="152"/>
      <c r="S179" s="176"/>
      <c r="T179" s="149"/>
      <c r="U179" s="94"/>
      <c r="V179" s="84"/>
      <c r="W179" s="85"/>
      <c r="X179" s="153"/>
      <c r="Y179" s="154"/>
      <c r="Z179" s="153"/>
      <c r="AA179" s="154"/>
      <c r="AB179" s="153"/>
      <c r="AC179" s="155"/>
      <c r="AD179" s="154"/>
    </row>
    <row r="180" spans="1:30" s="110" customFormat="1" ht="24.95" customHeight="1" thickBot="1" x14ac:dyDescent="0.2">
      <c r="A180" s="97"/>
      <c r="B180" s="98"/>
      <c r="C180" s="98"/>
      <c r="D180" s="99"/>
      <c r="E180" s="97"/>
      <c r="F180" s="100"/>
      <c r="G180" s="100"/>
      <c r="H180" s="102"/>
      <c r="I180" s="102"/>
      <c r="J180" s="102"/>
      <c r="K180" s="157"/>
      <c r="L180" s="97"/>
      <c r="M180" s="104"/>
      <c r="N180" s="104"/>
      <c r="O180" s="98"/>
      <c r="P180" s="105"/>
      <c r="Q180" s="106"/>
      <c r="R180" s="158"/>
      <c r="S180" s="108"/>
      <c r="T180" s="108"/>
      <c r="U180" s="94"/>
      <c r="V180" s="84"/>
      <c r="W180" s="85"/>
      <c r="X180" s="109"/>
      <c r="Y180" s="103"/>
      <c r="Z180" s="109"/>
      <c r="AA180" s="103"/>
      <c r="AB180" s="109"/>
      <c r="AC180" s="159"/>
      <c r="AD180" s="103"/>
    </row>
    <row r="181" spans="1:30" ht="24.95" customHeight="1" thickBot="1" x14ac:dyDescent="0.2">
      <c r="M181" s="46"/>
      <c r="N181" s="46"/>
      <c r="O181" s="46"/>
      <c r="P181" s="46"/>
      <c r="Q181" s="46"/>
      <c r="R181" s="111"/>
      <c r="S181" s="251" t="s">
        <v>40</v>
      </c>
      <c r="T181" s="181" t="str">
        <f>IF(SUBTOTAL(9,T5:T180)=0,"",SUBTOTAL(9,T5:T180))</f>
        <v/>
      </c>
      <c r="U181" s="190"/>
      <c r="V181" s="191"/>
      <c r="W181" s="192"/>
      <c r="X181" s="182">
        <f t="shared" ref="X181:AD181" si="33">IF(SUBTOTAL(9,X5:X180)=0,"",SUBTOTAL(9,X5:X180))</f>
        <v>956736</v>
      </c>
      <c r="Y181" s="184" t="str">
        <f t="shared" si="33"/>
        <v/>
      </c>
      <c r="Z181" s="182">
        <f t="shared" si="33"/>
        <v>26788608</v>
      </c>
      <c r="AA181" s="184" t="str">
        <f t="shared" si="33"/>
        <v/>
      </c>
      <c r="AB181" s="182" t="str">
        <f t="shared" si="33"/>
        <v/>
      </c>
      <c r="AC181" s="183" t="str">
        <f t="shared" si="33"/>
        <v/>
      </c>
      <c r="AD181" s="186" t="str">
        <f t="shared" si="33"/>
        <v/>
      </c>
    </row>
    <row r="182" spans="1:30" ht="24.95" customHeight="1" thickBot="1" x14ac:dyDescent="0.2">
      <c r="S182" s="262" t="s">
        <v>3544</v>
      </c>
      <c r="T182" s="264"/>
    </row>
    <row r="183" spans="1:30" ht="24.95" customHeight="1" thickTop="1" thickBot="1" x14ac:dyDescent="0.2">
      <c r="S183" s="265" t="s">
        <v>3545</v>
      </c>
      <c r="T183" s="268" t="str">
        <f>IF(T181="","",T181+T182)</f>
        <v/>
      </c>
    </row>
    <row r="184" spans="1:30" ht="24.95" customHeight="1" thickTop="1" x14ac:dyDescent="0.15"/>
  </sheetData>
  <sheetProtection algorithmName="SHA-512" hashValue="8LAVebaDAEnUn9esEPwbE5vLErMEmUI3AXBl8gLKCsYqkeUc0zqrYtfGStvrQhpRq6P2tiAa78wr1+bmnEvp9Q==" saltValue="52z5+PLvvPAwzZ5m3Fe/rg==" spinCount="100000" sheet="1" objects="1" scenarios="1" autoFilter="0"/>
  <autoFilter ref="A4:AD181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72 M74:Q164 M166:Q173 M175:Q178">
    <cfRule type="containsBlanks" dxfId="120" priority="10" stopIfTrue="1">
      <formula>LEN(TRIM(M6))=0</formula>
    </cfRule>
  </conditionalFormatting>
  <conditionalFormatting sqref="S6:S72 S74:S164 S166:S173 S175:S178">
    <cfRule type="containsBlanks" dxfId="119" priority="3">
      <formula>LEN(TRIM(S6))=0</formula>
    </cfRule>
  </conditionalFormatting>
  <conditionalFormatting sqref="S181">
    <cfRule type="containsBlanks" dxfId="118" priority="2">
      <formula>LEN(TRIM(S181))=0</formula>
    </cfRule>
  </conditionalFormatting>
  <conditionalFormatting sqref="T182">
    <cfRule type="containsBlanks" dxfId="117" priority="1">
      <formula>LEN(TRIM(T182))=0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C554-07DA-4391-BF90-0FFDAF045AED}">
  <sheetPr>
    <pageSetUpPr fitToPage="1"/>
  </sheetPr>
  <dimension ref="A1:AD22"/>
  <sheetViews>
    <sheetView showGridLines="0" zoomScale="75" zoomScaleNormal="75" zoomScaleSheetLayoutView="100" workbookViewId="0">
      <pane xSplit="11" ySplit="4" topLeftCell="L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7</v>
      </c>
      <c r="D1" s="41" t="s">
        <v>1</v>
      </c>
      <c r="E1" s="187" t="s">
        <v>587</v>
      </c>
      <c r="F1" s="188"/>
      <c r="G1" s="189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578</v>
      </c>
      <c r="D5" s="66">
        <v>2500</v>
      </c>
      <c r="E5" s="64"/>
      <c r="F5" s="67" t="s">
        <v>36</v>
      </c>
      <c r="G5" s="67" t="s">
        <v>74</v>
      </c>
      <c r="H5" s="74">
        <v>42</v>
      </c>
      <c r="I5" s="74">
        <v>2</v>
      </c>
      <c r="J5" s="74">
        <v>2</v>
      </c>
      <c r="K5" s="136">
        <f>+I5*J5</f>
        <v>4</v>
      </c>
      <c r="L5" s="64" t="s">
        <v>3512</v>
      </c>
      <c r="M5" s="162"/>
      <c r="N5" s="162"/>
      <c r="O5" s="163"/>
      <c r="P5" s="164"/>
      <c r="Q5" s="165"/>
      <c r="R5" s="128">
        <f>+I5</f>
        <v>2</v>
      </c>
      <c r="S5" s="5"/>
      <c r="T5" s="246" t="str">
        <f>IFERROR(IF(S5="","",R5*S5),"-")</f>
        <v/>
      </c>
      <c r="U5" s="94">
        <v>8</v>
      </c>
      <c r="V5" s="84">
        <v>245</v>
      </c>
      <c r="W5" s="85">
        <v>10</v>
      </c>
      <c r="X5" s="73">
        <f>IFERROR(IF(H5="","",ROUNDDOWN(H5/1000*K5*U5*V5*W5,0)),"-")</f>
        <v>3292</v>
      </c>
      <c r="Y5" s="75" t="str">
        <f>IFERROR(IF(Q5="","",ROUNDDOWN(Q5/1000*R5*U5*V5*W5,0)),"-")</f>
        <v/>
      </c>
      <c r="Z5" s="73">
        <f>IFERROR(IF(H5="","",ROUNDDOWN(X5*$V$2,0)),"-")</f>
        <v>92176</v>
      </c>
      <c r="AA5" s="75" t="str">
        <f>IFERROR(IF(Q5="","",ROUNDDOWN(Y5*$V$2,0)),"-")</f>
        <v/>
      </c>
      <c r="AB5" s="73" t="str">
        <f t="shared" ref="AB5" si="0">IFERROR(IF(Q5="","",ROUNDDOWN(X5-Y5,0)),"-")</f>
        <v/>
      </c>
      <c r="AC5" s="76" t="str">
        <f t="shared" ref="AC5" si="1">IFERROR(IF(Q5="","",ROUNDDOWN(Z5-AA5,0)),"-")</f>
        <v/>
      </c>
      <c r="AD5" s="236" t="str">
        <f t="shared" ref="AD5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578</v>
      </c>
      <c r="D6" s="135">
        <v>2500</v>
      </c>
      <c r="E6" s="133"/>
      <c r="F6" s="82" t="s">
        <v>179</v>
      </c>
      <c r="G6" s="82" t="s">
        <v>75</v>
      </c>
      <c r="H6" s="84">
        <v>60</v>
      </c>
      <c r="I6" s="84">
        <v>1</v>
      </c>
      <c r="J6" s="84">
        <v>1</v>
      </c>
      <c r="K6" s="136">
        <f>+I6*J6</f>
        <v>1</v>
      </c>
      <c r="L6" s="133" t="s">
        <v>3511</v>
      </c>
      <c r="M6" s="162"/>
      <c r="N6" s="162"/>
      <c r="O6" s="163"/>
      <c r="P6" s="164"/>
      <c r="Q6" s="165"/>
      <c r="R6" s="137">
        <f t="shared" ref="R6:R16" si="3">+I6</f>
        <v>1</v>
      </c>
      <c r="S6" s="170"/>
      <c r="T6" s="176" t="str">
        <f>IFERROR(IF(S6="","",R6*S6),"-")</f>
        <v/>
      </c>
      <c r="U6" s="94">
        <v>8</v>
      </c>
      <c r="V6" s="84">
        <v>245</v>
      </c>
      <c r="W6" s="85">
        <v>10</v>
      </c>
      <c r="X6" s="94">
        <f t="shared" ref="X6:X16" si="4">IFERROR(IF(H6="","",ROUNDDOWN(H6/1000*K6*U6*V6*W6,0)),"-")</f>
        <v>1176</v>
      </c>
      <c r="Y6" s="85" t="str">
        <f t="shared" ref="Y6:Y16" si="5">IFERROR(IF(Q6="","",ROUNDDOWN(Q6/1000*R6*U6*V6*W6,0)),"-")</f>
        <v/>
      </c>
      <c r="Z6" s="94">
        <f t="shared" ref="Z6:Z16" si="6">IFERROR(IF(H6="","",ROUNDDOWN(X6*$V$2,0)),"-")</f>
        <v>32928</v>
      </c>
      <c r="AA6" s="85" t="str">
        <f t="shared" ref="AA6:AA16" si="7">IFERROR(IF(Q6="","",ROUNDDOWN(Y6*$V$2,0)),"-")</f>
        <v/>
      </c>
      <c r="AB6" s="94" t="str">
        <f t="shared" ref="AB6:AB16" si="8">IFERROR(IF(Q6="","",ROUNDDOWN(X6-Y6,0)),"-")</f>
        <v/>
      </c>
      <c r="AC6" s="95" t="str">
        <f t="shared" ref="AC6:AC16" si="9">IFERROR(IF(Q6="","",ROUNDDOWN(Z6-AA6,0)),"-")</f>
        <v/>
      </c>
      <c r="AD6" s="237" t="str">
        <f t="shared" ref="AD6:AD16" si="10">IFERROR(IF(Q6="","",ROUNDDOWN(AB6*$AD$2,2)),"-")</f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579</v>
      </c>
      <c r="D7" s="135">
        <v>2500</v>
      </c>
      <c r="E7" s="133"/>
      <c r="F7" s="82" t="s">
        <v>36</v>
      </c>
      <c r="G7" s="82" t="s">
        <v>74</v>
      </c>
      <c r="H7" s="84">
        <v>42</v>
      </c>
      <c r="I7" s="84">
        <v>2</v>
      </c>
      <c r="J7" s="84">
        <v>2</v>
      </c>
      <c r="K7" s="136">
        <f t="shared" ref="K7:K16" si="11">+I7*J7</f>
        <v>4</v>
      </c>
      <c r="L7" s="133" t="s">
        <v>3511</v>
      </c>
      <c r="M7" s="162"/>
      <c r="N7" s="162"/>
      <c r="O7" s="163"/>
      <c r="P7" s="164"/>
      <c r="Q7" s="165"/>
      <c r="R7" s="137">
        <f t="shared" si="3"/>
        <v>2</v>
      </c>
      <c r="S7" s="170"/>
      <c r="T7" s="176" t="str">
        <f t="shared" ref="T7:T16" si="12">IFERROR(IF(S7="","",R7*S7),"-")</f>
        <v/>
      </c>
      <c r="U7" s="94">
        <v>8</v>
      </c>
      <c r="V7" s="84">
        <v>245</v>
      </c>
      <c r="W7" s="85">
        <v>10</v>
      </c>
      <c r="X7" s="94">
        <f t="shared" si="4"/>
        <v>3292</v>
      </c>
      <c r="Y7" s="85" t="str">
        <f t="shared" si="5"/>
        <v/>
      </c>
      <c r="Z7" s="94">
        <f t="shared" si="6"/>
        <v>92176</v>
      </c>
      <c r="AA7" s="85" t="str">
        <f t="shared" si="7"/>
        <v/>
      </c>
      <c r="AB7" s="94" t="str">
        <f t="shared" si="8"/>
        <v/>
      </c>
      <c r="AC7" s="95" t="str">
        <f t="shared" si="9"/>
        <v/>
      </c>
      <c r="AD7" s="237" t="str">
        <f t="shared" si="10"/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580</v>
      </c>
      <c r="D8" s="135">
        <v>2500</v>
      </c>
      <c r="E8" s="133"/>
      <c r="F8" s="82" t="s">
        <v>36</v>
      </c>
      <c r="G8" s="82" t="s">
        <v>74</v>
      </c>
      <c r="H8" s="84">
        <v>42</v>
      </c>
      <c r="I8" s="84">
        <v>2</v>
      </c>
      <c r="J8" s="84">
        <v>2</v>
      </c>
      <c r="K8" s="136">
        <f>+I8*J8</f>
        <v>4</v>
      </c>
      <c r="L8" s="133" t="s">
        <v>3511</v>
      </c>
      <c r="M8" s="162"/>
      <c r="N8" s="162"/>
      <c r="O8" s="163"/>
      <c r="P8" s="164"/>
      <c r="Q8" s="165"/>
      <c r="R8" s="137">
        <f t="shared" si="3"/>
        <v>2</v>
      </c>
      <c r="S8" s="170"/>
      <c r="T8" s="176" t="str">
        <f t="shared" si="12"/>
        <v/>
      </c>
      <c r="U8" s="94">
        <v>8</v>
      </c>
      <c r="V8" s="84">
        <v>245</v>
      </c>
      <c r="W8" s="85">
        <v>10</v>
      </c>
      <c r="X8" s="94">
        <f t="shared" si="4"/>
        <v>3292</v>
      </c>
      <c r="Y8" s="85"/>
      <c r="Z8" s="94">
        <f t="shared" si="6"/>
        <v>92176</v>
      </c>
      <c r="AA8" s="85" t="str">
        <f t="shared" si="7"/>
        <v/>
      </c>
      <c r="AB8" s="94" t="str">
        <f t="shared" si="8"/>
        <v/>
      </c>
      <c r="AC8" s="95" t="str">
        <f t="shared" si="9"/>
        <v/>
      </c>
      <c r="AD8" s="237" t="str">
        <f t="shared" si="10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581</v>
      </c>
      <c r="D9" s="135">
        <v>2500</v>
      </c>
      <c r="E9" s="133"/>
      <c r="F9" s="82" t="s">
        <v>44</v>
      </c>
      <c r="G9" s="82" t="s">
        <v>584</v>
      </c>
      <c r="H9" s="84">
        <v>40</v>
      </c>
      <c r="I9" s="84">
        <v>4</v>
      </c>
      <c r="J9" s="84">
        <v>1</v>
      </c>
      <c r="K9" s="136">
        <f t="shared" si="11"/>
        <v>4</v>
      </c>
      <c r="L9" s="133" t="s">
        <v>3511</v>
      </c>
      <c r="M9" s="162"/>
      <c r="N9" s="162"/>
      <c r="O9" s="163"/>
      <c r="P9" s="164"/>
      <c r="Q9" s="165"/>
      <c r="R9" s="137">
        <f t="shared" si="3"/>
        <v>4</v>
      </c>
      <c r="S9" s="170"/>
      <c r="T9" s="176" t="str">
        <f t="shared" si="12"/>
        <v/>
      </c>
      <c r="U9" s="94">
        <v>8</v>
      </c>
      <c r="V9" s="84">
        <v>245</v>
      </c>
      <c r="W9" s="85">
        <v>10</v>
      </c>
      <c r="X9" s="94">
        <f t="shared" si="4"/>
        <v>3136</v>
      </c>
      <c r="Y9" s="85" t="str">
        <f t="shared" si="5"/>
        <v/>
      </c>
      <c r="Z9" s="94">
        <f t="shared" si="6"/>
        <v>87808</v>
      </c>
      <c r="AA9" s="85" t="str">
        <f t="shared" si="7"/>
        <v/>
      </c>
      <c r="AB9" s="94" t="str">
        <f t="shared" si="8"/>
        <v/>
      </c>
      <c r="AC9" s="95" t="str">
        <f t="shared" si="9"/>
        <v/>
      </c>
      <c r="AD9" s="237" t="str">
        <f t="shared" si="10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582</v>
      </c>
      <c r="D10" s="135">
        <v>2500</v>
      </c>
      <c r="E10" s="133"/>
      <c r="F10" s="82" t="s">
        <v>24</v>
      </c>
      <c r="G10" s="82" t="s">
        <v>49</v>
      </c>
      <c r="H10" s="84">
        <v>42</v>
      </c>
      <c r="I10" s="84">
        <v>1</v>
      </c>
      <c r="J10" s="84">
        <v>1</v>
      </c>
      <c r="K10" s="136">
        <f t="shared" si="11"/>
        <v>1</v>
      </c>
      <c r="L10" s="133" t="s">
        <v>3511</v>
      </c>
      <c r="M10" s="162"/>
      <c r="N10" s="162"/>
      <c r="O10" s="163"/>
      <c r="P10" s="164"/>
      <c r="Q10" s="165"/>
      <c r="R10" s="137">
        <f t="shared" si="3"/>
        <v>1</v>
      </c>
      <c r="S10" s="170"/>
      <c r="T10" s="176" t="str">
        <f t="shared" si="12"/>
        <v/>
      </c>
      <c r="U10" s="94">
        <v>8</v>
      </c>
      <c r="V10" s="84">
        <v>245</v>
      </c>
      <c r="W10" s="85">
        <v>10</v>
      </c>
      <c r="X10" s="94">
        <f t="shared" si="4"/>
        <v>823</v>
      </c>
      <c r="Y10" s="85" t="str">
        <f t="shared" si="5"/>
        <v/>
      </c>
      <c r="Z10" s="94">
        <f t="shared" si="6"/>
        <v>23044</v>
      </c>
      <c r="AA10" s="85" t="str">
        <f t="shared" si="7"/>
        <v/>
      </c>
      <c r="AB10" s="94" t="str">
        <f t="shared" si="8"/>
        <v/>
      </c>
      <c r="AC10" s="95" t="str">
        <f t="shared" si="9"/>
        <v/>
      </c>
      <c r="AD10" s="237" t="str">
        <f t="shared" si="10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582</v>
      </c>
      <c r="D11" s="135">
        <v>2500</v>
      </c>
      <c r="E11" s="133"/>
      <c r="F11" s="82" t="s">
        <v>113</v>
      </c>
      <c r="G11" s="82" t="s">
        <v>585</v>
      </c>
      <c r="H11" s="84">
        <v>22</v>
      </c>
      <c r="I11" s="84">
        <v>1</v>
      </c>
      <c r="J11" s="84">
        <v>1</v>
      </c>
      <c r="K11" s="136">
        <f t="shared" si="11"/>
        <v>1</v>
      </c>
      <c r="L11" s="133" t="s">
        <v>3511</v>
      </c>
      <c r="M11" s="162"/>
      <c r="N11" s="162"/>
      <c r="O11" s="163"/>
      <c r="P11" s="164"/>
      <c r="Q11" s="165"/>
      <c r="R11" s="137">
        <f t="shared" si="3"/>
        <v>1</v>
      </c>
      <c r="S11" s="170"/>
      <c r="T11" s="176" t="str">
        <f t="shared" si="12"/>
        <v/>
      </c>
      <c r="U11" s="94">
        <v>8</v>
      </c>
      <c r="V11" s="84">
        <v>245</v>
      </c>
      <c r="W11" s="85">
        <v>10</v>
      </c>
      <c r="X11" s="94">
        <f t="shared" si="4"/>
        <v>431</v>
      </c>
      <c r="Y11" s="85" t="str">
        <f t="shared" si="5"/>
        <v/>
      </c>
      <c r="Z11" s="94">
        <f t="shared" si="6"/>
        <v>12068</v>
      </c>
      <c r="AA11" s="85" t="str">
        <f t="shared" si="7"/>
        <v/>
      </c>
      <c r="AB11" s="94" t="str">
        <f t="shared" si="8"/>
        <v/>
      </c>
      <c r="AC11" s="95" t="str">
        <f t="shared" si="9"/>
        <v/>
      </c>
      <c r="AD11" s="237" t="str">
        <f t="shared" si="10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215</v>
      </c>
      <c r="D12" s="135">
        <v>2500</v>
      </c>
      <c r="E12" s="133"/>
      <c r="F12" s="82" t="s">
        <v>113</v>
      </c>
      <c r="G12" s="82" t="s">
        <v>114</v>
      </c>
      <c r="H12" s="179">
        <v>22</v>
      </c>
      <c r="I12" s="84">
        <v>1</v>
      </c>
      <c r="J12" s="84">
        <v>1</v>
      </c>
      <c r="K12" s="136">
        <f t="shared" si="11"/>
        <v>1</v>
      </c>
      <c r="L12" s="133" t="s">
        <v>3511</v>
      </c>
      <c r="M12" s="162"/>
      <c r="N12" s="162"/>
      <c r="O12" s="163"/>
      <c r="P12" s="164"/>
      <c r="Q12" s="165"/>
      <c r="R12" s="137">
        <f t="shared" si="3"/>
        <v>1</v>
      </c>
      <c r="S12" s="170"/>
      <c r="T12" s="176" t="str">
        <f t="shared" si="12"/>
        <v/>
      </c>
      <c r="U12" s="94">
        <v>2</v>
      </c>
      <c r="V12" s="84">
        <v>245</v>
      </c>
      <c r="W12" s="85">
        <v>10</v>
      </c>
      <c r="X12" s="94">
        <f t="shared" si="4"/>
        <v>107</v>
      </c>
      <c r="Y12" s="85" t="str">
        <f t="shared" si="5"/>
        <v/>
      </c>
      <c r="Z12" s="94">
        <f t="shared" si="6"/>
        <v>2996</v>
      </c>
      <c r="AA12" s="85" t="str">
        <f t="shared" si="7"/>
        <v/>
      </c>
      <c r="AB12" s="94" t="str">
        <f t="shared" si="8"/>
        <v/>
      </c>
      <c r="AC12" s="95" t="str">
        <f t="shared" si="9"/>
        <v/>
      </c>
      <c r="AD12" s="237" t="str">
        <f t="shared" si="10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221</v>
      </c>
      <c r="D13" s="135">
        <v>2500</v>
      </c>
      <c r="E13" s="133"/>
      <c r="F13" s="82" t="s">
        <v>113</v>
      </c>
      <c r="G13" s="82" t="s">
        <v>114</v>
      </c>
      <c r="H13" s="84">
        <v>22</v>
      </c>
      <c r="I13" s="84">
        <v>1</v>
      </c>
      <c r="J13" s="84">
        <v>1</v>
      </c>
      <c r="K13" s="136">
        <f t="shared" si="11"/>
        <v>1</v>
      </c>
      <c r="L13" s="133" t="s">
        <v>3511</v>
      </c>
      <c r="M13" s="162"/>
      <c r="N13" s="162"/>
      <c r="O13" s="163"/>
      <c r="P13" s="164"/>
      <c r="Q13" s="165"/>
      <c r="R13" s="137">
        <f t="shared" si="3"/>
        <v>1</v>
      </c>
      <c r="S13" s="170"/>
      <c r="T13" s="176" t="str">
        <f t="shared" si="12"/>
        <v/>
      </c>
      <c r="U13" s="94">
        <v>2</v>
      </c>
      <c r="V13" s="84">
        <v>245</v>
      </c>
      <c r="W13" s="85">
        <v>10</v>
      </c>
      <c r="X13" s="94">
        <f t="shared" si="4"/>
        <v>107</v>
      </c>
      <c r="Y13" s="85" t="str">
        <f t="shared" si="5"/>
        <v/>
      </c>
      <c r="Z13" s="94">
        <f t="shared" si="6"/>
        <v>2996</v>
      </c>
      <c r="AA13" s="85" t="str">
        <f t="shared" si="7"/>
        <v/>
      </c>
      <c r="AB13" s="94" t="str">
        <f t="shared" si="8"/>
        <v/>
      </c>
      <c r="AC13" s="95" t="str">
        <f t="shared" si="9"/>
        <v/>
      </c>
      <c r="AD13" s="237" t="str">
        <f t="shared" si="10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67</v>
      </c>
      <c r="D14" s="135">
        <v>2500</v>
      </c>
      <c r="E14" s="133"/>
      <c r="F14" s="82" t="s">
        <v>36</v>
      </c>
      <c r="G14" s="82" t="s">
        <v>74</v>
      </c>
      <c r="H14" s="84">
        <v>42</v>
      </c>
      <c r="I14" s="84">
        <v>3</v>
      </c>
      <c r="J14" s="84">
        <v>2</v>
      </c>
      <c r="K14" s="136">
        <f t="shared" si="11"/>
        <v>6</v>
      </c>
      <c r="L14" s="133" t="s">
        <v>3511</v>
      </c>
      <c r="M14" s="162"/>
      <c r="N14" s="162"/>
      <c r="O14" s="163"/>
      <c r="P14" s="164"/>
      <c r="Q14" s="165"/>
      <c r="R14" s="137">
        <f t="shared" si="3"/>
        <v>3</v>
      </c>
      <c r="S14" s="170"/>
      <c r="T14" s="176" t="str">
        <f t="shared" si="12"/>
        <v/>
      </c>
      <c r="U14" s="94">
        <v>8</v>
      </c>
      <c r="V14" s="84">
        <v>245</v>
      </c>
      <c r="W14" s="85">
        <v>10</v>
      </c>
      <c r="X14" s="94">
        <f t="shared" si="4"/>
        <v>4939</v>
      </c>
      <c r="Y14" s="85" t="str">
        <f t="shared" si="5"/>
        <v/>
      </c>
      <c r="Z14" s="94">
        <f t="shared" si="6"/>
        <v>138292</v>
      </c>
      <c r="AA14" s="85" t="str">
        <f t="shared" si="7"/>
        <v/>
      </c>
      <c r="AB14" s="94" t="str">
        <f t="shared" si="8"/>
        <v/>
      </c>
      <c r="AC14" s="95" t="str">
        <f t="shared" si="9"/>
        <v/>
      </c>
      <c r="AD14" s="237" t="str">
        <f t="shared" si="10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583</v>
      </c>
      <c r="D15" s="135">
        <v>2500</v>
      </c>
      <c r="E15" s="133"/>
      <c r="F15" s="82" t="s">
        <v>36</v>
      </c>
      <c r="G15" s="82" t="s">
        <v>74</v>
      </c>
      <c r="H15" s="84">
        <v>42</v>
      </c>
      <c r="I15" s="84">
        <v>1</v>
      </c>
      <c r="J15" s="84">
        <v>2</v>
      </c>
      <c r="K15" s="136">
        <f t="shared" si="11"/>
        <v>2</v>
      </c>
      <c r="L15" s="133" t="s">
        <v>3511</v>
      </c>
      <c r="M15" s="162"/>
      <c r="N15" s="162"/>
      <c r="O15" s="163"/>
      <c r="P15" s="164"/>
      <c r="Q15" s="165"/>
      <c r="R15" s="137">
        <f t="shared" si="3"/>
        <v>1</v>
      </c>
      <c r="S15" s="170"/>
      <c r="T15" s="176" t="str">
        <f t="shared" si="12"/>
        <v/>
      </c>
      <c r="U15" s="94">
        <v>8</v>
      </c>
      <c r="V15" s="84">
        <v>245</v>
      </c>
      <c r="W15" s="85">
        <v>10</v>
      </c>
      <c r="X15" s="94">
        <f t="shared" si="4"/>
        <v>1646</v>
      </c>
      <c r="Y15" s="85" t="str">
        <f t="shared" si="5"/>
        <v/>
      </c>
      <c r="Z15" s="94">
        <f t="shared" si="6"/>
        <v>46088</v>
      </c>
      <c r="AA15" s="85" t="str">
        <f t="shared" si="7"/>
        <v/>
      </c>
      <c r="AB15" s="94" t="str">
        <f t="shared" si="8"/>
        <v/>
      </c>
      <c r="AC15" s="95" t="str">
        <f t="shared" si="9"/>
        <v/>
      </c>
      <c r="AD15" s="237" t="str">
        <f t="shared" si="10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545</v>
      </c>
      <c r="D16" s="135">
        <v>2500</v>
      </c>
      <c r="E16" s="133"/>
      <c r="F16" s="82" t="s">
        <v>586</v>
      </c>
      <c r="G16" s="82" t="s">
        <v>75</v>
      </c>
      <c r="H16" s="84">
        <v>10</v>
      </c>
      <c r="I16" s="84">
        <v>1</v>
      </c>
      <c r="J16" s="84">
        <v>1</v>
      </c>
      <c r="K16" s="136">
        <f t="shared" si="11"/>
        <v>1</v>
      </c>
      <c r="L16" s="133" t="s">
        <v>3511</v>
      </c>
      <c r="M16" s="162"/>
      <c r="N16" s="162"/>
      <c r="O16" s="163"/>
      <c r="P16" s="164"/>
      <c r="Q16" s="165"/>
      <c r="R16" s="137">
        <f t="shared" si="3"/>
        <v>1</v>
      </c>
      <c r="S16" s="170"/>
      <c r="T16" s="176" t="str">
        <f t="shared" si="12"/>
        <v/>
      </c>
      <c r="U16" s="94">
        <v>8</v>
      </c>
      <c r="V16" s="84">
        <v>245</v>
      </c>
      <c r="W16" s="85">
        <v>10</v>
      </c>
      <c r="X16" s="94">
        <f t="shared" si="4"/>
        <v>196</v>
      </c>
      <c r="Y16" s="85" t="str">
        <f t="shared" si="5"/>
        <v/>
      </c>
      <c r="Z16" s="94">
        <f t="shared" si="6"/>
        <v>5488</v>
      </c>
      <c r="AA16" s="85" t="str">
        <f t="shared" si="7"/>
        <v/>
      </c>
      <c r="AB16" s="94" t="str">
        <f t="shared" si="8"/>
        <v/>
      </c>
      <c r="AC16" s="95" t="str">
        <f t="shared" si="9"/>
        <v/>
      </c>
      <c r="AD16" s="237" t="str">
        <f t="shared" si="10"/>
        <v/>
      </c>
    </row>
    <row r="17" spans="1:30" s="110" customFormat="1" ht="24.95" customHeight="1" x14ac:dyDescent="0.15">
      <c r="A17" s="133"/>
      <c r="B17" s="134"/>
      <c r="C17" s="134"/>
      <c r="D17" s="135"/>
      <c r="E17" s="133"/>
      <c r="F17" s="82"/>
      <c r="G17" s="82"/>
      <c r="H17" s="84"/>
      <c r="I17" s="84"/>
      <c r="J17" s="84"/>
      <c r="K17" s="136"/>
      <c r="L17" s="133"/>
      <c r="M17" s="173"/>
      <c r="N17" s="173"/>
      <c r="O17" s="134"/>
      <c r="P17" s="174"/>
      <c r="Q17" s="175"/>
      <c r="R17" s="137"/>
      <c r="S17" s="170"/>
      <c r="T17" s="176"/>
      <c r="U17" s="94"/>
      <c r="V17" s="84"/>
      <c r="W17" s="85"/>
      <c r="X17" s="94"/>
      <c r="Y17" s="85"/>
      <c r="Z17" s="94"/>
      <c r="AA17" s="85"/>
      <c r="AB17" s="94"/>
      <c r="AC17" s="95"/>
      <c r="AD17" s="96"/>
    </row>
    <row r="18" spans="1:30" s="110" customFormat="1" ht="24.95" customHeight="1" thickBot="1" x14ac:dyDescent="0.2">
      <c r="A18" s="97"/>
      <c r="B18" s="98"/>
      <c r="C18" s="98"/>
      <c r="D18" s="99"/>
      <c r="E18" s="97"/>
      <c r="F18" s="100"/>
      <c r="G18" s="100"/>
      <c r="H18" s="102"/>
      <c r="I18" s="102"/>
      <c r="J18" s="102"/>
      <c r="K18" s="157"/>
      <c r="L18" s="97"/>
      <c r="M18" s="104"/>
      <c r="N18" s="104"/>
      <c r="O18" s="98"/>
      <c r="P18" s="105"/>
      <c r="Q18" s="106"/>
      <c r="R18" s="158"/>
      <c r="S18" s="171"/>
      <c r="T18" s="108"/>
      <c r="U18" s="94"/>
      <c r="V18" s="84"/>
      <c r="W18" s="85"/>
      <c r="X18" s="109"/>
      <c r="Y18" s="103"/>
      <c r="Z18" s="109"/>
      <c r="AA18" s="103"/>
      <c r="AB18" s="109"/>
      <c r="AC18" s="159"/>
      <c r="AD18" s="242"/>
    </row>
    <row r="19" spans="1:30" ht="24.95" customHeight="1" thickBot="1" x14ac:dyDescent="0.2">
      <c r="M19" s="46"/>
      <c r="N19" s="46"/>
      <c r="O19" s="46"/>
      <c r="P19" s="46"/>
      <c r="Q19" s="46"/>
      <c r="R19" s="111"/>
      <c r="S19" s="250" t="s">
        <v>3524</v>
      </c>
      <c r="T19" s="112" t="str">
        <f>IF(SUBTOTAL(9,T5:T18)=0,"",SUBTOTAL(9,T5:T18))</f>
        <v/>
      </c>
      <c r="U19" s="113"/>
      <c r="V19" s="114"/>
      <c r="W19" s="115"/>
      <c r="X19" s="116">
        <f t="shared" ref="X19:AD19" si="13">IF(SUBTOTAL(9,X5:X18)=0,"",SUBTOTAL(9,X5:X18))</f>
        <v>22437</v>
      </c>
      <c r="Y19" s="117" t="str">
        <f t="shared" si="13"/>
        <v/>
      </c>
      <c r="Z19" s="116">
        <f t="shared" si="13"/>
        <v>628236</v>
      </c>
      <c r="AA19" s="117" t="str">
        <f t="shared" si="13"/>
        <v/>
      </c>
      <c r="AB19" s="116" t="str">
        <f t="shared" si="13"/>
        <v/>
      </c>
      <c r="AC19" s="230" t="str">
        <f t="shared" si="13"/>
        <v/>
      </c>
      <c r="AD19" s="119" t="str">
        <f t="shared" si="13"/>
        <v/>
      </c>
    </row>
    <row r="20" spans="1:30" ht="24.95" customHeight="1" thickBot="1" x14ac:dyDescent="0.2">
      <c r="S20" s="262" t="s">
        <v>3544</v>
      </c>
      <c r="T20" s="264"/>
    </row>
    <row r="21" spans="1:30" ht="24.95" customHeight="1" thickTop="1" thickBot="1" x14ac:dyDescent="0.2">
      <c r="S21" s="265" t="s">
        <v>3545</v>
      </c>
      <c r="T21" s="268" t="str">
        <f>IF(T19="","",T19+T20)</f>
        <v/>
      </c>
    </row>
    <row r="22" spans="1:30" ht="24.95" customHeight="1" thickTop="1" x14ac:dyDescent="0.15"/>
  </sheetData>
  <sheetProtection algorithmName="SHA-512" hashValue="wuo4/4qDVyuUSUgD2Kk/I7p+BXTQOfaNc45NHvzLaUePYlZScceA73As+dm+SlHsovcAT6fLSFgqjKx4ur7cHA==" saltValue="loQf4bRqc1QryuzB6sb09w==" spinCount="100000" sheet="1" objects="1" scenarios="1" autoFilter="0"/>
  <autoFilter ref="A4:AD1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6">
    <cfRule type="containsBlanks" dxfId="439" priority="5" stopIfTrue="1">
      <formula>LEN(TRIM(M5))=0</formula>
    </cfRule>
  </conditionalFormatting>
  <conditionalFormatting sqref="S5">
    <cfRule type="containsBlanks" dxfId="438" priority="3">
      <formula>LEN(TRIM(S5))=0</formula>
    </cfRule>
  </conditionalFormatting>
  <conditionalFormatting sqref="S19 S6:S16">
    <cfRule type="containsBlanks" dxfId="437" priority="2">
      <formula>LEN(TRIM(S6))=0</formula>
    </cfRule>
  </conditionalFormatting>
  <conditionalFormatting sqref="T20">
    <cfRule type="containsBlanks" dxfId="436" priority="1">
      <formula>LEN(TRIM(T20))=0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35398-3163-4756-AA5C-19DC19A41298}">
  <sheetPr>
    <pageSetUpPr fitToPage="1"/>
  </sheetPr>
  <dimension ref="A1:AD230"/>
  <sheetViews>
    <sheetView showGridLines="0" zoomScale="85" zoomScaleNormal="85" zoomScaleSheetLayoutView="100" workbookViewId="0">
      <pane xSplit="11" ySplit="4" topLeftCell="N216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88</v>
      </c>
      <c r="D1" s="41" t="s">
        <v>1</v>
      </c>
      <c r="E1" s="42" t="s">
        <v>1806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1772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1807</v>
      </c>
      <c r="D6" s="135" t="s">
        <v>1959</v>
      </c>
      <c r="E6" s="133"/>
      <c r="F6" s="82" t="s">
        <v>363</v>
      </c>
      <c r="G6" s="82" t="s">
        <v>1931</v>
      </c>
      <c r="H6" s="84">
        <v>34</v>
      </c>
      <c r="I6" s="84">
        <v>3</v>
      </c>
      <c r="J6" s="84">
        <v>2</v>
      </c>
      <c r="K6" s="136">
        <f>+I6*J6</f>
        <v>6</v>
      </c>
      <c r="L6" s="133" t="s">
        <v>3512</v>
      </c>
      <c r="M6" s="162"/>
      <c r="N6" s="162"/>
      <c r="O6" s="163"/>
      <c r="P6" s="164"/>
      <c r="Q6" s="165"/>
      <c r="R6" s="137">
        <f>+I6</f>
        <v>3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4080</v>
      </c>
      <c r="Y6" s="85" t="str">
        <f>IFERROR(IF(Q6="","",ROUNDDOWN(Q6/1000*R6*U6*V6*W6,0)),"-")</f>
        <v/>
      </c>
      <c r="Z6" s="94">
        <f>IFERROR(IF(H6="","",ROUNDDOWN(X6*$V$2,0)),"-")</f>
        <v>114240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1807</v>
      </c>
      <c r="D7" s="135" t="s">
        <v>1958</v>
      </c>
      <c r="E7" s="133"/>
      <c r="F7" s="82" t="s">
        <v>1783</v>
      </c>
      <c r="G7" s="82" t="s">
        <v>1932</v>
      </c>
      <c r="H7" s="84">
        <v>22</v>
      </c>
      <c r="I7" s="84">
        <v>3</v>
      </c>
      <c r="J7" s="84">
        <v>4</v>
      </c>
      <c r="K7" s="136">
        <f t="shared" ref="K7:K76" si="3">+I7*J7</f>
        <v>12</v>
      </c>
      <c r="L7" s="133" t="s">
        <v>3513</v>
      </c>
      <c r="M7" s="162"/>
      <c r="N7" s="162"/>
      <c r="O7" s="163"/>
      <c r="P7" s="164"/>
      <c r="Q7" s="165"/>
      <c r="R7" s="137">
        <f t="shared" ref="R7:R70" si="4">+I7</f>
        <v>3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5280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147840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1807</v>
      </c>
      <c r="D8" s="135" t="s">
        <v>1958</v>
      </c>
      <c r="E8" s="133"/>
      <c r="F8" s="82" t="s">
        <v>1779</v>
      </c>
      <c r="G8" s="82" t="s">
        <v>1933</v>
      </c>
      <c r="H8" s="84">
        <v>32.5</v>
      </c>
      <c r="I8" s="84">
        <v>1</v>
      </c>
      <c r="J8" s="84">
        <v>1</v>
      </c>
      <c r="K8" s="136">
        <f>+I8*J8</f>
        <v>1</v>
      </c>
      <c r="L8" s="133" t="s">
        <v>3512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650</v>
      </c>
      <c r="Y8" s="85" t="str">
        <f t="shared" si="7"/>
        <v/>
      </c>
      <c r="Z8" s="94">
        <f t="shared" si="8"/>
        <v>18200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1807</v>
      </c>
      <c r="D9" s="135" t="s">
        <v>1958</v>
      </c>
      <c r="E9" s="133"/>
      <c r="F9" s="82" t="s">
        <v>1934</v>
      </c>
      <c r="G9" s="82" t="s">
        <v>1935</v>
      </c>
      <c r="H9" s="84">
        <v>10</v>
      </c>
      <c r="I9" s="84">
        <v>1</v>
      </c>
      <c r="J9" s="84">
        <v>1</v>
      </c>
      <c r="K9" s="136">
        <f t="shared" si="3"/>
        <v>1</v>
      </c>
      <c r="L9" s="133" t="s">
        <v>3513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200</v>
      </c>
      <c r="Y9" s="85" t="str">
        <f t="shared" si="7"/>
        <v/>
      </c>
      <c r="Z9" s="94">
        <f t="shared" si="8"/>
        <v>5600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1808</v>
      </c>
      <c r="D10" s="135" t="s">
        <v>1958</v>
      </c>
      <c r="E10" s="133"/>
      <c r="F10" s="82" t="s">
        <v>36</v>
      </c>
      <c r="G10" s="82" t="s">
        <v>142</v>
      </c>
      <c r="H10" s="84">
        <v>42</v>
      </c>
      <c r="I10" s="84">
        <v>26</v>
      </c>
      <c r="J10" s="84">
        <v>2</v>
      </c>
      <c r="K10" s="136">
        <f t="shared" si="3"/>
        <v>52</v>
      </c>
      <c r="L10" s="133" t="s">
        <v>3512</v>
      </c>
      <c r="M10" s="162"/>
      <c r="N10" s="162"/>
      <c r="O10" s="163"/>
      <c r="P10" s="164"/>
      <c r="Q10" s="165"/>
      <c r="R10" s="137">
        <f t="shared" si="4"/>
        <v>26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43680</v>
      </c>
      <c r="Y10" s="85" t="str">
        <f t="shared" si="7"/>
        <v/>
      </c>
      <c r="Z10" s="94">
        <f t="shared" si="8"/>
        <v>1223040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1808</v>
      </c>
      <c r="D11" s="135" t="s">
        <v>1958</v>
      </c>
      <c r="E11" s="133"/>
      <c r="F11" s="82" t="s">
        <v>1779</v>
      </c>
      <c r="G11" s="82" t="s">
        <v>1795</v>
      </c>
      <c r="H11" s="84">
        <v>31.9</v>
      </c>
      <c r="I11" s="84">
        <v>2</v>
      </c>
      <c r="J11" s="84">
        <v>1</v>
      </c>
      <c r="K11" s="136">
        <f t="shared" si="3"/>
        <v>2</v>
      </c>
      <c r="L11" s="133" t="s">
        <v>3512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1276</v>
      </c>
      <c r="Y11" s="85" t="str">
        <f t="shared" si="7"/>
        <v/>
      </c>
      <c r="Z11" s="94">
        <f t="shared" si="8"/>
        <v>35728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1808</v>
      </c>
      <c r="D12" s="135" t="s">
        <v>1958</v>
      </c>
      <c r="E12" s="133"/>
      <c r="F12" s="82" t="s">
        <v>1934</v>
      </c>
      <c r="G12" s="82" t="s">
        <v>1936</v>
      </c>
      <c r="H12" s="179">
        <v>10</v>
      </c>
      <c r="I12" s="84">
        <v>1</v>
      </c>
      <c r="J12" s="84">
        <v>1</v>
      </c>
      <c r="K12" s="136">
        <f t="shared" si="3"/>
        <v>1</v>
      </c>
      <c r="L12" s="133" t="s">
        <v>3512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200</v>
      </c>
      <c r="Y12" s="85" t="str">
        <f t="shared" si="7"/>
        <v/>
      </c>
      <c r="Z12" s="94">
        <f t="shared" si="8"/>
        <v>5600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1809</v>
      </c>
      <c r="D13" s="135" t="s">
        <v>1958</v>
      </c>
      <c r="E13" s="133"/>
      <c r="F13" s="82" t="s">
        <v>24</v>
      </c>
      <c r="G13" s="82" t="s">
        <v>1787</v>
      </c>
      <c r="H13" s="84">
        <v>42</v>
      </c>
      <c r="I13" s="84">
        <v>1</v>
      </c>
      <c r="J13" s="84">
        <v>1</v>
      </c>
      <c r="K13" s="136">
        <f t="shared" si="3"/>
        <v>1</v>
      </c>
      <c r="L13" s="133" t="s">
        <v>3512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840</v>
      </c>
      <c r="Y13" s="85" t="str">
        <f t="shared" si="7"/>
        <v/>
      </c>
      <c r="Z13" s="94">
        <f t="shared" si="8"/>
        <v>23520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1810</v>
      </c>
      <c r="D14" s="135" t="s">
        <v>1958</v>
      </c>
      <c r="E14" s="133"/>
      <c r="F14" s="82" t="s">
        <v>1783</v>
      </c>
      <c r="G14" s="82" t="s">
        <v>1937</v>
      </c>
      <c r="H14" s="84">
        <v>22</v>
      </c>
      <c r="I14" s="84">
        <v>2</v>
      </c>
      <c r="J14" s="84">
        <v>5</v>
      </c>
      <c r="K14" s="136">
        <f t="shared" si="3"/>
        <v>10</v>
      </c>
      <c r="L14" s="133" t="s">
        <v>3513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4400</v>
      </c>
      <c r="Y14" s="85" t="str">
        <f t="shared" si="7"/>
        <v/>
      </c>
      <c r="Z14" s="94">
        <f t="shared" si="8"/>
        <v>123200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1810</v>
      </c>
      <c r="D15" s="135" t="s">
        <v>1958</v>
      </c>
      <c r="E15" s="133"/>
      <c r="F15" s="82" t="s">
        <v>372</v>
      </c>
      <c r="G15" s="82" t="s">
        <v>69</v>
      </c>
      <c r="H15" s="84">
        <v>13</v>
      </c>
      <c r="I15" s="84">
        <v>6</v>
      </c>
      <c r="J15" s="84">
        <v>1</v>
      </c>
      <c r="K15" s="136">
        <f t="shared" si="3"/>
        <v>6</v>
      </c>
      <c r="L15" s="133" t="s">
        <v>3512</v>
      </c>
      <c r="M15" s="162"/>
      <c r="N15" s="162"/>
      <c r="O15" s="163"/>
      <c r="P15" s="164"/>
      <c r="Q15" s="165"/>
      <c r="R15" s="137">
        <f t="shared" si="4"/>
        <v>6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1560</v>
      </c>
      <c r="Y15" s="85" t="str">
        <f t="shared" si="7"/>
        <v/>
      </c>
      <c r="Z15" s="94">
        <f t="shared" si="8"/>
        <v>43680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1811</v>
      </c>
      <c r="D16" s="135" t="s">
        <v>1958</v>
      </c>
      <c r="E16" s="133"/>
      <c r="F16" s="82" t="s">
        <v>113</v>
      </c>
      <c r="G16" s="82" t="s">
        <v>1791</v>
      </c>
      <c r="H16" s="84">
        <v>22</v>
      </c>
      <c r="I16" s="84">
        <v>4</v>
      </c>
      <c r="J16" s="84">
        <v>1</v>
      </c>
      <c r="K16" s="136">
        <f t="shared" si="3"/>
        <v>4</v>
      </c>
      <c r="L16" s="133" t="s">
        <v>3512</v>
      </c>
      <c r="M16" s="162"/>
      <c r="N16" s="162"/>
      <c r="O16" s="163"/>
      <c r="P16" s="164"/>
      <c r="Q16" s="165"/>
      <c r="R16" s="137">
        <f t="shared" si="4"/>
        <v>4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1760</v>
      </c>
      <c r="Y16" s="85" t="str">
        <f t="shared" si="7"/>
        <v/>
      </c>
      <c r="Z16" s="94">
        <f t="shared" si="8"/>
        <v>49280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1812</v>
      </c>
      <c r="D17" s="135" t="s">
        <v>1958</v>
      </c>
      <c r="E17" s="133"/>
      <c r="F17" s="82" t="s">
        <v>372</v>
      </c>
      <c r="G17" s="82" t="s">
        <v>1938</v>
      </c>
      <c r="H17" s="84">
        <v>13</v>
      </c>
      <c r="I17" s="84">
        <v>4</v>
      </c>
      <c r="J17" s="84">
        <v>1</v>
      </c>
      <c r="K17" s="136">
        <f t="shared" si="3"/>
        <v>4</v>
      </c>
      <c r="L17" s="133" t="s">
        <v>3512</v>
      </c>
      <c r="M17" s="162"/>
      <c r="N17" s="162"/>
      <c r="O17" s="163"/>
      <c r="P17" s="164"/>
      <c r="Q17" s="165"/>
      <c r="R17" s="137">
        <f t="shared" si="4"/>
        <v>4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1040</v>
      </c>
      <c r="Y17" s="85" t="str">
        <f t="shared" si="7"/>
        <v/>
      </c>
      <c r="Z17" s="94">
        <f t="shared" si="8"/>
        <v>29120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1812</v>
      </c>
      <c r="D18" s="135" t="s">
        <v>1958</v>
      </c>
      <c r="E18" s="133"/>
      <c r="F18" s="82" t="s">
        <v>1783</v>
      </c>
      <c r="G18" s="82" t="s">
        <v>1939</v>
      </c>
      <c r="H18" s="84">
        <v>22</v>
      </c>
      <c r="I18" s="84">
        <v>1</v>
      </c>
      <c r="J18" s="84">
        <v>1</v>
      </c>
      <c r="K18" s="136">
        <f t="shared" si="3"/>
        <v>1</v>
      </c>
      <c r="L18" s="133" t="s">
        <v>3512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440</v>
      </c>
      <c r="Y18" s="85" t="str">
        <f t="shared" si="7"/>
        <v/>
      </c>
      <c r="Z18" s="94">
        <f t="shared" si="8"/>
        <v>12320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1813</v>
      </c>
      <c r="D19" s="135" t="s">
        <v>1958</v>
      </c>
      <c r="E19" s="133"/>
      <c r="F19" s="82" t="s">
        <v>372</v>
      </c>
      <c r="G19" s="82" t="s">
        <v>1940</v>
      </c>
      <c r="H19" s="84">
        <v>13</v>
      </c>
      <c r="I19" s="84">
        <v>1</v>
      </c>
      <c r="J19" s="84">
        <v>1</v>
      </c>
      <c r="K19" s="136">
        <f t="shared" si="3"/>
        <v>1</v>
      </c>
      <c r="L19" s="133" t="s">
        <v>3512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260</v>
      </c>
      <c r="Y19" s="85" t="str">
        <f t="shared" si="7"/>
        <v/>
      </c>
      <c r="Z19" s="94">
        <f t="shared" si="8"/>
        <v>7280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1813</v>
      </c>
      <c r="D20" s="135" t="s">
        <v>1958</v>
      </c>
      <c r="E20" s="133"/>
      <c r="F20" s="82" t="s">
        <v>1783</v>
      </c>
      <c r="G20" s="82" t="s">
        <v>1941</v>
      </c>
      <c r="H20" s="84">
        <v>22</v>
      </c>
      <c r="I20" s="84">
        <v>1</v>
      </c>
      <c r="J20" s="84">
        <v>5</v>
      </c>
      <c r="K20" s="136">
        <f t="shared" si="3"/>
        <v>5</v>
      </c>
      <c r="L20" s="133" t="s">
        <v>3512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2200</v>
      </c>
      <c r="Y20" s="85" t="str">
        <f t="shared" si="7"/>
        <v/>
      </c>
      <c r="Z20" s="94">
        <f t="shared" si="8"/>
        <v>61600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1814</v>
      </c>
      <c r="D21" s="135" t="s">
        <v>1958</v>
      </c>
      <c r="E21" s="133"/>
      <c r="F21" s="82" t="s">
        <v>24</v>
      </c>
      <c r="G21" s="82" t="s">
        <v>49</v>
      </c>
      <c r="H21" s="84">
        <v>42</v>
      </c>
      <c r="I21" s="84">
        <v>1</v>
      </c>
      <c r="J21" s="84">
        <v>1</v>
      </c>
      <c r="K21" s="136">
        <f t="shared" si="3"/>
        <v>1</v>
      </c>
      <c r="L21" s="133" t="s">
        <v>3512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840</v>
      </c>
      <c r="Y21" s="85" t="str">
        <f t="shared" si="7"/>
        <v/>
      </c>
      <c r="Z21" s="94">
        <f t="shared" si="8"/>
        <v>23520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1814</v>
      </c>
      <c r="D22" s="135" t="s">
        <v>1958</v>
      </c>
      <c r="E22" s="133"/>
      <c r="F22" s="82" t="s">
        <v>24</v>
      </c>
      <c r="G22" s="82" t="s">
        <v>49</v>
      </c>
      <c r="H22" s="84">
        <v>42</v>
      </c>
      <c r="I22" s="84">
        <v>1</v>
      </c>
      <c r="J22" s="84">
        <v>1</v>
      </c>
      <c r="K22" s="136">
        <f t="shared" si="3"/>
        <v>1</v>
      </c>
      <c r="L22" s="133" t="s">
        <v>3512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840</v>
      </c>
      <c r="Y22" s="85" t="str">
        <f t="shared" si="7"/>
        <v/>
      </c>
      <c r="Z22" s="94">
        <f t="shared" si="8"/>
        <v>23520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1815</v>
      </c>
      <c r="D23" s="135" t="s">
        <v>1958</v>
      </c>
      <c r="E23" s="133"/>
      <c r="F23" s="82" t="s">
        <v>24</v>
      </c>
      <c r="G23" s="82" t="s">
        <v>1787</v>
      </c>
      <c r="H23" s="84">
        <v>42</v>
      </c>
      <c r="I23" s="84">
        <v>2</v>
      </c>
      <c r="J23" s="84">
        <v>1</v>
      </c>
      <c r="K23" s="136">
        <f t="shared" si="3"/>
        <v>2</v>
      </c>
      <c r="L23" s="133" t="s">
        <v>3512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1680</v>
      </c>
      <c r="Y23" s="85" t="str">
        <f t="shared" si="7"/>
        <v/>
      </c>
      <c r="Z23" s="94">
        <f t="shared" si="8"/>
        <v>47040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1816</v>
      </c>
      <c r="D24" s="135" t="s">
        <v>1958</v>
      </c>
      <c r="E24" s="133"/>
      <c r="F24" s="82" t="s">
        <v>24</v>
      </c>
      <c r="G24" s="82" t="s">
        <v>49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3512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200</v>
      </c>
      <c r="W24" s="85">
        <v>10</v>
      </c>
      <c r="X24" s="94">
        <f t="shared" si="6"/>
        <v>168</v>
      </c>
      <c r="Y24" s="85" t="str">
        <f t="shared" si="7"/>
        <v/>
      </c>
      <c r="Z24" s="94">
        <f t="shared" si="8"/>
        <v>4704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1816</v>
      </c>
      <c r="D25" s="135" t="s">
        <v>1958</v>
      </c>
      <c r="E25" s="133"/>
      <c r="F25" s="82" t="s">
        <v>1934</v>
      </c>
      <c r="G25" s="82" t="s">
        <v>1935</v>
      </c>
      <c r="H25" s="84">
        <v>10</v>
      </c>
      <c r="I25" s="84">
        <v>1</v>
      </c>
      <c r="J25" s="84">
        <v>1</v>
      </c>
      <c r="K25" s="136">
        <f t="shared" si="3"/>
        <v>1</v>
      </c>
      <c r="L25" s="133" t="s">
        <v>3513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200</v>
      </c>
      <c r="W25" s="85">
        <v>10</v>
      </c>
      <c r="X25" s="94">
        <f t="shared" si="6"/>
        <v>40</v>
      </c>
      <c r="Y25" s="85" t="str">
        <f t="shared" si="7"/>
        <v/>
      </c>
      <c r="Z25" s="94">
        <f t="shared" si="8"/>
        <v>1120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1817</v>
      </c>
      <c r="D26" s="135" t="s">
        <v>1958</v>
      </c>
      <c r="E26" s="133"/>
      <c r="F26" s="82" t="s">
        <v>24</v>
      </c>
      <c r="G26" s="82" t="s">
        <v>49</v>
      </c>
      <c r="H26" s="84">
        <v>42</v>
      </c>
      <c r="I26" s="84">
        <v>1</v>
      </c>
      <c r="J26" s="84">
        <v>1</v>
      </c>
      <c r="K26" s="136">
        <f t="shared" si="3"/>
        <v>1</v>
      </c>
      <c r="L26" s="133" t="s">
        <v>3512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2</v>
      </c>
      <c r="V26" s="84">
        <v>200</v>
      </c>
      <c r="W26" s="85">
        <v>10</v>
      </c>
      <c r="X26" s="94">
        <f t="shared" si="6"/>
        <v>168</v>
      </c>
      <c r="Y26" s="85" t="str">
        <f t="shared" si="7"/>
        <v/>
      </c>
      <c r="Z26" s="94">
        <f t="shared" si="8"/>
        <v>4704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1817</v>
      </c>
      <c r="D27" s="135" t="s">
        <v>1958</v>
      </c>
      <c r="E27" s="133"/>
      <c r="F27" s="82" t="s">
        <v>1934</v>
      </c>
      <c r="G27" s="82" t="s">
        <v>1935</v>
      </c>
      <c r="H27" s="84">
        <v>10</v>
      </c>
      <c r="I27" s="84">
        <v>1</v>
      </c>
      <c r="J27" s="84">
        <v>1</v>
      </c>
      <c r="K27" s="136">
        <f t="shared" si="3"/>
        <v>1</v>
      </c>
      <c r="L27" s="133" t="s">
        <v>3513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2</v>
      </c>
      <c r="V27" s="84">
        <v>200</v>
      </c>
      <c r="W27" s="85">
        <v>10</v>
      </c>
      <c r="X27" s="94">
        <f t="shared" si="6"/>
        <v>40</v>
      </c>
      <c r="Y27" s="85" t="str">
        <f t="shared" si="7"/>
        <v/>
      </c>
      <c r="Z27" s="94">
        <f t="shared" si="8"/>
        <v>1120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1818</v>
      </c>
      <c r="D28" s="135" t="s">
        <v>1958</v>
      </c>
      <c r="E28" s="133"/>
      <c r="F28" s="82" t="s">
        <v>1942</v>
      </c>
      <c r="G28" s="82" t="s">
        <v>1943</v>
      </c>
      <c r="H28" s="84">
        <v>10</v>
      </c>
      <c r="I28" s="84">
        <v>1</v>
      </c>
      <c r="J28" s="84">
        <v>1</v>
      </c>
      <c r="K28" s="136">
        <f t="shared" si="3"/>
        <v>1</v>
      </c>
      <c r="L28" s="133" t="s">
        <v>3513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200</v>
      </c>
      <c r="Y28" s="85" t="str">
        <f t="shared" si="7"/>
        <v/>
      </c>
      <c r="Z28" s="94">
        <f t="shared" si="8"/>
        <v>5600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1819</v>
      </c>
      <c r="D29" s="135" t="s">
        <v>1958</v>
      </c>
      <c r="E29" s="133"/>
      <c r="F29" s="82" t="s">
        <v>179</v>
      </c>
      <c r="G29" s="82" t="s">
        <v>1944</v>
      </c>
      <c r="H29" s="84">
        <v>60</v>
      </c>
      <c r="I29" s="84">
        <v>1</v>
      </c>
      <c r="J29" s="84">
        <v>1</v>
      </c>
      <c r="K29" s="136">
        <f t="shared" si="3"/>
        <v>1</v>
      </c>
      <c r="L29" s="133" t="s">
        <v>3513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200</v>
      </c>
      <c r="W29" s="85">
        <v>10</v>
      </c>
      <c r="X29" s="94">
        <f t="shared" si="6"/>
        <v>240</v>
      </c>
      <c r="Y29" s="85" t="str">
        <f t="shared" si="7"/>
        <v/>
      </c>
      <c r="Z29" s="94">
        <f t="shared" si="8"/>
        <v>6720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1819</v>
      </c>
      <c r="D30" s="135" t="s">
        <v>1958</v>
      </c>
      <c r="E30" s="133"/>
      <c r="F30" s="82" t="s">
        <v>1945</v>
      </c>
      <c r="G30" s="82" t="s">
        <v>1946</v>
      </c>
      <c r="H30" s="84">
        <v>60</v>
      </c>
      <c r="I30" s="84">
        <v>1</v>
      </c>
      <c r="J30" s="84">
        <v>1</v>
      </c>
      <c r="K30" s="136">
        <f t="shared" si="3"/>
        <v>1</v>
      </c>
      <c r="L30" s="133" t="s">
        <v>3512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2</v>
      </c>
      <c r="V30" s="84">
        <v>200</v>
      </c>
      <c r="W30" s="85">
        <v>10</v>
      </c>
      <c r="X30" s="94">
        <f t="shared" si="6"/>
        <v>240</v>
      </c>
      <c r="Y30" s="85" t="str">
        <f t="shared" si="7"/>
        <v/>
      </c>
      <c r="Z30" s="94">
        <f t="shared" si="8"/>
        <v>6720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1811</v>
      </c>
      <c r="D31" s="135" t="s">
        <v>1958</v>
      </c>
      <c r="E31" s="133"/>
      <c r="F31" s="82" t="s">
        <v>113</v>
      </c>
      <c r="G31" s="82" t="s">
        <v>114</v>
      </c>
      <c r="H31" s="84">
        <v>22</v>
      </c>
      <c r="I31" s="84">
        <v>7</v>
      </c>
      <c r="J31" s="84">
        <v>1</v>
      </c>
      <c r="K31" s="136">
        <f t="shared" si="3"/>
        <v>7</v>
      </c>
      <c r="L31" s="133" t="s">
        <v>3512</v>
      </c>
      <c r="M31" s="162"/>
      <c r="N31" s="162"/>
      <c r="O31" s="163"/>
      <c r="P31" s="164"/>
      <c r="Q31" s="165"/>
      <c r="R31" s="137">
        <f t="shared" si="4"/>
        <v>7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3080</v>
      </c>
      <c r="Y31" s="85" t="str">
        <f t="shared" si="7"/>
        <v/>
      </c>
      <c r="Z31" s="94">
        <f t="shared" si="8"/>
        <v>86240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1820</v>
      </c>
      <c r="D32" s="135" t="s">
        <v>1958</v>
      </c>
      <c r="E32" s="133"/>
      <c r="F32" s="82" t="s">
        <v>1934</v>
      </c>
      <c r="G32" s="82" t="s">
        <v>1936</v>
      </c>
      <c r="H32" s="84">
        <v>10</v>
      </c>
      <c r="I32" s="84">
        <v>1</v>
      </c>
      <c r="J32" s="84">
        <v>1</v>
      </c>
      <c r="K32" s="136">
        <f t="shared" si="3"/>
        <v>1</v>
      </c>
      <c r="L32" s="133" t="s">
        <v>3512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200</v>
      </c>
      <c r="Y32" s="85" t="str">
        <f t="shared" si="7"/>
        <v/>
      </c>
      <c r="Z32" s="94">
        <f t="shared" si="8"/>
        <v>5600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1821</v>
      </c>
      <c r="D33" s="135" t="s">
        <v>1958</v>
      </c>
      <c r="E33" s="133"/>
      <c r="F33" s="82" t="s">
        <v>36</v>
      </c>
      <c r="G33" s="82" t="s">
        <v>79</v>
      </c>
      <c r="H33" s="84">
        <v>42</v>
      </c>
      <c r="I33" s="84">
        <v>12</v>
      </c>
      <c r="J33" s="84">
        <v>2</v>
      </c>
      <c r="K33" s="136">
        <f t="shared" si="3"/>
        <v>24</v>
      </c>
      <c r="L33" s="133" t="s">
        <v>3512</v>
      </c>
      <c r="M33" s="162"/>
      <c r="N33" s="162"/>
      <c r="O33" s="163"/>
      <c r="P33" s="164"/>
      <c r="Q33" s="165"/>
      <c r="R33" s="137">
        <f t="shared" si="4"/>
        <v>12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20160</v>
      </c>
      <c r="Y33" s="85" t="str">
        <f t="shared" si="7"/>
        <v/>
      </c>
      <c r="Z33" s="94">
        <f t="shared" si="8"/>
        <v>564480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1822</v>
      </c>
      <c r="D34" s="135" t="s">
        <v>1958</v>
      </c>
      <c r="E34" s="133"/>
      <c r="F34" s="82" t="s">
        <v>36</v>
      </c>
      <c r="G34" s="82" t="s">
        <v>79</v>
      </c>
      <c r="H34" s="84">
        <v>42</v>
      </c>
      <c r="I34" s="84">
        <v>4</v>
      </c>
      <c r="J34" s="84">
        <v>2</v>
      </c>
      <c r="K34" s="136">
        <f t="shared" si="3"/>
        <v>8</v>
      </c>
      <c r="L34" s="133" t="s">
        <v>3512</v>
      </c>
      <c r="M34" s="162"/>
      <c r="N34" s="162"/>
      <c r="O34" s="163"/>
      <c r="P34" s="164"/>
      <c r="Q34" s="165"/>
      <c r="R34" s="137">
        <f t="shared" si="4"/>
        <v>4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6720</v>
      </c>
      <c r="Y34" s="85" t="str">
        <f t="shared" si="7"/>
        <v/>
      </c>
      <c r="Z34" s="94">
        <f t="shared" si="8"/>
        <v>188160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1823</v>
      </c>
      <c r="D35" s="135" t="s">
        <v>1958</v>
      </c>
      <c r="E35" s="133"/>
      <c r="F35" s="82" t="s">
        <v>36</v>
      </c>
      <c r="G35" s="82" t="s">
        <v>142</v>
      </c>
      <c r="H35" s="84">
        <v>42</v>
      </c>
      <c r="I35" s="84">
        <v>6</v>
      </c>
      <c r="J35" s="84">
        <v>2</v>
      </c>
      <c r="K35" s="136">
        <f t="shared" si="3"/>
        <v>12</v>
      </c>
      <c r="L35" s="133" t="s">
        <v>3512</v>
      </c>
      <c r="M35" s="162"/>
      <c r="N35" s="162"/>
      <c r="O35" s="163"/>
      <c r="P35" s="164"/>
      <c r="Q35" s="165"/>
      <c r="R35" s="137">
        <f t="shared" si="4"/>
        <v>6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10080</v>
      </c>
      <c r="Y35" s="85" t="str">
        <f t="shared" si="7"/>
        <v/>
      </c>
      <c r="Z35" s="94">
        <f t="shared" si="8"/>
        <v>282240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1824</v>
      </c>
      <c r="D36" s="135" t="s">
        <v>1958</v>
      </c>
      <c r="E36" s="133"/>
      <c r="F36" s="82" t="s">
        <v>24</v>
      </c>
      <c r="G36" s="82" t="s">
        <v>1774</v>
      </c>
      <c r="H36" s="84">
        <v>42</v>
      </c>
      <c r="I36" s="84">
        <v>1</v>
      </c>
      <c r="J36" s="84">
        <v>1</v>
      </c>
      <c r="K36" s="136">
        <f t="shared" si="3"/>
        <v>1</v>
      </c>
      <c r="L36" s="133" t="s">
        <v>3513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840</v>
      </c>
      <c r="Y36" s="85" t="str">
        <f t="shared" si="7"/>
        <v/>
      </c>
      <c r="Z36" s="94">
        <f t="shared" si="8"/>
        <v>23520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1824</v>
      </c>
      <c r="D37" s="135" t="s">
        <v>1958</v>
      </c>
      <c r="E37" s="133"/>
      <c r="F37" s="82" t="s">
        <v>36</v>
      </c>
      <c r="G37" s="82" t="s">
        <v>142</v>
      </c>
      <c r="H37" s="84">
        <v>42</v>
      </c>
      <c r="I37" s="84">
        <v>8</v>
      </c>
      <c r="J37" s="84">
        <v>2</v>
      </c>
      <c r="K37" s="136">
        <f t="shared" si="3"/>
        <v>16</v>
      </c>
      <c r="L37" s="133" t="s">
        <v>3512</v>
      </c>
      <c r="M37" s="162"/>
      <c r="N37" s="162"/>
      <c r="O37" s="163"/>
      <c r="P37" s="164"/>
      <c r="Q37" s="165"/>
      <c r="R37" s="137">
        <f t="shared" si="4"/>
        <v>8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13440</v>
      </c>
      <c r="Y37" s="85" t="str">
        <f t="shared" si="7"/>
        <v/>
      </c>
      <c r="Z37" s="94">
        <f t="shared" si="8"/>
        <v>376320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1825</v>
      </c>
      <c r="D38" s="135" t="s">
        <v>1958</v>
      </c>
      <c r="E38" s="133"/>
      <c r="F38" s="82" t="s">
        <v>24</v>
      </c>
      <c r="G38" s="82" t="s">
        <v>1774</v>
      </c>
      <c r="H38" s="84">
        <v>42</v>
      </c>
      <c r="I38" s="84">
        <v>1</v>
      </c>
      <c r="J38" s="84">
        <v>1</v>
      </c>
      <c r="K38" s="136">
        <f t="shared" si="3"/>
        <v>1</v>
      </c>
      <c r="L38" s="133" t="s">
        <v>3513</v>
      </c>
      <c r="M38" s="162"/>
      <c r="N38" s="162"/>
      <c r="O38" s="163"/>
      <c r="P38" s="164"/>
      <c r="Q38" s="165"/>
      <c r="R38" s="137">
        <f t="shared" si="4"/>
        <v>1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840</v>
      </c>
      <c r="Y38" s="85" t="str">
        <f t="shared" si="7"/>
        <v/>
      </c>
      <c r="Z38" s="94">
        <f t="shared" si="8"/>
        <v>23520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1825</v>
      </c>
      <c r="D39" s="135" t="s">
        <v>1958</v>
      </c>
      <c r="E39" s="133"/>
      <c r="F39" s="82" t="s">
        <v>36</v>
      </c>
      <c r="G39" s="82" t="s">
        <v>142</v>
      </c>
      <c r="H39" s="84">
        <v>42</v>
      </c>
      <c r="I39" s="84">
        <v>8</v>
      </c>
      <c r="J39" s="84">
        <v>2</v>
      </c>
      <c r="K39" s="136">
        <f t="shared" si="3"/>
        <v>16</v>
      </c>
      <c r="L39" s="133" t="s">
        <v>3512</v>
      </c>
      <c r="M39" s="162"/>
      <c r="N39" s="162"/>
      <c r="O39" s="163"/>
      <c r="P39" s="164"/>
      <c r="Q39" s="165"/>
      <c r="R39" s="137">
        <f t="shared" si="4"/>
        <v>8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13440</v>
      </c>
      <c r="Y39" s="85" t="str">
        <f t="shared" si="7"/>
        <v/>
      </c>
      <c r="Z39" s="94">
        <f t="shared" si="8"/>
        <v>376320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1826</v>
      </c>
      <c r="D40" s="135" t="s">
        <v>1958</v>
      </c>
      <c r="E40" s="133"/>
      <c r="F40" s="82" t="s">
        <v>24</v>
      </c>
      <c r="G40" s="82" t="s">
        <v>49</v>
      </c>
      <c r="H40" s="84">
        <v>42</v>
      </c>
      <c r="I40" s="84">
        <v>1</v>
      </c>
      <c r="J40" s="84">
        <v>1</v>
      </c>
      <c r="K40" s="136">
        <f t="shared" si="3"/>
        <v>1</v>
      </c>
      <c r="L40" s="133" t="s">
        <v>3512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2</v>
      </c>
      <c r="V40" s="84">
        <v>200</v>
      </c>
      <c r="W40" s="85">
        <v>10</v>
      </c>
      <c r="X40" s="94">
        <f t="shared" si="6"/>
        <v>168</v>
      </c>
      <c r="Y40" s="85" t="str">
        <f t="shared" si="7"/>
        <v/>
      </c>
      <c r="Z40" s="94">
        <f t="shared" si="8"/>
        <v>4704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1827</v>
      </c>
      <c r="D41" s="135" t="s">
        <v>1958</v>
      </c>
      <c r="E41" s="133"/>
      <c r="F41" s="82" t="s">
        <v>24</v>
      </c>
      <c r="G41" s="82" t="s">
        <v>49</v>
      </c>
      <c r="H41" s="84">
        <v>42</v>
      </c>
      <c r="I41" s="84">
        <v>1</v>
      </c>
      <c r="J41" s="84">
        <v>1</v>
      </c>
      <c r="K41" s="136">
        <f t="shared" si="3"/>
        <v>1</v>
      </c>
      <c r="L41" s="133" t="s">
        <v>3512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2</v>
      </c>
      <c r="V41" s="84">
        <v>200</v>
      </c>
      <c r="W41" s="85">
        <v>10</v>
      </c>
      <c r="X41" s="94">
        <f t="shared" si="6"/>
        <v>168</v>
      </c>
      <c r="Y41" s="85" t="str">
        <f t="shared" si="7"/>
        <v/>
      </c>
      <c r="Z41" s="94">
        <f t="shared" si="8"/>
        <v>4704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1828</v>
      </c>
      <c r="D42" s="135" t="s">
        <v>1958</v>
      </c>
      <c r="E42" s="133"/>
      <c r="F42" s="82" t="s">
        <v>113</v>
      </c>
      <c r="G42" s="82" t="s">
        <v>114</v>
      </c>
      <c r="H42" s="84">
        <v>22</v>
      </c>
      <c r="I42" s="84">
        <v>1</v>
      </c>
      <c r="J42" s="84">
        <v>1</v>
      </c>
      <c r="K42" s="136">
        <f t="shared" si="3"/>
        <v>1</v>
      </c>
      <c r="L42" s="133" t="s">
        <v>3512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</v>
      </c>
      <c r="V42" s="84">
        <v>200</v>
      </c>
      <c r="W42" s="85">
        <v>10</v>
      </c>
      <c r="X42" s="94">
        <f t="shared" si="6"/>
        <v>88</v>
      </c>
      <c r="Y42" s="85" t="str">
        <f t="shared" si="7"/>
        <v/>
      </c>
      <c r="Z42" s="94">
        <f t="shared" si="8"/>
        <v>2464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1829</v>
      </c>
      <c r="D43" s="135" t="s">
        <v>1958</v>
      </c>
      <c r="E43" s="133"/>
      <c r="F43" s="82" t="s">
        <v>24</v>
      </c>
      <c r="G43" s="82" t="s">
        <v>49</v>
      </c>
      <c r="H43" s="84">
        <v>42</v>
      </c>
      <c r="I43" s="84">
        <v>1</v>
      </c>
      <c r="J43" s="84">
        <v>1</v>
      </c>
      <c r="K43" s="136">
        <f t="shared" si="3"/>
        <v>1</v>
      </c>
      <c r="L43" s="133" t="s">
        <v>3512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840</v>
      </c>
      <c r="Y43" s="85" t="str">
        <f t="shared" si="7"/>
        <v/>
      </c>
      <c r="Z43" s="94">
        <f t="shared" si="8"/>
        <v>23520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1830</v>
      </c>
      <c r="D44" s="135" t="s">
        <v>1958</v>
      </c>
      <c r="E44" s="133"/>
      <c r="F44" s="82" t="s">
        <v>1783</v>
      </c>
      <c r="G44" s="82" t="s">
        <v>1784</v>
      </c>
      <c r="H44" s="84">
        <v>22</v>
      </c>
      <c r="I44" s="84">
        <v>1</v>
      </c>
      <c r="J44" s="84">
        <v>1</v>
      </c>
      <c r="K44" s="136">
        <f t="shared" si="3"/>
        <v>1</v>
      </c>
      <c r="L44" s="133" t="s">
        <v>3512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440</v>
      </c>
      <c r="Y44" s="85" t="str">
        <f t="shared" si="7"/>
        <v/>
      </c>
      <c r="Z44" s="94">
        <f t="shared" si="8"/>
        <v>12320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1830</v>
      </c>
      <c r="D45" s="135" t="s">
        <v>1958</v>
      </c>
      <c r="E45" s="133"/>
      <c r="F45" s="82" t="s">
        <v>173</v>
      </c>
      <c r="G45" s="82" t="s">
        <v>1947</v>
      </c>
      <c r="H45" s="84">
        <v>22</v>
      </c>
      <c r="I45" s="84">
        <v>2</v>
      </c>
      <c r="J45" s="84">
        <v>1</v>
      </c>
      <c r="K45" s="136">
        <f t="shared" si="3"/>
        <v>2</v>
      </c>
      <c r="L45" s="133" t="s">
        <v>3512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880</v>
      </c>
      <c r="Y45" s="85" t="str">
        <f t="shared" si="7"/>
        <v/>
      </c>
      <c r="Z45" s="94">
        <f t="shared" si="8"/>
        <v>24640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134" t="s">
        <v>1829</v>
      </c>
      <c r="D46" s="135" t="s">
        <v>1958</v>
      </c>
      <c r="E46" s="133"/>
      <c r="F46" s="82" t="s">
        <v>24</v>
      </c>
      <c r="G46" s="82" t="s">
        <v>49</v>
      </c>
      <c r="H46" s="84">
        <v>42</v>
      </c>
      <c r="I46" s="84">
        <v>1</v>
      </c>
      <c r="J46" s="84">
        <v>1</v>
      </c>
      <c r="K46" s="136">
        <f t="shared" si="3"/>
        <v>1</v>
      </c>
      <c r="L46" s="133" t="s">
        <v>3512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840</v>
      </c>
      <c r="Y46" s="85" t="str">
        <f t="shared" si="7"/>
        <v/>
      </c>
      <c r="Z46" s="94">
        <f t="shared" si="8"/>
        <v>23520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134" t="s">
        <v>1831</v>
      </c>
      <c r="D47" s="135" t="s">
        <v>1958</v>
      </c>
      <c r="E47" s="133"/>
      <c r="F47" s="82" t="s">
        <v>36</v>
      </c>
      <c r="G47" s="82" t="s">
        <v>142</v>
      </c>
      <c r="H47" s="84">
        <v>42</v>
      </c>
      <c r="I47" s="84">
        <v>1</v>
      </c>
      <c r="J47" s="84">
        <v>2</v>
      </c>
      <c r="K47" s="136">
        <f t="shared" si="3"/>
        <v>2</v>
      </c>
      <c r="L47" s="133" t="s">
        <v>3512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1680</v>
      </c>
      <c r="Y47" s="85" t="str">
        <f t="shared" si="7"/>
        <v/>
      </c>
      <c r="Z47" s="94">
        <f t="shared" si="8"/>
        <v>47040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134" t="s">
        <v>1832</v>
      </c>
      <c r="D48" s="135" t="s">
        <v>1958</v>
      </c>
      <c r="E48" s="133"/>
      <c r="F48" s="82" t="s">
        <v>24</v>
      </c>
      <c r="G48" s="82" t="s">
        <v>1774</v>
      </c>
      <c r="H48" s="84">
        <v>42</v>
      </c>
      <c r="I48" s="84">
        <v>1</v>
      </c>
      <c r="J48" s="84">
        <v>1</v>
      </c>
      <c r="K48" s="136">
        <f t="shared" si="3"/>
        <v>1</v>
      </c>
      <c r="L48" s="133" t="s">
        <v>3513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840</v>
      </c>
      <c r="Y48" s="85" t="str">
        <f t="shared" si="7"/>
        <v/>
      </c>
      <c r="Z48" s="94">
        <f t="shared" si="8"/>
        <v>23520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134" t="s">
        <v>1832</v>
      </c>
      <c r="D49" s="135" t="s">
        <v>1958</v>
      </c>
      <c r="E49" s="133"/>
      <c r="F49" s="82" t="s">
        <v>36</v>
      </c>
      <c r="G49" s="82" t="s">
        <v>142</v>
      </c>
      <c r="H49" s="84">
        <v>42</v>
      </c>
      <c r="I49" s="84">
        <v>18</v>
      </c>
      <c r="J49" s="84">
        <v>2</v>
      </c>
      <c r="K49" s="136">
        <f t="shared" si="3"/>
        <v>36</v>
      </c>
      <c r="L49" s="133" t="s">
        <v>3512</v>
      </c>
      <c r="M49" s="162"/>
      <c r="N49" s="162"/>
      <c r="O49" s="163"/>
      <c r="P49" s="164"/>
      <c r="Q49" s="165"/>
      <c r="R49" s="137">
        <f t="shared" si="4"/>
        <v>18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30240</v>
      </c>
      <c r="Y49" s="85" t="str">
        <f t="shared" si="7"/>
        <v/>
      </c>
      <c r="Z49" s="94">
        <f t="shared" si="8"/>
        <v>846720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134" t="s">
        <v>1833</v>
      </c>
      <c r="D50" s="135" t="s">
        <v>1958</v>
      </c>
      <c r="E50" s="133"/>
      <c r="F50" s="82" t="s">
        <v>24</v>
      </c>
      <c r="G50" s="82" t="s">
        <v>1774</v>
      </c>
      <c r="H50" s="84">
        <v>42</v>
      </c>
      <c r="I50" s="84">
        <v>1</v>
      </c>
      <c r="J50" s="84">
        <v>1</v>
      </c>
      <c r="K50" s="136">
        <f t="shared" si="3"/>
        <v>1</v>
      </c>
      <c r="L50" s="133" t="s">
        <v>3513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840</v>
      </c>
      <c r="Y50" s="85" t="str">
        <f t="shared" si="7"/>
        <v/>
      </c>
      <c r="Z50" s="94">
        <f t="shared" si="8"/>
        <v>23520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1</v>
      </c>
      <c r="C51" s="134" t="s">
        <v>1833</v>
      </c>
      <c r="D51" s="135" t="s">
        <v>1958</v>
      </c>
      <c r="E51" s="133"/>
      <c r="F51" s="82" t="s">
        <v>36</v>
      </c>
      <c r="G51" s="82" t="s">
        <v>142</v>
      </c>
      <c r="H51" s="84">
        <v>42</v>
      </c>
      <c r="I51" s="84">
        <v>8</v>
      </c>
      <c r="J51" s="84">
        <v>2</v>
      </c>
      <c r="K51" s="136">
        <f t="shared" si="3"/>
        <v>16</v>
      </c>
      <c r="L51" s="133" t="s">
        <v>3512</v>
      </c>
      <c r="M51" s="162"/>
      <c r="N51" s="162"/>
      <c r="O51" s="163"/>
      <c r="P51" s="164"/>
      <c r="Q51" s="165"/>
      <c r="R51" s="137">
        <f t="shared" si="4"/>
        <v>8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13440</v>
      </c>
      <c r="Y51" s="85" t="str">
        <f t="shared" si="7"/>
        <v/>
      </c>
      <c r="Z51" s="94">
        <f t="shared" si="8"/>
        <v>376320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1</v>
      </c>
      <c r="C52" s="134" t="s">
        <v>1834</v>
      </c>
      <c r="D52" s="135" t="s">
        <v>1958</v>
      </c>
      <c r="E52" s="133"/>
      <c r="F52" s="82" t="s">
        <v>24</v>
      </c>
      <c r="G52" s="82" t="s">
        <v>1774</v>
      </c>
      <c r="H52" s="84">
        <v>42</v>
      </c>
      <c r="I52" s="84">
        <v>1</v>
      </c>
      <c r="J52" s="84">
        <v>1</v>
      </c>
      <c r="K52" s="136">
        <f t="shared" si="3"/>
        <v>1</v>
      </c>
      <c r="L52" s="133" t="s">
        <v>3513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840</v>
      </c>
      <c r="Y52" s="85" t="str">
        <f t="shared" si="7"/>
        <v/>
      </c>
      <c r="Z52" s="94">
        <f t="shared" si="8"/>
        <v>23520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1</v>
      </c>
      <c r="C53" s="134" t="s">
        <v>1834</v>
      </c>
      <c r="D53" s="135" t="s">
        <v>1958</v>
      </c>
      <c r="E53" s="133"/>
      <c r="F53" s="82" t="s">
        <v>36</v>
      </c>
      <c r="G53" s="82" t="s">
        <v>142</v>
      </c>
      <c r="H53" s="84">
        <v>42</v>
      </c>
      <c r="I53" s="84">
        <v>8</v>
      </c>
      <c r="J53" s="84">
        <v>2</v>
      </c>
      <c r="K53" s="136">
        <f t="shared" si="3"/>
        <v>16</v>
      </c>
      <c r="L53" s="133" t="s">
        <v>3512</v>
      </c>
      <c r="M53" s="162"/>
      <c r="N53" s="162"/>
      <c r="O53" s="163"/>
      <c r="P53" s="164"/>
      <c r="Q53" s="165"/>
      <c r="R53" s="137">
        <f t="shared" si="4"/>
        <v>8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13440</v>
      </c>
      <c r="Y53" s="85" t="str">
        <f t="shared" si="7"/>
        <v/>
      </c>
      <c r="Z53" s="94">
        <f t="shared" si="8"/>
        <v>376320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 t="s">
        <v>1893</v>
      </c>
      <c r="C54" s="134" t="s">
        <v>1835</v>
      </c>
      <c r="D54" s="135" t="s">
        <v>1958</v>
      </c>
      <c r="E54" s="133"/>
      <c r="F54" s="82" t="s">
        <v>576</v>
      </c>
      <c r="G54" s="82" t="s">
        <v>1948</v>
      </c>
      <c r="H54" s="84">
        <v>32</v>
      </c>
      <c r="I54" s="84">
        <v>2</v>
      </c>
      <c r="J54" s="84">
        <v>1</v>
      </c>
      <c r="K54" s="136">
        <f t="shared" si="3"/>
        <v>2</v>
      </c>
      <c r="L54" s="133" t="s">
        <v>3512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1280</v>
      </c>
      <c r="Y54" s="85" t="str">
        <f t="shared" si="7"/>
        <v/>
      </c>
      <c r="Z54" s="94">
        <f t="shared" si="8"/>
        <v>35840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1906</v>
      </c>
      <c r="D55" s="135" t="s">
        <v>1958</v>
      </c>
      <c r="E55" s="133"/>
      <c r="F55" s="82" t="s">
        <v>927</v>
      </c>
      <c r="G55" s="82" t="s">
        <v>1911</v>
      </c>
      <c r="H55" s="84">
        <v>1.1000000000000001</v>
      </c>
      <c r="I55" s="84">
        <v>1</v>
      </c>
      <c r="J55" s="84">
        <v>1</v>
      </c>
      <c r="K55" s="136">
        <f t="shared" si="3"/>
        <v>1</v>
      </c>
      <c r="L55" s="133" t="s">
        <v>3512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24</v>
      </c>
      <c r="V55" s="84">
        <v>365</v>
      </c>
      <c r="W55" s="85">
        <v>10</v>
      </c>
      <c r="X55" s="94">
        <f t="shared" si="6"/>
        <v>96</v>
      </c>
      <c r="Y55" s="85" t="str">
        <f t="shared" si="7"/>
        <v/>
      </c>
      <c r="Z55" s="94">
        <f t="shared" si="8"/>
        <v>2688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1907</v>
      </c>
      <c r="D56" s="135" t="s">
        <v>1958</v>
      </c>
      <c r="E56" s="133"/>
      <c r="F56" s="82" t="s">
        <v>586</v>
      </c>
      <c r="G56" s="82" t="s">
        <v>1911</v>
      </c>
      <c r="H56" s="84">
        <v>15</v>
      </c>
      <c r="I56" s="84">
        <v>1</v>
      </c>
      <c r="J56" s="84">
        <v>1</v>
      </c>
      <c r="K56" s="136">
        <f t="shared" si="3"/>
        <v>1</v>
      </c>
      <c r="L56" s="133" t="s">
        <v>3512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24</v>
      </c>
      <c r="V56" s="84">
        <v>365</v>
      </c>
      <c r="W56" s="85">
        <v>10</v>
      </c>
      <c r="X56" s="94">
        <f t="shared" si="6"/>
        <v>1314</v>
      </c>
      <c r="Y56" s="85" t="str">
        <f t="shared" si="7"/>
        <v/>
      </c>
      <c r="Z56" s="94">
        <f t="shared" si="8"/>
        <v>36792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1908</v>
      </c>
      <c r="D57" s="135" t="s">
        <v>1958</v>
      </c>
      <c r="E57" s="133"/>
      <c r="F57" s="82" t="s">
        <v>927</v>
      </c>
      <c r="G57" s="82" t="s">
        <v>1912</v>
      </c>
      <c r="H57" s="84">
        <v>3.6</v>
      </c>
      <c r="I57" s="84">
        <v>1</v>
      </c>
      <c r="J57" s="84">
        <v>1</v>
      </c>
      <c r="K57" s="136">
        <f t="shared" si="3"/>
        <v>1</v>
      </c>
      <c r="L57" s="133" t="s">
        <v>3512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24</v>
      </c>
      <c r="V57" s="84">
        <v>365</v>
      </c>
      <c r="W57" s="85">
        <v>10</v>
      </c>
      <c r="X57" s="94">
        <f t="shared" si="6"/>
        <v>315</v>
      </c>
      <c r="Y57" s="85" t="str">
        <f t="shared" si="7"/>
        <v/>
      </c>
      <c r="Z57" s="94">
        <f t="shared" si="8"/>
        <v>8820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1909</v>
      </c>
      <c r="D58" s="135" t="s">
        <v>1958</v>
      </c>
      <c r="E58" s="133"/>
      <c r="F58" s="82" t="s">
        <v>927</v>
      </c>
      <c r="G58" s="82" t="s">
        <v>1913</v>
      </c>
      <c r="H58" s="84">
        <v>2.6</v>
      </c>
      <c r="I58" s="84">
        <v>1</v>
      </c>
      <c r="J58" s="84">
        <v>1</v>
      </c>
      <c r="K58" s="136">
        <f t="shared" si="3"/>
        <v>1</v>
      </c>
      <c r="L58" s="133" t="s">
        <v>3512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24</v>
      </c>
      <c r="V58" s="84">
        <v>365</v>
      </c>
      <c r="W58" s="85">
        <v>10</v>
      </c>
      <c r="X58" s="94">
        <f t="shared" si="6"/>
        <v>227</v>
      </c>
      <c r="Y58" s="85" t="str">
        <f t="shared" si="7"/>
        <v/>
      </c>
      <c r="Z58" s="94">
        <f t="shared" si="8"/>
        <v>6356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1910</v>
      </c>
      <c r="D59" s="135" t="s">
        <v>1958</v>
      </c>
      <c r="E59" s="133"/>
      <c r="F59" s="82" t="s">
        <v>586</v>
      </c>
      <c r="G59" s="82" t="s">
        <v>1911</v>
      </c>
      <c r="H59" s="84">
        <v>15</v>
      </c>
      <c r="I59" s="84">
        <v>1</v>
      </c>
      <c r="J59" s="84">
        <v>1</v>
      </c>
      <c r="K59" s="136">
        <f t="shared" si="3"/>
        <v>1</v>
      </c>
      <c r="L59" s="133" t="s">
        <v>3512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24</v>
      </c>
      <c r="V59" s="84">
        <v>365</v>
      </c>
      <c r="W59" s="85">
        <v>10</v>
      </c>
      <c r="X59" s="94">
        <f t="shared" si="6"/>
        <v>1314</v>
      </c>
      <c r="Y59" s="85" t="str">
        <f t="shared" si="7"/>
        <v/>
      </c>
      <c r="Z59" s="94">
        <f t="shared" si="8"/>
        <v>36792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1909</v>
      </c>
      <c r="D60" s="135" t="s">
        <v>1958</v>
      </c>
      <c r="E60" s="133"/>
      <c r="F60" s="82" t="s">
        <v>586</v>
      </c>
      <c r="G60" s="82" t="s">
        <v>1914</v>
      </c>
      <c r="H60" s="84">
        <v>15</v>
      </c>
      <c r="I60" s="84">
        <v>1</v>
      </c>
      <c r="J60" s="84">
        <v>1</v>
      </c>
      <c r="K60" s="136">
        <f t="shared" si="3"/>
        <v>1</v>
      </c>
      <c r="L60" s="133" t="s">
        <v>3512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24</v>
      </c>
      <c r="V60" s="84">
        <v>365</v>
      </c>
      <c r="W60" s="85">
        <v>10</v>
      </c>
      <c r="X60" s="94">
        <f t="shared" si="6"/>
        <v>1314</v>
      </c>
      <c r="Y60" s="85" t="str">
        <f t="shared" si="7"/>
        <v/>
      </c>
      <c r="Z60" s="94">
        <f t="shared" si="8"/>
        <v>36792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1836</v>
      </c>
      <c r="D61" s="135" t="s">
        <v>1958</v>
      </c>
      <c r="E61" s="133"/>
      <c r="F61" s="82" t="s">
        <v>52</v>
      </c>
      <c r="G61" s="82" t="s">
        <v>1949</v>
      </c>
      <c r="H61" s="84">
        <v>42</v>
      </c>
      <c r="I61" s="84">
        <v>9</v>
      </c>
      <c r="J61" s="84">
        <v>3</v>
      </c>
      <c r="K61" s="136">
        <f t="shared" si="3"/>
        <v>27</v>
      </c>
      <c r="L61" s="133" t="s">
        <v>3512</v>
      </c>
      <c r="M61" s="162"/>
      <c r="N61" s="162"/>
      <c r="O61" s="163"/>
      <c r="P61" s="164"/>
      <c r="Q61" s="165"/>
      <c r="R61" s="137">
        <f t="shared" si="4"/>
        <v>9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22680</v>
      </c>
      <c r="Y61" s="85" t="str">
        <f t="shared" si="7"/>
        <v/>
      </c>
      <c r="Z61" s="94">
        <f t="shared" si="8"/>
        <v>635040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1831</v>
      </c>
      <c r="D62" s="135" t="s">
        <v>1958</v>
      </c>
      <c r="E62" s="133"/>
      <c r="F62" s="82" t="s">
        <v>36</v>
      </c>
      <c r="G62" s="82" t="s">
        <v>142</v>
      </c>
      <c r="H62" s="84">
        <v>42</v>
      </c>
      <c r="I62" s="84">
        <v>1</v>
      </c>
      <c r="J62" s="84">
        <v>2</v>
      </c>
      <c r="K62" s="136">
        <f t="shared" si="3"/>
        <v>2</v>
      </c>
      <c r="L62" s="133" t="s">
        <v>3512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1680</v>
      </c>
      <c r="Y62" s="85" t="str">
        <f t="shared" si="7"/>
        <v/>
      </c>
      <c r="Z62" s="94">
        <f t="shared" si="8"/>
        <v>47040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1811</v>
      </c>
      <c r="D63" s="135" t="s">
        <v>1958</v>
      </c>
      <c r="E63" s="133"/>
      <c r="F63" s="82" t="s">
        <v>113</v>
      </c>
      <c r="G63" s="82" t="s">
        <v>114</v>
      </c>
      <c r="H63" s="84">
        <v>22</v>
      </c>
      <c r="I63" s="84">
        <v>6</v>
      </c>
      <c r="J63" s="84">
        <v>1</v>
      </c>
      <c r="K63" s="136">
        <f t="shared" si="3"/>
        <v>6</v>
      </c>
      <c r="L63" s="133" t="s">
        <v>3512</v>
      </c>
      <c r="M63" s="162"/>
      <c r="N63" s="162"/>
      <c r="O63" s="163"/>
      <c r="P63" s="164"/>
      <c r="Q63" s="165"/>
      <c r="R63" s="137">
        <f t="shared" si="4"/>
        <v>6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2640</v>
      </c>
      <c r="Y63" s="85" t="str">
        <f t="shared" si="7"/>
        <v/>
      </c>
      <c r="Z63" s="94">
        <f t="shared" si="8"/>
        <v>73920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1837</v>
      </c>
      <c r="D64" s="135" t="s">
        <v>1958</v>
      </c>
      <c r="E64" s="133"/>
      <c r="F64" s="82" t="s">
        <v>24</v>
      </c>
      <c r="G64" s="82" t="s">
        <v>1774</v>
      </c>
      <c r="H64" s="84">
        <v>42</v>
      </c>
      <c r="I64" s="84">
        <v>1</v>
      </c>
      <c r="J64" s="84">
        <v>1</v>
      </c>
      <c r="K64" s="136">
        <f t="shared" si="3"/>
        <v>1</v>
      </c>
      <c r="L64" s="133" t="s">
        <v>3513</v>
      </c>
      <c r="M64" s="162"/>
      <c r="N64" s="162"/>
      <c r="O64" s="163"/>
      <c r="P64" s="164"/>
      <c r="Q64" s="165"/>
      <c r="R64" s="137">
        <f t="shared" si="4"/>
        <v>1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840</v>
      </c>
      <c r="Y64" s="85" t="str">
        <f t="shared" si="7"/>
        <v/>
      </c>
      <c r="Z64" s="94">
        <f t="shared" si="8"/>
        <v>23520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1837</v>
      </c>
      <c r="D65" s="135" t="s">
        <v>1958</v>
      </c>
      <c r="E65" s="133"/>
      <c r="F65" s="82" t="s">
        <v>36</v>
      </c>
      <c r="G65" s="82" t="s">
        <v>142</v>
      </c>
      <c r="H65" s="84">
        <v>42</v>
      </c>
      <c r="I65" s="84">
        <v>8</v>
      </c>
      <c r="J65" s="84">
        <v>2</v>
      </c>
      <c r="K65" s="136">
        <f t="shared" si="3"/>
        <v>16</v>
      </c>
      <c r="L65" s="133" t="s">
        <v>3512</v>
      </c>
      <c r="M65" s="162"/>
      <c r="N65" s="162"/>
      <c r="O65" s="163"/>
      <c r="P65" s="164"/>
      <c r="Q65" s="165"/>
      <c r="R65" s="137">
        <f t="shared" si="4"/>
        <v>8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13440</v>
      </c>
      <c r="Y65" s="85" t="str">
        <f t="shared" si="7"/>
        <v/>
      </c>
      <c r="Z65" s="94">
        <f t="shared" si="8"/>
        <v>376320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1838</v>
      </c>
      <c r="D66" s="135" t="s">
        <v>1958</v>
      </c>
      <c r="E66" s="133"/>
      <c r="F66" s="82" t="s">
        <v>24</v>
      </c>
      <c r="G66" s="82" t="s">
        <v>1774</v>
      </c>
      <c r="H66" s="84">
        <v>42</v>
      </c>
      <c r="I66" s="84">
        <v>1</v>
      </c>
      <c r="J66" s="84">
        <v>1</v>
      </c>
      <c r="K66" s="136">
        <f t="shared" si="3"/>
        <v>1</v>
      </c>
      <c r="L66" s="133" t="s">
        <v>3513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840</v>
      </c>
      <c r="Y66" s="85" t="str">
        <f t="shared" si="7"/>
        <v/>
      </c>
      <c r="Z66" s="94">
        <f t="shared" si="8"/>
        <v>23520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1838</v>
      </c>
      <c r="D67" s="135" t="s">
        <v>1958</v>
      </c>
      <c r="E67" s="133"/>
      <c r="F67" s="82" t="s">
        <v>36</v>
      </c>
      <c r="G67" s="82" t="s">
        <v>142</v>
      </c>
      <c r="H67" s="84">
        <v>42</v>
      </c>
      <c r="I67" s="84">
        <v>8</v>
      </c>
      <c r="J67" s="84">
        <v>2</v>
      </c>
      <c r="K67" s="136">
        <f t="shared" si="3"/>
        <v>16</v>
      </c>
      <c r="L67" s="133" t="s">
        <v>3512</v>
      </c>
      <c r="M67" s="162"/>
      <c r="N67" s="162"/>
      <c r="O67" s="163"/>
      <c r="P67" s="164"/>
      <c r="Q67" s="165"/>
      <c r="R67" s="137">
        <f t="shared" si="4"/>
        <v>8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13440</v>
      </c>
      <c r="Y67" s="85" t="str">
        <f t="shared" si="7"/>
        <v/>
      </c>
      <c r="Z67" s="94">
        <f t="shared" si="8"/>
        <v>376320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1839</v>
      </c>
      <c r="D68" s="135" t="s">
        <v>1958</v>
      </c>
      <c r="E68" s="133"/>
      <c r="F68" s="82" t="s">
        <v>24</v>
      </c>
      <c r="G68" s="82" t="s">
        <v>1774</v>
      </c>
      <c r="H68" s="84">
        <v>42</v>
      </c>
      <c r="I68" s="84">
        <v>1</v>
      </c>
      <c r="J68" s="84">
        <v>1</v>
      </c>
      <c r="K68" s="136">
        <f t="shared" si="3"/>
        <v>1</v>
      </c>
      <c r="L68" s="133" t="s">
        <v>3513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840</v>
      </c>
      <c r="Y68" s="85" t="str">
        <f t="shared" si="7"/>
        <v/>
      </c>
      <c r="Z68" s="94">
        <f t="shared" si="8"/>
        <v>23520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1839</v>
      </c>
      <c r="D69" s="135" t="s">
        <v>1958</v>
      </c>
      <c r="E69" s="133"/>
      <c r="F69" s="82" t="s">
        <v>36</v>
      </c>
      <c r="G69" s="82" t="s">
        <v>142</v>
      </c>
      <c r="H69" s="84">
        <v>42</v>
      </c>
      <c r="I69" s="84">
        <v>8</v>
      </c>
      <c r="J69" s="84">
        <v>2</v>
      </c>
      <c r="K69" s="136">
        <f t="shared" si="3"/>
        <v>16</v>
      </c>
      <c r="L69" s="133" t="s">
        <v>3512</v>
      </c>
      <c r="M69" s="162"/>
      <c r="N69" s="162"/>
      <c r="O69" s="163"/>
      <c r="P69" s="164"/>
      <c r="Q69" s="165"/>
      <c r="R69" s="137">
        <f t="shared" si="4"/>
        <v>8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13440</v>
      </c>
      <c r="Y69" s="85" t="str">
        <f t="shared" si="7"/>
        <v/>
      </c>
      <c r="Z69" s="94">
        <f t="shared" si="8"/>
        <v>376320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1840</v>
      </c>
      <c r="D70" s="135" t="s">
        <v>1958</v>
      </c>
      <c r="E70" s="133"/>
      <c r="F70" s="82" t="s">
        <v>24</v>
      </c>
      <c r="G70" s="82" t="s">
        <v>1774</v>
      </c>
      <c r="H70" s="84">
        <v>42</v>
      </c>
      <c r="I70" s="84">
        <v>1</v>
      </c>
      <c r="J70" s="84">
        <v>1</v>
      </c>
      <c r="K70" s="136">
        <f t="shared" si="3"/>
        <v>1</v>
      </c>
      <c r="L70" s="133" t="s">
        <v>3513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840</v>
      </c>
      <c r="Y70" s="85" t="str">
        <f t="shared" si="7"/>
        <v/>
      </c>
      <c r="Z70" s="94">
        <f t="shared" si="8"/>
        <v>23520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1840</v>
      </c>
      <c r="D71" s="135" t="s">
        <v>1958</v>
      </c>
      <c r="E71" s="133"/>
      <c r="F71" s="82" t="s">
        <v>36</v>
      </c>
      <c r="G71" s="82" t="s">
        <v>142</v>
      </c>
      <c r="H71" s="84">
        <v>42</v>
      </c>
      <c r="I71" s="84">
        <v>8</v>
      </c>
      <c r="J71" s="84">
        <v>2</v>
      </c>
      <c r="K71" s="136">
        <f t="shared" si="3"/>
        <v>16</v>
      </c>
      <c r="L71" s="133" t="s">
        <v>3512</v>
      </c>
      <c r="M71" s="162"/>
      <c r="N71" s="162"/>
      <c r="O71" s="163"/>
      <c r="P71" s="164"/>
      <c r="Q71" s="165"/>
      <c r="R71" s="137">
        <f t="shared" ref="R71:R134" si="13">+I71</f>
        <v>8</v>
      </c>
      <c r="S71" s="170"/>
      <c r="T71" s="176" t="str">
        <f t="shared" ref="T71:T134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5">IFERROR(IF(H71="","",ROUNDDOWN(H71/1000*K71*U71*V71*W71,0)),"-")</f>
        <v>13440</v>
      </c>
      <c r="Y71" s="85" t="str">
        <f t="shared" ref="Y71:Y134" si="16">IFERROR(IF(Q71="","",ROUNDDOWN(Q71/1000*R71*U71*V71*W71,0)),"-")</f>
        <v/>
      </c>
      <c r="Z71" s="94">
        <f t="shared" ref="Z71:Z134" si="17">IFERROR(IF(H71="","",ROUNDDOWN(X71*$V$2,0)),"-")</f>
        <v>376320</v>
      </c>
      <c r="AA71" s="85" t="str">
        <f t="shared" ref="AA71:AA134" si="18">IFERROR(IF(Q71="","",ROUNDDOWN(Y71*$V$2,0)),"-")</f>
        <v/>
      </c>
      <c r="AB71" s="94" t="str">
        <f t="shared" ref="AB71:AB134" si="19">IFERROR(IF(Q71="","",ROUNDDOWN(X71-Y71,0)),"-")</f>
        <v/>
      </c>
      <c r="AC71" s="95" t="str">
        <f t="shared" ref="AC71:AC134" si="20">IFERROR(IF(Q71="","",ROUNDDOWN(Z71-AA71,0)),"-")</f>
        <v/>
      </c>
      <c r="AD71" s="178" t="str">
        <f t="shared" ref="AD71:AD134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1841</v>
      </c>
      <c r="D72" s="135" t="s">
        <v>1958</v>
      </c>
      <c r="E72" s="133"/>
      <c r="F72" s="82" t="s">
        <v>24</v>
      </c>
      <c r="G72" s="82" t="s">
        <v>1774</v>
      </c>
      <c r="H72" s="84">
        <v>42</v>
      </c>
      <c r="I72" s="84">
        <v>1</v>
      </c>
      <c r="J72" s="84">
        <v>1</v>
      </c>
      <c r="K72" s="136">
        <f t="shared" si="3"/>
        <v>1</v>
      </c>
      <c r="L72" s="133" t="s">
        <v>3513</v>
      </c>
      <c r="M72" s="162"/>
      <c r="N72" s="162"/>
      <c r="O72" s="163"/>
      <c r="P72" s="164"/>
      <c r="Q72" s="165"/>
      <c r="R72" s="137">
        <f t="shared" si="13"/>
        <v>1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840</v>
      </c>
      <c r="Y72" s="85" t="str">
        <f t="shared" si="16"/>
        <v/>
      </c>
      <c r="Z72" s="94">
        <f t="shared" si="17"/>
        <v>23520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1841</v>
      </c>
      <c r="D73" s="135" t="s">
        <v>1958</v>
      </c>
      <c r="E73" s="133"/>
      <c r="F73" s="82" t="s">
        <v>36</v>
      </c>
      <c r="G73" s="82" t="s">
        <v>142</v>
      </c>
      <c r="H73" s="84">
        <v>42</v>
      </c>
      <c r="I73" s="84">
        <v>8</v>
      </c>
      <c r="J73" s="84">
        <v>2</v>
      </c>
      <c r="K73" s="136">
        <f t="shared" si="3"/>
        <v>16</v>
      </c>
      <c r="L73" s="133" t="s">
        <v>3512</v>
      </c>
      <c r="M73" s="162"/>
      <c r="N73" s="162"/>
      <c r="O73" s="163"/>
      <c r="P73" s="164"/>
      <c r="Q73" s="165"/>
      <c r="R73" s="137">
        <f t="shared" si="13"/>
        <v>8</v>
      </c>
      <c r="S73" s="170"/>
      <c r="T73" s="176" t="str">
        <f t="shared" si="14"/>
        <v/>
      </c>
      <c r="U73" s="94">
        <v>10</v>
      </c>
      <c r="V73" s="84">
        <v>200</v>
      </c>
      <c r="W73" s="85">
        <v>10</v>
      </c>
      <c r="X73" s="94">
        <f t="shared" si="15"/>
        <v>13440</v>
      </c>
      <c r="Y73" s="85" t="str">
        <f t="shared" si="16"/>
        <v/>
      </c>
      <c r="Z73" s="94">
        <f t="shared" si="17"/>
        <v>376320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2</v>
      </c>
      <c r="C74" s="134" t="s">
        <v>1842</v>
      </c>
      <c r="D74" s="135" t="s">
        <v>1958</v>
      </c>
      <c r="E74" s="133"/>
      <c r="F74" s="82" t="s">
        <v>24</v>
      </c>
      <c r="G74" s="82" t="s">
        <v>1774</v>
      </c>
      <c r="H74" s="84">
        <v>42</v>
      </c>
      <c r="I74" s="84">
        <v>1</v>
      </c>
      <c r="J74" s="84">
        <v>1</v>
      </c>
      <c r="K74" s="136">
        <f t="shared" si="3"/>
        <v>1</v>
      </c>
      <c r="L74" s="133" t="s">
        <v>3513</v>
      </c>
      <c r="M74" s="162"/>
      <c r="N74" s="162"/>
      <c r="O74" s="163"/>
      <c r="P74" s="164"/>
      <c r="Q74" s="165"/>
      <c r="R74" s="137">
        <f t="shared" si="13"/>
        <v>1</v>
      </c>
      <c r="S74" s="170"/>
      <c r="T74" s="176" t="str">
        <f t="shared" si="14"/>
        <v/>
      </c>
      <c r="U74" s="94">
        <v>10</v>
      </c>
      <c r="V74" s="84">
        <v>200</v>
      </c>
      <c r="W74" s="85">
        <v>10</v>
      </c>
      <c r="X74" s="94">
        <f t="shared" si="15"/>
        <v>840</v>
      </c>
      <c r="Y74" s="85" t="str">
        <f t="shared" si="16"/>
        <v/>
      </c>
      <c r="Z74" s="94">
        <f t="shared" si="17"/>
        <v>23520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2</v>
      </c>
      <c r="C75" s="134" t="s">
        <v>1842</v>
      </c>
      <c r="D75" s="135" t="s">
        <v>1958</v>
      </c>
      <c r="E75" s="133"/>
      <c r="F75" s="82" t="s">
        <v>36</v>
      </c>
      <c r="G75" s="82" t="s">
        <v>142</v>
      </c>
      <c r="H75" s="84">
        <v>42</v>
      </c>
      <c r="I75" s="84">
        <v>8</v>
      </c>
      <c r="J75" s="84">
        <v>2</v>
      </c>
      <c r="K75" s="136">
        <f t="shared" si="3"/>
        <v>16</v>
      </c>
      <c r="L75" s="133" t="s">
        <v>3512</v>
      </c>
      <c r="M75" s="162"/>
      <c r="N75" s="162"/>
      <c r="O75" s="163"/>
      <c r="P75" s="164"/>
      <c r="Q75" s="165"/>
      <c r="R75" s="137">
        <f t="shared" si="13"/>
        <v>8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13440</v>
      </c>
      <c r="Y75" s="85" t="str">
        <f t="shared" si="16"/>
        <v/>
      </c>
      <c r="Z75" s="94">
        <f t="shared" si="17"/>
        <v>376320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2</v>
      </c>
      <c r="C76" s="134" t="s">
        <v>1843</v>
      </c>
      <c r="D76" s="135" t="s">
        <v>1958</v>
      </c>
      <c r="E76" s="133"/>
      <c r="F76" s="82" t="s">
        <v>24</v>
      </c>
      <c r="G76" s="82" t="s">
        <v>49</v>
      </c>
      <c r="H76" s="84">
        <v>42</v>
      </c>
      <c r="I76" s="84">
        <v>2</v>
      </c>
      <c r="J76" s="84">
        <v>1</v>
      </c>
      <c r="K76" s="136">
        <f t="shared" si="3"/>
        <v>2</v>
      </c>
      <c r="L76" s="133" t="s">
        <v>3512</v>
      </c>
      <c r="M76" s="162"/>
      <c r="N76" s="162"/>
      <c r="O76" s="163"/>
      <c r="P76" s="164"/>
      <c r="Q76" s="165"/>
      <c r="R76" s="137">
        <f t="shared" si="13"/>
        <v>2</v>
      </c>
      <c r="S76" s="170"/>
      <c r="T76" s="176" t="str">
        <f t="shared" si="14"/>
        <v/>
      </c>
      <c r="U76" s="94">
        <v>2</v>
      </c>
      <c r="V76" s="84">
        <v>200</v>
      </c>
      <c r="W76" s="85">
        <v>10</v>
      </c>
      <c r="X76" s="94">
        <f t="shared" si="15"/>
        <v>336</v>
      </c>
      <c r="Y76" s="85" t="str">
        <f t="shared" si="16"/>
        <v/>
      </c>
      <c r="Z76" s="94">
        <f t="shared" si="17"/>
        <v>9408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2</v>
      </c>
      <c r="C77" s="134" t="s">
        <v>1844</v>
      </c>
      <c r="D77" s="135" t="s">
        <v>1958</v>
      </c>
      <c r="E77" s="133"/>
      <c r="F77" s="82" t="s">
        <v>24</v>
      </c>
      <c r="G77" s="82" t="s">
        <v>49</v>
      </c>
      <c r="H77" s="84">
        <v>42</v>
      </c>
      <c r="I77" s="84">
        <v>2</v>
      </c>
      <c r="J77" s="84">
        <v>1</v>
      </c>
      <c r="K77" s="136">
        <f t="shared" ref="K77:K156" si="22">+I77*J77</f>
        <v>2</v>
      </c>
      <c r="L77" s="133" t="s">
        <v>3512</v>
      </c>
      <c r="M77" s="162"/>
      <c r="N77" s="162"/>
      <c r="O77" s="163"/>
      <c r="P77" s="164"/>
      <c r="Q77" s="165"/>
      <c r="R77" s="137">
        <f t="shared" si="13"/>
        <v>2</v>
      </c>
      <c r="S77" s="170"/>
      <c r="T77" s="176" t="str">
        <f t="shared" si="14"/>
        <v/>
      </c>
      <c r="U77" s="94">
        <v>2</v>
      </c>
      <c r="V77" s="84">
        <v>200</v>
      </c>
      <c r="W77" s="85">
        <v>10</v>
      </c>
      <c r="X77" s="94">
        <f t="shared" si="15"/>
        <v>336</v>
      </c>
      <c r="Y77" s="85" t="str">
        <f t="shared" si="16"/>
        <v/>
      </c>
      <c r="Z77" s="94">
        <f t="shared" si="17"/>
        <v>9408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2</v>
      </c>
      <c r="C78" s="134" t="s">
        <v>1845</v>
      </c>
      <c r="D78" s="135" t="s">
        <v>1958</v>
      </c>
      <c r="E78" s="133"/>
      <c r="F78" s="82" t="s">
        <v>36</v>
      </c>
      <c r="G78" s="82" t="s">
        <v>1950</v>
      </c>
      <c r="H78" s="84">
        <v>42</v>
      </c>
      <c r="I78" s="84">
        <v>15</v>
      </c>
      <c r="J78" s="84">
        <v>2</v>
      </c>
      <c r="K78" s="136">
        <f t="shared" si="22"/>
        <v>30</v>
      </c>
      <c r="L78" s="133" t="s">
        <v>3513</v>
      </c>
      <c r="M78" s="162"/>
      <c r="N78" s="162"/>
      <c r="O78" s="163"/>
      <c r="P78" s="164"/>
      <c r="Q78" s="165"/>
      <c r="R78" s="137">
        <f t="shared" si="13"/>
        <v>15</v>
      </c>
      <c r="S78" s="170"/>
      <c r="T78" s="176" t="str">
        <f t="shared" si="14"/>
        <v/>
      </c>
      <c r="U78" s="94">
        <v>10</v>
      </c>
      <c r="V78" s="84">
        <v>200</v>
      </c>
      <c r="W78" s="85">
        <v>10</v>
      </c>
      <c r="X78" s="94">
        <f t="shared" si="15"/>
        <v>25200</v>
      </c>
      <c r="Y78" s="85" t="str">
        <f t="shared" si="16"/>
        <v/>
      </c>
      <c r="Z78" s="94">
        <f t="shared" si="17"/>
        <v>705600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2</v>
      </c>
      <c r="C79" s="134" t="s">
        <v>1845</v>
      </c>
      <c r="D79" s="135" t="s">
        <v>1958</v>
      </c>
      <c r="E79" s="133"/>
      <c r="F79" s="82" t="s">
        <v>1793</v>
      </c>
      <c r="G79" s="82" t="s">
        <v>1951</v>
      </c>
      <c r="H79" s="84">
        <v>27</v>
      </c>
      <c r="I79" s="84">
        <v>6</v>
      </c>
      <c r="J79" s="84">
        <v>1</v>
      </c>
      <c r="K79" s="136">
        <f t="shared" si="22"/>
        <v>6</v>
      </c>
      <c r="L79" s="133" t="s">
        <v>3512</v>
      </c>
      <c r="M79" s="162"/>
      <c r="N79" s="162"/>
      <c r="O79" s="163"/>
      <c r="P79" s="164"/>
      <c r="Q79" s="165"/>
      <c r="R79" s="137">
        <f t="shared" si="13"/>
        <v>6</v>
      </c>
      <c r="S79" s="170"/>
      <c r="T79" s="176" t="str">
        <f t="shared" si="14"/>
        <v/>
      </c>
      <c r="U79" s="94">
        <v>10</v>
      </c>
      <c r="V79" s="84">
        <v>200</v>
      </c>
      <c r="W79" s="85">
        <v>10</v>
      </c>
      <c r="X79" s="94">
        <f t="shared" si="15"/>
        <v>3240</v>
      </c>
      <c r="Y79" s="85" t="str">
        <f t="shared" si="16"/>
        <v/>
      </c>
      <c r="Z79" s="94">
        <f t="shared" si="17"/>
        <v>90720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2</v>
      </c>
      <c r="C80" s="134" t="s">
        <v>1846</v>
      </c>
      <c r="D80" s="135" t="s">
        <v>1958</v>
      </c>
      <c r="E80" s="133"/>
      <c r="F80" s="82" t="s">
        <v>1934</v>
      </c>
      <c r="G80" s="82" t="s">
        <v>1936</v>
      </c>
      <c r="H80" s="84">
        <v>10</v>
      </c>
      <c r="I80" s="84">
        <v>1</v>
      </c>
      <c r="J80" s="84">
        <v>1</v>
      </c>
      <c r="K80" s="136">
        <f t="shared" si="22"/>
        <v>1</v>
      </c>
      <c r="L80" s="133" t="s">
        <v>3512</v>
      </c>
      <c r="M80" s="162"/>
      <c r="N80" s="162"/>
      <c r="O80" s="163"/>
      <c r="P80" s="164"/>
      <c r="Q80" s="165"/>
      <c r="R80" s="137">
        <f t="shared" si="13"/>
        <v>1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200</v>
      </c>
      <c r="Y80" s="85" t="str">
        <f t="shared" si="16"/>
        <v/>
      </c>
      <c r="Z80" s="94">
        <f t="shared" si="17"/>
        <v>5600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2</v>
      </c>
      <c r="C81" s="143" t="s">
        <v>1846</v>
      </c>
      <c r="D81" s="135" t="s">
        <v>1958</v>
      </c>
      <c r="E81" s="142"/>
      <c r="F81" s="144" t="s">
        <v>1945</v>
      </c>
      <c r="G81" s="144" t="s">
        <v>1946</v>
      </c>
      <c r="H81" s="145">
        <v>60</v>
      </c>
      <c r="I81" s="145">
        <v>1</v>
      </c>
      <c r="J81" s="145">
        <v>1</v>
      </c>
      <c r="K81" s="136">
        <f t="shared" si="22"/>
        <v>1</v>
      </c>
      <c r="L81" s="133" t="s">
        <v>3512</v>
      </c>
      <c r="M81" s="162"/>
      <c r="N81" s="162"/>
      <c r="O81" s="163"/>
      <c r="P81" s="164"/>
      <c r="Q81" s="165"/>
      <c r="R81" s="137">
        <f t="shared" si="13"/>
        <v>1</v>
      </c>
      <c r="S81" s="170"/>
      <c r="T81" s="176" t="str">
        <f t="shared" si="14"/>
        <v/>
      </c>
      <c r="U81" s="94">
        <v>10</v>
      </c>
      <c r="V81" s="84">
        <v>200</v>
      </c>
      <c r="W81" s="85">
        <v>10</v>
      </c>
      <c r="X81" s="94">
        <f t="shared" si="15"/>
        <v>1200</v>
      </c>
      <c r="Y81" s="85" t="str">
        <f t="shared" si="16"/>
        <v/>
      </c>
      <c r="Z81" s="94">
        <f t="shared" si="17"/>
        <v>33600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2</v>
      </c>
      <c r="C82" s="143" t="s">
        <v>1847</v>
      </c>
      <c r="D82" s="135" t="s">
        <v>1958</v>
      </c>
      <c r="E82" s="142"/>
      <c r="F82" s="144" t="s">
        <v>36</v>
      </c>
      <c r="G82" s="144" t="s">
        <v>142</v>
      </c>
      <c r="H82" s="145">
        <v>42</v>
      </c>
      <c r="I82" s="145">
        <v>2</v>
      </c>
      <c r="J82" s="145">
        <v>2</v>
      </c>
      <c r="K82" s="136">
        <f t="shared" si="22"/>
        <v>4</v>
      </c>
      <c r="L82" s="133" t="s">
        <v>3512</v>
      </c>
      <c r="M82" s="162"/>
      <c r="N82" s="162"/>
      <c r="O82" s="163"/>
      <c r="P82" s="164"/>
      <c r="Q82" s="165"/>
      <c r="R82" s="137">
        <f t="shared" si="13"/>
        <v>2</v>
      </c>
      <c r="S82" s="170"/>
      <c r="T82" s="176" t="str">
        <f t="shared" si="14"/>
        <v/>
      </c>
      <c r="U82" s="94">
        <v>10</v>
      </c>
      <c r="V82" s="84">
        <v>200</v>
      </c>
      <c r="W82" s="85">
        <v>10</v>
      </c>
      <c r="X82" s="94">
        <f t="shared" si="15"/>
        <v>3360</v>
      </c>
      <c r="Y82" s="85" t="str">
        <f t="shared" si="16"/>
        <v/>
      </c>
      <c r="Z82" s="94">
        <f t="shared" si="17"/>
        <v>94080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2</v>
      </c>
      <c r="C83" s="143" t="s">
        <v>1848</v>
      </c>
      <c r="D83" s="135" t="s">
        <v>1958</v>
      </c>
      <c r="E83" s="142"/>
      <c r="F83" s="144" t="s">
        <v>24</v>
      </c>
      <c r="G83" s="144" t="s">
        <v>49</v>
      </c>
      <c r="H83" s="145">
        <v>42</v>
      </c>
      <c r="I83" s="145">
        <v>1</v>
      </c>
      <c r="J83" s="145">
        <v>1</v>
      </c>
      <c r="K83" s="136">
        <f t="shared" si="22"/>
        <v>1</v>
      </c>
      <c r="L83" s="133" t="s">
        <v>3512</v>
      </c>
      <c r="M83" s="162"/>
      <c r="N83" s="162"/>
      <c r="O83" s="163"/>
      <c r="P83" s="164"/>
      <c r="Q83" s="165"/>
      <c r="R83" s="137">
        <f t="shared" si="13"/>
        <v>1</v>
      </c>
      <c r="S83" s="170"/>
      <c r="T83" s="176" t="str">
        <f t="shared" si="14"/>
        <v/>
      </c>
      <c r="U83" s="94">
        <v>10</v>
      </c>
      <c r="V83" s="84">
        <v>200</v>
      </c>
      <c r="W83" s="85">
        <v>10</v>
      </c>
      <c r="X83" s="94">
        <f t="shared" si="15"/>
        <v>840</v>
      </c>
      <c r="Y83" s="85" t="str">
        <f t="shared" si="16"/>
        <v/>
      </c>
      <c r="Z83" s="94">
        <f t="shared" si="17"/>
        <v>23520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2</v>
      </c>
      <c r="C84" s="143" t="s">
        <v>1849</v>
      </c>
      <c r="D84" s="135" t="s">
        <v>1958</v>
      </c>
      <c r="E84" s="142"/>
      <c r="F84" s="144" t="s">
        <v>113</v>
      </c>
      <c r="G84" s="144" t="s">
        <v>1791</v>
      </c>
      <c r="H84" s="145">
        <v>22</v>
      </c>
      <c r="I84" s="145">
        <v>5</v>
      </c>
      <c r="J84" s="145">
        <v>1</v>
      </c>
      <c r="K84" s="136">
        <f t="shared" si="22"/>
        <v>5</v>
      </c>
      <c r="L84" s="133" t="s">
        <v>3512</v>
      </c>
      <c r="M84" s="162"/>
      <c r="N84" s="162"/>
      <c r="O84" s="163"/>
      <c r="P84" s="164"/>
      <c r="Q84" s="165"/>
      <c r="R84" s="137">
        <f t="shared" si="13"/>
        <v>5</v>
      </c>
      <c r="S84" s="170"/>
      <c r="T84" s="176" t="str">
        <f t="shared" si="14"/>
        <v/>
      </c>
      <c r="U84" s="94">
        <v>10</v>
      </c>
      <c r="V84" s="84">
        <v>200</v>
      </c>
      <c r="W84" s="85">
        <v>10</v>
      </c>
      <c r="X84" s="94">
        <f t="shared" si="15"/>
        <v>2200</v>
      </c>
      <c r="Y84" s="85" t="str">
        <f t="shared" si="16"/>
        <v/>
      </c>
      <c r="Z84" s="94">
        <f t="shared" si="17"/>
        <v>61600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2</v>
      </c>
      <c r="C85" s="143" t="s">
        <v>1850</v>
      </c>
      <c r="D85" s="135" t="s">
        <v>1958</v>
      </c>
      <c r="E85" s="142"/>
      <c r="F85" s="144" t="s">
        <v>113</v>
      </c>
      <c r="G85" s="144" t="s">
        <v>1791</v>
      </c>
      <c r="H85" s="145">
        <v>22</v>
      </c>
      <c r="I85" s="145">
        <v>5</v>
      </c>
      <c r="J85" s="145">
        <v>1</v>
      </c>
      <c r="K85" s="136">
        <f t="shared" si="22"/>
        <v>5</v>
      </c>
      <c r="L85" s="133" t="s">
        <v>3512</v>
      </c>
      <c r="M85" s="162"/>
      <c r="N85" s="162"/>
      <c r="O85" s="163"/>
      <c r="P85" s="164"/>
      <c r="Q85" s="165"/>
      <c r="R85" s="137">
        <f t="shared" si="13"/>
        <v>5</v>
      </c>
      <c r="S85" s="170"/>
      <c r="T85" s="176" t="str">
        <f t="shared" si="14"/>
        <v/>
      </c>
      <c r="U85" s="94">
        <v>10</v>
      </c>
      <c r="V85" s="84">
        <v>200</v>
      </c>
      <c r="W85" s="85">
        <v>10</v>
      </c>
      <c r="X85" s="94">
        <f t="shared" si="15"/>
        <v>2200</v>
      </c>
      <c r="Y85" s="85" t="str">
        <f t="shared" si="16"/>
        <v/>
      </c>
      <c r="Z85" s="94">
        <f t="shared" si="17"/>
        <v>61600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2</v>
      </c>
      <c r="C86" s="143" t="s">
        <v>1915</v>
      </c>
      <c r="D86" s="135" t="s">
        <v>1958</v>
      </c>
      <c r="E86" s="142"/>
      <c r="F86" s="144" t="s">
        <v>927</v>
      </c>
      <c r="G86" s="144" t="s">
        <v>1922</v>
      </c>
      <c r="H86" s="145">
        <v>2.6</v>
      </c>
      <c r="I86" s="145">
        <v>1</v>
      </c>
      <c r="J86" s="145">
        <v>1</v>
      </c>
      <c r="K86" s="136">
        <f t="shared" si="22"/>
        <v>1</v>
      </c>
      <c r="L86" s="133" t="s">
        <v>3512</v>
      </c>
      <c r="M86" s="162"/>
      <c r="N86" s="162"/>
      <c r="O86" s="163"/>
      <c r="P86" s="164"/>
      <c r="Q86" s="165"/>
      <c r="R86" s="137">
        <f t="shared" si="13"/>
        <v>1</v>
      </c>
      <c r="S86" s="170"/>
      <c r="T86" s="176" t="str">
        <f t="shared" si="14"/>
        <v/>
      </c>
      <c r="U86" s="94">
        <v>24</v>
      </c>
      <c r="V86" s="84">
        <v>365</v>
      </c>
      <c r="W86" s="85">
        <v>10</v>
      </c>
      <c r="X86" s="94">
        <f t="shared" si="15"/>
        <v>227</v>
      </c>
      <c r="Y86" s="85" t="str">
        <f t="shared" si="16"/>
        <v/>
      </c>
      <c r="Z86" s="94">
        <f t="shared" si="17"/>
        <v>6356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2</v>
      </c>
      <c r="C87" s="143" t="s">
        <v>1916</v>
      </c>
      <c r="D87" s="135" t="s">
        <v>1958</v>
      </c>
      <c r="E87" s="142"/>
      <c r="F87" s="144" t="s">
        <v>927</v>
      </c>
      <c r="G87" s="144" t="s">
        <v>1923</v>
      </c>
      <c r="H87" s="145">
        <v>3.6</v>
      </c>
      <c r="I87" s="145">
        <v>1</v>
      </c>
      <c r="J87" s="145">
        <v>1</v>
      </c>
      <c r="K87" s="136">
        <f t="shared" si="22"/>
        <v>1</v>
      </c>
      <c r="L87" s="133" t="s">
        <v>3512</v>
      </c>
      <c r="M87" s="162"/>
      <c r="N87" s="162"/>
      <c r="O87" s="163"/>
      <c r="P87" s="164"/>
      <c r="Q87" s="165"/>
      <c r="R87" s="137">
        <f t="shared" si="13"/>
        <v>1</v>
      </c>
      <c r="S87" s="170"/>
      <c r="T87" s="176" t="str">
        <f t="shared" si="14"/>
        <v/>
      </c>
      <c r="U87" s="94">
        <v>24</v>
      </c>
      <c r="V87" s="84">
        <v>365</v>
      </c>
      <c r="W87" s="85">
        <v>10</v>
      </c>
      <c r="X87" s="94">
        <f t="shared" si="15"/>
        <v>315</v>
      </c>
      <c r="Y87" s="85" t="str">
        <f t="shared" si="16"/>
        <v/>
      </c>
      <c r="Z87" s="94">
        <f t="shared" si="17"/>
        <v>8820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2</v>
      </c>
      <c r="C88" s="143" t="s">
        <v>1294</v>
      </c>
      <c r="D88" s="135" t="s">
        <v>1958</v>
      </c>
      <c r="E88" s="142"/>
      <c r="F88" s="144" t="s">
        <v>586</v>
      </c>
      <c r="G88" s="144" t="s">
        <v>1911</v>
      </c>
      <c r="H88" s="145">
        <v>15</v>
      </c>
      <c r="I88" s="145">
        <v>1</v>
      </c>
      <c r="J88" s="145">
        <v>1</v>
      </c>
      <c r="K88" s="136">
        <f t="shared" si="22"/>
        <v>1</v>
      </c>
      <c r="L88" s="133" t="s">
        <v>3512</v>
      </c>
      <c r="M88" s="162"/>
      <c r="N88" s="162"/>
      <c r="O88" s="163"/>
      <c r="P88" s="164"/>
      <c r="Q88" s="165"/>
      <c r="R88" s="137">
        <f t="shared" si="13"/>
        <v>1</v>
      </c>
      <c r="S88" s="170"/>
      <c r="T88" s="176" t="str">
        <f t="shared" si="14"/>
        <v/>
      </c>
      <c r="U88" s="94">
        <v>24</v>
      </c>
      <c r="V88" s="84">
        <v>365</v>
      </c>
      <c r="W88" s="85">
        <v>10</v>
      </c>
      <c r="X88" s="94">
        <f t="shared" si="15"/>
        <v>1314</v>
      </c>
      <c r="Y88" s="85" t="str">
        <f t="shared" si="16"/>
        <v/>
      </c>
      <c r="Z88" s="94">
        <f t="shared" si="17"/>
        <v>36792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2</v>
      </c>
      <c r="C89" s="143" t="s">
        <v>1917</v>
      </c>
      <c r="D89" s="135" t="s">
        <v>1958</v>
      </c>
      <c r="E89" s="142"/>
      <c r="F89" s="144" t="s">
        <v>927</v>
      </c>
      <c r="G89" s="144" t="s">
        <v>1911</v>
      </c>
      <c r="H89" s="145">
        <v>1.1000000000000001</v>
      </c>
      <c r="I89" s="145">
        <v>1</v>
      </c>
      <c r="J89" s="145">
        <v>1</v>
      </c>
      <c r="K89" s="136">
        <f t="shared" si="22"/>
        <v>1</v>
      </c>
      <c r="L89" s="133" t="s">
        <v>3512</v>
      </c>
      <c r="M89" s="162"/>
      <c r="N89" s="162"/>
      <c r="O89" s="163"/>
      <c r="P89" s="164"/>
      <c r="Q89" s="165"/>
      <c r="R89" s="137">
        <f t="shared" si="13"/>
        <v>1</v>
      </c>
      <c r="S89" s="170"/>
      <c r="T89" s="176" t="str">
        <f t="shared" si="14"/>
        <v/>
      </c>
      <c r="U89" s="94">
        <v>24</v>
      </c>
      <c r="V89" s="84">
        <v>365</v>
      </c>
      <c r="W89" s="85">
        <v>10</v>
      </c>
      <c r="X89" s="94">
        <f t="shared" si="15"/>
        <v>96</v>
      </c>
      <c r="Y89" s="85" t="str">
        <f t="shared" si="16"/>
        <v/>
      </c>
      <c r="Z89" s="94">
        <f t="shared" si="17"/>
        <v>2688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2</v>
      </c>
      <c r="C90" s="143" t="s">
        <v>1917</v>
      </c>
      <c r="D90" s="135" t="s">
        <v>1958</v>
      </c>
      <c r="E90" s="142"/>
      <c r="F90" s="144" t="s">
        <v>927</v>
      </c>
      <c r="G90" s="144" t="s">
        <v>1923</v>
      </c>
      <c r="H90" s="145">
        <v>3.6</v>
      </c>
      <c r="I90" s="145">
        <v>1</v>
      </c>
      <c r="J90" s="145">
        <v>1</v>
      </c>
      <c r="K90" s="136">
        <f t="shared" si="22"/>
        <v>1</v>
      </c>
      <c r="L90" s="133" t="s">
        <v>3512</v>
      </c>
      <c r="M90" s="162"/>
      <c r="N90" s="162"/>
      <c r="O90" s="163"/>
      <c r="P90" s="164"/>
      <c r="Q90" s="165"/>
      <c r="R90" s="137">
        <f t="shared" si="13"/>
        <v>1</v>
      </c>
      <c r="S90" s="170"/>
      <c r="T90" s="176" t="str">
        <f t="shared" si="14"/>
        <v/>
      </c>
      <c r="U90" s="94">
        <v>24</v>
      </c>
      <c r="V90" s="84">
        <v>365</v>
      </c>
      <c r="W90" s="85">
        <v>10</v>
      </c>
      <c r="X90" s="94">
        <f t="shared" si="15"/>
        <v>315</v>
      </c>
      <c r="Y90" s="85" t="str">
        <f t="shared" si="16"/>
        <v/>
      </c>
      <c r="Z90" s="94">
        <f t="shared" si="17"/>
        <v>8820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2</v>
      </c>
      <c r="C91" s="143" t="s">
        <v>1918</v>
      </c>
      <c r="D91" s="135" t="s">
        <v>1958</v>
      </c>
      <c r="E91" s="142"/>
      <c r="F91" s="144" t="s">
        <v>586</v>
      </c>
      <c r="G91" s="144" t="s">
        <v>1924</v>
      </c>
      <c r="H91" s="145">
        <v>15</v>
      </c>
      <c r="I91" s="145">
        <v>1</v>
      </c>
      <c r="J91" s="145">
        <v>1</v>
      </c>
      <c r="K91" s="136">
        <f t="shared" si="22"/>
        <v>1</v>
      </c>
      <c r="L91" s="133" t="s">
        <v>3512</v>
      </c>
      <c r="M91" s="162"/>
      <c r="N91" s="162"/>
      <c r="O91" s="163"/>
      <c r="P91" s="164"/>
      <c r="Q91" s="165"/>
      <c r="R91" s="137">
        <f t="shared" si="13"/>
        <v>1</v>
      </c>
      <c r="S91" s="170"/>
      <c r="T91" s="176" t="str">
        <f t="shared" si="14"/>
        <v/>
      </c>
      <c r="U91" s="94">
        <v>24</v>
      </c>
      <c r="V91" s="84">
        <v>365</v>
      </c>
      <c r="W91" s="85">
        <v>10</v>
      </c>
      <c r="X91" s="94">
        <f t="shared" si="15"/>
        <v>1314</v>
      </c>
      <c r="Y91" s="85" t="str">
        <f t="shared" si="16"/>
        <v/>
      </c>
      <c r="Z91" s="94">
        <f t="shared" si="17"/>
        <v>36792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2</v>
      </c>
      <c r="C92" s="143" t="s">
        <v>1919</v>
      </c>
      <c r="D92" s="135" t="s">
        <v>1958</v>
      </c>
      <c r="E92" s="142"/>
      <c r="F92" s="144" t="s">
        <v>927</v>
      </c>
      <c r="G92" s="144" t="s">
        <v>1925</v>
      </c>
      <c r="H92" s="145">
        <v>2.6</v>
      </c>
      <c r="I92" s="145">
        <v>1</v>
      </c>
      <c r="J92" s="145">
        <v>1</v>
      </c>
      <c r="K92" s="136">
        <f t="shared" si="22"/>
        <v>1</v>
      </c>
      <c r="L92" s="133" t="s">
        <v>3512</v>
      </c>
      <c r="M92" s="162"/>
      <c r="N92" s="162"/>
      <c r="O92" s="163"/>
      <c r="P92" s="164"/>
      <c r="Q92" s="165"/>
      <c r="R92" s="137">
        <f t="shared" si="13"/>
        <v>1</v>
      </c>
      <c r="S92" s="170"/>
      <c r="T92" s="176" t="str">
        <f t="shared" si="14"/>
        <v/>
      </c>
      <c r="U92" s="94">
        <v>24</v>
      </c>
      <c r="V92" s="84">
        <v>365</v>
      </c>
      <c r="W92" s="85">
        <v>10</v>
      </c>
      <c r="X92" s="94">
        <f t="shared" si="15"/>
        <v>227</v>
      </c>
      <c r="Y92" s="85" t="str">
        <f t="shared" si="16"/>
        <v/>
      </c>
      <c r="Z92" s="94">
        <f t="shared" si="17"/>
        <v>6356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>
        <v>2</v>
      </c>
      <c r="C93" s="143" t="s">
        <v>1920</v>
      </c>
      <c r="D93" s="135" t="s">
        <v>1958</v>
      </c>
      <c r="E93" s="142"/>
      <c r="F93" s="144" t="s">
        <v>586</v>
      </c>
      <c r="G93" s="144" t="s">
        <v>1911</v>
      </c>
      <c r="H93" s="145">
        <v>15</v>
      </c>
      <c r="I93" s="145">
        <v>1</v>
      </c>
      <c r="J93" s="145">
        <v>1</v>
      </c>
      <c r="K93" s="136">
        <f t="shared" si="22"/>
        <v>1</v>
      </c>
      <c r="L93" s="133" t="s">
        <v>3512</v>
      </c>
      <c r="M93" s="162"/>
      <c r="N93" s="162"/>
      <c r="O93" s="163"/>
      <c r="P93" s="164"/>
      <c r="Q93" s="165"/>
      <c r="R93" s="137">
        <f t="shared" si="13"/>
        <v>1</v>
      </c>
      <c r="S93" s="170"/>
      <c r="T93" s="176" t="str">
        <f t="shared" si="14"/>
        <v/>
      </c>
      <c r="U93" s="94">
        <v>24</v>
      </c>
      <c r="V93" s="84">
        <v>365</v>
      </c>
      <c r="W93" s="85">
        <v>10</v>
      </c>
      <c r="X93" s="94">
        <f t="shared" si="15"/>
        <v>1314</v>
      </c>
      <c r="Y93" s="85" t="str">
        <f t="shared" si="16"/>
        <v/>
      </c>
      <c r="Z93" s="94">
        <f t="shared" si="17"/>
        <v>36792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2</v>
      </c>
      <c r="C94" s="143" t="s">
        <v>1921</v>
      </c>
      <c r="D94" s="135" t="s">
        <v>1958</v>
      </c>
      <c r="E94" s="142"/>
      <c r="F94" s="144" t="s">
        <v>586</v>
      </c>
      <c r="G94" s="144" t="s">
        <v>1911</v>
      </c>
      <c r="H94" s="145">
        <v>15</v>
      </c>
      <c r="I94" s="145">
        <v>1</v>
      </c>
      <c r="J94" s="145">
        <v>1</v>
      </c>
      <c r="K94" s="136">
        <f t="shared" si="22"/>
        <v>1</v>
      </c>
      <c r="L94" s="133" t="s">
        <v>3512</v>
      </c>
      <c r="M94" s="162"/>
      <c r="N94" s="162"/>
      <c r="O94" s="163"/>
      <c r="P94" s="164"/>
      <c r="Q94" s="165"/>
      <c r="R94" s="137">
        <f t="shared" si="13"/>
        <v>1</v>
      </c>
      <c r="S94" s="170"/>
      <c r="T94" s="176" t="str">
        <f t="shared" si="14"/>
        <v/>
      </c>
      <c r="U94" s="94">
        <v>24</v>
      </c>
      <c r="V94" s="84">
        <v>365</v>
      </c>
      <c r="W94" s="85">
        <v>10</v>
      </c>
      <c r="X94" s="94">
        <f t="shared" si="15"/>
        <v>1314</v>
      </c>
      <c r="Y94" s="85" t="str">
        <f t="shared" si="16"/>
        <v/>
      </c>
      <c r="Z94" s="94">
        <f t="shared" si="17"/>
        <v>36792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/>
      <c r="C95" s="207" t="s">
        <v>1851</v>
      </c>
      <c r="D95" s="135" t="s">
        <v>1958</v>
      </c>
      <c r="E95" s="142"/>
      <c r="F95" s="144"/>
      <c r="G95" s="144"/>
      <c r="H95" s="145"/>
      <c r="I95" s="145"/>
      <c r="J95" s="145"/>
      <c r="K95" s="136"/>
      <c r="L95" s="133"/>
      <c r="M95" s="162"/>
      <c r="N95" s="162"/>
      <c r="O95" s="163"/>
      <c r="P95" s="164"/>
      <c r="Q95" s="165"/>
      <c r="R95" s="137"/>
      <c r="S95" s="170"/>
      <c r="T95" s="176" t="str">
        <f t="shared" si="14"/>
        <v/>
      </c>
      <c r="U95" s="94"/>
      <c r="V95" s="84"/>
      <c r="W95" s="85"/>
      <c r="X95" s="94" t="str">
        <f t="shared" si="15"/>
        <v/>
      </c>
      <c r="Y95" s="85" t="str">
        <f t="shared" si="16"/>
        <v/>
      </c>
      <c r="Z95" s="94" t="str">
        <f t="shared" si="17"/>
        <v/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1</v>
      </c>
      <c r="C96" s="143" t="s">
        <v>1852</v>
      </c>
      <c r="D96" s="135" t="s">
        <v>1958</v>
      </c>
      <c r="E96" s="142"/>
      <c r="F96" s="144" t="s">
        <v>113</v>
      </c>
      <c r="G96" s="144" t="s">
        <v>114</v>
      </c>
      <c r="H96" s="145">
        <v>22</v>
      </c>
      <c r="I96" s="145">
        <v>1</v>
      </c>
      <c r="J96" s="145">
        <v>1</v>
      </c>
      <c r="K96" s="136">
        <f t="shared" si="22"/>
        <v>1</v>
      </c>
      <c r="L96" s="133" t="s">
        <v>3512</v>
      </c>
      <c r="M96" s="162"/>
      <c r="N96" s="162"/>
      <c r="O96" s="163"/>
      <c r="P96" s="164"/>
      <c r="Q96" s="165"/>
      <c r="R96" s="137">
        <f t="shared" si="13"/>
        <v>1</v>
      </c>
      <c r="S96" s="170"/>
      <c r="T96" s="176" t="str">
        <f t="shared" si="14"/>
        <v/>
      </c>
      <c r="U96" s="94">
        <v>2</v>
      </c>
      <c r="V96" s="84">
        <v>200</v>
      </c>
      <c r="W96" s="85">
        <v>10</v>
      </c>
      <c r="X96" s="94">
        <f t="shared" si="15"/>
        <v>88</v>
      </c>
      <c r="Y96" s="85" t="str">
        <f t="shared" si="16"/>
        <v/>
      </c>
      <c r="Z96" s="94">
        <f t="shared" si="17"/>
        <v>2464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1</v>
      </c>
      <c r="C97" s="143" t="s">
        <v>1853</v>
      </c>
      <c r="D97" s="135" t="s">
        <v>1958</v>
      </c>
      <c r="E97" s="142"/>
      <c r="F97" s="144" t="s">
        <v>24</v>
      </c>
      <c r="G97" s="144" t="s">
        <v>1787</v>
      </c>
      <c r="H97" s="145">
        <v>42</v>
      </c>
      <c r="I97" s="145">
        <v>3</v>
      </c>
      <c r="J97" s="145">
        <v>1</v>
      </c>
      <c r="K97" s="136">
        <f t="shared" si="22"/>
        <v>3</v>
      </c>
      <c r="L97" s="133" t="s">
        <v>3512</v>
      </c>
      <c r="M97" s="162"/>
      <c r="N97" s="162"/>
      <c r="O97" s="163"/>
      <c r="P97" s="164"/>
      <c r="Q97" s="165"/>
      <c r="R97" s="137">
        <f t="shared" si="13"/>
        <v>3</v>
      </c>
      <c r="S97" s="170"/>
      <c r="T97" s="176" t="str">
        <f t="shared" si="14"/>
        <v/>
      </c>
      <c r="U97" s="94">
        <v>10</v>
      </c>
      <c r="V97" s="84">
        <v>200</v>
      </c>
      <c r="W97" s="85">
        <v>10</v>
      </c>
      <c r="X97" s="94">
        <f t="shared" si="15"/>
        <v>2520</v>
      </c>
      <c r="Y97" s="85" t="str">
        <f t="shared" si="16"/>
        <v/>
      </c>
      <c r="Z97" s="94">
        <f t="shared" si="17"/>
        <v>70560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1</v>
      </c>
      <c r="C98" s="143" t="s">
        <v>1854</v>
      </c>
      <c r="D98" s="135" t="s">
        <v>1958</v>
      </c>
      <c r="E98" s="142"/>
      <c r="F98" s="144" t="s">
        <v>372</v>
      </c>
      <c r="G98" s="144" t="s">
        <v>1938</v>
      </c>
      <c r="H98" s="145">
        <v>13</v>
      </c>
      <c r="I98" s="145">
        <v>5</v>
      </c>
      <c r="J98" s="145">
        <v>1</v>
      </c>
      <c r="K98" s="136">
        <f t="shared" si="22"/>
        <v>5</v>
      </c>
      <c r="L98" s="133" t="s">
        <v>3512</v>
      </c>
      <c r="M98" s="162"/>
      <c r="N98" s="162"/>
      <c r="O98" s="163"/>
      <c r="P98" s="164"/>
      <c r="Q98" s="165"/>
      <c r="R98" s="137">
        <f t="shared" si="13"/>
        <v>5</v>
      </c>
      <c r="S98" s="170"/>
      <c r="T98" s="176" t="str">
        <f t="shared" si="14"/>
        <v/>
      </c>
      <c r="U98" s="94">
        <v>10</v>
      </c>
      <c r="V98" s="84">
        <v>200</v>
      </c>
      <c r="W98" s="85">
        <v>10</v>
      </c>
      <c r="X98" s="94">
        <f t="shared" si="15"/>
        <v>1300</v>
      </c>
      <c r="Y98" s="85" t="str">
        <f t="shared" si="16"/>
        <v/>
      </c>
      <c r="Z98" s="94">
        <f t="shared" si="17"/>
        <v>36400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1</v>
      </c>
      <c r="C99" s="143" t="s">
        <v>1855</v>
      </c>
      <c r="D99" s="135" t="s">
        <v>1958</v>
      </c>
      <c r="E99" s="142"/>
      <c r="F99" s="144" t="s">
        <v>113</v>
      </c>
      <c r="G99" s="144" t="s">
        <v>114</v>
      </c>
      <c r="H99" s="145">
        <v>22</v>
      </c>
      <c r="I99" s="145">
        <v>1</v>
      </c>
      <c r="J99" s="145">
        <v>1</v>
      </c>
      <c r="K99" s="136">
        <f t="shared" si="22"/>
        <v>1</v>
      </c>
      <c r="L99" s="133" t="s">
        <v>3512</v>
      </c>
      <c r="M99" s="162"/>
      <c r="N99" s="162"/>
      <c r="O99" s="163"/>
      <c r="P99" s="164"/>
      <c r="Q99" s="165"/>
      <c r="R99" s="137">
        <f t="shared" si="13"/>
        <v>1</v>
      </c>
      <c r="S99" s="170"/>
      <c r="T99" s="176" t="str">
        <f t="shared" si="14"/>
        <v/>
      </c>
      <c r="U99" s="94">
        <v>2</v>
      </c>
      <c r="V99" s="84">
        <v>200</v>
      </c>
      <c r="W99" s="85">
        <v>10</v>
      </c>
      <c r="X99" s="94">
        <f t="shared" si="15"/>
        <v>88</v>
      </c>
      <c r="Y99" s="85" t="str">
        <f t="shared" si="16"/>
        <v/>
      </c>
      <c r="Z99" s="94">
        <f t="shared" si="17"/>
        <v>2464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1</v>
      </c>
      <c r="C100" s="143" t="s">
        <v>1855</v>
      </c>
      <c r="D100" s="135" t="s">
        <v>1958</v>
      </c>
      <c r="E100" s="142"/>
      <c r="F100" s="144" t="s">
        <v>24</v>
      </c>
      <c r="G100" s="144" t="s">
        <v>49</v>
      </c>
      <c r="H100" s="145">
        <v>42</v>
      </c>
      <c r="I100" s="145">
        <v>1</v>
      </c>
      <c r="J100" s="145">
        <v>1</v>
      </c>
      <c r="K100" s="136">
        <f t="shared" si="22"/>
        <v>1</v>
      </c>
      <c r="L100" s="133" t="s">
        <v>3512</v>
      </c>
      <c r="M100" s="162"/>
      <c r="N100" s="162"/>
      <c r="O100" s="163"/>
      <c r="P100" s="164"/>
      <c r="Q100" s="165"/>
      <c r="R100" s="137">
        <f t="shared" si="13"/>
        <v>1</v>
      </c>
      <c r="S100" s="170"/>
      <c r="T100" s="176" t="str">
        <f t="shared" si="14"/>
        <v/>
      </c>
      <c r="U100" s="94">
        <v>2</v>
      </c>
      <c r="V100" s="84">
        <v>200</v>
      </c>
      <c r="W100" s="85">
        <v>10</v>
      </c>
      <c r="X100" s="94">
        <f t="shared" si="15"/>
        <v>168</v>
      </c>
      <c r="Y100" s="85" t="str">
        <f t="shared" si="16"/>
        <v/>
      </c>
      <c r="Z100" s="94">
        <f t="shared" si="17"/>
        <v>4704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1</v>
      </c>
      <c r="C101" s="143" t="s">
        <v>1856</v>
      </c>
      <c r="D101" s="135" t="s">
        <v>1958</v>
      </c>
      <c r="E101" s="142"/>
      <c r="F101" s="144" t="s">
        <v>113</v>
      </c>
      <c r="G101" s="144" t="s">
        <v>114</v>
      </c>
      <c r="H101" s="145">
        <v>22</v>
      </c>
      <c r="I101" s="145">
        <v>1</v>
      </c>
      <c r="J101" s="145">
        <v>1</v>
      </c>
      <c r="K101" s="136">
        <f t="shared" si="22"/>
        <v>1</v>
      </c>
      <c r="L101" s="133" t="s">
        <v>3512</v>
      </c>
      <c r="M101" s="162"/>
      <c r="N101" s="162"/>
      <c r="O101" s="163"/>
      <c r="P101" s="164"/>
      <c r="Q101" s="165"/>
      <c r="R101" s="137">
        <f t="shared" si="13"/>
        <v>1</v>
      </c>
      <c r="S101" s="170"/>
      <c r="T101" s="176" t="str">
        <f t="shared" si="14"/>
        <v/>
      </c>
      <c r="U101" s="94">
        <v>2</v>
      </c>
      <c r="V101" s="84">
        <v>200</v>
      </c>
      <c r="W101" s="85">
        <v>10</v>
      </c>
      <c r="X101" s="94">
        <f t="shared" si="15"/>
        <v>88</v>
      </c>
      <c r="Y101" s="85" t="str">
        <f t="shared" si="16"/>
        <v/>
      </c>
      <c r="Z101" s="94">
        <f t="shared" si="17"/>
        <v>2464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1</v>
      </c>
      <c r="C102" s="143" t="s">
        <v>1856</v>
      </c>
      <c r="D102" s="135" t="s">
        <v>1958</v>
      </c>
      <c r="E102" s="142"/>
      <c r="F102" s="144" t="s">
        <v>24</v>
      </c>
      <c r="G102" s="144" t="s">
        <v>49</v>
      </c>
      <c r="H102" s="145">
        <v>42</v>
      </c>
      <c r="I102" s="145">
        <v>1</v>
      </c>
      <c r="J102" s="145">
        <v>1</v>
      </c>
      <c r="K102" s="136">
        <f t="shared" si="22"/>
        <v>1</v>
      </c>
      <c r="L102" s="133" t="s">
        <v>3512</v>
      </c>
      <c r="M102" s="162"/>
      <c r="N102" s="162"/>
      <c r="O102" s="163"/>
      <c r="P102" s="164"/>
      <c r="Q102" s="165"/>
      <c r="R102" s="137">
        <f t="shared" si="13"/>
        <v>1</v>
      </c>
      <c r="S102" s="170"/>
      <c r="T102" s="176" t="str">
        <f t="shared" si="14"/>
        <v/>
      </c>
      <c r="U102" s="94">
        <v>2</v>
      </c>
      <c r="V102" s="84">
        <v>200</v>
      </c>
      <c r="W102" s="85">
        <v>10</v>
      </c>
      <c r="X102" s="94">
        <f t="shared" si="15"/>
        <v>168</v>
      </c>
      <c r="Y102" s="85" t="str">
        <f t="shared" si="16"/>
        <v/>
      </c>
      <c r="Z102" s="94">
        <f t="shared" si="17"/>
        <v>4704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1</v>
      </c>
      <c r="C103" s="143" t="s">
        <v>1857</v>
      </c>
      <c r="D103" s="135" t="s">
        <v>1958</v>
      </c>
      <c r="E103" s="142"/>
      <c r="F103" s="144" t="s">
        <v>36</v>
      </c>
      <c r="G103" s="144" t="s">
        <v>79</v>
      </c>
      <c r="H103" s="145">
        <v>42</v>
      </c>
      <c r="I103" s="145">
        <v>2</v>
      </c>
      <c r="J103" s="145">
        <v>2</v>
      </c>
      <c r="K103" s="136">
        <f t="shared" si="22"/>
        <v>4</v>
      </c>
      <c r="L103" s="133" t="s">
        <v>3512</v>
      </c>
      <c r="M103" s="162"/>
      <c r="N103" s="162"/>
      <c r="O103" s="163"/>
      <c r="P103" s="164"/>
      <c r="Q103" s="165"/>
      <c r="R103" s="137">
        <f t="shared" si="13"/>
        <v>2</v>
      </c>
      <c r="S103" s="170"/>
      <c r="T103" s="176" t="str">
        <f t="shared" si="14"/>
        <v/>
      </c>
      <c r="U103" s="94">
        <v>10</v>
      </c>
      <c r="V103" s="84">
        <v>200</v>
      </c>
      <c r="W103" s="85">
        <v>10</v>
      </c>
      <c r="X103" s="94">
        <f t="shared" si="15"/>
        <v>3360</v>
      </c>
      <c r="Y103" s="85" t="str">
        <f t="shared" si="16"/>
        <v/>
      </c>
      <c r="Z103" s="94">
        <f t="shared" si="17"/>
        <v>94080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1</v>
      </c>
      <c r="C104" s="143" t="s">
        <v>1857</v>
      </c>
      <c r="D104" s="135" t="s">
        <v>1958</v>
      </c>
      <c r="E104" s="142"/>
      <c r="F104" s="144" t="s">
        <v>36</v>
      </c>
      <c r="G104" s="144" t="s">
        <v>1952</v>
      </c>
      <c r="H104" s="145">
        <v>42</v>
      </c>
      <c r="I104" s="145">
        <v>10</v>
      </c>
      <c r="J104" s="145">
        <v>2</v>
      </c>
      <c r="K104" s="136">
        <f t="shared" si="22"/>
        <v>20</v>
      </c>
      <c r="L104" s="133" t="s">
        <v>3512</v>
      </c>
      <c r="M104" s="162"/>
      <c r="N104" s="162"/>
      <c r="O104" s="163"/>
      <c r="P104" s="164"/>
      <c r="Q104" s="165"/>
      <c r="R104" s="137">
        <f t="shared" si="13"/>
        <v>10</v>
      </c>
      <c r="S104" s="170"/>
      <c r="T104" s="176" t="str">
        <f t="shared" si="14"/>
        <v/>
      </c>
      <c r="U104" s="94">
        <v>10</v>
      </c>
      <c r="V104" s="84">
        <v>200</v>
      </c>
      <c r="W104" s="85">
        <v>10</v>
      </c>
      <c r="X104" s="94">
        <f t="shared" si="15"/>
        <v>16800</v>
      </c>
      <c r="Y104" s="85" t="str">
        <f t="shared" si="16"/>
        <v/>
      </c>
      <c r="Z104" s="94">
        <f t="shared" si="17"/>
        <v>470400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1</v>
      </c>
      <c r="C105" s="143" t="s">
        <v>1857</v>
      </c>
      <c r="D105" s="135" t="s">
        <v>1958</v>
      </c>
      <c r="E105" s="142"/>
      <c r="F105" s="144" t="s">
        <v>113</v>
      </c>
      <c r="G105" s="144" t="s">
        <v>1791</v>
      </c>
      <c r="H105" s="145">
        <v>22</v>
      </c>
      <c r="I105" s="145">
        <v>1</v>
      </c>
      <c r="J105" s="145">
        <v>1</v>
      </c>
      <c r="K105" s="136">
        <f t="shared" si="22"/>
        <v>1</v>
      </c>
      <c r="L105" s="133" t="s">
        <v>3512</v>
      </c>
      <c r="M105" s="162"/>
      <c r="N105" s="162"/>
      <c r="O105" s="163"/>
      <c r="P105" s="164"/>
      <c r="Q105" s="165"/>
      <c r="R105" s="137">
        <f t="shared" si="13"/>
        <v>1</v>
      </c>
      <c r="S105" s="170"/>
      <c r="T105" s="176" t="str">
        <f t="shared" si="14"/>
        <v/>
      </c>
      <c r="U105" s="94">
        <v>10</v>
      </c>
      <c r="V105" s="84">
        <v>200</v>
      </c>
      <c r="W105" s="85">
        <v>10</v>
      </c>
      <c r="X105" s="94">
        <f t="shared" si="15"/>
        <v>440</v>
      </c>
      <c r="Y105" s="85" t="str">
        <f t="shared" si="16"/>
        <v/>
      </c>
      <c r="Z105" s="94">
        <f t="shared" si="17"/>
        <v>12320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1</v>
      </c>
      <c r="C106" s="143" t="s">
        <v>1858</v>
      </c>
      <c r="D106" s="135" t="s">
        <v>1958</v>
      </c>
      <c r="E106" s="142"/>
      <c r="F106" s="144" t="s">
        <v>36</v>
      </c>
      <c r="G106" s="144" t="s">
        <v>79</v>
      </c>
      <c r="H106" s="145">
        <v>42</v>
      </c>
      <c r="I106" s="145">
        <v>6</v>
      </c>
      <c r="J106" s="145">
        <v>2</v>
      </c>
      <c r="K106" s="136">
        <f t="shared" si="22"/>
        <v>12</v>
      </c>
      <c r="L106" s="133" t="s">
        <v>3512</v>
      </c>
      <c r="M106" s="162"/>
      <c r="N106" s="162"/>
      <c r="O106" s="163"/>
      <c r="P106" s="164"/>
      <c r="Q106" s="165"/>
      <c r="R106" s="137">
        <f t="shared" si="13"/>
        <v>6</v>
      </c>
      <c r="S106" s="170"/>
      <c r="T106" s="176" t="str">
        <f t="shared" si="14"/>
        <v/>
      </c>
      <c r="U106" s="94">
        <v>10</v>
      </c>
      <c r="V106" s="84">
        <v>200</v>
      </c>
      <c r="W106" s="85">
        <v>10</v>
      </c>
      <c r="X106" s="94">
        <f t="shared" si="15"/>
        <v>10080</v>
      </c>
      <c r="Y106" s="85" t="str">
        <f t="shared" si="16"/>
        <v/>
      </c>
      <c r="Z106" s="94">
        <f t="shared" si="17"/>
        <v>282240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1</v>
      </c>
      <c r="C107" s="143" t="s">
        <v>1858</v>
      </c>
      <c r="D107" s="135" t="s">
        <v>1958</v>
      </c>
      <c r="E107" s="142"/>
      <c r="F107" s="144" t="s">
        <v>36</v>
      </c>
      <c r="G107" s="144" t="s">
        <v>1952</v>
      </c>
      <c r="H107" s="145">
        <v>42</v>
      </c>
      <c r="I107" s="145">
        <v>30</v>
      </c>
      <c r="J107" s="145">
        <v>2</v>
      </c>
      <c r="K107" s="136">
        <f t="shared" si="22"/>
        <v>60</v>
      </c>
      <c r="L107" s="133" t="s">
        <v>3512</v>
      </c>
      <c r="M107" s="162"/>
      <c r="N107" s="162"/>
      <c r="O107" s="163"/>
      <c r="P107" s="164"/>
      <c r="Q107" s="165"/>
      <c r="R107" s="137">
        <f t="shared" si="13"/>
        <v>30</v>
      </c>
      <c r="S107" s="170"/>
      <c r="T107" s="176" t="str">
        <f t="shared" si="14"/>
        <v/>
      </c>
      <c r="U107" s="94">
        <v>10</v>
      </c>
      <c r="V107" s="84">
        <v>200</v>
      </c>
      <c r="W107" s="85">
        <v>10</v>
      </c>
      <c r="X107" s="94">
        <f t="shared" si="15"/>
        <v>50400</v>
      </c>
      <c r="Y107" s="85" t="str">
        <f t="shared" si="16"/>
        <v/>
      </c>
      <c r="Z107" s="94">
        <f t="shared" si="17"/>
        <v>1411200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>
        <v>1</v>
      </c>
      <c r="C108" s="143" t="s">
        <v>1859</v>
      </c>
      <c r="D108" s="135" t="s">
        <v>1958</v>
      </c>
      <c r="E108" s="142"/>
      <c r="F108" s="144" t="s">
        <v>24</v>
      </c>
      <c r="G108" s="144" t="s">
        <v>1953</v>
      </c>
      <c r="H108" s="145">
        <v>42</v>
      </c>
      <c r="I108" s="145">
        <v>2</v>
      </c>
      <c r="J108" s="145">
        <v>1</v>
      </c>
      <c r="K108" s="136">
        <f t="shared" si="22"/>
        <v>2</v>
      </c>
      <c r="L108" s="142" t="s">
        <v>3513</v>
      </c>
      <c r="M108" s="162"/>
      <c r="N108" s="162"/>
      <c r="O108" s="163"/>
      <c r="P108" s="164"/>
      <c r="Q108" s="165"/>
      <c r="R108" s="137">
        <f t="shared" si="13"/>
        <v>2</v>
      </c>
      <c r="S108" s="170"/>
      <c r="T108" s="176" t="str">
        <f t="shared" si="14"/>
        <v/>
      </c>
      <c r="U108" s="94">
        <v>10</v>
      </c>
      <c r="V108" s="84">
        <v>200</v>
      </c>
      <c r="W108" s="85">
        <v>10</v>
      </c>
      <c r="X108" s="94">
        <f t="shared" si="15"/>
        <v>1680</v>
      </c>
      <c r="Y108" s="85" t="str">
        <f t="shared" si="16"/>
        <v/>
      </c>
      <c r="Z108" s="94">
        <f t="shared" si="17"/>
        <v>47040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>
        <v>1</v>
      </c>
      <c r="C109" s="143" t="s">
        <v>1859</v>
      </c>
      <c r="D109" s="135" t="s">
        <v>1958</v>
      </c>
      <c r="E109" s="142"/>
      <c r="F109" s="144" t="s">
        <v>36</v>
      </c>
      <c r="G109" s="144" t="s">
        <v>142</v>
      </c>
      <c r="H109" s="145">
        <v>42</v>
      </c>
      <c r="I109" s="145">
        <v>6</v>
      </c>
      <c r="J109" s="145">
        <v>2</v>
      </c>
      <c r="K109" s="136">
        <f t="shared" si="22"/>
        <v>12</v>
      </c>
      <c r="L109" s="142" t="s">
        <v>3512</v>
      </c>
      <c r="M109" s="162"/>
      <c r="N109" s="162"/>
      <c r="O109" s="163"/>
      <c r="P109" s="164"/>
      <c r="Q109" s="165"/>
      <c r="R109" s="137">
        <f t="shared" si="13"/>
        <v>6</v>
      </c>
      <c r="S109" s="170"/>
      <c r="T109" s="176" t="str">
        <f t="shared" si="14"/>
        <v/>
      </c>
      <c r="U109" s="94">
        <v>10</v>
      </c>
      <c r="V109" s="84">
        <v>200</v>
      </c>
      <c r="W109" s="85">
        <v>10</v>
      </c>
      <c r="X109" s="94">
        <f t="shared" si="15"/>
        <v>10080</v>
      </c>
      <c r="Y109" s="85" t="str">
        <f t="shared" si="16"/>
        <v/>
      </c>
      <c r="Z109" s="94">
        <f t="shared" si="17"/>
        <v>282240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>
        <v>1</v>
      </c>
      <c r="C110" s="143" t="s">
        <v>1860</v>
      </c>
      <c r="D110" s="135" t="s">
        <v>1958</v>
      </c>
      <c r="E110" s="142"/>
      <c r="F110" s="144" t="s">
        <v>24</v>
      </c>
      <c r="G110" s="144" t="s">
        <v>1953</v>
      </c>
      <c r="H110" s="145">
        <v>42</v>
      </c>
      <c r="I110" s="145">
        <v>2</v>
      </c>
      <c r="J110" s="145">
        <v>1</v>
      </c>
      <c r="K110" s="136">
        <f t="shared" si="22"/>
        <v>2</v>
      </c>
      <c r="L110" s="142" t="s">
        <v>3513</v>
      </c>
      <c r="M110" s="162"/>
      <c r="N110" s="162"/>
      <c r="O110" s="163"/>
      <c r="P110" s="164"/>
      <c r="Q110" s="165"/>
      <c r="R110" s="137">
        <f t="shared" si="13"/>
        <v>2</v>
      </c>
      <c r="S110" s="170"/>
      <c r="T110" s="176" t="str">
        <f t="shared" si="14"/>
        <v/>
      </c>
      <c r="U110" s="94">
        <v>10</v>
      </c>
      <c r="V110" s="84">
        <v>200</v>
      </c>
      <c r="W110" s="85">
        <v>10</v>
      </c>
      <c r="X110" s="94">
        <f t="shared" si="15"/>
        <v>1680</v>
      </c>
      <c r="Y110" s="85" t="str">
        <f t="shared" si="16"/>
        <v/>
      </c>
      <c r="Z110" s="94">
        <f t="shared" si="17"/>
        <v>47040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>
        <v>1</v>
      </c>
      <c r="C111" s="143" t="s">
        <v>1860</v>
      </c>
      <c r="D111" s="135" t="s">
        <v>1958</v>
      </c>
      <c r="E111" s="142"/>
      <c r="F111" s="144" t="s">
        <v>36</v>
      </c>
      <c r="G111" s="144" t="s">
        <v>142</v>
      </c>
      <c r="H111" s="145">
        <v>42</v>
      </c>
      <c r="I111" s="145">
        <v>6</v>
      </c>
      <c r="J111" s="145">
        <v>2</v>
      </c>
      <c r="K111" s="136">
        <f t="shared" si="22"/>
        <v>12</v>
      </c>
      <c r="L111" s="142" t="s">
        <v>3512</v>
      </c>
      <c r="M111" s="162"/>
      <c r="N111" s="162"/>
      <c r="O111" s="163"/>
      <c r="P111" s="164"/>
      <c r="Q111" s="165"/>
      <c r="R111" s="137">
        <f t="shared" si="13"/>
        <v>6</v>
      </c>
      <c r="S111" s="170"/>
      <c r="T111" s="176" t="str">
        <f t="shared" si="14"/>
        <v/>
      </c>
      <c r="U111" s="94">
        <v>10</v>
      </c>
      <c r="V111" s="84">
        <v>200</v>
      </c>
      <c r="W111" s="85">
        <v>10</v>
      </c>
      <c r="X111" s="94">
        <f t="shared" si="15"/>
        <v>10080</v>
      </c>
      <c r="Y111" s="85" t="str">
        <f t="shared" si="16"/>
        <v/>
      </c>
      <c r="Z111" s="94">
        <f t="shared" si="17"/>
        <v>282240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>
        <v>1</v>
      </c>
      <c r="C112" s="143" t="s">
        <v>1861</v>
      </c>
      <c r="D112" s="135" t="s">
        <v>1958</v>
      </c>
      <c r="E112" s="142"/>
      <c r="F112" s="144" t="s">
        <v>24</v>
      </c>
      <c r="G112" s="144" t="s">
        <v>1953</v>
      </c>
      <c r="H112" s="145">
        <v>42</v>
      </c>
      <c r="I112" s="145">
        <v>2</v>
      </c>
      <c r="J112" s="145">
        <v>1</v>
      </c>
      <c r="K112" s="136">
        <f t="shared" si="22"/>
        <v>2</v>
      </c>
      <c r="L112" s="142" t="s">
        <v>3513</v>
      </c>
      <c r="M112" s="162"/>
      <c r="N112" s="162"/>
      <c r="O112" s="163"/>
      <c r="P112" s="164"/>
      <c r="Q112" s="165"/>
      <c r="R112" s="137">
        <f t="shared" si="13"/>
        <v>2</v>
      </c>
      <c r="S112" s="170"/>
      <c r="T112" s="176" t="str">
        <f t="shared" si="14"/>
        <v/>
      </c>
      <c r="U112" s="94">
        <v>10</v>
      </c>
      <c r="V112" s="84">
        <v>200</v>
      </c>
      <c r="W112" s="85">
        <v>10</v>
      </c>
      <c r="X112" s="94">
        <f t="shared" si="15"/>
        <v>1680</v>
      </c>
      <c r="Y112" s="85" t="str">
        <f t="shared" si="16"/>
        <v/>
      </c>
      <c r="Z112" s="94">
        <f t="shared" si="17"/>
        <v>47040</v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>
        <v>1</v>
      </c>
      <c r="C113" s="143" t="s">
        <v>1861</v>
      </c>
      <c r="D113" s="135" t="s">
        <v>1958</v>
      </c>
      <c r="E113" s="142"/>
      <c r="F113" s="144" t="s">
        <v>36</v>
      </c>
      <c r="G113" s="144" t="s">
        <v>142</v>
      </c>
      <c r="H113" s="145">
        <v>42</v>
      </c>
      <c r="I113" s="145">
        <v>6</v>
      </c>
      <c r="J113" s="145">
        <v>2</v>
      </c>
      <c r="K113" s="136">
        <f t="shared" si="22"/>
        <v>12</v>
      </c>
      <c r="L113" s="142" t="s">
        <v>3512</v>
      </c>
      <c r="M113" s="162"/>
      <c r="N113" s="162"/>
      <c r="O113" s="163"/>
      <c r="P113" s="164"/>
      <c r="Q113" s="165"/>
      <c r="R113" s="137">
        <f t="shared" si="13"/>
        <v>6</v>
      </c>
      <c r="S113" s="170"/>
      <c r="T113" s="176" t="str">
        <f t="shared" si="14"/>
        <v/>
      </c>
      <c r="U113" s="94">
        <v>10</v>
      </c>
      <c r="V113" s="84">
        <v>200</v>
      </c>
      <c r="W113" s="85">
        <v>10</v>
      </c>
      <c r="X113" s="94">
        <f t="shared" si="15"/>
        <v>10080</v>
      </c>
      <c r="Y113" s="85" t="str">
        <f t="shared" si="16"/>
        <v/>
      </c>
      <c r="Z113" s="94">
        <f t="shared" si="17"/>
        <v>282240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>
        <v>1</v>
      </c>
      <c r="C114" s="143" t="s">
        <v>1862</v>
      </c>
      <c r="D114" s="135" t="s">
        <v>1958</v>
      </c>
      <c r="E114" s="142"/>
      <c r="F114" s="144" t="s">
        <v>24</v>
      </c>
      <c r="G114" s="144" t="s">
        <v>1953</v>
      </c>
      <c r="H114" s="145">
        <v>42</v>
      </c>
      <c r="I114" s="145">
        <v>2</v>
      </c>
      <c r="J114" s="145">
        <v>1</v>
      </c>
      <c r="K114" s="136">
        <f t="shared" si="22"/>
        <v>2</v>
      </c>
      <c r="L114" s="142" t="s">
        <v>3513</v>
      </c>
      <c r="M114" s="162"/>
      <c r="N114" s="162"/>
      <c r="O114" s="163"/>
      <c r="P114" s="164"/>
      <c r="Q114" s="165"/>
      <c r="R114" s="137">
        <f t="shared" si="13"/>
        <v>2</v>
      </c>
      <c r="S114" s="170"/>
      <c r="T114" s="176" t="str">
        <f t="shared" si="14"/>
        <v/>
      </c>
      <c r="U114" s="94">
        <v>10</v>
      </c>
      <c r="V114" s="84">
        <v>200</v>
      </c>
      <c r="W114" s="85">
        <v>10</v>
      </c>
      <c r="X114" s="94">
        <f t="shared" si="15"/>
        <v>1680</v>
      </c>
      <c r="Y114" s="85" t="str">
        <f t="shared" si="16"/>
        <v/>
      </c>
      <c r="Z114" s="94">
        <f t="shared" si="17"/>
        <v>47040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>
        <v>1</v>
      </c>
      <c r="C115" s="143" t="s">
        <v>1862</v>
      </c>
      <c r="D115" s="135" t="s">
        <v>1958</v>
      </c>
      <c r="E115" s="142"/>
      <c r="F115" s="144" t="s">
        <v>36</v>
      </c>
      <c r="G115" s="144" t="s">
        <v>142</v>
      </c>
      <c r="H115" s="145">
        <v>42</v>
      </c>
      <c r="I115" s="145">
        <v>6</v>
      </c>
      <c r="J115" s="145">
        <v>2</v>
      </c>
      <c r="K115" s="136">
        <f t="shared" si="22"/>
        <v>12</v>
      </c>
      <c r="L115" s="142" t="s">
        <v>3512</v>
      </c>
      <c r="M115" s="162"/>
      <c r="N115" s="162"/>
      <c r="O115" s="163"/>
      <c r="P115" s="164"/>
      <c r="Q115" s="165"/>
      <c r="R115" s="137">
        <f t="shared" si="13"/>
        <v>6</v>
      </c>
      <c r="S115" s="170"/>
      <c r="T115" s="176" t="str">
        <f t="shared" si="14"/>
        <v/>
      </c>
      <c r="U115" s="94">
        <v>10</v>
      </c>
      <c r="V115" s="84">
        <v>200</v>
      </c>
      <c r="W115" s="85">
        <v>10</v>
      </c>
      <c r="X115" s="94">
        <f t="shared" si="15"/>
        <v>10080</v>
      </c>
      <c r="Y115" s="85" t="str">
        <f t="shared" si="16"/>
        <v/>
      </c>
      <c r="Z115" s="94">
        <f t="shared" si="17"/>
        <v>282240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>
        <v>1</v>
      </c>
      <c r="C116" s="143" t="s">
        <v>1863</v>
      </c>
      <c r="D116" s="135" t="s">
        <v>1958</v>
      </c>
      <c r="E116" s="142"/>
      <c r="F116" s="144" t="s">
        <v>24</v>
      </c>
      <c r="G116" s="144" t="s">
        <v>1787</v>
      </c>
      <c r="H116" s="145">
        <v>42</v>
      </c>
      <c r="I116" s="145">
        <v>1</v>
      </c>
      <c r="J116" s="145">
        <v>1</v>
      </c>
      <c r="K116" s="136">
        <f t="shared" si="22"/>
        <v>1</v>
      </c>
      <c r="L116" s="142" t="s">
        <v>3512</v>
      </c>
      <c r="M116" s="162"/>
      <c r="N116" s="162"/>
      <c r="O116" s="163"/>
      <c r="P116" s="164"/>
      <c r="Q116" s="165"/>
      <c r="R116" s="137">
        <f t="shared" si="13"/>
        <v>1</v>
      </c>
      <c r="S116" s="170"/>
      <c r="T116" s="176" t="str">
        <f t="shared" si="14"/>
        <v/>
      </c>
      <c r="U116" s="94">
        <v>10</v>
      </c>
      <c r="V116" s="84">
        <v>200</v>
      </c>
      <c r="W116" s="85">
        <v>10</v>
      </c>
      <c r="X116" s="94">
        <f t="shared" si="15"/>
        <v>840</v>
      </c>
      <c r="Y116" s="85" t="str">
        <f t="shared" si="16"/>
        <v/>
      </c>
      <c r="Z116" s="94">
        <f t="shared" si="17"/>
        <v>23520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>
        <v>1</v>
      </c>
      <c r="C117" s="143" t="s">
        <v>1863</v>
      </c>
      <c r="D117" s="135" t="s">
        <v>1958</v>
      </c>
      <c r="E117" s="142"/>
      <c r="F117" s="144" t="s">
        <v>113</v>
      </c>
      <c r="G117" s="144" t="s">
        <v>1791</v>
      </c>
      <c r="H117" s="145">
        <v>22</v>
      </c>
      <c r="I117" s="145">
        <v>1</v>
      </c>
      <c r="J117" s="145">
        <v>1</v>
      </c>
      <c r="K117" s="136">
        <f t="shared" si="22"/>
        <v>1</v>
      </c>
      <c r="L117" s="142" t="s">
        <v>3512</v>
      </c>
      <c r="M117" s="162"/>
      <c r="N117" s="162"/>
      <c r="O117" s="163"/>
      <c r="P117" s="164"/>
      <c r="Q117" s="165"/>
      <c r="R117" s="137">
        <f t="shared" si="13"/>
        <v>1</v>
      </c>
      <c r="S117" s="170"/>
      <c r="T117" s="176" t="str">
        <f t="shared" si="14"/>
        <v/>
      </c>
      <c r="U117" s="94">
        <v>10</v>
      </c>
      <c r="V117" s="84">
        <v>200</v>
      </c>
      <c r="W117" s="85">
        <v>10</v>
      </c>
      <c r="X117" s="94">
        <f t="shared" si="15"/>
        <v>440</v>
      </c>
      <c r="Y117" s="85" t="str">
        <f t="shared" si="16"/>
        <v/>
      </c>
      <c r="Z117" s="94">
        <f t="shared" si="17"/>
        <v>12320</v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>
        <v>114</v>
      </c>
      <c r="B118" s="134">
        <v>1</v>
      </c>
      <c r="C118" s="143" t="s">
        <v>1864</v>
      </c>
      <c r="D118" s="135" t="s">
        <v>1958</v>
      </c>
      <c r="E118" s="142"/>
      <c r="F118" s="144" t="s">
        <v>36</v>
      </c>
      <c r="G118" s="144" t="s">
        <v>79</v>
      </c>
      <c r="H118" s="145">
        <v>42</v>
      </c>
      <c r="I118" s="145">
        <v>15</v>
      </c>
      <c r="J118" s="145">
        <v>2</v>
      </c>
      <c r="K118" s="136">
        <f t="shared" si="22"/>
        <v>30</v>
      </c>
      <c r="L118" s="142" t="s">
        <v>3512</v>
      </c>
      <c r="M118" s="162"/>
      <c r="N118" s="162"/>
      <c r="O118" s="163"/>
      <c r="P118" s="164"/>
      <c r="Q118" s="165"/>
      <c r="R118" s="137">
        <f t="shared" si="13"/>
        <v>15</v>
      </c>
      <c r="S118" s="170"/>
      <c r="T118" s="176" t="str">
        <f t="shared" si="14"/>
        <v/>
      </c>
      <c r="U118" s="94">
        <v>10</v>
      </c>
      <c r="V118" s="84">
        <v>200</v>
      </c>
      <c r="W118" s="85">
        <v>10</v>
      </c>
      <c r="X118" s="94">
        <f t="shared" si="15"/>
        <v>25200</v>
      </c>
      <c r="Y118" s="85" t="str">
        <f t="shared" si="16"/>
        <v/>
      </c>
      <c r="Z118" s="94">
        <f t="shared" si="17"/>
        <v>705600</v>
      </c>
      <c r="AA118" s="85" t="str">
        <f t="shared" si="18"/>
        <v/>
      </c>
      <c r="AB118" s="94" t="str">
        <f t="shared" si="19"/>
        <v/>
      </c>
      <c r="AC118" s="95" t="str">
        <f t="shared" si="20"/>
        <v/>
      </c>
      <c r="AD118" s="178" t="str">
        <f t="shared" si="21"/>
        <v/>
      </c>
    </row>
    <row r="119" spans="1:30" s="110" customFormat="1" ht="24.95" customHeight="1" x14ac:dyDescent="0.15">
      <c r="A119" s="133">
        <v>115</v>
      </c>
      <c r="B119" s="134">
        <v>1</v>
      </c>
      <c r="C119" s="143" t="s">
        <v>1865</v>
      </c>
      <c r="D119" s="135" t="s">
        <v>1958</v>
      </c>
      <c r="E119" s="142"/>
      <c r="F119" s="144" t="s">
        <v>113</v>
      </c>
      <c r="G119" s="144" t="s">
        <v>1791</v>
      </c>
      <c r="H119" s="145">
        <v>22</v>
      </c>
      <c r="I119" s="145">
        <v>1</v>
      </c>
      <c r="J119" s="145">
        <v>1</v>
      </c>
      <c r="K119" s="136">
        <f t="shared" si="22"/>
        <v>1</v>
      </c>
      <c r="L119" s="142" t="s">
        <v>3512</v>
      </c>
      <c r="M119" s="162"/>
      <c r="N119" s="162"/>
      <c r="O119" s="163"/>
      <c r="P119" s="164"/>
      <c r="Q119" s="165"/>
      <c r="R119" s="137">
        <f t="shared" si="13"/>
        <v>1</v>
      </c>
      <c r="S119" s="170"/>
      <c r="T119" s="176" t="str">
        <f t="shared" si="14"/>
        <v/>
      </c>
      <c r="U119" s="94">
        <v>10</v>
      </c>
      <c r="V119" s="84">
        <v>200</v>
      </c>
      <c r="W119" s="85">
        <v>10</v>
      </c>
      <c r="X119" s="94">
        <f t="shared" si="15"/>
        <v>440</v>
      </c>
      <c r="Y119" s="85" t="str">
        <f t="shared" si="16"/>
        <v/>
      </c>
      <c r="Z119" s="94">
        <f t="shared" si="17"/>
        <v>12320</v>
      </c>
      <c r="AA119" s="85" t="str">
        <f t="shared" si="18"/>
        <v/>
      </c>
      <c r="AB119" s="94" t="str">
        <f t="shared" si="19"/>
        <v/>
      </c>
      <c r="AC119" s="95" t="str">
        <f t="shared" si="20"/>
        <v/>
      </c>
      <c r="AD119" s="178" t="str">
        <f t="shared" si="21"/>
        <v/>
      </c>
    </row>
    <row r="120" spans="1:30" s="110" customFormat="1" ht="24.95" customHeight="1" x14ac:dyDescent="0.15">
      <c r="A120" s="133">
        <v>116</v>
      </c>
      <c r="B120" s="134">
        <v>1</v>
      </c>
      <c r="C120" s="143" t="s">
        <v>1866</v>
      </c>
      <c r="D120" s="135" t="s">
        <v>1958</v>
      </c>
      <c r="E120" s="142"/>
      <c r="F120" s="144" t="s">
        <v>113</v>
      </c>
      <c r="G120" s="144" t="s">
        <v>1791</v>
      </c>
      <c r="H120" s="145">
        <v>22</v>
      </c>
      <c r="I120" s="145">
        <v>6</v>
      </c>
      <c r="J120" s="145">
        <v>1</v>
      </c>
      <c r="K120" s="136">
        <f t="shared" si="22"/>
        <v>6</v>
      </c>
      <c r="L120" s="142" t="s">
        <v>3512</v>
      </c>
      <c r="M120" s="162"/>
      <c r="N120" s="162"/>
      <c r="O120" s="163"/>
      <c r="P120" s="164"/>
      <c r="Q120" s="165"/>
      <c r="R120" s="137">
        <f t="shared" si="13"/>
        <v>6</v>
      </c>
      <c r="S120" s="170"/>
      <c r="T120" s="176" t="str">
        <f t="shared" si="14"/>
        <v/>
      </c>
      <c r="U120" s="94">
        <v>10</v>
      </c>
      <c r="V120" s="84">
        <v>200</v>
      </c>
      <c r="W120" s="85">
        <v>10</v>
      </c>
      <c r="X120" s="94">
        <f t="shared" si="15"/>
        <v>2640</v>
      </c>
      <c r="Y120" s="85" t="str">
        <f t="shared" si="16"/>
        <v/>
      </c>
      <c r="Z120" s="94">
        <f t="shared" si="17"/>
        <v>73920</v>
      </c>
      <c r="AA120" s="85" t="str">
        <f t="shared" si="18"/>
        <v/>
      </c>
      <c r="AB120" s="94" t="str">
        <f t="shared" si="19"/>
        <v/>
      </c>
      <c r="AC120" s="95" t="str">
        <f t="shared" si="20"/>
        <v/>
      </c>
      <c r="AD120" s="178" t="str">
        <f t="shared" si="21"/>
        <v/>
      </c>
    </row>
    <row r="121" spans="1:30" s="110" customFormat="1" ht="24.95" customHeight="1" x14ac:dyDescent="0.15">
      <c r="A121" s="133">
        <v>117</v>
      </c>
      <c r="B121" s="134">
        <v>1</v>
      </c>
      <c r="C121" s="143" t="s">
        <v>1856</v>
      </c>
      <c r="D121" s="135" t="s">
        <v>1958</v>
      </c>
      <c r="E121" s="142"/>
      <c r="F121" s="144" t="s">
        <v>113</v>
      </c>
      <c r="G121" s="144" t="s">
        <v>114</v>
      </c>
      <c r="H121" s="145">
        <v>22</v>
      </c>
      <c r="I121" s="145">
        <v>1</v>
      </c>
      <c r="J121" s="145">
        <v>1</v>
      </c>
      <c r="K121" s="136">
        <f t="shared" si="22"/>
        <v>1</v>
      </c>
      <c r="L121" s="142" t="s">
        <v>3512</v>
      </c>
      <c r="M121" s="162"/>
      <c r="N121" s="162"/>
      <c r="O121" s="163"/>
      <c r="P121" s="164"/>
      <c r="Q121" s="165"/>
      <c r="R121" s="137">
        <f t="shared" si="13"/>
        <v>1</v>
      </c>
      <c r="S121" s="170"/>
      <c r="T121" s="176" t="str">
        <f t="shared" si="14"/>
        <v/>
      </c>
      <c r="U121" s="94">
        <v>2</v>
      </c>
      <c r="V121" s="84">
        <v>200</v>
      </c>
      <c r="W121" s="85">
        <v>10</v>
      </c>
      <c r="X121" s="94">
        <f t="shared" si="15"/>
        <v>88</v>
      </c>
      <c r="Y121" s="85" t="str">
        <f t="shared" si="16"/>
        <v/>
      </c>
      <c r="Z121" s="94">
        <f t="shared" si="17"/>
        <v>2464</v>
      </c>
      <c r="AA121" s="85" t="str">
        <f t="shared" si="18"/>
        <v/>
      </c>
      <c r="AB121" s="94" t="str">
        <f t="shared" si="19"/>
        <v/>
      </c>
      <c r="AC121" s="95" t="str">
        <f t="shared" si="20"/>
        <v/>
      </c>
      <c r="AD121" s="178" t="str">
        <f t="shared" si="21"/>
        <v/>
      </c>
    </row>
    <row r="122" spans="1:30" s="110" customFormat="1" ht="24.95" customHeight="1" x14ac:dyDescent="0.15">
      <c r="A122" s="133">
        <v>118</v>
      </c>
      <c r="B122" s="134">
        <v>1</v>
      </c>
      <c r="C122" s="143" t="s">
        <v>1856</v>
      </c>
      <c r="D122" s="135" t="s">
        <v>1958</v>
      </c>
      <c r="E122" s="142"/>
      <c r="F122" s="144" t="s">
        <v>24</v>
      </c>
      <c r="G122" s="144" t="s">
        <v>49</v>
      </c>
      <c r="H122" s="145">
        <v>42</v>
      </c>
      <c r="I122" s="145">
        <v>1</v>
      </c>
      <c r="J122" s="145">
        <v>1</v>
      </c>
      <c r="K122" s="136">
        <f t="shared" si="22"/>
        <v>1</v>
      </c>
      <c r="L122" s="142" t="s">
        <v>3512</v>
      </c>
      <c r="M122" s="162"/>
      <c r="N122" s="162"/>
      <c r="O122" s="163"/>
      <c r="P122" s="164"/>
      <c r="Q122" s="165"/>
      <c r="R122" s="137">
        <f t="shared" si="13"/>
        <v>1</v>
      </c>
      <c r="S122" s="170"/>
      <c r="T122" s="176" t="str">
        <f t="shared" si="14"/>
        <v/>
      </c>
      <c r="U122" s="94">
        <v>2</v>
      </c>
      <c r="V122" s="84">
        <v>200</v>
      </c>
      <c r="W122" s="85">
        <v>10</v>
      </c>
      <c r="X122" s="94">
        <f t="shared" si="15"/>
        <v>168</v>
      </c>
      <c r="Y122" s="85" t="str">
        <f t="shared" si="16"/>
        <v/>
      </c>
      <c r="Z122" s="94">
        <f t="shared" si="17"/>
        <v>4704</v>
      </c>
      <c r="AA122" s="85" t="str">
        <f t="shared" si="18"/>
        <v/>
      </c>
      <c r="AB122" s="94" t="str">
        <f t="shared" si="19"/>
        <v/>
      </c>
      <c r="AC122" s="95" t="str">
        <f t="shared" si="20"/>
        <v/>
      </c>
      <c r="AD122" s="178" t="str">
        <f t="shared" si="21"/>
        <v/>
      </c>
    </row>
    <row r="123" spans="1:30" s="110" customFormat="1" ht="24.95" customHeight="1" x14ac:dyDescent="0.15">
      <c r="A123" s="133">
        <v>119</v>
      </c>
      <c r="B123" s="134">
        <v>1</v>
      </c>
      <c r="C123" s="143" t="s">
        <v>1855</v>
      </c>
      <c r="D123" s="135" t="s">
        <v>1958</v>
      </c>
      <c r="E123" s="142"/>
      <c r="F123" s="144" t="s">
        <v>113</v>
      </c>
      <c r="G123" s="144" t="s">
        <v>114</v>
      </c>
      <c r="H123" s="145">
        <v>22</v>
      </c>
      <c r="I123" s="145">
        <v>1</v>
      </c>
      <c r="J123" s="145">
        <v>1</v>
      </c>
      <c r="K123" s="136">
        <f t="shared" si="22"/>
        <v>1</v>
      </c>
      <c r="L123" s="142" t="s">
        <v>3512</v>
      </c>
      <c r="M123" s="162"/>
      <c r="N123" s="162"/>
      <c r="O123" s="163"/>
      <c r="P123" s="164"/>
      <c r="Q123" s="165"/>
      <c r="R123" s="137">
        <f t="shared" si="13"/>
        <v>1</v>
      </c>
      <c r="S123" s="170"/>
      <c r="T123" s="176" t="str">
        <f t="shared" si="14"/>
        <v/>
      </c>
      <c r="U123" s="94">
        <v>2</v>
      </c>
      <c r="V123" s="84">
        <v>200</v>
      </c>
      <c r="W123" s="85">
        <v>10</v>
      </c>
      <c r="X123" s="94">
        <f t="shared" si="15"/>
        <v>88</v>
      </c>
      <c r="Y123" s="85" t="str">
        <f t="shared" si="16"/>
        <v/>
      </c>
      <c r="Z123" s="94">
        <f t="shared" si="17"/>
        <v>2464</v>
      </c>
      <c r="AA123" s="85" t="str">
        <f t="shared" si="18"/>
        <v/>
      </c>
      <c r="AB123" s="94" t="str">
        <f t="shared" si="19"/>
        <v/>
      </c>
      <c r="AC123" s="95" t="str">
        <f t="shared" si="20"/>
        <v/>
      </c>
      <c r="AD123" s="178" t="str">
        <f t="shared" si="21"/>
        <v/>
      </c>
    </row>
    <row r="124" spans="1:30" s="110" customFormat="1" ht="24.95" customHeight="1" x14ac:dyDescent="0.15">
      <c r="A124" s="133">
        <v>120</v>
      </c>
      <c r="B124" s="134">
        <v>1</v>
      </c>
      <c r="C124" s="143" t="s">
        <v>1855</v>
      </c>
      <c r="D124" s="135" t="s">
        <v>1958</v>
      </c>
      <c r="E124" s="142"/>
      <c r="F124" s="144" t="s">
        <v>24</v>
      </c>
      <c r="G124" s="144" t="s">
        <v>49</v>
      </c>
      <c r="H124" s="145">
        <v>42</v>
      </c>
      <c r="I124" s="145">
        <v>1</v>
      </c>
      <c r="J124" s="145">
        <v>1</v>
      </c>
      <c r="K124" s="136">
        <f t="shared" si="22"/>
        <v>1</v>
      </c>
      <c r="L124" s="142" t="s">
        <v>3512</v>
      </c>
      <c r="M124" s="162"/>
      <c r="N124" s="162"/>
      <c r="O124" s="163"/>
      <c r="P124" s="164"/>
      <c r="Q124" s="165"/>
      <c r="R124" s="137">
        <f t="shared" si="13"/>
        <v>1</v>
      </c>
      <c r="S124" s="170"/>
      <c r="T124" s="176" t="str">
        <f t="shared" si="14"/>
        <v/>
      </c>
      <c r="U124" s="94">
        <v>2</v>
      </c>
      <c r="V124" s="84">
        <v>200</v>
      </c>
      <c r="W124" s="85">
        <v>10</v>
      </c>
      <c r="X124" s="94">
        <f t="shared" si="15"/>
        <v>168</v>
      </c>
      <c r="Y124" s="85" t="str">
        <f t="shared" si="16"/>
        <v/>
      </c>
      <c r="Z124" s="94">
        <f t="shared" si="17"/>
        <v>4704</v>
      </c>
      <c r="AA124" s="85" t="str">
        <f t="shared" si="18"/>
        <v/>
      </c>
      <c r="AB124" s="94" t="str">
        <f t="shared" si="19"/>
        <v/>
      </c>
      <c r="AC124" s="95" t="str">
        <f t="shared" si="20"/>
        <v/>
      </c>
      <c r="AD124" s="178" t="str">
        <f t="shared" si="21"/>
        <v/>
      </c>
    </row>
    <row r="125" spans="1:30" s="110" customFormat="1" ht="24.95" customHeight="1" x14ac:dyDescent="0.15">
      <c r="A125" s="133">
        <v>121</v>
      </c>
      <c r="B125" s="134">
        <v>1</v>
      </c>
      <c r="C125" s="143" t="s">
        <v>1858</v>
      </c>
      <c r="D125" s="135" t="s">
        <v>1958</v>
      </c>
      <c r="E125" s="142"/>
      <c r="F125" s="144" t="s">
        <v>36</v>
      </c>
      <c r="G125" s="144" t="s">
        <v>1952</v>
      </c>
      <c r="H125" s="145">
        <v>42</v>
      </c>
      <c r="I125" s="145">
        <v>24</v>
      </c>
      <c r="J125" s="145">
        <v>2</v>
      </c>
      <c r="K125" s="136">
        <f t="shared" si="22"/>
        <v>48</v>
      </c>
      <c r="L125" s="142" t="s">
        <v>3512</v>
      </c>
      <c r="M125" s="162"/>
      <c r="N125" s="162"/>
      <c r="O125" s="163"/>
      <c r="P125" s="164"/>
      <c r="Q125" s="165"/>
      <c r="R125" s="137">
        <f t="shared" si="13"/>
        <v>24</v>
      </c>
      <c r="S125" s="170"/>
      <c r="T125" s="176" t="str">
        <f t="shared" si="14"/>
        <v/>
      </c>
      <c r="U125" s="94">
        <v>10</v>
      </c>
      <c r="V125" s="84">
        <v>200</v>
      </c>
      <c r="W125" s="85">
        <v>10</v>
      </c>
      <c r="X125" s="94">
        <f t="shared" si="15"/>
        <v>40320</v>
      </c>
      <c r="Y125" s="85" t="str">
        <f t="shared" si="16"/>
        <v/>
      </c>
      <c r="Z125" s="94">
        <f t="shared" si="17"/>
        <v>1128960</v>
      </c>
      <c r="AA125" s="85" t="str">
        <f t="shared" si="18"/>
        <v/>
      </c>
      <c r="AB125" s="94" t="str">
        <f t="shared" si="19"/>
        <v/>
      </c>
      <c r="AC125" s="95" t="str">
        <f t="shared" si="20"/>
        <v/>
      </c>
      <c r="AD125" s="178" t="str">
        <f t="shared" si="21"/>
        <v/>
      </c>
    </row>
    <row r="126" spans="1:30" s="110" customFormat="1" ht="24.95" customHeight="1" x14ac:dyDescent="0.15">
      <c r="A126" s="133">
        <v>122</v>
      </c>
      <c r="B126" s="134">
        <v>1</v>
      </c>
      <c r="C126" s="143" t="s">
        <v>1867</v>
      </c>
      <c r="D126" s="135" t="s">
        <v>1958</v>
      </c>
      <c r="E126" s="142"/>
      <c r="F126" s="144" t="s">
        <v>24</v>
      </c>
      <c r="G126" s="144" t="s">
        <v>49</v>
      </c>
      <c r="H126" s="145">
        <v>42</v>
      </c>
      <c r="I126" s="145">
        <v>1</v>
      </c>
      <c r="J126" s="145">
        <v>1</v>
      </c>
      <c r="K126" s="136">
        <f t="shared" si="22"/>
        <v>1</v>
      </c>
      <c r="L126" s="142" t="s">
        <v>3512</v>
      </c>
      <c r="M126" s="162"/>
      <c r="N126" s="162"/>
      <c r="O126" s="163"/>
      <c r="P126" s="164"/>
      <c r="Q126" s="165"/>
      <c r="R126" s="137">
        <f t="shared" si="13"/>
        <v>1</v>
      </c>
      <c r="S126" s="170"/>
      <c r="T126" s="176" t="str">
        <f t="shared" si="14"/>
        <v/>
      </c>
      <c r="U126" s="94">
        <v>2</v>
      </c>
      <c r="V126" s="84">
        <v>200</v>
      </c>
      <c r="W126" s="85">
        <v>10</v>
      </c>
      <c r="X126" s="94">
        <f t="shared" si="15"/>
        <v>168</v>
      </c>
      <c r="Y126" s="85" t="str">
        <f t="shared" si="16"/>
        <v/>
      </c>
      <c r="Z126" s="94">
        <f t="shared" si="17"/>
        <v>4704</v>
      </c>
      <c r="AA126" s="85" t="str">
        <f t="shared" si="18"/>
        <v/>
      </c>
      <c r="AB126" s="94" t="str">
        <f t="shared" si="19"/>
        <v/>
      </c>
      <c r="AC126" s="95" t="str">
        <f t="shared" si="20"/>
        <v/>
      </c>
      <c r="AD126" s="178" t="str">
        <f t="shared" si="21"/>
        <v/>
      </c>
    </row>
    <row r="127" spans="1:30" s="110" customFormat="1" ht="24.95" customHeight="1" x14ac:dyDescent="0.15">
      <c r="A127" s="133">
        <v>123</v>
      </c>
      <c r="B127" s="134">
        <v>1</v>
      </c>
      <c r="C127" s="143" t="s">
        <v>1855</v>
      </c>
      <c r="D127" s="135" t="s">
        <v>1958</v>
      </c>
      <c r="E127" s="142"/>
      <c r="F127" s="144" t="s">
        <v>24</v>
      </c>
      <c r="G127" s="144" t="s">
        <v>49</v>
      </c>
      <c r="H127" s="145">
        <v>42</v>
      </c>
      <c r="I127" s="145">
        <v>1</v>
      </c>
      <c r="J127" s="145">
        <v>1</v>
      </c>
      <c r="K127" s="136">
        <f t="shared" si="22"/>
        <v>1</v>
      </c>
      <c r="L127" s="142" t="s">
        <v>3512</v>
      </c>
      <c r="M127" s="162"/>
      <c r="N127" s="162"/>
      <c r="O127" s="163"/>
      <c r="P127" s="164"/>
      <c r="Q127" s="165"/>
      <c r="R127" s="137">
        <f t="shared" si="13"/>
        <v>1</v>
      </c>
      <c r="S127" s="170"/>
      <c r="T127" s="176" t="str">
        <f t="shared" si="14"/>
        <v/>
      </c>
      <c r="U127" s="94">
        <v>2</v>
      </c>
      <c r="V127" s="84">
        <v>200</v>
      </c>
      <c r="W127" s="85">
        <v>10</v>
      </c>
      <c r="X127" s="94">
        <f t="shared" si="15"/>
        <v>168</v>
      </c>
      <c r="Y127" s="85" t="str">
        <f t="shared" si="16"/>
        <v/>
      </c>
      <c r="Z127" s="94">
        <f t="shared" si="17"/>
        <v>4704</v>
      </c>
      <c r="AA127" s="85" t="str">
        <f t="shared" si="18"/>
        <v/>
      </c>
      <c r="AB127" s="94" t="str">
        <f t="shared" si="19"/>
        <v/>
      </c>
      <c r="AC127" s="95" t="str">
        <f t="shared" si="20"/>
        <v/>
      </c>
      <c r="AD127" s="178" t="str">
        <f t="shared" si="21"/>
        <v/>
      </c>
    </row>
    <row r="128" spans="1:30" s="110" customFormat="1" ht="24.95" customHeight="1" x14ac:dyDescent="0.15">
      <c r="A128" s="133">
        <v>124</v>
      </c>
      <c r="B128" s="134">
        <v>1</v>
      </c>
      <c r="C128" s="143" t="s">
        <v>1856</v>
      </c>
      <c r="D128" s="135" t="s">
        <v>1958</v>
      </c>
      <c r="E128" s="142"/>
      <c r="F128" s="144" t="s">
        <v>24</v>
      </c>
      <c r="G128" s="144" t="s">
        <v>49</v>
      </c>
      <c r="H128" s="145">
        <v>42</v>
      </c>
      <c r="I128" s="145">
        <v>1</v>
      </c>
      <c r="J128" s="145">
        <v>1</v>
      </c>
      <c r="K128" s="136">
        <f t="shared" si="22"/>
        <v>1</v>
      </c>
      <c r="L128" s="142" t="s">
        <v>3512</v>
      </c>
      <c r="M128" s="162"/>
      <c r="N128" s="162"/>
      <c r="O128" s="163"/>
      <c r="P128" s="164"/>
      <c r="Q128" s="165"/>
      <c r="R128" s="137">
        <f t="shared" si="13"/>
        <v>1</v>
      </c>
      <c r="S128" s="170"/>
      <c r="T128" s="176" t="str">
        <f t="shared" si="14"/>
        <v/>
      </c>
      <c r="U128" s="94">
        <v>2</v>
      </c>
      <c r="V128" s="84">
        <v>200</v>
      </c>
      <c r="W128" s="85">
        <v>10</v>
      </c>
      <c r="X128" s="94">
        <f t="shared" si="15"/>
        <v>168</v>
      </c>
      <c r="Y128" s="85" t="str">
        <f t="shared" si="16"/>
        <v/>
      </c>
      <c r="Z128" s="94">
        <f t="shared" si="17"/>
        <v>4704</v>
      </c>
      <c r="AA128" s="85" t="str">
        <f t="shared" si="18"/>
        <v/>
      </c>
      <c r="AB128" s="94" t="str">
        <f t="shared" si="19"/>
        <v/>
      </c>
      <c r="AC128" s="95" t="str">
        <f t="shared" si="20"/>
        <v/>
      </c>
      <c r="AD128" s="178" t="str">
        <f t="shared" si="21"/>
        <v/>
      </c>
    </row>
    <row r="129" spans="1:30" s="110" customFormat="1" ht="24.95" customHeight="1" x14ac:dyDescent="0.15">
      <c r="A129" s="133">
        <v>125</v>
      </c>
      <c r="B129" s="134">
        <v>1</v>
      </c>
      <c r="C129" s="143" t="s">
        <v>1868</v>
      </c>
      <c r="D129" s="135" t="s">
        <v>1958</v>
      </c>
      <c r="E129" s="142"/>
      <c r="F129" s="144" t="s">
        <v>24</v>
      </c>
      <c r="G129" s="144" t="s">
        <v>49</v>
      </c>
      <c r="H129" s="145">
        <v>42</v>
      </c>
      <c r="I129" s="145">
        <v>1</v>
      </c>
      <c r="J129" s="145">
        <v>1</v>
      </c>
      <c r="K129" s="136">
        <f t="shared" si="22"/>
        <v>1</v>
      </c>
      <c r="L129" s="142" t="s">
        <v>3512</v>
      </c>
      <c r="M129" s="162"/>
      <c r="N129" s="162"/>
      <c r="O129" s="163"/>
      <c r="P129" s="164"/>
      <c r="Q129" s="165"/>
      <c r="R129" s="137">
        <f t="shared" si="13"/>
        <v>1</v>
      </c>
      <c r="S129" s="170"/>
      <c r="T129" s="176" t="str">
        <f t="shared" si="14"/>
        <v/>
      </c>
      <c r="U129" s="94">
        <v>2</v>
      </c>
      <c r="V129" s="84">
        <v>200</v>
      </c>
      <c r="W129" s="85">
        <v>10</v>
      </c>
      <c r="X129" s="94">
        <f t="shared" si="15"/>
        <v>168</v>
      </c>
      <c r="Y129" s="85" t="str">
        <f t="shared" si="16"/>
        <v/>
      </c>
      <c r="Z129" s="94">
        <f t="shared" si="17"/>
        <v>4704</v>
      </c>
      <c r="AA129" s="85" t="str">
        <f t="shared" si="18"/>
        <v/>
      </c>
      <c r="AB129" s="94" t="str">
        <f t="shared" si="19"/>
        <v/>
      </c>
      <c r="AC129" s="95" t="str">
        <f t="shared" si="20"/>
        <v/>
      </c>
      <c r="AD129" s="178" t="str">
        <f t="shared" si="21"/>
        <v/>
      </c>
    </row>
    <row r="130" spans="1:30" s="110" customFormat="1" ht="24.95" customHeight="1" x14ac:dyDescent="0.15">
      <c r="A130" s="133">
        <v>126</v>
      </c>
      <c r="B130" s="134">
        <v>1</v>
      </c>
      <c r="C130" s="143" t="s">
        <v>1869</v>
      </c>
      <c r="D130" s="135" t="s">
        <v>1958</v>
      </c>
      <c r="E130" s="142"/>
      <c r="F130" s="144" t="s">
        <v>24</v>
      </c>
      <c r="G130" s="144" t="s">
        <v>1954</v>
      </c>
      <c r="H130" s="145">
        <v>42</v>
      </c>
      <c r="I130" s="145">
        <v>1</v>
      </c>
      <c r="J130" s="145">
        <v>1</v>
      </c>
      <c r="K130" s="136">
        <f t="shared" si="22"/>
        <v>1</v>
      </c>
      <c r="L130" s="142" t="s">
        <v>3513</v>
      </c>
      <c r="M130" s="162"/>
      <c r="N130" s="162"/>
      <c r="O130" s="163"/>
      <c r="P130" s="164"/>
      <c r="Q130" s="165"/>
      <c r="R130" s="137">
        <f t="shared" si="13"/>
        <v>1</v>
      </c>
      <c r="S130" s="170"/>
      <c r="T130" s="176" t="str">
        <f t="shared" si="14"/>
        <v/>
      </c>
      <c r="U130" s="94">
        <v>10</v>
      </c>
      <c r="V130" s="84">
        <v>200</v>
      </c>
      <c r="W130" s="85">
        <v>10</v>
      </c>
      <c r="X130" s="94">
        <f t="shared" si="15"/>
        <v>840</v>
      </c>
      <c r="Y130" s="85" t="str">
        <f t="shared" si="16"/>
        <v/>
      </c>
      <c r="Z130" s="94">
        <f t="shared" si="17"/>
        <v>23520</v>
      </c>
      <c r="AA130" s="85" t="str">
        <f t="shared" si="18"/>
        <v/>
      </c>
      <c r="AB130" s="94" t="str">
        <f t="shared" si="19"/>
        <v/>
      </c>
      <c r="AC130" s="95" t="str">
        <f t="shared" si="20"/>
        <v/>
      </c>
      <c r="AD130" s="178" t="str">
        <f t="shared" si="21"/>
        <v/>
      </c>
    </row>
    <row r="131" spans="1:30" s="110" customFormat="1" ht="24.95" customHeight="1" x14ac:dyDescent="0.15">
      <c r="A131" s="133">
        <v>127</v>
      </c>
      <c r="B131" s="134">
        <v>1</v>
      </c>
      <c r="C131" s="143" t="s">
        <v>1869</v>
      </c>
      <c r="D131" s="135" t="s">
        <v>1958</v>
      </c>
      <c r="E131" s="142"/>
      <c r="F131" s="144" t="s">
        <v>36</v>
      </c>
      <c r="G131" s="144" t="s">
        <v>142</v>
      </c>
      <c r="H131" s="145">
        <v>42</v>
      </c>
      <c r="I131" s="145">
        <v>8</v>
      </c>
      <c r="J131" s="145">
        <v>2</v>
      </c>
      <c r="K131" s="136">
        <f t="shared" si="22"/>
        <v>16</v>
      </c>
      <c r="L131" s="142" t="s">
        <v>3512</v>
      </c>
      <c r="M131" s="162"/>
      <c r="N131" s="162"/>
      <c r="O131" s="163"/>
      <c r="P131" s="164"/>
      <c r="Q131" s="165"/>
      <c r="R131" s="137">
        <f t="shared" si="13"/>
        <v>8</v>
      </c>
      <c r="S131" s="170"/>
      <c r="T131" s="176" t="str">
        <f t="shared" si="14"/>
        <v/>
      </c>
      <c r="U131" s="94">
        <v>10</v>
      </c>
      <c r="V131" s="84">
        <v>200</v>
      </c>
      <c r="W131" s="85">
        <v>10</v>
      </c>
      <c r="X131" s="94">
        <f t="shared" si="15"/>
        <v>13440</v>
      </c>
      <c r="Y131" s="85" t="str">
        <f t="shared" si="16"/>
        <v/>
      </c>
      <c r="Z131" s="94">
        <f t="shared" si="17"/>
        <v>376320</v>
      </c>
      <c r="AA131" s="85" t="str">
        <f t="shared" si="18"/>
        <v/>
      </c>
      <c r="AB131" s="94" t="str">
        <f t="shared" si="19"/>
        <v/>
      </c>
      <c r="AC131" s="95" t="str">
        <f t="shared" si="20"/>
        <v/>
      </c>
      <c r="AD131" s="178" t="str">
        <f t="shared" si="21"/>
        <v/>
      </c>
    </row>
    <row r="132" spans="1:30" s="110" customFormat="1" ht="24.95" customHeight="1" x14ac:dyDescent="0.15">
      <c r="A132" s="133">
        <v>128</v>
      </c>
      <c r="B132" s="134">
        <v>1</v>
      </c>
      <c r="C132" s="143" t="s">
        <v>1870</v>
      </c>
      <c r="D132" s="135" t="s">
        <v>1958</v>
      </c>
      <c r="E132" s="142"/>
      <c r="F132" s="144" t="s">
        <v>36</v>
      </c>
      <c r="G132" s="144" t="s">
        <v>142</v>
      </c>
      <c r="H132" s="145">
        <v>42</v>
      </c>
      <c r="I132" s="145">
        <v>4</v>
      </c>
      <c r="J132" s="145">
        <v>2</v>
      </c>
      <c r="K132" s="136">
        <f t="shared" si="22"/>
        <v>8</v>
      </c>
      <c r="L132" s="142" t="s">
        <v>3512</v>
      </c>
      <c r="M132" s="162"/>
      <c r="N132" s="162"/>
      <c r="O132" s="163"/>
      <c r="P132" s="164"/>
      <c r="Q132" s="165"/>
      <c r="R132" s="137">
        <f t="shared" si="13"/>
        <v>4</v>
      </c>
      <c r="S132" s="170"/>
      <c r="T132" s="176" t="str">
        <f t="shared" si="14"/>
        <v/>
      </c>
      <c r="U132" s="94">
        <v>10</v>
      </c>
      <c r="V132" s="84">
        <v>200</v>
      </c>
      <c r="W132" s="85">
        <v>10</v>
      </c>
      <c r="X132" s="94">
        <f t="shared" si="15"/>
        <v>6720</v>
      </c>
      <c r="Y132" s="85" t="str">
        <f t="shared" si="16"/>
        <v/>
      </c>
      <c r="Z132" s="94">
        <f t="shared" si="17"/>
        <v>188160</v>
      </c>
      <c r="AA132" s="85" t="str">
        <f t="shared" si="18"/>
        <v/>
      </c>
      <c r="AB132" s="94" t="str">
        <f t="shared" si="19"/>
        <v/>
      </c>
      <c r="AC132" s="95" t="str">
        <f t="shared" si="20"/>
        <v/>
      </c>
      <c r="AD132" s="178" t="str">
        <f t="shared" si="21"/>
        <v/>
      </c>
    </row>
    <row r="133" spans="1:30" s="110" customFormat="1" ht="24.95" customHeight="1" x14ac:dyDescent="0.15">
      <c r="A133" s="133">
        <v>129</v>
      </c>
      <c r="B133" s="134">
        <v>1</v>
      </c>
      <c r="C133" s="143" t="s">
        <v>1871</v>
      </c>
      <c r="D133" s="135" t="s">
        <v>1958</v>
      </c>
      <c r="E133" s="142"/>
      <c r="F133" s="144" t="s">
        <v>24</v>
      </c>
      <c r="G133" s="144" t="s">
        <v>1953</v>
      </c>
      <c r="H133" s="145">
        <v>42</v>
      </c>
      <c r="I133" s="145">
        <v>2</v>
      </c>
      <c r="J133" s="145">
        <v>1</v>
      </c>
      <c r="K133" s="136">
        <f t="shared" si="22"/>
        <v>2</v>
      </c>
      <c r="L133" s="142" t="s">
        <v>3513</v>
      </c>
      <c r="M133" s="162"/>
      <c r="N133" s="162"/>
      <c r="O133" s="163"/>
      <c r="P133" s="164"/>
      <c r="Q133" s="165"/>
      <c r="R133" s="137">
        <f t="shared" si="13"/>
        <v>2</v>
      </c>
      <c r="S133" s="170"/>
      <c r="T133" s="176" t="str">
        <f t="shared" si="14"/>
        <v/>
      </c>
      <c r="U133" s="94">
        <v>10</v>
      </c>
      <c r="V133" s="84">
        <v>200</v>
      </c>
      <c r="W133" s="85">
        <v>10</v>
      </c>
      <c r="X133" s="94">
        <f t="shared" si="15"/>
        <v>1680</v>
      </c>
      <c r="Y133" s="85" t="str">
        <f t="shared" si="16"/>
        <v/>
      </c>
      <c r="Z133" s="94">
        <f t="shared" si="17"/>
        <v>47040</v>
      </c>
      <c r="AA133" s="85" t="str">
        <f t="shared" si="18"/>
        <v/>
      </c>
      <c r="AB133" s="94" t="str">
        <f t="shared" si="19"/>
        <v/>
      </c>
      <c r="AC133" s="95" t="str">
        <f t="shared" si="20"/>
        <v/>
      </c>
      <c r="AD133" s="178" t="str">
        <f t="shared" si="21"/>
        <v/>
      </c>
    </row>
    <row r="134" spans="1:30" s="110" customFormat="1" ht="24.95" customHeight="1" x14ac:dyDescent="0.15">
      <c r="A134" s="133">
        <v>130</v>
      </c>
      <c r="B134" s="134">
        <v>1</v>
      </c>
      <c r="C134" s="143" t="s">
        <v>1871</v>
      </c>
      <c r="D134" s="135" t="s">
        <v>1958</v>
      </c>
      <c r="E134" s="142"/>
      <c r="F134" s="144" t="s">
        <v>36</v>
      </c>
      <c r="G134" s="144" t="s">
        <v>142</v>
      </c>
      <c r="H134" s="145">
        <v>42</v>
      </c>
      <c r="I134" s="145">
        <v>6</v>
      </c>
      <c r="J134" s="145">
        <v>2</v>
      </c>
      <c r="K134" s="136">
        <f t="shared" si="22"/>
        <v>12</v>
      </c>
      <c r="L134" s="142" t="s">
        <v>3512</v>
      </c>
      <c r="M134" s="162"/>
      <c r="N134" s="162"/>
      <c r="O134" s="163"/>
      <c r="P134" s="164"/>
      <c r="Q134" s="165"/>
      <c r="R134" s="137">
        <f t="shared" si="13"/>
        <v>6</v>
      </c>
      <c r="S134" s="170"/>
      <c r="T134" s="176" t="str">
        <f t="shared" si="14"/>
        <v/>
      </c>
      <c r="U134" s="94">
        <v>10</v>
      </c>
      <c r="V134" s="84">
        <v>200</v>
      </c>
      <c r="W134" s="85">
        <v>10</v>
      </c>
      <c r="X134" s="94">
        <f t="shared" si="15"/>
        <v>10080</v>
      </c>
      <c r="Y134" s="85" t="str">
        <f t="shared" si="16"/>
        <v/>
      </c>
      <c r="Z134" s="94">
        <f t="shared" si="17"/>
        <v>282240</v>
      </c>
      <c r="AA134" s="85" t="str">
        <f t="shared" si="18"/>
        <v/>
      </c>
      <c r="AB134" s="94" t="str">
        <f t="shared" si="19"/>
        <v/>
      </c>
      <c r="AC134" s="95" t="str">
        <f t="shared" si="20"/>
        <v/>
      </c>
      <c r="AD134" s="178" t="str">
        <f t="shared" si="21"/>
        <v/>
      </c>
    </row>
    <row r="135" spans="1:30" s="110" customFormat="1" ht="24.95" customHeight="1" x14ac:dyDescent="0.15">
      <c r="A135" s="133">
        <v>131</v>
      </c>
      <c r="B135" s="134">
        <v>1</v>
      </c>
      <c r="C135" s="143" t="s">
        <v>1872</v>
      </c>
      <c r="D135" s="135" t="s">
        <v>1958</v>
      </c>
      <c r="E135" s="142"/>
      <c r="F135" s="144" t="s">
        <v>24</v>
      </c>
      <c r="G135" s="144" t="s">
        <v>1953</v>
      </c>
      <c r="H135" s="145">
        <v>42</v>
      </c>
      <c r="I135" s="145">
        <v>2</v>
      </c>
      <c r="J135" s="145">
        <v>1</v>
      </c>
      <c r="K135" s="136">
        <f t="shared" si="22"/>
        <v>2</v>
      </c>
      <c r="L135" s="142" t="s">
        <v>3513</v>
      </c>
      <c r="M135" s="162"/>
      <c r="N135" s="162"/>
      <c r="O135" s="163"/>
      <c r="P135" s="164"/>
      <c r="Q135" s="165"/>
      <c r="R135" s="137">
        <f t="shared" ref="R135:R198" si="23">+I135</f>
        <v>2</v>
      </c>
      <c r="S135" s="170"/>
      <c r="T135" s="176" t="str">
        <f t="shared" ref="T135:T198" si="24">IFERROR(IF(S135="","",R135*S135),"-")</f>
        <v/>
      </c>
      <c r="U135" s="94">
        <v>10</v>
      </c>
      <c r="V135" s="84">
        <v>200</v>
      </c>
      <c r="W135" s="85">
        <v>10</v>
      </c>
      <c r="X135" s="94">
        <f t="shared" ref="X135:X198" si="25">IFERROR(IF(H135="","",ROUNDDOWN(H135/1000*K135*U135*V135*W135,0)),"-")</f>
        <v>1680</v>
      </c>
      <c r="Y135" s="85" t="str">
        <f t="shared" ref="Y135:Y198" si="26">IFERROR(IF(Q135="","",ROUNDDOWN(Q135/1000*R135*U135*V135*W135,0)),"-")</f>
        <v/>
      </c>
      <c r="Z135" s="94">
        <f t="shared" ref="Z135:Z198" si="27">IFERROR(IF(H135="","",ROUNDDOWN(X135*$V$2,0)),"-")</f>
        <v>47040</v>
      </c>
      <c r="AA135" s="85" t="str">
        <f t="shared" ref="AA135:AA198" si="28">IFERROR(IF(Q135="","",ROUNDDOWN(Y135*$V$2,0)),"-")</f>
        <v/>
      </c>
      <c r="AB135" s="94" t="str">
        <f t="shared" ref="AB135:AB198" si="29">IFERROR(IF(Q135="","",ROUNDDOWN(X135-Y135,0)),"-")</f>
        <v/>
      </c>
      <c r="AC135" s="95" t="str">
        <f t="shared" ref="AC135:AC198" si="30">IFERROR(IF(Q135="","",ROUNDDOWN(Z135-AA135,0)),"-")</f>
        <v/>
      </c>
      <c r="AD135" s="178" t="str">
        <f t="shared" ref="AD135:AD198" si="31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>
        <v>1</v>
      </c>
      <c r="C136" s="143" t="s">
        <v>1872</v>
      </c>
      <c r="D136" s="135" t="s">
        <v>1958</v>
      </c>
      <c r="E136" s="142"/>
      <c r="F136" s="144" t="s">
        <v>36</v>
      </c>
      <c r="G136" s="144" t="s">
        <v>142</v>
      </c>
      <c r="H136" s="145">
        <v>42</v>
      </c>
      <c r="I136" s="145">
        <v>6</v>
      </c>
      <c r="J136" s="145">
        <v>2</v>
      </c>
      <c r="K136" s="136">
        <f t="shared" si="22"/>
        <v>12</v>
      </c>
      <c r="L136" s="142" t="s">
        <v>3512</v>
      </c>
      <c r="M136" s="162"/>
      <c r="N136" s="162"/>
      <c r="O136" s="163"/>
      <c r="P136" s="164"/>
      <c r="Q136" s="165"/>
      <c r="R136" s="137">
        <f t="shared" si="23"/>
        <v>6</v>
      </c>
      <c r="S136" s="170"/>
      <c r="T136" s="176" t="str">
        <f t="shared" si="24"/>
        <v/>
      </c>
      <c r="U136" s="94">
        <v>10</v>
      </c>
      <c r="V136" s="84">
        <v>200</v>
      </c>
      <c r="W136" s="85">
        <v>10</v>
      </c>
      <c r="X136" s="94">
        <f t="shared" si="25"/>
        <v>10080</v>
      </c>
      <c r="Y136" s="85" t="str">
        <f t="shared" si="26"/>
        <v/>
      </c>
      <c r="Z136" s="94">
        <f t="shared" si="27"/>
        <v>282240</v>
      </c>
      <c r="AA136" s="85" t="str">
        <f t="shared" si="28"/>
        <v/>
      </c>
      <c r="AB136" s="94" t="str">
        <f t="shared" si="29"/>
        <v/>
      </c>
      <c r="AC136" s="95" t="str">
        <f t="shared" si="30"/>
        <v/>
      </c>
      <c r="AD136" s="178" t="str">
        <f t="shared" si="31"/>
        <v/>
      </c>
    </row>
    <row r="137" spans="1:30" s="110" customFormat="1" ht="24.95" customHeight="1" x14ac:dyDescent="0.15">
      <c r="A137" s="133">
        <v>133</v>
      </c>
      <c r="B137" s="134">
        <v>1</v>
      </c>
      <c r="C137" s="143" t="s">
        <v>1873</v>
      </c>
      <c r="D137" s="135" t="s">
        <v>1958</v>
      </c>
      <c r="E137" s="142"/>
      <c r="F137" s="144" t="s">
        <v>24</v>
      </c>
      <c r="G137" s="144" t="s">
        <v>1953</v>
      </c>
      <c r="H137" s="145">
        <v>42</v>
      </c>
      <c r="I137" s="145">
        <v>2</v>
      </c>
      <c r="J137" s="145">
        <v>1</v>
      </c>
      <c r="K137" s="136">
        <f t="shared" si="22"/>
        <v>2</v>
      </c>
      <c r="L137" s="142" t="s">
        <v>3513</v>
      </c>
      <c r="M137" s="162"/>
      <c r="N137" s="162"/>
      <c r="O137" s="163"/>
      <c r="P137" s="164"/>
      <c r="Q137" s="165"/>
      <c r="R137" s="137">
        <f t="shared" si="23"/>
        <v>2</v>
      </c>
      <c r="S137" s="170"/>
      <c r="T137" s="176" t="str">
        <f t="shared" si="24"/>
        <v/>
      </c>
      <c r="U137" s="94">
        <v>10</v>
      </c>
      <c r="V137" s="84">
        <v>200</v>
      </c>
      <c r="W137" s="85">
        <v>10</v>
      </c>
      <c r="X137" s="94">
        <f t="shared" si="25"/>
        <v>1680</v>
      </c>
      <c r="Y137" s="85" t="str">
        <f t="shared" si="26"/>
        <v/>
      </c>
      <c r="Z137" s="94">
        <f t="shared" si="27"/>
        <v>47040</v>
      </c>
      <c r="AA137" s="85" t="str">
        <f t="shared" si="28"/>
        <v/>
      </c>
      <c r="AB137" s="94" t="str">
        <f t="shared" si="29"/>
        <v/>
      </c>
      <c r="AC137" s="95" t="str">
        <f t="shared" si="30"/>
        <v/>
      </c>
      <c r="AD137" s="178" t="str">
        <f t="shared" si="31"/>
        <v/>
      </c>
    </row>
    <row r="138" spans="1:30" s="110" customFormat="1" ht="24.95" customHeight="1" x14ac:dyDescent="0.15">
      <c r="A138" s="133">
        <v>134</v>
      </c>
      <c r="B138" s="134">
        <v>1</v>
      </c>
      <c r="C138" s="143" t="s">
        <v>1874</v>
      </c>
      <c r="D138" s="135" t="s">
        <v>1958</v>
      </c>
      <c r="E138" s="142"/>
      <c r="F138" s="144" t="s">
        <v>36</v>
      </c>
      <c r="G138" s="144" t="s">
        <v>142</v>
      </c>
      <c r="H138" s="145">
        <v>42</v>
      </c>
      <c r="I138" s="145">
        <v>6</v>
      </c>
      <c r="J138" s="145">
        <v>2</v>
      </c>
      <c r="K138" s="136">
        <f t="shared" si="22"/>
        <v>12</v>
      </c>
      <c r="L138" s="142" t="s">
        <v>3512</v>
      </c>
      <c r="M138" s="162"/>
      <c r="N138" s="162"/>
      <c r="O138" s="163"/>
      <c r="P138" s="164"/>
      <c r="Q138" s="165"/>
      <c r="R138" s="137">
        <f t="shared" si="23"/>
        <v>6</v>
      </c>
      <c r="S138" s="170"/>
      <c r="T138" s="176" t="str">
        <f t="shared" si="24"/>
        <v/>
      </c>
      <c r="U138" s="94">
        <v>10</v>
      </c>
      <c r="V138" s="84">
        <v>200</v>
      </c>
      <c r="W138" s="85">
        <v>10</v>
      </c>
      <c r="X138" s="94">
        <f t="shared" si="25"/>
        <v>10080</v>
      </c>
      <c r="Y138" s="85" t="str">
        <f t="shared" si="26"/>
        <v/>
      </c>
      <c r="Z138" s="94">
        <f t="shared" si="27"/>
        <v>282240</v>
      </c>
      <c r="AA138" s="85" t="str">
        <f t="shared" si="28"/>
        <v/>
      </c>
      <c r="AB138" s="94" t="str">
        <f t="shared" si="29"/>
        <v/>
      </c>
      <c r="AC138" s="95" t="str">
        <f t="shared" si="30"/>
        <v/>
      </c>
      <c r="AD138" s="178" t="str">
        <f t="shared" si="31"/>
        <v/>
      </c>
    </row>
    <row r="139" spans="1:30" s="110" customFormat="1" ht="24.95" customHeight="1" x14ac:dyDescent="0.15">
      <c r="A139" s="133">
        <v>135</v>
      </c>
      <c r="B139" s="134">
        <v>1</v>
      </c>
      <c r="C139" s="143" t="s">
        <v>1926</v>
      </c>
      <c r="D139" s="135" t="s">
        <v>1958</v>
      </c>
      <c r="E139" s="142"/>
      <c r="F139" s="144" t="s">
        <v>927</v>
      </c>
      <c r="G139" s="144" t="s">
        <v>1925</v>
      </c>
      <c r="H139" s="145">
        <v>2.6</v>
      </c>
      <c r="I139" s="145">
        <v>1</v>
      </c>
      <c r="J139" s="145">
        <v>1</v>
      </c>
      <c r="K139" s="136">
        <f t="shared" si="22"/>
        <v>1</v>
      </c>
      <c r="L139" s="142" t="s">
        <v>3512</v>
      </c>
      <c r="M139" s="162"/>
      <c r="N139" s="162"/>
      <c r="O139" s="163"/>
      <c r="P139" s="164"/>
      <c r="Q139" s="165"/>
      <c r="R139" s="137">
        <f t="shared" si="23"/>
        <v>1</v>
      </c>
      <c r="S139" s="170"/>
      <c r="T139" s="176" t="str">
        <f t="shared" si="24"/>
        <v/>
      </c>
      <c r="U139" s="94">
        <v>24</v>
      </c>
      <c r="V139" s="84">
        <v>365</v>
      </c>
      <c r="W139" s="85">
        <v>10</v>
      </c>
      <c r="X139" s="94">
        <f t="shared" si="25"/>
        <v>227</v>
      </c>
      <c r="Y139" s="85" t="str">
        <f t="shared" si="26"/>
        <v/>
      </c>
      <c r="Z139" s="94">
        <f t="shared" si="27"/>
        <v>6356</v>
      </c>
      <c r="AA139" s="85" t="str">
        <f t="shared" si="28"/>
        <v/>
      </c>
      <c r="AB139" s="94" t="str">
        <f t="shared" si="29"/>
        <v/>
      </c>
      <c r="AC139" s="95" t="str">
        <f t="shared" si="30"/>
        <v/>
      </c>
      <c r="AD139" s="178" t="str">
        <f t="shared" si="31"/>
        <v/>
      </c>
    </row>
    <row r="140" spans="1:30" s="110" customFormat="1" ht="24.95" customHeight="1" x14ac:dyDescent="0.15">
      <c r="A140" s="133">
        <v>136</v>
      </c>
      <c r="B140" s="134">
        <v>1</v>
      </c>
      <c r="C140" s="143" t="s">
        <v>878</v>
      </c>
      <c r="D140" s="135" t="s">
        <v>1958</v>
      </c>
      <c r="E140" s="142"/>
      <c r="F140" s="144" t="s">
        <v>586</v>
      </c>
      <c r="G140" s="144" t="s">
        <v>1911</v>
      </c>
      <c r="H140" s="145">
        <v>15</v>
      </c>
      <c r="I140" s="145">
        <v>1</v>
      </c>
      <c r="J140" s="145">
        <v>1</v>
      </c>
      <c r="K140" s="136">
        <f t="shared" si="22"/>
        <v>1</v>
      </c>
      <c r="L140" s="142" t="s">
        <v>3512</v>
      </c>
      <c r="M140" s="162"/>
      <c r="N140" s="162"/>
      <c r="O140" s="163"/>
      <c r="P140" s="164"/>
      <c r="Q140" s="165"/>
      <c r="R140" s="137">
        <f t="shared" si="23"/>
        <v>1</v>
      </c>
      <c r="S140" s="170"/>
      <c r="T140" s="176" t="str">
        <f t="shared" si="24"/>
        <v/>
      </c>
      <c r="U140" s="94">
        <v>24</v>
      </c>
      <c r="V140" s="84">
        <v>365</v>
      </c>
      <c r="W140" s="85">
        <v>10</v>
      </c>
      <c r="X140" s="94">
        <f t="shared" si="25"/>
        <v>1314</v>
      </c>
      <c r="Y140" s="85" t="str">
        <f t="shared" si="26"/>
        <v/>
      </c>
      <c r="Z140" s="94">
        <f t="shared" si="27"/>
        <v>36792</v>
      </c>
      <c r="AA140" s="85" t="str">
        <f t="shared" si="28"/>
        <v/>
      </c>
      <c r="AB140" s="94" t="str">
        <f t="shared" si="29"/>
        <v/>
      </c>
      <c r="AC140" s="95" t="str">
        <f t="shared" si="30"/>
        <v/>
      </c>
      <c r="AD140" s="178" t="str">
        <f t="shared" si="31"/>
        <v/>
      </c>
    </row>
    <row r="141" spans="1:30" s="110" customFormat="1" ht="24.95" customHeight="1" x14ac:dyDescent="0.15">
      <c r="A141" s="133">
        <v>137</v>
      </c>
      <c r="B141" s="134">
        <v>1</v>
      </c>
      <c r="C141" s="143" t="s">
        <v>878</v>
      </c>
      <c r="D141" s="135" t="s">
        <v>1958</v>
      </c>
      <c r="E141" s="142"/>
      <c r="F141" s="144" t="s">
        <v>586</v>
      </c>
      <c r="G141" s="144" t="s">
        <v>1911</v>
      </c>
      <c r="H141" s="145">
        <v>15</v>
      </c>
      <c r="I141" s="145">
        <v>1</v>
      </c>
      <c r="J141" s="145">
        <v>1</v>
      </c>
      <c r="K141" s="136">
        <f t="shared" si="22"/>
        <v>1</v>
      </c>
      <c r="L141" s="142" t="s">
        <v>3512</v>
      </c>
      <c r="M141" s="162"/>
      <c r="N141" s="162"/>
      <c r="O141" s="163"/>
      <c r="P141" s="164"/>
      <c r="Q141" s="165"/>
      <c r="R141" s="137">
        <f t="shared" si="23"/>
        <v>1</v>
      </c>
      <c r="S141" s="170"/>
      <c r="T141" s="176" t="str">
        <f t="shared" si="24"/>
        <v/>
      </c>
      <c r="U141" s="94">
        <v>24</v>
      </c>
      <c r="V141" s="84">
        <v>365</v>
      </c>
      <c r="W141" s="85">
        <v>10</v>
      </c>
      <c r="X141" s="94">
        <f t="shared" si="25"/>
        <v>1314</v>
      </c>
      <c r="Y141" s="85" t="str">
        <f t="shared" si="26"/>
        <v/>
      </c>
      <c r="Z141" s="94">
        <f t="shared" si="27"/>
        <v>36792</v>
      </c>
      <c r="AA141" s="85" t="str">
        <f t="shared" si="28"/>
        <v/>
      </c>
      <c r="AB141" s="94" t="str">
        <f t="shared" si="29"/>
        <v/>
      </c>
      <c r="AC141" s="95" t="str">
        <f t="shared" si="30"/>
        <v/>
      </c>
      <c r="AD141" s="178" t="str">
        <f t="shared" si="31"/>
        <v/>
      </c>
    </row>
    <row r="142" spans="1:30" s="110" customFormat="1" ht="24.95" customHeight="1" x14ac:dyDescent="0.15">
      <c r="A142" s="133">
        <v>138</v>
      </c>
      <c r="B142" s="134">
        <v>1</v>
      </c>
      <c r="C142" s="143" t="s">
        <v>1927</v>
      </c>
      <c r="D142" s="135" t="s">
        <v>1958</v>
      </c>
      <c r="E142" s="142"/>
      <c r="F142" s="144" t="s">
        <v>586</v>
      </c>
      <c r="G142" s="144" t="s">
        <v>1911</v>
      </c>
      <c r="H142" s="145">
        <v>15</v>
      </c>
      <c r="I142" s="145">
        <v>1</v>
      </c>
      <c r="J142" s="145">
        <v>1</v>
      </c>
      <c r="K142" s="136">
        <f t="shared" si="22"/>
        <v>1</v>
      </c>
      <c r="L142" s="142" t="s">
        <v>3512</v>
      </c>
      <c r="M142" s="162"/>
      <c r="N142" s="162"/>
      <c r="O142" s="163"/>
      <c r="P142" s="164"/>
      <c r="Q142" s="165"/>
      <c r="R142" s="137">
        <f t="shared" si="23"/>
        <v>1</v>
      </c>
      <c r="S142" s="170"/>
      <c r="T142" s="176" t="str">
        <f t="shared" si="24"/>
        <v/>
      </c>
      <c r="U142" s="94">
        <v>24</v>
      </c>
      <c r="V142" s="84">
        <v>365</v>
      </c>
      <c r="W142" s="85">
        <v>10</v>
      </c>
      <c r="X142" s="94">
        <f t="shared" si="25"/>
        <v>1314</v>
      </c>
      <c r="Y142" s="85" t="str">
        <f t="shared" si="26"/>
        <v/>
      </c>
      <c r="Z142" s="94">
        <f t="shared" si="27"/>
        <v>36792</v>
      </c>
      <c r="AA142" s="85" t="str">
        <f t="shared" si="28"/>
        <v/>
      </c>
      <c r="AB142" s="94" t="str">
        <f t="shared" si="29"/>
        <v/>
      </c>
      <c r="AC142" s="95" t="str">
        <f t="shared" si="30"/>
        <v/>
      </c>
      <c r="AD142" s="178" t="str">
        <f t="shared" si="31"/>
        <v/>
      </c>
    </row>
    <row r="143" spans="1:30" s="110" customFormat="1" ht="24.95" customHeight="1" x14ac:dyDescent="0.15">
      <c r="A143" s="133">
        <v>139</v>
      </c>
      <c r="B143" s="134">
        <v>1</v>
      </c>
      <c r="C143" s="143" t="s">
        <v>1927</v>
      </c>
      <c r="D143" s="135" t="s">
        <v>1958</v>
      </c>
      <c r="E143" s="142"/>
      <c r="F143" s="144" t="s">
        <v>586</v>
      </c>
      <c r="G143" s="144" t="s">
        <v>1911</v>
      </c>
      <c r="H143" s="145">
        <v>15</v>
      </c>
      <c r="I143" s="145">
        <v>1</v>
      </c>
      <c r="J143" s="145">
        <v>1</v>
      </c>
      <c r="K143" s="136">
        <f t="shared" si="22"/>
        <v>1</v>
      </c>
      <c r="L143" s="142" t="s">
        <v>3512</v>
      </c>
      <c r="M143" s="162"/>
      <c r="N143" s="162"/>
      <c r="O143" s="163"/>
      <c r="P143" s="164"/>
      <c r="Q143" s="165"/>
      <c r="R143" s="137">
        <f t="shared" si="23"/>
        <v>1</v>
      </c>
      <c r="S143" s="170"/>
      <c r="T143" s="176" t="str">
        <f t="shared" si="24"/>
        <v/>
      </c>
      <c r="U143" s="94">
        <v>24</v>
      </c>
      <c r="V143" s="84">
        <v>365</v>
      </c>
      <c r="W143" s="85">
        <v>10</v>
      </c>
      <c r="X143" s="94">
        <f t="shared" si="25"/>
        <v>1314</v>
      </c>
      <c r="Y143" s="85" t="str">
        <f t="shared" si="26"/>
        <v/>
      </c>
      <c r="Z143" s="94">
        <f t="shared" si="27"/>
        <v>36792</v>
      </c>
      <c r="AA143" s="85" t="str">
        <f t="shared" si="28"/>
        <v/>
      </c>
      <c r="AB143" s="94" t="str">
        <f t="shared" si="29"/>
        <v/>
      </c>
      <c r="AC143" s="95" t="str">
        <f t="shared" si="30"/>
        <v/>
      </c>
      <c r="AD143" s="178" t="str">
        <f t="shared" si="31"/>
        <v/>
      </c>
    </row>
    <row r="144" spans="1:30" s="110" customFormat="1" ht="24.95" customHeight="1" x14ac:dyDescent="0.15">
      <c r="A144" s="133">
        <v>140</v>
      </c>
      <c r="B144" s="134">
        <v>1</v>
      </c>
      <c r="C144" s="143" t="s">
        <v>1928</v>
      </c>
      <c r="D144" s="135" t="s">
        <v>1958</v>
      </c>
      <c r="E144" s="142"/>
      <c r="F144" s="144" t="s">
        <v>586</v>
      </c>
      <c r="G144" s="144" t="s">
        <v>1914</v>
      </c>
      <c r="H144" s="145">
        <v>15</v>
      </c>
      <c r="I144" s="145">
        <v>1</v>
      </c>
      <c r="J144" s="145">
        <v>1</v>
      </c>
      <c r="K144" s="136">
        <f t="shared" si="22"/>
        <v>1</v>
      </c>
      <c r="L144" s="142" t="s">
        <v>3512</v>
      </c>
      <c r="M144" s="162"/>
      <c r="N144" s="162"/>
      <c r="O144" s="163"/>
      <c r="P144" s="164"/>
      <c r="Q144" s="165"/>
      <c r="R144" s="137">
        <f t="shared" si="23"/>
        <v>1</v>
      </c>
      <c r="S144" s="170"/>
      <c r="T144" s="176" t="str">
        <f t="shared" si="24"/>
        <v/>
      </c>
      <c r="U144" s="94">
        <v>24</v>
      </c>
      <c r="V144" s="84">
        <v>365</v>
      </c>
      <c r="W144" s="85">
        <v>10</v>
      </c>
      <c r="X144" s="94">
        <f t="shared" si="25"/>
        <v>1314</v>
      </c>
      <c r="Y144" s="85" t="str">
        <f t="shared" si="26"/>
        <v/>
      </c>
      <c r="Z144" s="94">
        <f t="shared" si="27"/>
        <v>36792</v>
      </c>
      <c r="AA144" s="85" t="str">
        <f t="shared" si="28"/>
        <v/>
      </c>
      <c r="AB144" s="94" t="str">
        <f t="shared" si="29"/>
        <v/>
      </c>
      <c r="AC144" s="95" t="str">
        <f t="shared" si="30"/>
        <v/>
      </c>
      <c r="AD144" s="178" t="str">
        <f t="shared" si="31"/>
        <v/>
      </c>
    </row>
    <row r="145" spans="1:30" s="110" customFormat="1" ht="24.95" customHeight="1" x14ac:dyDescent="0.15">
      <c r="A145" s="133">
        <v>141</v>
      </c>
      <c r="B145" s="134">
        <v>1</v>
      </c>
      <c r="C145" s="143" t="s">
        <v>1928</v>
      </c>
      <c r="D145" s="135" t="s">
        <v>1958</v>
      </c>
      <c r="E145" s="142"/>
      <c r="F145" s="144" t="s">
        <v>586</v>
      </c>
      <c r="G145" s="144" t="s">
        <v>1914</v>
      </c>
      <c r="H145" s="145">
        <v>15</v>
      </c>
      <c r="I145" s="145">
        <v>1</v>
      </c>
      <c r="J145" s="145">
        <v>1</v>
      </c>
      <c r="K145" s="136">
        <f t="shared" si="22"/>
        <v>1</v>
      </c>
      <c r="L145" s="142" t="s">
        <v>3512</v>
      </c>
      <c r="M145" s="162"/>
      <c r="N145" s="162"/>
      <c r="O145" s="163"/>
      <c r="P145" s="164"/>
      <c r="Q145" s="165"/>
      <c r="R145" s="137">
        <f t="shared" si="23"/>
        <v>1</v>
      </c>
      <c r="S145" s="170"/>
      <c r="T145" s="176" t="str">
        <f t="shared" si="24"/>
        <v/>
      </c>
      <c r="U145" s="94">
        <v>24</v>
      </c>
      <c r="V145" s="84">
        <v>365</v>
      </c>
      <c r="W145" s="85">
        <v>10</v>
      </c>
      <c r="X145" s="94">
        <f t="shared" si="25"/>
        <v>1314</v>
      </c>
      <c r="Y145" s="85" t="str">
        <f t="shared" si="26"/>
        <v/>
      </c>
      <c r="Z145" s="94">
        <f t="shared" si="27"/>
        <v>36792</v>
      </c>
      <c r="AA145" s="85" t="str">
        <f t="shared" si="28"/>
        <v/>
      </c>
      <c r="AB145" s="94" t="str">
        <f t="shared" si="29"/>
        <v/>
      </c>
      <c r="AC145" s="95" t="str">
        <f t="shared" si="30"/>
        <v/>
      </c>
      <c r="AD145" s="178" t="str">
        <f t="shared" si="31"/>
        <v/>
      </c>
    </row>
    <row r="146" spans="1:30" s="110" customFormat="1" ht="24.95" customHeight="1" x14ac:dyDescent="0.15">
      <c r="A146" s="133">
        <v>142</v>
      </c>
      <c r="B146" s="134" t="s">
        <v>1892</v>
      </c>
      <c r="C146" s="143" t="s">
        <v>1875</v>
      </c>
      <c r="D146" s="135" t="s">
        <v>1958</v>
      </c>
      <c r="E146" s="142"/>
      <c r="F146" s="144" t="s">
        <v>24</v>
      </c>
      <c r="G146" s="144" t="s">
        <v>49</v>
      </c>
      <c r="H146" s="145">
        <v>42</v>
      </c>
      <c r="I146" s="145">
        <v>3</v>
      </c>
      <c r="J146" s="145">
        <v>1</v>
      </c>
      <c r="K146" s="136">
        <f t="shared" si="22"/>
        <v>3</v>
      </c>
      <c r="L146" s="142" t="s">
        <v>3512</v>
      </c>
      <c r="M146" s="162"/>
      <c r="N146" s="162"/>
      <c r="O146" s="163"/>
      <c r="P146" s="164"/>
      <c r="Q146" s="165"/>
      <c r="R146" s="137">
        <f t="shared" si="23"/>
        <v>3</v>
      </c>
      <c r="S146" s="170"/>
      <c r="T146" s="176" t="str">
        <f t="shared" si="24"/>
        <v/>
      </c>
      <c r="U146" s="94">
        <v>10</v>
      </c>
      <c r="V146" s="84">
        <v>200</v>
      </c>
      <c r="W146" s="85">
        <v>10</v>
      </c>
      <c r="X146" s="94">
        <f t="shared" si="25"/>
        <v>2520</v>
      </c>
      <c r="Y146" s="85" t="str">
        <f t="shared" si="26"/>
        <v/>
      </c>
      <c r="Z146" s="94">
        <f t="shared" si="27"/>
        <v>70560</v>
      </c>
      <c r="AA146" s="85" t="str">
        <f t="shared" si="28"/>
        <v/>
      </c>
      <c r="AB146" s="94" t="str">
        <f t="shared" si="29"/>
        <v/>
      </c>
      <c r="AC146" s="95" t="str">
        <f t="shared" si="30"/>
        <v/>
      </c>
      <c r="AD146" s="178" t="str">
        <f t="shared" si="31"/>
        <v/>
      </c>
    </row>
    <row r="147" spans="1:30" s="110" customFormat="1" ht="24.95" customHeight="1" x14ac:dyDescent="0.15">
      <c r="A147" s="133">
        <v>143</v>
      </c>
      <c r="B147" s="134" t="s">
        <v>1892</v>
      </c>
      <c r="C147" s="143" t="s">
        <v>1875</v>
      </c>
      <c r="D147" s="135" t="s">
        <v>1958</v>
      </c>
      <c r="E147" s="142"/>
      <c r="F147" s="144" t="s">
        <v>576</v>
      </c>
      <c r="G147" s="144" t="s">
        <v>1948</v>
      </c>
      <c r="H147" s="145">
        <v>32</v>
      </c>
      <c r="I147" s="145">
        <v>2</v>
      </c>
      <c r="J147" s="145">
        <v>1</v>
      </c>
      <c r="K147" s="136">
        <f t="shared" si="22"/>
        <v>2</v>
      </c>
      <c r="L147" s="142" t="s">
        <v>3512</v>
      </c>
      <c r="M147" s="162"/>
      <c r="N147" s="162"/>
      <c r="O147" s="163"/>
      <c r="P147" s="164"/>
      <c r="Q147" s="165"/>
      <c r="R147" s="137">
        <f t="shared" si="23"/>
        <v>2</v>
      </c>
      <c r="S147" s="170"/>
      <c r="T147" s="176" t="str">
        <f t="shared" si="24"/>
        <v/>
      </c>
      <c r="U147" s="94">
        <v>10</v>
      </c>
      <c r="V147" s="84">
        <v>200</v>
      </c>
      <c r="W147" s="85">
        <v>10</v>
      </c>
      <c r="X147" s="94">
        <f t="shared" si="25"/>
        <v>1280</v>
      </c>
      <c r="Y147" s="85" t="str">
        <f t="shared" si="26"/>
        <v/>
      </c>
      <c r="Z147" s="94">
        <f t="shared" si="27"/>
        <v>35840</v>
      </c>
      <c r="AA147" s="85" t="str">
        <f t="shared" si="28"/>
        <v/>
      </c>
      <c r="AB147" s="94" t="str">
        <f t="shared" si="29"/>
        <v/>
      </c>
      <c r="AC147" s="95" t="str">
        <f t="shared" si="30"/>
        <v/>
      </c>
      <c r="AD147" s="178" t="str">
        <f t="shared" si="31"/>
        <v/>
      </c>
    </row>
    <row r="148" spans="1:30" s="110" customFormat="1" ht="24.95" customHeight="1" x14ac:dyDescent="0.15">
      <c r="A148" s="133">
        <v>144</v>
      </c>
      <c r="B148" s="134">
        <v>2</v>
      </c>
      <c r="C148" s="143" t="s">
        <v>1867</v>
      </c>
      <c r="D148" s="135" t="s">
        <v>1958</v>
      </c>
      <c r="E148" s="142"/>
      <c r="F148" s="144" t="s">
        <v>24</v>
      </c>
      <c r="G148" s="144" t="s">
        <v>49</v>
      </c>
      <c r="H148" s="145">
        <v>42</v>
      </c>
      <c r="I148" s="145">
        <v>1</v>
      </c>
      <c r="J148" s="145">
        <v>1</v>
      </c>
      <c r="K148" s="136">
        <f t="shared" si="22"/>
        <v>1</v>
      </c>
      <c r="L148" s="142" t="s">
        <v>3512</v>
      </c>
      <c r="M148" s="162"/>
      <c r="N148" s="162"/>
      <c r="O148" s="163"/>
      <c r="P148" s="164"/>
      <c r="Q148" s="165"/>
      <c r="R148" s="137">
        <f t="shared" si="23"/>
        <v>1</v>
      </c>
      <c r="S148" s="170"/>
      <c r="T148" s="176" t="str">
        <f t="shared" si="24"/>
        <v/>
      </c>
      <c r="U148" s="94">
        <v>2</v>
      </c>
      <c r="V148" s="84">
        <v>200</v>
      </c>
      <c r="W148" s="85">
        <v>10</v>
      </c>
      <c r="X148" s="94">
        <f t="shared" si="25"/>
        <v>168</v>
      </c>
      <c r="Y148" s="85" t="str">
        <f t="shared" si="26"/>
        <v/>
      </c>
      <c r="Z148" s="94">
        <f t="shared" si="27"/>
        <v>4704</v>
      </c>
      <c r="AA148" s="85" t="str">
        <f t="shared" si="28"/>
        <v/>
      </c>
      <c r="AB148" s="94" t="str">
        <f t="shared" si="29"/>
        <v/>
      </c>
      <c r="AC148" s="95" t="str">
        <f t="shared" si="30"/>
        <v/>
      </c>
      <c r="AD148" s="178" t="str">
        <f t="shared" si="31"/>
        <v/>
      </c>
    </row>
    <row r="149" spans="1:30" s="110" customFormat="1" ht="24.95" customHeight="1" x14ac:dyDescent="0.15">
      <c r="A149" s="133">
        <v>145</v>
      </c>
      <c r="B149" s="134">
        <v>2</v>
      </c>
      <c r="C149" s="143" t="s">
        <v>1855</v>
      </c>
      <c r="D149" s="135" t="s">
        <v>1958</v>
      </c>
      <c r="E149" s="142"/>
      <c r="F149" s="144" t="s">
        <v>24</v>
      </c>
      <c r="G149" s="144" t="s">
        <v>49</v>
      </c>
      <c r="H149" s="145">
        <v>42</v>
      </c>
      <c r="I149" s="145">
        <v>1</v>
      </c>
      <c r="J149" s="145">
        <v>1</v>
      </c>
      <c r="K149" s="136">
        <f t="shared" si="22"/>
        <v>1</v>
      </c>
      <c r="L149" s="142" t="s">
        <v>3512</v>
      </c>
      <c r="M149" s="162"/>
      <c r="N149" s="162"/>
      <c r="O149" s="163"/>
      <c r="P149" s="164"/>
      <c r="Q149" s="165"/>
      <c r="R149" s="137">
        <f t="shared" si="23"/>
        <v>1</v>
      </c>
      <c r="S149" s="170"/>
      <c r="T149" s="176" t="str">
        <f t="shared" si="24"/>
        <v/>
      </c>
      <c r="U149" s="94">
        <v>2</v>
      </c>
      <c r="V149" s="84">
        <v>200</v>
      </c>
      <c r="W149" s="85">
        <v>10</v>
      </c>
      <c r="X149" s="94">
        <f t="shared" si="25"/>
        <v>168</v>
      </c>
      <c r="Y149" s="85" t="str">
        <f t="shared" si="26"/>
        <v/>
      </c>
      <c r="Z149" s="94">
        <f t="shared" si="27"/>
        <v>4704</v>
      </c>
      <c r="AA149" s="85" t="str">
        <f t="shared" si="28"/>
        <v/>
      </c>
      <c r="AB149" s="94" t="str">
        <f t="shared" si="29"/>
        <v/>
      </c>
      <c r="AC149" s="95" t="str">
        <f t="shared" si="30"/>
        <v/>
      </c>
      <c r="AD149" s="178" t="str">
        <f t="shared" si="31"/>
        <v/>
      </c>
    </row>
    <row r="150" spans="1:30" s="110" customFormat="1" ht="24.95" customHeight="1" x14ac:dyDescent="0.15">
      <c r="A150" s="133">
        <v>146</v>
      </c>
      <c r="B150" s="134">
        <v>2</v>
      </c>
      <c r="C150" s="143" t="s">
        <v>1856</v>
      </c>
      <c r="D150" s="135" t="s">
        <v>1958</v>
      </c>
      <c r="E150" s="142"/>
      <c r="F150" s="144" t="s">
        <v>1779</v>
      </c>
      <c r="G150" s="144" t="s">
        <v>1780</v>
      </c>
      <c r="H150" s="145">
        <v>13.6</v>
      </c>
      <c r="I150" s="145">
        <v>1</v>
      </c>
      <c r="J150" s="145">
        <v>1</v>
      </c>
      <c r="K150" s="136">
        <f t="shared" si="22"/>
        <v>1</v>
      </c>
      <c r="L150" s="142" t="s">
        <v>3512</v>
      </c>
      <c r="M150" s="162"/>
      <c r="N150" s="162"/>
      <c r="O150" s="163"/>
      <c r="P150" s="164"/>
      <c r="Q150" s="165"/>
      <c r="R150" s="137">
        <f t="shared" si="23"/>
        <v>1</v>
      </c>
      <c r="S150" s="170"/>
      <c r="T150" s="176" t="str">
        <f t="shared" si="24"/>
        <v/>
      </c>
      <c r="U150" s="94">
        <v>2</v>
      </c>
      <c r="V150" s="84">
        <v>200</v>
      </c>
      <c r="W150" s="85">
        <v>10</v>
      </c>
      <c r="X150" s="94">
        <f t="shared" si="25"/>
        <v>54</v>
      </c>
      <c r="Y150" s="85" t="str">
        <f t="shared" si="26"/>
        <v/>
      </c>
      <c r="Z150" s="94">
        <f t="shared" si="27"/>
        <v>1512</v>
      </c>
      <c r="AA150" s="85" t="str">
        <f t="shared" si="28"/>
        <v/>
      </c>
      <c r="AB150" s="94" t="str">
        <f t="shared" si="29"/>
        <v/>
      </c>
      <c r="AC150" s="95" t="str">
        <f t="shared" si="30"/>
        <v/>
      </c>
      <c r="AD150" s="178" t="str">
        <f t="shared" si="31"/>
        <v/>
      </c>
    </row>
    <row r="151" spans="1:30" s="110" customFormat="1" ht="24.95" customHeight="1" x14ac:dyDescent="0.15">
      <c r="A151" s="133">
        <v>147</v>
      </c>
      <c r="B151" s="134">
        <v>2</v>
      </c>
      <c r="C151" s="143" t="s">
        <v>1868</v>
      </c>
      <c r="D151" s="135" t="s">
        <v>1958</v>
      </c>
      <c r="E151" s="142"/>
      <c r="F151" s="144" t="s">
        <v>24</v>
      </c>
      <c r="G151" s="144" t="s">
        <v>49</v>
      </c>
      <c r="H151" s="145">
        <v>42</v>
      </c>
      <c r="I151" s="145">
        <v>1</v>
      </c>
      <c r="J151" s="145">
        <v>1</v>
      </c>
      <c r="K151" s="136">
        <f t="shared" si="22"/>
        <v>1</v>
      </c>
      <c r="L151" s="142" t="s">
        <v>3512</v>
      </c>
      <c r="M151" s="162"/>
      <c r="N151" s="162"/>
      <c r="O151" s="163"/>
      <c r="P151" s="164"/>
      <c r="Q151" s="165"/>
      <c r="R151" s="137">
        <f t="shared" si="23"/>
        <v>1</v>
      </c>
      <c r="S151" s="170"/>
      <c r="T151" s="176" t="str">
        <f t="shared" si="24"/>
        <v/>
      </c>
      <c r="U151" s="94">
        <v>2</v>
      </c>
      <c r="V151" s="84">
        <v>200</v>
      </c>
      <c r="W151" s="85">
        <v>10</v>
      </c>
      <c r="X151" s="94">
        <f t="shared" si="25"/>
        <v>168</v>
      </c>
      <c r="Y151" s="85" t="str">
        <f t="shared" si="26"/>
        <v/>
      </c>
      <c r="Z151" s="94">
        <f t="shared" si="27"/>
        <v>4704</v>
      </c>
      <c r="AA151" s="85" t="str">
        <f t="shared" si="28"/>
        <v/>
      </c>
      <c r="AB151" s="94" t="str">
        <f t="shared" si="29"/>
        <v/>
      </c>
      <c r="AC151" s="95" t="str">
        <f t="shared" si="30"/>
        <v/>
      </c>
      <c r="AD151" s="178" t="str">
        <f t="shared" si="31"/>
        <v/>
      </c>
    </row>
    <row r="152" spans="1:30" s="110" customFormat="1" ht="24.95" customHeight="1" x14ac:dyDescent="0.15">
      <c r="A152" s="133">
        <v>148</v>
      </c>
      <c r="B152" s="134">
        <v>2</v>
      </c>
      <c r="C152" s="143" t="s">
        <v>1876</v>
      </c>
      <c r="D152" s="135" t="s">
        <v>1958</v>
      </c>
      <c r="E152" s="142"/>
      <c r="F152" s="144" t="s">
        <v>24</v>
      </c>
      <c r="G152" s="144" t="s">
        <v>1954</v>
      </c>
      <c r="H152" s="145">
        <v>42</v>
      </c>
      <c r="I152" s="145">
        <v>1</v>
      </c>
      <c r="J152" s="145">
        <v>1</v>
      </c>
      <c r="K152" s="136">
        <f t="shared" si="22"/>
        <v>1</v>
      </c>
      <c r="L152" s="142" t="s">
        <v>3513</v>
      </c>
      <c r="M152" s="162"/>
      <c r="N152" s="162"/>
      <c r="O152" s="163"/>
      <c r="P152" s="164"/>
      <c r="Q152" s="165"/>
      <c r="R152" s="137">
        <f t="shared" si="23"/>
        <v>1</v>
      </c>
      <c r="S152" s="170"/>
      <c r="T152" s="176" t="str">
        <f t="shared" si="24"/>
        <v/>
      </c>
      <c r="U152" s="94">
        <v>10</v>
      </c>
      <c r="V152" s="84">
        <v>200</v>
      </c>
      <c r="W152" s="85">
        <v>10</v>
      </c>
      <c r="X152" s="94">
        <f t="shared" si="25"/>
        <v>840</v>
      </c>
      <c r="Y152" s="85" t="str">
        <f t="shared" si="26"/>
        <v/>
      </c>
      <c r="Z152" s="94">
        <f t="shared" si="27"/>
        <v>23520</v>
      </c>
      <c r="AA152" s="85" t="str">
        <f t="shared" si="28"/>
        <v/>
      </c>
      <c r="AB152" s="94" t="str">
        <f t="shared" si="29"/>
        <v/>
      </c>
      <c r="AC152" s="95" t="str">
        <f t="shared" si="30"/>
        <v/>
      </c>
      <c r="AD152" s="178" t="str">
        <f t="shared" si="31"/>
        <v/>
      </c>
    </row>
    <row r="153" spans="1:30" s="110" customFormat="1" ht="24.95" customHeight="1" x14ac:dyDescent="0.15">
      <c r="A153" s="133">
        <v>149</v>
      </c>
      <c r="B153" s="134">
        <v>2</v>
      </c>
      <c r="C153" s="143" t="s">
        <v>1876</v>
      </c>
      <c r="D153" s="135" t="s">
        <v>1958</v>
      </c>
      <c r="E153" s="142"/>
      <c r="F153" s="144" t="s">
        <v>36</v>
      </c>
      <c r="G153" s="144" t="s">
        <v>142</v>
      </c>
      <c r="H153" s="145">
        <v>42</v>
      </c>
      <c r="I153" s="145">
        <v>12</v>
      </c>
      <c r="J153" s="145">
        <v>2</v>
      </c>
      <c r="K153" s="136">
        <f t="shared" si="22"/>
        <v>24</v>
      </c>
      <c r="L153" s="142" t="s">
        <v>3512</v>
      </c>
      <c r="M153" s="162"/>
      <c r="N153" s="162"/>
      <c r="O153" s="163"/>
      <c r="P153" s="164"/>
      <c r="Q153" s="165"/>
      <c r="R153" s="137">
        <f t="shared" si="23"/>
        <v>12</v>
      </c>
      <c r="S153" s="170"/>
      <c r="T153" s="176" t="str">
        <f t="shared" si="24"/>
        <v/>
      </c>
      <c r="U153" s="94">
        <v>10</v>
      </c>
      <c r="V153" s="84">
        <v>200</v>
      </c>
      <c r="W153" s="85">
        <v>10</v>
      </c>
      <c r="X153" s="94">
        <f t="shared" si="25"/>
        <v>20160</v>
      </c>
      <c r="Y153" s="85" t="str">
        <f t="shared" si="26"/>
        <v/>
      </c>
      <c r="Z153" s="94">
        <f t="shared" si="27"/>
        <v>564480</v>
      </c>
      <c r="AA153" s="85" t="str">
        <f t="shared" si="28"/>
        <v/>
      </c>
      <c r="AB153" s="94" t="str">
        <f t="shared" si="29"/>
        <v/>
      </c>
      <c r="AC153" s="95" t="str">
        <f t="shared" si="30"/>
        <v/>
      </c>
      <c r="AD153" s="178" t="str">
        <f t="shared" si="31"/>
        <v/>
      </c>
    </row>
    <row r="154" spans="1:30" s="110" customFormat="1" ht="24.95" customHeight="1" x14ac:dyDescent="0.15">
      <c r="A154" s="133">
        <v>150</v>
      </c>
      <c r="B154" s="134">
        <v>2</v>
      </c>
      <c r="C154" s="143" t="s">
        <v>1877</v>
      </c>
      <c r="D154" s="135" t="s">
        <v>1958</v>
      </c>
      <c r="E154" s="142"/>
      <c r="F154" s="144" t="s">
        <v>24</v>
      </c>
      <c r="G154" s="144" t="s">
        <v>1954</v>
      </c>
      <c r="H154" s="145">
        <v>42</v>
      </c>
      <c r="I154" s="145">
        <v>1</v>
      </c>
      <c r="J154" s="145">
        <v>1</v>
      </c>
      <c r="K154" s="136">
        <f t="shared" si="22"/>
        <v>1</v>
      </c>
      <c r="L154" s="142" t="s">
        <v>3513</v>
      </c>
      <c r="M154" s="162"/>
      <c r="N154" s="162"/>
      <c r="O154" s="163"/>
      <c r="P154" s="164"/>
      <c r="Q154" s="165"/>
      <c r="R154" s="137">
        <f t="shared" si="23"/>
        <v>1</v>
      </c>
      <c r="S154" s="170"/>
      <c r="T154" s="176" t="str">
        <f t="shared" si="24"/>
        <v/>
      </c>
      <c r="U154" s="94">
        <v>10</v>
      </c>
      <c r="V154" s="84">
        <v>200</v>
      </c>
      <c r="W154" s="85">
        <v>10</v>
      </c>
      <c r="X154" s="94">
        <f t="shared" si="25"/>
        <v>840</v>
      </c>
      <c r="Y154" s="85" t="str">
        <f t="shared" si="26"/>
        <v/>
      </c>
      <c r="Z154" s="94">
        <f t="shared" si="27"/>
        <v>23520</v>
      </c>
      <c r="AA154" s="85" t="str">
        <f t="shared" si="28"/>
        <v/>
      </c>
      <c r="AB154" s="94" t="str">
        <f t="shared" si="29"/>
        <v/>
      </c>
      <c r="AC154" s="95" t="str">
        <f t="shared" si="30"/>
        <v/>
      </c>
      <c r="AD154" s="178" t="str">
        <f t="shared" si="31"/>
        <v/>
      </c>
    </row>
    <row r="155" spans="1:30" s="110" customFormat="1" ht="24.95" customHeight="1" x14ac:dyDescent="0.15">
      <c r="A155" s="133">
        <v>151</v>
      </c>
      <c r="B155" s="134">
        <v>2</v>
      </c>
      <c r="C155" s="143" t="s">
        <v>1877</v>
      </c>
      <c r="D155" s="135" t="s">
        <v>1958</v>
      </c>
      <c r="E155" s="142"/>
      <c r="F155" s="144" t="s">
        <v>36</v>
      </c>
      <c r="G155" s="144" t="s">
        <v>142</v>
      </c>
      <c r="H155" s="145">
        <v>42</v>
      </c>
      <c r="I155" s="145">
        <v>8</v>
      </c>
      <c r="J155" s="145">
        <v>2</v>
      </c>
      <c r="K155" s="136">
        <f t="shared" si="22"/>
        <v>16</v>
      </c>
      <c r="L155" s="142" t="s">
        <v>3512</v>
      </c>
      <c r="M155" s="162"/>
      <c r="N155" s="162"/>
      <c r="O155" s="163"/>
      <c r="P155" s="164"/>
      <c r="Q155" s="165"/>
      <c r="R155" s="137">
        <f t="shared" si="23"/>
        <v>8</v>
      </c>
      <c r="S155" s="170"/>
      <c r="T155" s="176" t="str">
        <f t="shared" si="24"/>
        <v/>
      </c>
      <c r="U155" s="94">
        <v>10</v>
      </c>
      <c r="V155" s="84">
        <v>200</v>
      </c>
      <c r="W155" s="85">
        <v>10</v>
      </c>
      <c r="X155" s="94">
        <f t="shared" si="25"/>
        <v>13440</v>
      </c>
      <c r="Y155" s="85" t="str">
        <f t="shared" si="26"/>
        <v/>
      </c>
      <c r="Z155" s="94">
        <f t="shared" si="27"/>
        <v>376320</v>
      </c>
      <c r="AA155" s="85" t="str">
        <f t="shared" si="28"/>
        <v/>
      </c>
      <c r="AB155" s="94" t="str">
        <f t="shared" si="29"/>
        <v/>
      </c>
      <c r="AC155" s="95" t="str">
        <f t="shared" si="30"/>
        <v/>
      </c>
      <c r="AD155" s="178" t="str">
        <f t="shared" si="31"/>
        <v/>
      </c>
    </row>
    <row r="156" spans="1:30" s="110" customFormat="1" ht="24.95" customHeight="1" x14ac:dyDescent="0.15">
      <c r="A156" s="133">
        <v>152</v>
      </c>
      <c r="B156" s="134">
        <v>2</v>
      </c>
      <c r="C156" s="143" t="s">
        <v>1878</v>
      </c>
      <c r="D156" s="135" t="s">
        <v>1958</v>
      </c>
      <c r="E156" s="142"/>
      <c r="F156" s="144" t="s">
        <v>24</v>
      </c>
      <c r="G156" s="144" t="s">
        <v>1953</v>
      </c>
      <c r="H156" s="145">
        <v>42</v>
      </c>
      <c r="I156" s="145">
        <v>2</v>
      </c>
      <c r="J156" s="145">
        <v>1</v>
      </c>
      <c r="K156" s="136">
        <f t="shared" si="22"/>
        <v>2</v>
      </c>
      <c r="L156" s="142" t="s">
        <v>3513</v>
      </c>
      <c r="M156" s="162"/>
      <c r="N156" s="162"/>
      <c r="O156" s="163"/>
      <c r="P156" s="164"/>
      <c r="Q156" s="165"/>
      <c r="R156" s="137">
        <f t="shared" si="23"/>
        <v>2</v>
      </c>
      <c r="S156" s="170"/>
      <c r="T156" s="176" t="str">
        <f t="shared" si="24"/>
        <v/>
      </c>
      <c r="U156" s="94">
        <v>10</v>
      </c>
      <c r="V156" s="84">
        <v>200</v>
      </c>
      <c r="W156" s="85">
        <v>10</v>
      </c>
      <c r="X156" s="94">
        <f t="shared" si="25"/>
        <v>1680</v>
      </c>
      <c r="Y156" s="85" t="str">
        <f t="shared" si="26"/>
        <v/>
      </c>
      <c r="Z156" s="94">
        <f t="shared" si="27"/>
        <v>47040</v>
      </c>
      <c r="AA156" s="85" t="str">
        <f t="shared" si="28"/>
        <v/>
      </c>
      <c r="AB156" s="94" t="str">
        <f t="shared" si="29"/>
        <v/>
      </c>
      <c r="AC156" s="95" t="str">
        <f t="shared" si="30"/>
        <v/>
      </c>
      <c r="AD156" s="178" t="str">
        <f t="shared" si="31"/>
        <v/>
      </c>
    </row>
    <row r="157" spans="1:30" s="110" customFormat="1" ht="24.95" customHeight="1" x14ac:dyDescent="0.15">
      <c r="A157" s="133">
        <v>153</v>
      </c>
      <c r="B157" s="134">
        <v>2</v>
      </c>
      <c r="C157" s="143" t="s">
        <v>1878</v>
      </c>
      <c r="D157" s="135" t="s">
        <v>1958</v>
      </c>
      <c r="E157" s="142"/>
      <c r="F157" s="144" t="s">
        <v>36</v>
      </c>
      <c r="G157" s="144" t="s">
        <v>142</v>
      </c>
      <c r="H157" s="145">
        <v>42</v>
      </c>
      <c r="I157" s="145">
        <v>6</v>
      </c>
      <c r="J157" s="145">
        <v>2</v>
      </c>
      <c r="K157" s="136">
        <f t="shared" ref="K157:K220" si="32">+I157*J157</f>
        <v>12</v>
      </c>
      <c r="L157" s="142" t="s">
        <v>3512</v>
      </c>
      <c r="M157" s="162"/>
      <c r="N157" s="162"/>
      <c r="O157" s="163"/>
      <c r="P157" s="164"/>
      <c r="Q157" s="165"/>
      <c r="R157" s="137">
        <f t="shared" si="23"/>
        <v>6</v>
      </c>
      <c r="S157" s="170"/>
      <c r="T157" s="176" t="str">
        <f t="shared" si="24"/>
        <v/>
      </c>
      <c r="U157" s="94">
        <v>10</v>
      </c>
      <c r="V157" s="84">
        <v>200</v>
      </c>
      <c r="W157" s="85">
        <v>10</v>
      </c>
      <c r="X157" s="94">
        <f t="shared" si="25"/>
        <v>10080</v>
      </c>
      <c r="Y157" s="85" t="str">
        <f t="shared" si="26"/>
        <v/>
      </c>
      <c r="Z157" s="94">
        <f t="shared" si="27"/>
        <v>282240</v>
      </c>
      <c r="AA157" s="85" t="str">
        <f t="shared" si="28"/>
        <v/>
      </c>
      <c r="AB157" s="94" t="str">
        <f t="shared" si="29"/>
        <v/>
      </c>
      <c r="AC157" s="95" t="str">
        <f t="shared" si="30"/>
        <v/>
      </c>
      <c r="AD157" s="178" t="str">
        <f t="shared" si="31"/>
        <v/>
      </c>
    </row>
    <row r="158" spans="1:30" s="110" customFormat="1" ht="24.95" customHeight="1" x14ac:dyDescent="0.15">
      <c r="A158" s="133">
        <v>154</v>
      </c>
      <c r="B158" s="134">
        <v>2</v>
      </c>
      <c r="C158" s="143" t="s">
        <v>1879</v>
      </c>
      <c r="D158" s="135" t="s">
        <v>1958</v>
      </c>
      <c r="E158" s="142"/>
      <c r="F158" s="144" t="s">
        <v>24</v>
      </c>
      <c r="G158" s="144" t="s">
        <v>1953</v>
      </c>
      <c r="H158" s="145">
        <v>42</v>
      </c>
      <c r="I158" s="145">
        <v>2</v>
      </c>
      <c r="J158" s="145">
        <v>1</v>
      </c>
      <c r="K158" s="136">
        <f t="shared" si="32"/>
        <v>2</v>
      </c>
      <c r="L158" s="142" t="s">
        <v>3513</v>
      </c>
      <c r="M158" s="162"/>
      <c r="N158" s="162"/>
      <c r="O158" s="163"/>
      <c r="P158" s="164"/>
      <c r="Q158" s="165"/>
      <c r="R158" s="137">
        <f t="shared" si="23"/>
        <v>2</v>
      </c>
      <c r="S158" s="170"/>
      <c r="T158" s="176" t="str">
        <f t="shared" si="24"/>
        <v/>
      </c>
      <c r="U158" s="94">
        <v>10</v>
      </c>
      <c r="V158" s="84">
        <v>200</v>
      </c>
      <c r="W158" s="85">
        <v>10</v>
      </c>
      <c r="X158" s="94">
        <f t="shared" si="25"/>
        <v>1680</v>
      </c>
      <c r="Y158" s="85" t="str">
        <f t="shared" si="26"/>
        <v/>
      </c>
      <c r="Z158" s="94">
        <f t="shared" si="27"/>
        <v>47040</v>
      </c>
      <c r="AA158" s="85" t="str">
        <f t="shared" si="28"/>
        <v/>
      </c>
      <c r="AB158" s="94" t="str">
        <f t="shared" si="29"/>
        <v/>
      </c>
      <c r="AC158" s="95" t="str">
        <f t="shared" si="30"/>
        <v/>
      </c>
      <c r="AD158" s="178" t="str">
        <f t="shared" si="31"/>
        <v/>
      </c>
    </row>
    <row r="159" spans="1:30" s="110" customFormat="1" ht="24.95" customHeight="1" x14ac:dyDescent="0.15">
      <c r="A159" s="133">
        <v>155</v>
      </c>
      <c r="B159" s="134">
        <v>2</v>
      </c>
      <c r="C159" s="143" t="s">
        <v>1879</v>
      </c>
      <c r="D159" s="135" t="s">
        <v>1958</v>
      </c>
      <c r="E159" s="142"/>
      <c r="F159" s="144" t="s">
        <v>36</v>
      </c>
      <c r="G159" s="144" t="s">
        <v>142</v>
      </c>
      <c r="H159" s="145">
        <v>42</v>
      </c>
      <c r="I159" s="145">
        <v>6</v>
      </c>
      <c r="J159" s="145">
        <v>2</v>
      </c>
      <c r="K159" s="136">
        <f t="shared" si="32"/>
        <v>12</v>
      </c>
      <c r="L159" s="142" t="s">
        <v>3512</v>
      </c>
      <c r="M159" s="162"/>
      <c r="N159" s="162"/>
      <c r="O159" s="163"/>
      <c r="P159" s="164"/>
      <c r="Q159" s="165"/>
      <c r="R159" s="137">
        <f t="shared" si="23"/>
        <v>6</v>
      </c>
      <c r="S159" s="170"/>
      <c r="T159" s="176" t="str">
        <f t="shared" si="24"/>
        <v/>
      </c>
      <c r="U159" s="94">
        <v>10</v>
      </c>
      <c r="V159" s="84">
        <v>200</v>
      </c>
      <c r="W159" s="85">
        <v>10</v>
      </c>
      <c r="X159" s="94">
        <f t="shared" si="25"/>
        <v>10080</v>
      </c>
      <c r="Y159" s="85" t="str">
        <f t="shared" si="26"/>
        <v/>
      </c>
      <c r="Z159" s="94">
        <f t="shared" si="27"/>
        <v>282240</v>
      </c>
      <c r="AA159" s="85" t="str">
        <f t="shared" si="28"/>
        <v/>
      </c>
      <c r="AB159" s="94" t="str">
        <f t="shared" si="29"/>
        <v/>
      </c>
      <c r="AC159" s="95" t="str">
        <f t="shared" si="30"/>
        <v/>
      </c>
      <c r="AD159" s="178" t="str">
        <f t="shared" si="31"/>
        <v/>
      </c>
    </row>
    <row r="160" spans="1:30" s="110" customFormat="1" ht="24.95" customHeight="1" x14ac:dyDescent="0.15">
      <c r="A160" s="133">
        <v>156</v>
      </c>
      <c r="B160" s="134">
        <v>2</v>
      </c>
      <c r="C160" s="143" t="s">
        <v>1880</v>
      </c>
      <c r="D160" s="135" t="s">
        <v>1958</v>
      </c>
      <c r="E160" s="142"/>
      <c r="F160" s="144" t="s">
        <v>24</v>
      </c>
      <c r="G160" s="144" t="s">
        <v>1953</v>
      </c>
      <c r="H160" s="145">
        <v>42</v>
      </c>
      <c r="I160" s="145">
        <v>2</v>
      </c>
      <c r="J160" s="145">
        <v>1</v>
      </c>
      <c r="K160" s="136">
        <f t="shared" si="32"/>
        <v>2</v>
      </c>
      <c r="L160" s="142" t="s">
        <v>3513</v>
      </c>
      <c r="M160" s="162"/>
      <c r="N160" s="162"/>
      <c r="O160" s="163"/>
      <c r="P160" s="164"/>
      <c r="Q160" s="165"/>
      <c r="R160" s="137">
        <f t="shared" si="23"/>
        <v>2</v>
      </c>
      <c r="S160" s="170"/>
      <c r="T160" s="176" t="str">
        <f t="shared" si="24"/>
        <v/>
      </c>
      <c r="U160" s="94">
        <v>10</v>
      </c>
      <c r="V160" s="84">
        <v>200</v>
      </c>
      <c r="W160" s="85">
        <v>10</v>
      </c>
      <c r="X160" s="94">
        <f t="shared" si="25"/>
        <v>1680</v>
      </c>
      <c r="Y160" s="85" t="str">
        <f t="shared" si="26"/>
        <v/>
      </c>
      <c r="Z160" s="94">
        <f t="shared" si="27"/>
        <v>47040</v>
      </c>
      <c r="AA160" s="85" t="str">
        <f t="shared" si="28"/>
        <v/>
      </c>
      <c r="AB160" s="94" t="str">
        <f t="shared" si="29"/>
        <v/>
      </c>
      <c r="AC160" s="95" t="str">
        <f t="shared" si="30"/>
        <v/>
      </c>
      <c r="AD160" s="178" t="str">
        <f t="shared" si="31"/>
        <v/>
      </c>
    </row>
    <row r="161" spans="1:30" s="110" customFormat="1" ht="24.95" customHeight="1" x14ac:dyDescent="0.15">
      <c r="A161" s="133">
        <v>157</v>
      </c>
      <c r="B161" s="134">
        <v>2</v>
      </c>
      <c r="C161" s="143" t="s">
        <v>1880</v>
      </c>
      <c r="D161" s="135" t="s">
        <v>1958</v>
      </c>
      <c r="E161" s="142"/>
      <c r="F161" s="144" t="s">
        <v>36</v>
      </c>
      <c r="G161" s="144" t="s">
        <v>142</v>
      </c>
      <c r="H161" s="145">
        <v>42</v>
      </c>
      <c r="I161" s="145">
        <v>6</v>
      </c>
      <c r="J161" s="145">
        <v>2</v>
      </c>
      <c r="K161" s="136">
        <f t="shared" si="32"/>
        <v>12</v>
      </c>
      <c r="L161" s="142" t="s">
        <v>3512</v>
      </c>
      <c r="M161" s="162"/>
      <c r="N161" s="162"/>
      <c r="O161" s="163"/>
      <c r="P161" s="164"/>
      <c r="Q161" s="165"/>
      <c r="R161" s="137">
        <f t="shared" si="23"/>
        <v>6</v>
      </c>
      <c r="S161" s="170"/>
      <c r="T161" s="176" t="str">
        <f t="shared" si="24"/>
        <v/>
      </c>
      <c r="U161" s="94">
        <v>10</v>
      </c>
      <c r="V161" s="84">
        <v>200</v>
      </c>
      <c r="W161" s="85">
        <v>10</v>
      </c>
      <c r="X161" s="94">
        <f t="shared" si="25"/>
        <v>10080</v>
      </c>
      <c r="Y161" s="85" t="str">
        <f t="shared" si="26"/>
        <v/>
      </c>
      <c r="Z161" s="94">
        <f t="shared" si="27"/>
        <v>282240</v>
      </c>
      <c r="AA161" s="85" t="str">
        <f t="shared" si="28"/>
        <v/>
      </c>
      <c r="AB161" s="94" t="str">
        <f t="shared" si="29"/>
        <v/>
      </c>
      <c r="AC161" s="95" t="str">
        <f t="shared" si="30"/>
        <v/>
      </c>
      <c r="AD161" s="178" t="str">
        <f t="shared" si="31"/>
        <v/>
      </c>
    </row>
    <row r="162" spans="1:30" s="110" customFormat="1" ht="24.95" customHeight="1" x14ac:dyDescent="0.15">
      <c r="A162" s="133">
        <v>158</v>
      </c>
      <c r="B162" s="134">
        <v>2</v>
      </c>
      <c r="C162" s="143" t="s">
        <v>1881</v>
      </c>
      <c r="D162" s="135" t="s">
        <v>1958</v>
      </c>
      <c r="E162" s="142"/>
      <c r="F162" s="144" t="s">
        <v>24</v>
      </c>
      <c r="G162" s="144" t="s">
        <v>49</v>
      </c>
      <c r="H162" s="145">
        <v>42</v>
      </c>
      <c r="I162" s="145">
        <v>2</v>
      </c>
      <c r="J162" s="145">
        <v>1</v>
      </c>
      <c r="K162" s="136">
        <f t="shared" si="32"/>
        <v>2</v>
      </c>
      <c r="L162" s="142" t="s">
        <v>3512</v>
      </c>
      <c r="M162" s="162"/>
      <c r="N162" s="162"/>
      <c r="O162" s="163"/>
      <c r="P162" s="164"/>
      <c r="Q162" s="165"/>
      <c r="R162" s="137">
        <f t="shared" si="23"/>
        <v>2</v>
      </c>
      <c r="S162" s="170"/>
      <c r="T162" s="176" t="str">
        <f t="shared" si="24"/>
        <v/>
      </c>
      <c r="U162" s="94">
        <v>2</v>
      </c>
      <c r="V162" s="84">
        <v>200</v>
      </c>
      <c r="W162" s="85">
        <v>10</v>
      </c>
      <c r="X162" s="94">
        <f t="shared" si="25"/>
        <v>336</v>
      </c>
      <c r="Y162" s="85" t="str">
        <f t="shared" si="26"/>
        <v/>
      </c>
      <c r="Z162" s="94">
        <f t="shared" si="27"/>
        <v>9408</v>
      </c>
      <c r="AA162" s="85" t="str">
        <f t="shared" si="28"/>
        <v/>
      </c>
      <c r="AB162" s="94" t="str">
        <f t="shared" si="29"/>
        <v/>
      </c>
      <c r="AC162" s="95" t="str">
        <f t="shared" si="30"/>
        <v/>
      </c>
      <c r="AD162" s="178" t="str">
        <f t="shared" si="31"/>
        <v/>
      </c>
    </row>
    <row r="163" spans="1:30" s="110" customFormat="1" ht="24.95" customHeight="1" x14ac:dyDescent="0.15">
      <c r="A163" s="133">
        <v>159</v>
      </c>
      <c r="B163" s="134">
        <v>2</v>
      </c>
      <c r="C163" s="143" t="s">
        <v>1858</v>
      </c>
      <c r="D163" s="135" t="s">
        <v>1958</v>
      </c>
      <c r="E163" s="142"/>
      <c r="F163" s="144" t="s">
        <v>36</v>
      </c>
      <c r="G163" s="144" t="s">
        <v>1952</v>
      </c>
      <c r="H163" s="145">
        <v>42</v>
      </c>
      <c r="I163" s="145">
        <v>24</v>
      </c>
      <c r="J163" s="145">
        <v>2</v>
      </c>
      <c r="K163" s="136">
        <f t="shared" si="32"/>
        <v>48</v>
      </c>
      <c r="L163" s="142" t="s">
        <v>3512</v>
      </c>
      <c r="M163" s="162"/>
      <c r="N163" s="162"/>
      <c r="O163" s="163"/>
      <c r="P163" s="164"/>
      <c r="Q163" s="165"/>
      <c r="R163" s="137">
        <f t="shared" si="23"/>
        <v>24</v>
      </c>
      <c r="S163" s="170"/>
      <c r="T163" s="176" t="str">
        <f t="shared" si="24"/>
        <v/>
      </c>
      <c r="U163" s="94">
        <v>10</v>
      </c>
      <c r="V163" s="84">
        <v>200</v>
      </c>
      <c r="W163" s="85">
        <v>10</v>
      </c>
      <c r="X163" s="94">
        <f t="shared" si="25"/>
        <v>40320</v>
      </c>
      <c r="Y163" s="85" t="str">
        <f t="shared" si="26"/>
        <v/>
      </c>
      <c r="Z163" s="94">
        <f t="shared" si="27"/>
        <v>1128960</v>
      </c>
      <c r="AA163" s="85" t="str">
        <f t="shared" si="28"/>
        <v/>
      </c>
      <c r="AB163" s="94" t="str">
        <f t="shared" si="29"/>
        <v/>
      </c>
      <c r="AC163" s="95" t="str">
        <f t="shared" si="30"/>
        <v/>
      </c>
      <c r="AD163" s="178" t="str">
        <f t="shared" si="31"/>
        <v/>
      </c>
    </row>
    <row r="164" spans="1:30" s="110" customFormat="1" ht="24.95" customHeight="1" x14ac:dyDescent="0.15">
      <c r="A164" s="133">
        <v>160</v>
      </c>
      <c r="B164" s="134">
        <v>2</v>
      </c>
      <c r="C164" s="143" t="s">
        <v>1855</v>
      </c>
      <c r="D164" s="135" t="s">
        <v>1958</v>
      </c>
      <c r="E164" s="142"/>
      <c r="F164" s="144" t="s">
        <v>113</v>
      </c>
      <c r="G164" s="144" t="s">
        <v>114</v>
      </c>
      <c r="H164" s="145">
        <v>22</v>
      </c>
      <c r="I164" s="145">
        <v>1</v>
      </c>
      <c r="J164" s="145">
        <v>1</v>
      </c>
      <c r="K164" s="136">
        <f t="shared" si="32"/>
        <v>1</v>
      </c>
      <c r="L164" s="142" t="s">
        <v>3512</v>
      </c>
      <c r="M164" s="162"/>
      <c r="N164" s="162"/>
      <c r="O164" s="163"/>
      <c r="P164" s="164"/>
      <c r="Q164" s="165"/>
      <c r="R164" s="137">
        <f t="shared" si="23"/>
        <v>1</v>
      </c>
      <c r="S164" s="170"/>
      <c r="T164" s="176" t="str">
        <f t="shared" si="24"/>
        <v/>
      </c>
      <c r="U164" s="94">
        <v>2</v>
      </c>
      <c r="V164" s="84">
        <v>200</v>
      </c>
      <c r="W164" s="85">
        <v>10</v>
      </c>
      <c r="X164" s="94">
        <f t="shared" si="25"/>
        <v>88</v>
      </c>
      <c r="Y164" s="85" t="str">
        <f t="shared" si="26"/>
        <v/>
      </c>
      <c r="Z164" s="94">
        <f t="shared" si="27"/>
        <v>2464</v>
      </c>
      <c r="AA164" s="85" t="str">
        <f t="shared" si="28"/>
        <v/>
      </c>
      <c r="AB164" s="94" t="str">
        <f t="shared" si="29"/>
        <v/>
      </c>
      <c r="AC164" s="95" t="str">
        <f t="shared" si="30"/>
        <v/>
      </c>
      <c r="AD164" s="178" t="str">
        <f t="shared" si="31"/>
        <v/>
      </c>
    </row>
    <row r="165" spans="1:30" s="110" customFormat="1" ht="24.95" customHeight="1" x14ac:dyDescent="0.15">
      <c r="A165" s="133">
        <v>161</v>
      </c>
      <c r="B165" s="134">
        <v>2</v>
      </c>
      <c r="C165" s="143" t="s">
        <v>1855</v>
      </c>
      <c r="D165" s="135" t="s">
        <v>1958</v>
      </c>
      <c r="E165" s="142"/>
      <c r="F165" s="144" t="s">
        <v>24</v>
      </c>
      <c r="G165" s="144" t="s">
        <v>49</v>
      </c>
      <c r="H165" s="145">
        <v>42</v>
      </c>
      <c r="I165" s="145">
        <v>1</v>
      </c>
      <c r="J165" s="145">
        <v>1</v>
      </c>
      <c r="K165" s="136">
        <f t="shared" si="32"/>
        <v>1</v>
      </c>
      <c r="L165" s="142" t="s">
        <v>3512</v>
      </c>
      <c r="M165" s="162"/>
      <c r="N165" s="162"/>
      <c r="O165" s="163"/>
      <c r="P165" s="164"/>
      <c r="Q165" s="165"/>
      <c r="R165" s="137">
        <f t="shared" si="23"/>
        <v>1</v>
      </c>
      <c r="S165" s="170"/>
      <c r="T165" s="176" t="str">
        <f t="shared" si="24"/>
        <v/>
      </c>
      <c r="U165" s="94">
        <v>2</v>
      </c>
      <c r="V165" s="84">
        <v>200</v>
      </c>
      <c r="W165" s="85">
        <v>10</v>
      </c>
      <c r="X165" s="94">
        <f t="shared" si="25"/>
        <v>168</v>
      </c>
      <c r="Y165" s="85" t="str">
        <f t="shared" si="26"/>
        <v/>
      </c>
      <c r="Z165" s="94">
        <f t="shared" si="27"/>
        <v>4704</v>
      </c>
      <c r="AA165" s="85" t="str">
        <f t="shared" si="28"/>
        <v/>
      </c>
      <c r="AB165" s="94" t="str">
        <f t="shared" si="29"/>
        <v/>
      </c>
      <c r="AC165" s="95" t="str">
        <f t="shared" si="30"/>
        <v/>
      </c>
      <c r="AD165" s="178" t="str">
        <f t="shared" si="31"/>
        <v/>
      </c>
    </row>
    <row r="166" spans="1:30" s="110" customFormat="1" ht="24.95" customHeight="1" x14ac:dyDescent="0.15">
      <c r="A166" s="133">
        <v>162</v>
      </c>
      <c r="B166" s="134">
        <v>2</v>
      </c>
      <c r="C166" s="143" t="s">
        <v>1856</v>
      </c>
      <c r="D166" s="135" t="s">
        <v>1958</v>
      </c>
      <c r="E166" s="142"/>
      <c r="F166" s="144" t="s">
        <v>113</v>
      </c>
      <c r="G166" s="144" t="s">
        <v>114</v>
      </c>
      <c r="H166" s="145">
        <v>22</v>
      </c>
      <c r="I166" s="145">
        <v>1</v>
      </c>
      <c r="J166" s="145">
        <v>1</v>
      </c>
      <c r="K166" s="136">
        <f t="shared" si="32"/>
        <v>1</v>
      </c>
      <c r="L166" s="142" t="s">
        <v>3512</v>
      </c>
      <c r="M166" s="162"/>
      <c r="N166" s="162"/>
      <c r="O166" s="163"/>
      <c r="P166" s="164"/>
      <c r="Q166" s="165"/>
      <c r="R166" s="137">
        <f t="shared" si="23"/>
        <v>1</v>
      </c>
      <c r="S166" s="170"/>
      <c r="T166" s="176" t="str">
        <f t="shared" si="24"/>
        <v/>
      </c>
      <c r="U166" s="94">
        <v>2</v>
      </c>
      <c r="V166" s="84">
        <v>200</v>
      </c>
      <c r="W166" s="85">
        <v>10</v>
      </c>
      <c r="X166" s="94">
        <f t="shared" si="25"/>
        <v>88</v>
      </c>
      <c r="Y166" s="85" t="str">
        <f t="shared" si="26"/>
        <v/>
      </c>
      <c r="Z166" s="94">
        <f t="shared" si="27"/>
        <v>2464</v>
      </c>
      <c r="AA166" s="85" t="str">
        <f t="shared" si="28"/>
        <v/>
      </c>
      <c r="AB166" s="94" t="str">
        <f t="shared" si="29"/>
        <v/>
      </c>
      <c r="AC166" s="95" t="str">
        <f t="shared" si="30"/>
        <v/>
      </c>
      <c r="AD166" s="178" t="str">
        <f t="shared" si="31"/>
        <v/>
      </c>
    </row>
    <row r="167" spans="1:30" s="110" customFormat="1" ht="24.95" customHeight="1" x14ac:dyDescent="0.15">
      <c r="A167" s="133">
        <v>163</v>
      </c>
      <c r="B167" s="134">
        <v>2</v>
      </c>
      <c r="C167" s="143" t="s">
        <v>1856</v>
      </c>
      <c r="D167" s="135" t="s">
        <v>1958</v>
      </c>
      <c r="E167" s="142"/>
      <c r="F167" s="144" t="s">
        <v>24</v>
      </c>
      <c r="G167" s="144" t="s">
        <v>49</v>
      </c>
      <c r="H167" s="145">
        <v>42</v>
      </c>
      <c r="I167" s="145">
        <v>1</v>
      </c>
      <c r="J167" s="145">
        <v>1</v>
      </c>
      <c r="K167" s="136">
        <f t="shared" si="32"/>
        <v>1</v>
      </c>
      <c r="L167" s="142" t="s">
        <v>3512</v>
      </c>
      <c r="M167" s="162"/>
      <c r="N167" s="162"/>
      <c r="O167" s="163"/>
      <c r="P167" s="164"/>
      <c r="Q167" s="165"/>
      <c r="R167" s="137">
        <f t="shared" si="23"/>
        <v>1</v>
      </c>
      <c r="S167" s="170"/>
      <c r="T167" s="176" t="str">
        <f t="shared" si="24"/>
        <v/>
      </c>
      <c r="U167" s="94">
        <v>2</v>
      </c>
      <c r="V167" s="84">
        <v>200</v>
      </c>
      <c r="W167" s="85">
        <v>10</v>
      </c>
      <c r="X167" s="94">
        <f t="shared" si="25"/>
        <v>168</v>
      </c>
      <c r="Y167" s="85" t="str">
        <f t="shared" si="26"/>
        <v/>
      </c>
      <c r="Z167" s="94">
        <f t="shared" si="27"/>
        <v>4704</v>
      </c>
      <c r="AA167" s="85" t="str">
        <f t="shared" si="28"/>
        <v/>
      </c>
      <c r="AB167" s="94" t="str">
        <f t="shared" si="29"/>
        <v/>
      </c>
      <c r="AC167" s="95" t="str">
        <f t="shared" si="30"/>
        <v/>
      </c>
      <c r="AD167" s="178" t="str">
        <f t="shared" si="31"/>
        <v/>
      </c>
    </row>
    <row r="168" spans="1:30" s="110" customFormat="1" ht="24.95" customHeight="1" x14ac:dyDescent="0.15">
      <c r="A168" s="133">
        <v>164</v>
      </c>
      <c r="B168" s="134">
        <v>2</v>
      </c>
      <c r="C168" s="143" t="s">
        <v>1875</v>
      </c>
      <c r="D168" s="135" t="s">
        <v>1958</v>
      </c>
      <c r="E168" s="142"/>
      <c r="F168" s="144" t="s">
        <v>113</v>
      </c>
      <c r="G168" s="144" t="s">
        <v>114</v>
      </c>
      <c r="H168" s="145">
        <v>22</v>
      </c>
      <c r="I168" s="145">
        <v>5</v>
      </c>
      <c r="J168" s="145">
        <v>1</v>
      </c>
      <c r="K168" s="136">
        <f t="shared" si="32"/>
        <v>5</v>
      </c>
      <c r="L168" s="142" t="s">
        <v>3512</v>
      </c>
      <c r="M168" s="162"/>
      <c r="N168" s="162"/>
      <c r="O168" s="163"/>
      <c r="P168" s="164"/>
      <c r="Q168" s="165"/>
      <c r="R168" s="137">
        <f t="shared" si="23"/>
        <v>5</v>
      </c>
      <c r="S168" s="170"/>
      <c r="T168" s="176" t="str">
        <f t="shared" si="24"/>
        <v/>
      </c>
      <c r="U168" s="94">
        <v>10</v>
      </c>
      <c r="V168" s="84">
        <v>200</v>
      </c>
      <c r="W168" s="85">
        <v>10</v>
      </c>
      <c r="X168" s="94">
        <f t="shared" si="25"/>
        <v>2200</v>
      </c>
      <c r="Y168" s="85" t="str">
        <f t="shared" si="26"/>
        <v/>
      </c>
      <c r="Z168" s="94">
        <f t="shared" si="27"/>
        <v>61600</v>
      </c>
      <c r="AA168" s="85" t="str">
        <f t="shared" si="28"/>
        <v/>
      </c>
      <c r="AB168" s="94" t="str">
        <f t="shared" si="29"/>
        <v/>
      </c>
      <c r="AC168" s="95" t="str">
        <f t="shared" si="30"/>
        <v/>
      </c>
      <c r="AD168" s="178" t="str">
        <f t="shared" si="31"/>
        <v/>
      </c>
    </row>
    <row r="169" spans="1:30" s="110" customFormat="1" ht="24.95" customHeight="1" x14ac:dyDescent="0.15">
      <c r="A169" s="133">
        <v>165</v>
      </c>
      <c r="B169" s="134">
        <v>2</v>
      </c>
      <c r="C169" s="143" t="s">
        <v>1882</v>
      </c>
      <c r="D169" s="135" t="s">
        <v>1958</v>
      </c>
      <c r="E169" s="142"/>
      <c r="F169" s="144" t="s">
        <v>36</v>
      </c>
      <c r="G169" s="144" t="s">
        <v>142</v>
      </c>
      <c r="H169" s="145">
        <v>42</v>
      </c>
      <c r="I169" s="145">
        <v>8</v>
      </c>
      <c r="J169" s="145">
        <v>2</v>
      </c>
      <c r="K169" s="136">
        <f t="shared" si="32"/>
        <v>16</v>
      </c>
      <c r="L169" s="142" t="s">
        <v>3512</v>
      </c>
      <c r="M169" s="162"/>
      <c r="N169" s="162"/>
      <c r="O169" s="163"/>
      <c r="P169" s="164"/>
      <c r="Q169" s="165"/>
      <c r="R169" s="137">
        <f t="shared" si="23"/>
        <v>8</v>
      </c>
      <c r="S169" s="170"/>
      <c r="T169" s="176" t="str">
        <f t="shared" si="24"/>
        <v/>
      </c>
      <c r="U169" s="94">
        <v>10</v>
      </c>
      <c r="V169" s="84">
        <v>200</v>
      </c>
      <c r="W169" s="85">
        <v>10</v>
      </c>
      <c r="X169" s="94">
        <f t="shared" si="25"/>
        <v>13440</v>
      </c>
      <c r="Y169" s="85" t="str">
        <f t="shared" si="26"/>
        <v/>
      </c>
      <c r="Z169" s="94">
        <f t="shared" si="27"/>
        <v>376320</v>
      </c>
      <c r="AA169" s="85" t="str">
        <f t="shared" si="28"/>
        <v/>
      </c>
      <c r="AB169" s="94" t="str">
        <f t="shared" si="29"/>
        <v/>
      </c>
      <c r="AC169" s="95" t="str">
        <f t="shared" si="30"/>
        <v/>
      </c>
      <c r="AD169" s="178" t="str">
        <f t="shared" si="31"/>
        <v/>
      </c>
    </row>
    <row r="170" spans="1:30" s="110" customFormat="1" ht="24.95" customHeight="1" x14ac:dyDescent="0.15">
      <c r="A170" s="133">
        <v>166</v>
      </c>
      <c r="B170" s="134">
        <v>2</v>
      </c>
      <c r="C170" s="143" t="s">
        <v>1883</v>
      </c>
      <c r="D170" s="135" t="s">
        <v>1958</v>
      </c>
      <c r="E170" s="142"/>
      <c r="F170" s="144" t="s">
        <v>24</v>
      </c>
      <c r="G170" s="144" t="s">
        <v>1953</v>
      </c>
      <c r="H170" s="145">
        <v>42</v>
      </c>
      <c r="I170" s="145">
        <v>4</v>
      </c>
      <c r="J170" s="145">
        <v>1</v>
      </c>
      <c r="K170" s="136">
        <f t="shared" si="32"/>
        <v>4</v>
      </c>
      <c r="L170" s="142" t="s">
        <v>3513</v>
      </c>
      <c r="M170" s="162"/>
      <c r="N170" s="162"/>
      <c r="O170" s="163"/>
      <c r="P170" s="164"/>
      <c r="Q170" s="165"/>
      <c r="R170" s="137">
        <f t="shared" si="23"/>
        <v>4</v>
      </c>
      <c r="S170" s="170"/>
      <c r="T170" s="176" t="str">
        <f t="shared" si="24"/>
        <v/>
      </c>
      <c r="U170" s="94">
        <v>10</v>
      </c>
      <c r="V170" s="84">
        <v>200</v>
      </c>
      <c r="W170" s="85">
        <v>10</v>
      </c>
      <c r="X170" s="94">
        <f t="shared" si="25"/>
        <v>3360</v>
      </c>
      <c r="Y170" s="85" t="str">
        <f t="shared" si="26"/>
        <v/>
      </c>
      <c r="Z170" s="94">
        <f t="shared" si="27"/>
        <v>94080</v>
      </c>
      <c r="AA170" s="85" t="str">
        <f t="shared" si="28"/>
        <v/>
      </c>
      <c r="AB170" s="94" t="str">
        <f t="shared" si="29"/>
        <v/>
      </c>
      <c r="AC170" s="95" t="str">
        <f t="shared" si="30"/>
        <v/>
      </c>
      <c r="AD170" s="178" t="str">
        <f t="shared" si="31"/>
        <v/>
      </c>
    </row>
    <row r="171" spans="1:30" s="110" customFormat="1" ht="24.95" customHeight="1" x14ac:dyDescent="0.15">
      <c r="A171" s="133">
        <v>167</v>
      </c>
      <c r="B171" s="134">
        <v>2</v>
      </c>
      <c r="C171" s="143" t="s">
        <v>1883</v>
      </c>
      <c r="D171" s="135" t="s">
        <v>1958</v>
      </c>
      <c r="E171" s="142"/>
      <c r="F171" s="144" t="s">
        <v>36</v>
      </c>
      <c r="G171" s="144" t="s">
        <v>142</v>
      </c>
      <c r="H171" s="145">
        <v>42</v>
      </c>
      <c r="I171" s="145">
        <v>21</v>
      </c>
      <c r="J171" s="145">
        <v>2</v>
      </c>
      <c r="K171" s="136">
        <f t="shared" si="32"/>
        <v>42</v>
      </c>
      <c r="L171" s="142" t="s">
        <v>3512</v>
      </c>
      <c r="M171" s="162"/>
      <c r="N171" s="162"/>
      <c r="O171" s="163"/>
      <c r="P171" s="164"/>
      <c r="Q171" s="165"/>
      <c r="R171" s="137">
        <f t="shared" si="23"/>
        <v>21</v>
      </c>
      <c r="S171" s="170"/>
      <c r="T171" s="176" t="str">
        <f t="shared" si="24"/>
        <v/>
      </c>
      <c r="U171" s="94">
        <v>10</v>
      </c>
      <c r="V171" s="84">
        <v>200</v>
      </c>
      <c r="W171" s="85">
        <v>10</v>
      </c>
      <c r="X171" s="94">
        <f t="shared" si="25"/>
        <v>35280</v>
      </c>
      <c r="Y171" s="85" t="str">
        <f t="shared" si="26"/>
        <v/>
      </c>
      <c r="Z171" s="94">
        <f t="shared" si="27"/>
        <v>987840</v>
      </c>
      <c r="AA171" s="85" t="str">
        <f t="shared" si="28"/>
        <v/>
      </c>
      <c r="AB171" s="94" t="str">
        <f t="shared" si="29"/>
        <v/>
      </c>
      <c r="AC171" s="95" t="str">
        <f t="shared" si="30"/>
        <v/>
      </c>
      <c r="AD171" s="178" t="str">
        <f t="shared" si="31"/>
        <v/>
      </c>
    </row>
    <row r="172" spans="1:30" s="110" customFormat="1" ht="24.95" customHeight="1" x14ac:dyDescent="0.15">
      <c r="A172" s="133">
        <v>168</v>
      </c>
      <c r="B172" s="134">
        <v>2</v>
      </c>
      <c r="C172" s="143" t="s">
        <v>1884</v>
      </c>
      <c r="D172" s="135">
        <v>7000</v>
      </c>
      <c r="E172" s="142"/>
      <c r="F172" s="144" t="s">
        <v>1003</v>
      </c>
      <c r="G172" s="144" t="s">
        <v>1955</v>
      </c>
      <c r="H172" s="145">
        <v>400</v>
      </c>
      <c r="I172" s="145">
        <v>4</v>
      </c>
      <c r="J172" s="145">
        <v>1</v>
      </c>
      <c r="K172" s="136">
        <f t="shared" si="32"/>
        <v>4</v>
      </c>
      <c r="L172" s="142" t="s">
        <v>3512</v>
      </c>
      <c r="M172" s="162"/>
      <c r="N172" s="162"/>
      <c r="O172" s="163"/>
      <c r="P172" s="164"/>
      <c r="Q172" s="165"/>
      <c r="R172" s="137">
        <f t="shared" si="23"/>
        <v>4</v>
      </c>
      <c r="S172" s="170"/>
      <c r="T172" s="176" t="str">
        <f t="shared" si="24"/>
        <v/>
      </c>
      <c r="U172" s="94">
        <v>10</v>
      </c>
      <c r="V172" s="84">
        <v>200</v>
      </c>
      <c r="W172" s="85">
        <v>10</v>
      </c>
      <c r="X172" s="94">
        <f t="shared" si="25"/>
        <v>32000</v>
      </c>
      <c r="Y172" s="85" t="str">
        <f t="shared" si="26"/>
        <v/>
      </c>
      <c r="Z172" s="94">
        <f t="shared" si="27"/>
        <v>896000</v>
      </c>
      <c r="AA172" s="85" t="str">
        <f t="shared" si="28"/>
        <v/>
      </c>
      <c r="AB172" s="94" t="str">
        <f t="shared" si="29"/>
        <v/>
      </c>
      <c r="AC172" s="95" t="str">
        <f t="shared" si="30"/>
        <v/>
      </c>
      <c r="AD172" s="178" t="str">
        <f t="shared" si="31"/>
        <v/>
      </c>
    </row>
    <row r="173" spans="1:30" s="110" customFormat="1" ht="24.95" customHeight="1" x14ac:dyDescent="0.15">
      <c r="A173" s="133">
        <v>169</v>
      </c>
      <c r="B173" s="134">
        <v>2</v>
      </c>
      <c r="C173" s="143" t="s">
        <v>1884</v>
      </c>
      <c r="D173" s="135">
        <v>7000</v>
      </c>
      <c r="E173" s="142"/>
      <c r="F173" s="144" t="s">
        <v>1003</v>
      </c>
      <c r="G173" s="144" t="s">
        <v>1955</v>
      </c>
      <c r="H173" s="145">
        <v>400</v>
      </c>
      <c r="I173" s="145">
        <v>4</v>
      </c>
      <c r="J173" s="145">
        <v>1</v>
      </c>
      <c r="K173" s="136">
        <f t="shared" si="32"/>
        <v>4</v>
      </c>
      <c r="L173" s="142" t="s">
        <v>3512</v>
      </c>
      <c r="M173" s="162"/>
      <c r="N173" s="162"/>
      <c r="O173" s="163"/>
      <c r="P173" s="164"/>
      <c r="Q173" s="165"/>
      <c r="R173" s="137">
        <f t="shared" si="23"/>
        <v>4</v>
      </c>
      <c r="S173" s="170"/>
      <c r="T173" s="176" t="str">
        <f t="shared" si="24"/>
        <v/>
      </c>
      <c r="U173" s="94">
        <v>10</v>
      </c>
      <c r="V173" s="84">
        <v>200</v>
      </c>
      <c r="W173" s="85">
        <v>10</v>
      </c>
      <c r="X173" s="94">
        <f t="shared" si="25"/>
        <v>32000</v>
      </c>
      <c r="Y173" s="85" t="str">
        <f t="shared" si="26"/>
        <v/>
      </c>
      <c r="Z173" s="94">
        <f t="shared" si="27"/>
        <v>896000</v>
      </c>
      <c r="AA173" s="85" t="str">
        <f t="shared" si="28"/>
        <v/>
      </c>
      <c r="AB173" s="94" t="str">
        <f t="shared" si="29"/>
        <v/>
      </c>
      <c r="AC173" s="95" t="str">
        <f t="shared" si="30"/>
        <v/>
      </c>
      <c r="AD173" s="178" t="str">
        <f t="shared" si="31"/>
        <v/>
      </c>
    </row>
    <row r="174" spans="1:30" s="110" customFormat="1" ht="24.95" customHeight="1" x14ac:dyDescent="0.15">
      <c r="A174" s="133">
        <v>170</v>
      </c>
      <c r="B174" s="134">
        <v>2</v>
      </c>
      <c r="C174" s="143" t="s">
        <v>1885</v>
      </c>
      <c r="D174" s="135" t="s">
        <v>1958</v>
      </c>
      <c r="E174" s="142"/>
      <c r="F174" s="144" t="s">
        <v>36</v>
      </c>
      <c r="G174" s="144" t="s">
        <v>79</v>
      </c>
      <c r="H174" s="145">
        <v>42</v>
      </c>
      <c r="I174" s="145">
        <v>2</v>
      </c>
      <c r="J174" s="145">
        <v>2</v>
      </c>
      <c r="K174" s="136">
        <f t="shared" si="32"/>
        <v>4</v>
      </c>
      <c r="L174" s="142" t="s">
        <v>3512</v>
      </c>
      <c r="M174" s="162"/>
      <c r="N174" s="162"/>
      <c r="O174" s="163"/>
      <c r="P174" s="164"/>
      <c r="Q174" s="165"/>
      <c r="R174" s="137">
        <f t="shared" si="23"/>
        <v>2</v>
      </c>
      <c r="S174" s="170"/>
      <c r="T174" s="176" t="str">
        <f t="shared" si="24"/>
        <v/>
      </c>
      <c r="U174" s="94">
        <v>10</v>
      </c>
      <c r="V174" s="84">
        <v>200</v>
      </c>
      <c r="W174" s="85">
        <v>10</v>
      </c>
      <c r="X174" s="94">
        <f t="shared" si="25"/>
        <v>3360</v>
      </c>
      <c r="Y174" s="85" t="str">
        <f t="shared" si="26"/>
        <v/>
      </c>
      <c r="Z174" s="94">
        <f t="shared" si="27"/>
        <v>94080</v>
      </c>
      <c r="AA174" s="85" t="str">
        <f t="shared" si="28"/>
        <v/>
      </c>
      <c r="AB174" s="94" t="str">
        <f t="shared" si="29"/>
        <v/>
      </c>
      <c r="AC174" s="95" t="str">
        <f t="shared" si="30"/>
        <v/>
      </c>
      <c r="AD174" s="178" t="str">
        <f t="shared" si="31"/>
        <v/>
      </c>
    </row>
    <row r="175" spans="1:30" s="110" customFormat="1" ht="24.95" customHeight="1" x14ac:dyDescent="0.15">
      <c r="A175" s="133">
        <v>171</v>
      </c>
      <c r="B175" s="134">
        <v>2</v>
      </c>
      <c r="C175" s="143" t="s">
        <v>1885</v>
      </c>
      <c r="D175" s="135" t="s">
        <v>1958</v>
      </c>
      <c r="E175" s="142"/>
      <c r="F175" s="144" t="s">
        <v>36</v>
      </c>
      <c r="G175" s="144" t="s">
        <v>1952</v>
      </c>
      <c r="H175" s="145">
        <v>42</v>
      </c>
      <c r="I175" s="145">
        <v>10</v>
      </c>
      <c r="J175" s="145">
        <v>2</v>
      </c>
      <c r="K175" s="136">
        <f t="shared" si="32"/>
        <v>20</v>
      </c>
      <c r="L175" s="142" t="s">
        <v>3512</v>
      </c>
      <c r="M175" s="162"/>
      <c r="N175" s="162"/>
      <c r="O175" s="163"/>
      <c r="P175" s="164"/>
      <c r="Q175" s="165"/>
      <c r="R175" s="137">
        <f t="shared" si="23"/>
        <v>10</v>
      </c>
      <c r="S175" s="170"/>
      <c r="T175" s="176" t="str">
        <f t="shared" si="24"/>
        <v/>
      </c>
      <c r="U175" s="94">
        <v>10</v>
      </c>
      <c r="V175" s="84">
        <v>200</v>
      </c>
      <c r="W175" s="85">
        <v>10</v>
      </c>
      <c r="X175" s="94">
        <f t="shared" si="25"/>
        <v>16800</v>
      </c>
      <c r="Y175" s="85" t="str">
        <f t="shared" si="26"/>
        <v/>
      </c>
      <c r="Z175" s="94">
        <f t="shared" si="27"/>
        <v>470400</v>
      </c>
      <c r="AA175" s="85" t="str">
        <f t="shared" si="28"/>
        <v/>
      </c>
      <c r="AB175" s="94" t="str">
        <f t="shared" si="29"/>
        <v/>
      </c>
      <c r="AC175" s="95" t="str">
        <f t="shared" si="30"/>
        <v/>
      </c>
      <c r="AD175" s="178" t="str">
        <f t="shared" si="31"/>
        <v/>
      </c>
    </row>
    <row r="176" spans="1:30" s="110" customFormat="1" ht="24.95" customHeight="1" x14ac:dyDescent="0.15">
      <c r="A176" s="133">
        <v>172</v>
      </c>
      <c r="B176" s="134">
        <v>2</v>
      </c>
      <c r="C176" s="143" t="s">
        <v>1885</v>
      </c>
      <c r="D176" s="135" t="s">
        <v>1958</v>
      </c>
      <c r="E176" s="142"/>
      <c r="F176" s="144" t="s">
        <v>113</v>
      </c>
      <c r="G176" s="144" t="s">
        <v>1791</v>
      </c>
      <c r="H176" s="145">
        <v>22</v>
      </c>
      <c r="I176" s="145">
        <v>1</v>
      </c>
      <c r="J176" s="145">
        <v>1</v>
      </c>
      <c r="K176" s="136">
        <f t="shared" si="32"/>
        <v>1</v>
      </c>
      <c r="L176" s="142" t="s">
        <v>3512</v>
      </c>
      <c r="M176" s="162"/>
      <c r="N176" s="162"/>
      <c r="O176" s="163"/>
      <c r="P176" s="164"/>
      <c r="Q176" s="165"/>
      <c r="R176" s="137">
        <f t="shared" si="23"/>
        <v>1</v>
      </c>
      <c r="S176" s="170"/>
      <c r="T176" s="176" t="str">
        <f t="shared" si="24"/>
        <v/>
      </c>
      <c r="U176" s="94">
        <v>10</v>
      </c>
      <c r="V176" s="84">
        <v>200</v>
      </c>
      <c r="W176" s="85">
        <v>10</v>
      </c>
      <c r="X176" s="94">
        <f t="shared" si="25"/>
        <v>440</v>
      </c>
      <c r="Y176" s="85" t="str">
        <f t="shared" si="26"/>
        <v/>
      </c>
      <c r="Z176" s="94">
        <f t="shared" si="27"/>
        <v>12320</v>
      </c>
      <c r="AA176" s="85" t="str">
        <f t="shared" si="28"/>
        <v/>
      </c>
      <c r="AB176" s="94" t="str">
        <f t="shared" si="29"/>
        <v/>
      </c>
      <c r="AC176" s="95" t="str">
        <f t="shared" si="30"/>
        <v/>
      </c>
      <c r="AD176" s="178" t="str">
        <f t="shared" si="31"/>
        <v/>
      </c>
    </row>
    <row r="177" spans="1:30" s="110" customFormat="1" ht="24.95" customHeight="1" x14ac:dyDescent="0.15">
      <c r="A177" s="133">
        <v>173</v>
      </c>
      <c r="B177" s="134">
        <v>2</v>
      </c>
      <c r="C177" s="143" t="s">
        <v>1858</v>
      </c>
      <c r="D177" s="135" t="s">
        <v>1958</v>
      </c>
      <c r="E177" s="142"/>
      <c r="F177" s="144" t="s">
        <v>36</v>
      </c>
      <c r="G177" s="144" t="s">
        <v>79</v>
      </c>
      <c r="H177" s="145">
        <v>42</v>
      </c>
      <c r="I177" s="145">
        <v>6</v>
      </c>
      <c r="J177" s="145">
        <v>2</v>
      </c>
      <c r="K177" s="136">
        <f t="shared" si="32"/>
        <v>12</v>
      </c>
      <c r="L177" s="142" t="s">
        <v>3512</v>
      </c>
      <c r="M177" s="162"/>
      <c r="N177" s="162"/>
      <c r="O177" s="163"/>
      <c r="P177" s="164"/>
      <c r="Q177" s="165"/>
      <c r="R177" s="137">
        <f t="shared" si="23"/>
        <v>6</v>
      </c>
      <c r="S177" s="170"/>
      <c r="T177" s="176" t="str">
        <f t="shared" si="24"/>
        <v/>
      </c>
      <c r="U177" s="94">
        <v>10</v>
      </c>
      <c r="V177" s="84">
        <v>200</v>
      </c>
      <c r="W177" s="85">
        <v>10</v>
      </c>
      <c r="X177" s="94">
        <f t="shared" si="25"/>
        <v>10080</v>
      </c>
      <c r="Y177" s="85" t="str">
        <f t="shared" si="26"/>
        <v/>
      </c>
      <c r="Z177" s="94">
        <f t="shared" si="27"/>
        <v>282240</v>
      </c>
      <c r="AA177" s="85" t="str">
        <f t="shared" si="28"/>
        <v/>
      </c>
      <c r="AB177" s="94" t="str">
        <f t="shared" si="29"/>
        <v/>
      </c>
      <c r="AC177" s="95" t="str">
        <f t="shared" si="30"/>
        <v/>
      </c>
      <c r="AD177" s="178" t="str">
        <f t="shared" si="31"/>
        <v/>
      </c>
    </row>
    <row r="178" spans="1:30" s="110" customFormat="1" ht="24.95" customHeight="1" x14ac:dyDescent="0.15">
      <c r="A178" s="133">
        <v>174</v>
      </c>
      <c r="B178" s="134">
        <v>2</v>
      </c>
      <c r="C178" s="143" t="s">
        <v>1858</v>
      </c>
      <c r="D178" s="135" t="s">
        <v>1958</v>
      </c>
      <c r="E178" s="142"/>
      <c r="F178" s="144" t="s">
        <v>36</v>
      </c>
      <c r="G178" s="144" t="s">
        <v>1952</v>
      </c>
      <c r="H178" s="145">
        <v>42</v>
      </c>
      <c r="I178" s="145">
        <v>30</v>
      </c>
      <c r="J178" s="145">
        <v>2</v>
      </c>
      <c r="K178" s="136">
        <f t="shared" si="32"/>
        <v>60</v>
      </c>
      <c r="L178" s="142" t="s">
        <v>3512</v>
      </c>
      <c r="M178" s="162"/>
      <c r="N178" s="162"/>
      <c r="O178" s="163"/>
      <c r="P178" s="164"/>
      <c r="Q178" s="165"/>
      <c r="R178" s="137">
        <f t="shared" si="23"/>
        <v>30</v>
      </c>
      <c r="S178" s="170"/>
      <c r="T178" s="176" t="str">
        <f t="shared" si="24"/>
        <v/>
      </c>
      <c r="U178" s="94">
        <v>10</v>
      </c>
      <c r="V178" s="84">
        <v>200</v>
      </c>
      <c r="W178" s="85">
        <v>10</v>
      </c>
      <c r="X178" s="94">
        <f t="shared" si="25"/>
        <v>50400</v>
      </c>
      <c r="Y178" s="85" t="str">
        <f t="shared" si="26"/>
        <v/>
      </c>
      <c r="Z178" s="94">
        <f t="shared" si="27"/>
        <v>1411200</v>
      </c>
      <c r="AA178" s="85" t="str">
        <f t="shared" si="28"/>
        <v/>
      </c>
      <c r="AB178" s="94" t="str">
        <f t="shared" si="29"/>
        <v/>
      </c>
      <c r="AC178" s="95" t="str">
        <f t="shared" si="30"/>
        <v/>
      </c>
      <c r="AD178" s="178" t="str">
        <f t="shared" si="31"/>
        <v/>
      </c>
    </row>
    <row r="179" spans="1:30" s="110" customFormat="1" ht="24.95" customHeight="1" x14ac:dyDescent="0.15">
      <c r="A179" s="133">
        <v>175</v>
      </c>
      <c r="B179" s="134">
        <v>2</v>
      </c>
      <c r="C179" s="143" t="s">
        <v>1855</v>
      </c>
      <c r="D179" s="135" t="s">
        <v>1958</v>
      </c>
      <c r="E179" s="142"/>
      <c r="F179" s="144" t="s">
        <v>113</v>
      </c>
      <c r="G179" s="144" t="s">
        <v>114</v>
      </c>
      <c r="H179" s="145">
        <v>22</v>
      </c>
      <c r="I179" s="145">
        <v>1</v>
      </c>
      <c r="J179" s="145">
        <v>1</v>
      </c>
      <c r="K179" s="136">
        <f t="shared" si="32"/>
        <v>1</v>
      </c>
      <c r="L179" s="142" t="s">
        <v>3512</v>
      </c>
      <c r="M179" s="162"/>
      <c r="N179" s="162"/>
      <c r="O179" s="163"/>
      <c r="P179" s="164"/>
      <c r="Q179" s="165"/>
      <c r="R179" s="137">
        <f t="shared" si="23"/>
        <v>1</v>
      </c>
      <c r="S179" s="170"/>
      <c r="T179" s="176" t="str">
        <f t="shared" si="24"/>
        <v/>
      </c>
      <c r="U179" s="94">
        <v>2</v>
      </c>
      <c r="V179" s="84">
        <v>200</v>
      </c>
      <c r="W179" s="85">
        <v>10</v>
      </c>
      <c r="X179" s="94">
        <f t="shared" si="25"/>
        <v>88</v>
      </c>
      <c r="Y179" s="85" t="str">
        <f t="shared" si="26"/>
        <v/>
      </c>
      <c r="Z179" s="94">
        <f t="shared" si="27"/>
        <v>2464</v>
      </c>
      <c r="AA179" s="85" t="str">
        <f t="shared" si="28"/>
        <v/>
      </c>
      <c r="AB179" s="94" t="str">
        <f t="shared" si="29"/>
        <v/>
      </c>
      <c r="AC179" s="95" t="str">
        <f t="shared" si="30"/>
        <v/>
      </c>
      <c r="AD179" s="178" t="str">
        <f t="shared" si="31"/>
        <v/>
      </c>
    </row>
    <row r="180" spans="1:30" s="110" customFormat="1" ht="24.95" customHeight="1" x14ac:dyDescent="0.15">
      <c r="A180" s="133">
        <v>176</v>
      </c>
      <c r="B180" s="134">
        <v>2</v>
      </c>
      <c r="C180" s="143" t="s">
        <v>1855</v>
      </c>
      <c r="D180" s="135" t="s">
        <v>1958</v>
      </c>
      <c r="E180" s="142"/>
      <c r="F180" s="144" t="s">
        <v>24</v>
      </c>
      <c r="G180" s="144" t="s">
        <v>49</v>
      </c>
      <c r="H180" s="145">
        <v>42</v>
      </c>
      <c r="I180" s="145">
        <v>1</v>
      </c>
      <c r="J180" s="145">
        <v>1</v>
      </c>
      <c r="K180" s="136">
        <f t="shared" si="32"/>
        <v>1</v>
      </c>
      <c r="L180" s="142" t="s">
        <v>3512</v>
      </c>
      <c r="M180" s="162"/>
      <c r="N180" s="162"/>
      <c r="O180" s="163"/>
      <c r="P180" s="164"/>
      <c r="Q180" s="165"/>
      <c r="R180" s="137">
        <f t="shared" si="23"/>
        <v>1</v>
      </c>
      <c r="S180" s="170"/>
      <c r="T180" s="176" t="str">
        <f t="shared" si="24"/>
        <v/>
      </c>
      <c r="U180" s="94">
        <v>2</v>
      </c>
      <c r="V180" s="84">
        <v>200</v>
      </c>
      <c r="W180" s="85">
        <v>10</v>
      </c>
      <c r="X180" s="94">
        <f t="shared" si="25"/>
        <v>168</v>
      </c>
      <c r="Y180" s="85" t="str">
        <f t="shared" si="26"/>
        <v/>
      </c>
      <c r="Z180" s="94">
        <f t="shared" si="27"/>
        <v>4704</v>
      </c>
      <c r="AA180" s="85" t="str">
        <f t="shared" si="28"/>
        <v/>
      </c>
      <c r="AB180" s="94" t="str">
        <f t="shared" si="29"/>
        <v/>
      </c>
      <c r="AC180" s="95" t="str">
        <f t="shared" si="30"/>
        <v/>
      </c>
      <c r="AD180" s="178" t="str">
        <f t="shared" si="31"/>
        <v/>
      </c>
    </row>
    <row r="181" spans="1:30" s="110" customFormat="1" ht="24.95" customHeight="1" x14ac:dyDescent="0.15">
      <c r="A181" s="133">
        <v>177</v>
      </c>
      <c r="B181" s="134">
        <v>2</v>
      </c>
      <c r="C181" s="143" t="s">
        <v>1856</v>
      </c>
      <c r="D181" s="135" t="s">
        <v>1958</v>
      </c>
      <c r="E181" s="142"/>
      <c r="F181" s="144" t="s">
        <v>113</v>
      </c>
      <c r="G181" s="144" t="s">
        <v>114</v>
      </c>
      <c r="H181" s="145">
        <v>22</v>
      </c>
      <c r="I181" s="145">
        <v>1</v>
      </c>
      <c r="J181" s="145">
        <v>1</v>
      </c>
      <c r="K181" s="136">
        <f t="shared" si="32"/>
        <v>1</v>
      </c>
      <c r="L181" s="142" t="s">
        <v>3512</v>
      </c>
      <c r="M181" s="162"/>
      <c r="N181" s="162"/>
      <c r="O181" s="163"/>
      <c r="P181" s="164"/>
      <c r="Q181" s="165"/>
      <c r="R181" s="137">
        <f t="shared" si="23"/>
        <v>1</v>
      </c>
      <c r="S181" s="170"/>
      <c r="T181" s="176" t="str">
        <f t="shared" si="24"/>
        <v/>
      </c>
      <c r="U181" s="94">
        <v>2</v>
      </c>
      <c r="V181" s="84">
        <v>200</v>
      </c>
      <c r="W181" s="85">
        <v>10</v>
      </c>
      <c r="X181" s="94">
        <f t="shared" si="25"/>
        <v>88</v>
      </c>
      <c r="Y181" s="85" t="str">
        <f t="shared" si="26"/>
        <v/>
      </c>
      <c r="Z181" s="94">
        <f t="shared" si="27"/>
        <v>2464</v>
      </c>
      <c r="AA181" s="85" t="str">
        <f t="shared" si="28"/>
        <v/>
      </c>
      <c r="AB181" s="94" t="str">
        <f t="shared" si="29"/>
        <v/>
      </c>
      <c r="AC181" s="95" t="str">
        <f t="shared" si="30"/>
        <v/>
      </c>
      <c r="AD181" s="178" t="str">
        <f t="shared" si="31"/>
        <v/>
      </c>
    </row>
    <row r="182" spans="1:30" s="110" customFormat="1" ht="24.95" customHeight="1" x14ac:dyDescent="0.15">
      <c r="A182" s="133">
        <v>178</v>
      </c>
      <c r="B182" s="134">
        <v>2</v>
      </c>
      <c r="C182" s="143" t="s">
        <v>1856</v>
      </c>
      <c r="D182" s="135" t="s">
        <v>1958</v>
      </c>
      <c r="E182" s="142"/>
      <c r="F182" s="144" t="s">
        <v>24</v>
      </c>
      <c r="G182" s="144" t="s">
        <v>49</v>
      </c>
      <c r="H182" s="145">
        <v>42</v>
      </c>
      <c r="I182" s="145">
        <v>1</v>
      </c>
      <c r="J182" s="145">
        <v>1</v>
      </c>
      <c r="K182" s="136">
        <f t="shared" si="32"/>
        <v>1</v>
      </c>
      <c r="L182" s="142" t="s">
        <v>3512</v>
      </c>
      <c r="M182" s="162"/>
      <c r="N182" s="162"/>
      <c r="O182" s="163"/>
      <c r="P182" s="164"/>
      <c r="Q182" s="165"/>
      <c r="R182" s="137">
        <f t="shared" si="23"/>
        <v>1</v>
      </c>
      <c r="S182" s="170"/>
      <c r="T182" s="176" t="str">
        <f t="shared" si="24"/>
        <v/>
      </c>
      <c r="U182" s="94">
        <v>2</v>
      </c>
      <c r="V182" s="84">
        <v>200</v>
      </c>
      <c r="W182" s="85">
        <v>10</v>
      </c>
      <c r="X182" s="94">
        <f t="shared" si="25"/>
        <v>168</v>
      </c>
      <c r="Y182" s="85" t="str">
        <f t="shared" si="26"/>
        <v/>
      </c>
      <c r="Z182" s="94">
        <f t="shared" si="27"/>
        <v>4704</v>
      </c>
      <c r="AA182" s="85" t="str">
        <f t="shared" si="28"/>
        <v/>
      </c>
      <c r="AB182" s="94" t="str">
        <f t="shared" si="29"/>
        <v/>
      </c>
      <c r="AC182" s="95" t="str">
        <f t="shared" si="30"/>
        <v/>
      </c>
      <c r="AD182" s="178" t="str">
        <f t="shared" si="31"/>
        <v/>
      </c>
    </row>
    <row r="183" spans="1:30" s="110" customFormat="1" ht="24.95" customHeight="1" x14ac:dyDescent="0.15">
      <c r="A183" s="133">
        <v>179</v>
      </c>
      <c r="B183" s="134">
        <v>2</v>
      </c>
      <c r="C183" s="143" t="s">
        <v>1886</v>
      </c>
      <c r="D183" s="135" t="s">
        <v>1958</v>
      </c>
      <c r="E183" s="142"/>
      <c r="F183" s="144" t="s">
        <v>24</v>
      </c>
      <c r="G183" s="144" t="s">
        <v>1953</v>
      </c>
      <c r="H183" s="145">
        <v>42</v>
      </c>
      <c r="I183" s="145">
        <v>2</v>
      </c>
      <c r="J183" s="145">
        <v>1</v>
      </c>
      <c r="K183" s="136">
        <f t="shared" si="32"/>
        <v>2</v>
      </c>
      <c r="L183" s="142" t="s">
        <v>3513</v>
      </c>
      <c r="M183" s="162"/>
      <c r="N183" s="162"/>
      <c r="O183" s="163"/>
      <c r="P183" s="164"/>
      <c r="Q183" s="165"/>
      <c r="R183" s="137">
        <f t="shared" si="23"/>
        <v>2</v>
      </c>
      <c r="S183" s="170"/>
      <c r="T183" s="176" t="str">
        <f t="shared" si="24"/>
        <v/>
      </c>
      <c r="U183" s="94">
        <v>10</v>
      </c>
      <c r="V183" s="84">
        <v>200</v>
      </c>
      <c r="W183" s="85">
        <v>10</v>
      </c>
      <c r="X183" s="94">
        <f t="shared" si="25"/>
        <v>1680</v>
      </c>
      <c r="Y183" s="85" t="str">
        <f t="shared" si="26"/>
        <v/>
      </c>
      <c r="Z183" s="94">
        <f t="shared" si="27"/>
        <v>47040</v>
      </c>
      <c r="AA183" s="85" t="str">
        <f t="shared" si="28"/>
        <v/>
      </c>
      <c r="AB183" s="94" t="str">
        <f t="shared" si="29"/>
        <v/>
      </c>
      <c r="AC183" s="95" t="str">
        <f t="shared" si="30"/>
        <v/>
      </c>
      <c r="AD183" s="178" t="str">
        <f t="shared" si="31"/>
        <v/>
      </c>
    </row>
    <row r="184" spans="1:30" s="110" customFormat="1" ht="24.95" customHeight="1" x14ac:dyDescent="0.15">
      <c r="A184" s="133">
        <v>180</v>
      </c>
      <c r="B184" s="134">
        <v>2</v>
      </c>
      <c r="C184" s="143" t="s">
        <v>1886</v>
      </c>
      <c r="D184" s="135" t="s">
        <v>1958</v>
      </c>
      <c r="E184" s="142"/>
      <c r="F184" s="144" t="s">
        <v>36</v>
      </c>
      <c r="G184" s="144" t="s">
        <v>142</v>
      </c>
      <c r="H184" s="145">
        <v>42</v>
      </c>
      <c r="I184" s="145">
        <v>6</v>
      </c>
      <c r="J184" s="145">
        <v>2</v>
      </c>
      <c r="K184" s="136">
        <f t="shared" si="32"/>
        <v>12</v>
      </c>
      <c r="L184" s="142" t="s">
        <v>3512</v>
      </c>
      <c r="M184" s="162"/>
      <c r="N184" s="162"/>
      <c r="O184" s="163"/>
      <c r="P184" s="164"/>
      <c r="Q184" s="165"/>
      <c r="R184" s="137">
        <f t="shared" si="23"/>
        <v>6</v>
      </c>
      <c r="S184" s="170"/>
      <c r="T184" s="176" t="str">
        <f t="shared" si="24"/>
        <v/>
      </c>
      <c r="U184" s="94">
        <v>10</v>
      </c>
      <c r="V184" s="84">
        <v>200</v>
      </c>
      <c r="W184" s="85">
        <v>10</v>
      </c>
      <c r="X184" s="94">
        <f t="shared" si="25"/>
        <v>10080</v>
      </c>
      <c r="Y184" s="85" t="str">
        <f t="shared" si="26"/>
        <v/>
      </c>
      <c r="Z184" s="94">
        <f t="shared" si="27"/>
        <v>282240</v>
      </c>
      <c r="AA184" s="85" t="str">
        <f t="shared" si="28"/>
        <v/>
      </c>
      <c r="AB184" s="94" t="str">
        <f t="shared" si="29"/>
        <v/>
      </c>
      <c r="AC184" s="95" t="str">
        <f t="shared" si="30"/>
        <v/>
      </c>
      <c r="AD184" s="178" t="str">
        <f t="shared" si="31"/>
        <v/>
      </c>
    </row>
    <row r="185" spans="1:30" s="110" customFormat="1" ht="24.95" customHeight="1" x14ac:dyDescent="0.15">
      <c r="A185" s="133">
        <v>181</v>
      </c>
      <c r="B185" s="134">
        <v>2</v>
      </c>
      <c r="C185" s="143" t="s">
        <v>1887</v>
      </c>
      <c r="D185" s="135" t="s">
        <v>1958</v>
      </c>
      <c r="E185" s="142"/>
      <c r="F185" s="144" t="s">
        <v>24</v>
      </c>
      <c r="G185" s="144" t="s">
        <v>1953</v>
      </c>
      <c r="H185" s="145">
        <v>42</v>
      </c>
      <c r="I185" s="145">
        <v>2</v>
      </c>
      <c r="J185" s="145">
        <v>1</v>
      </c>
      <c r="K185" s="136">
        <f t="shared" si="32"/>
        <v>2</v>
      </c>
      <c r="L185" s="142" t="s">
        <v>3513</v>
      </c>
      <c r="M185" s="162"/>
      <c r="N185" s="162"/>
      <c r="O185" s="163"/>
      <c r="P185" s="164"/>
      <c r="Q185" s="165"/>
      <c r="R185" s="137">
        <f t="shared" si="23"/>
        <v>2</v>
      </c>
      <c r="S185" s="170"/>
      <c r="T185" s="176" t="str">
        <f t="shared" si="24"/>
        <v/>
      </c>
      <c r="U185" s="94">
        <v>10</v>
      </c>
      <c r="V185" s="84">
        <v>200</v>
      </c>
      <c r="W185" s="85">
        <v>10</v>
      </c>
      <c r="X185" s="94">
        <f t="shared" si="25"/>
        <v>1680</v>
      </c>
      <c r="Y185" s="85" t="str">
        <f t="shared" si="26"/>
        <v/>
      </c>
      <c r="Z185" s="94">
        <f t="shared" si="27"/>
        <v>47040</v>
      </c>
      <c r="AA185" s="85" t="str">
        <f t="shared" si="28"/>
        <v/>
      </c>
      <c r="AB185" s="94" t="str">
        <f t="shared" si="29"/>
        <v/>
      </c>
      <c r="AC185" s="95" t="str">
        <f t="shared" si="30"/>
        <v/>
      </c>
      <c r="AD185" s="178" t="str">
        <f t="shared" si="31"/>
        <v/>
      </c>
    </row>
    <row r="186" spans="1:30" s="110" customFormat="1" ht="24.95" customHeight="1" x14ac:dyDescent="0.15">
      <c r="A186" s="133">
        <v>182</v>
      </c>
      <c r="B186" s="134">
        <v>2</v>
      </c>
      <c r="C186" s="143" t="s">
        <v>1887</v>
      </c>
      <c r="D186" s="135" t="s">
        <v>1958</v>
      </c>
      <c r="E186" s="142"/>
      <c r="F186" s="144" t="s">
        <v>36</v>
      </c>
      <c r="G186" s="144" t="s">
        <v>142</v>
      </c>
      <c r="H186" s="145">
        <v>42</v>
      </c>
      <c r="I186" s="145">
        <v>6</v>
      </c>
      <c r="J186" s="145">
        <v>2</v>
      </c>
      <c r="K186" s="136">
        <f t="shared" si="32"/>
        <v>12</v>
      </c>
      <c r="L186" s="142" t="s">
        <v>3512</v>
      </c>
      <c r="M186" s="162"/>
      <c r="N186" s="162"/>
      <c r="O186" s="163"/>
      <c r="P186" s="164"/>
      <c r="Q186" s="165"/>
      <c r="R186" s="137">
        <f t="shared" si="23"/>
        <v>6</v>
      </c>
      <c r="S186" s="170"/>
      <c r="T186" s="176" t="str">
        <f t="shared" si="24"/>
        <v/>
      </c>
      <c r="U186" s="94">
        <v>10</v>
      </c>
      <c r="V186" s="84">
        <v>200</v>
      </c>
      <c r="W186" s="85">
        <v>10</v>
      </c>
      <c r="X186" s="94">
        <f t="shared" si="25"/>
        <v>10080</v>
      </c>
      <c r="Y186" s="85" t="str">
        <f t="shared" si="26"/>
        <v/>
      </c>
      <c r="Z186" s="94">
        <f t="shared" si="27"/>
        <v>282240</v>
      </c>
      <c r="AA186" s="85" t="str">
        <f t="shared" si="28"/>
        <v/>
      </c>
      <c r="AB186" s="94" t="str">
        <f t="shared" si="29"/>
        <v/>
      </c>
      <c r="AC186" s="95" t="str">
        <f t="shared" si="30"/>
        <v/>
      </c>
      <c r="AD186" s="178" t="str">
        <f t="shared" si="31"/>
        <v/>
      </c>
    </row>
    <row r="187" spans="1:30" s="110" customFormat="1" ht="24.95" customHeight="1" x14ac:dyDescent="0.15">
      <c r="A187" s="133">
        <v>183</v>
      </c>
      <c r="B187" s="134">
        <v>2</v>
      </c>
      <c r="C187" s="143" t="s">
        <v>1888</v>
      </c>
      <c r="D187" s="135" t="s">
        <v>1958</v>
      </c>
      <c r="E187" s="142"/>
      <c r="F187" s="144" t="s">
        <v>24</v>
      </c>
      <c r="G187" s="144" t="s">
        <v>1953</v>
      </c>
      <c r="H187" s="145">
        <v>42</v>
      </c>
      <c r="I187" s="145">
        <v>2</v>
      </c>
      <c r="J187" s="145">
        <v>1</v>
      </c>
      <c r="K187" s="136">
        <f t="shared" si="32"/>
        <v>2</v>
      </c>
      <c r="L187" s="142" t="s">
        <v>3513</v>
      </c>
      <c r="M187" s="162"/>
      <c r="N187" s="162"/>
      <c r="O187" s="163"/>
      <c r="P187" s="164"/>
      <c r="Q187" s="165"/>
      <c r="R187" s="137">
        <f t="shared" si="23"/>
        <v>2</v>
      </c>
      <c r="S187" s="170"/>
      <c r="T187" s="176" t="str">
        <f t="shared" si="24"/>
        <v/>
      </c>
      <c r="U187" s="94">
        <v>10</v>
      </c>
      <c r="V187" s="84">
        <v>200</v>
      </c>
      <c r="W187" s="85">
        <v>10</v>
      </c>
      <c r="X187" s="94">
        <f t="shared" si="25"/>
        <v>1680</v>
      </c>
      <c r="Y187" s="85" t="str">
        <f t="shared" si="26"/>
        <v/>
      </c>
      <c r="Z187" s="94">
        <f t="shared" si="27"/>
        <v>47040</v>
      </c>
      <c r="AA187" s="85" t="str">
        <f t="shared" si="28"/>
        <v/>
      </c>
      <c r="AB187" s="94" t="str">
        <f t="shared" si="29"/>
        <v/>
      </c>
      <c r="AC187" s="95" t="str">
        <f t="shared" si="30"/>
        <v/>
      </c>
      <c r="AD187" s="178" t="str">
        <f t="shared" si="31"/>
        <v/>
      </c>
    </row>
    <row r="188" spans="1:30" s="110" customFormat="1" ht="24.95" customHeight="1" x14ac:dyDescent="0.15">
      <c r="A188" s="133">
        <v>184</v>
      </c>
      <c r="B188" s="134">
        <v>2</v>
      </c>
      <c r="C188" s="143" t="s">
        <v>1889</v>
      </c>
      <c r="D188" s="135" t="s">
        <v>1958</v>
      </c>
      <c r="E188" s="142"/>
      <c r="F188" s="144" t="s">
        <v>36</v>
      </c>
      <c r="G188" s="144" t="s">
        <v>142</v>
      </c>
      <c r="H188" s="145">
        <v>42</v>
      </c>
      <c r="I188" s="145">
        <v>6</v>
      </c>
      <c r="J188" s="145">
        <v>2</v>
      </c>
      <c r="K188" s="136">
        <f t="shared" si="32"/>
        <v>12</v>
      </c>
      <c r="L188" s="142" t="s">
        <v>3512</v>
      </c>
      <c r="M188" s="162"/>
      <c r="N188" s="162"/>
      <c r="O188" s="163"/>
      <c r="P188" s="164"/>
      <c r="Q188" s="165"/>
      <c r="R188" s="137">
        <f t="shared" si="23"/>
        <v>6</v>
      </c>
      <c r="S188" s="170"/>
      <c r="T188" s="176" t="str">
        <f t="shared" si="24"/>
        <v/>
      </c>
      <c r="U188" s="94">
        <v>10</v>
      </c>
      <c r="V188" s="84">
        <v>200</v>
      </c>
      <c r="W188" s="85">
        <v>10</v>
      </c>
      <c r="X188" s="94">
        <f t="shared" si="25"/>
        <v>10080</v>
      </c>
      <c r="Y188" s="85" t="str">
        <f t="shared" si="26"/>
        <v/>
      </c>
      <c r="Z188" s="94">
        <f t="shared" si="27"/>
        <v>282240</v>
      </c>
      <c r="AA188" s="85" t="str">
        <f t="shared" si="28"/>
        <v/>
      </c>
      <c r="AB188" s="94" t="str">
        <f t="shared" si="29"/>
        <v/>
      </c>
      <c r="AC188" s="95" t="str">
        <f t="shared" si="30"/>
        <v/>
      </c>
      <c r="AD188" s="178" t="str">
        <f t="shared" si="31"/>
        <v/>
      </c>
    </row>
    <row r="189" spans="1:30" s="110" customFormat="1" ht="24.95" customHeight="1" x14ac:dyDescent="0.15">
      <c r="A189" s="133">
        <v>185</v>
      </c>
      <c r="B189" s="134">
        <v>2</v>
      </c>
      <c r="C189" s="143" t="s">
        <v>1890</v>
      </c>
      <c r="D189" s="135" t="s">
        <v>1958</v>
      </c>
      <c r="E189" s="142"/>
      <c r="F189" s="144" t="s">
        <v>24</v>
      </c>
      <c r="G189" s="144" t="s">
        <v>1953</v>
      </c>
      <c r="H189" s="145">
        <v>42</v>
      </c>
      <c r="I189" s="145">
        <v>2</v>
      </c>
      <c r="J189" s="145">
        <v>1</v>
      </c>
      <c r="K189" s="136">
        <f t="shared" si="32"/>
        <v>2</v>
      </c>
      <c r="L189" s="142" t="s">
        <v>3513</v>
      </c>
      <c r="M189" s="162"/>
      <c r="N189" s="162"/>
      <c r="O189" s="163"/>
      <c r="P189" s="164"/>
      <c r="Q189" s="165"/>
      <c r="R189" s="137">
        <f t="shared" si="23"/>
        <v>2</v>
      </c>
      <c r="S189" s="170"/>
      <c r="T189" s="176" t="str">
        <f t="shared" si="24"/>
        <v/>
      </c>
      <c r="U189" s="94">
        <v>10</v>
      </c>
      <c r="V189" s="84">
        <v>200</v>
      </c>
      <c r="W189" s="85">
        <v>10</v>
      </c>
      <c r="X189" s="94">
        <f t="shared" si="25"/>
        <v>1680</v>
      </c>
      <c r="Y189" s="85" t="str">
        <f t="shared" si="26"/>
        <v/>
      </c>
      <c r="Z189" s="94">
        <f t="shared" si="27"/>
        <v>47040</v>
      </c>
      <c r="AA189" s="85" t="str">
        <f t="shared" si="28"/>
        <v/>
      </c>
      <c r="AB189" s="94" t="str">
        <f t="shared" si="29"/>
        <v/>
      </c>
      <c r="AC189" s="95" t="str">
        <f t="shared" si="30"/>
        <v/>
      </c>
      <c r="AD189" s="178" t="str">
        <f t="shared" si="31"/>
        <v/>
      </c>
    </row>
    <row r="190" spans="1:30" s="110" customFormat="1" ht="24.95" customHeight="1" x14ac:dyDescent="0.15">
      <c r="A190" s="133">
        <v>186</v>
      </c>
      <c r="B190" s="134">
        <v>2</v>
      </c>
      <c r="C190" s="143" t="s">
        <v>1890</v>
      </c>
      <c r="D190" s="135" t="s">
        <v>1958</v>
      </c>
      <c r="E190" s="142"/>
      <c r="F190" s="144" t="s">
        <v>36</v>
      </c>
      <c r="G190" s="144" t="s">
        <v>142</v>
      </c>
      <c r="H190" s="145">
        <v>42</v>
      </c>
      <c r="I190" s="145">
        <v>6</v>
      </c>
      <c r="J190" s="145">
        <v>2</v>
      </c>
      <c r="K190" s="136">
        <f t="shared" si="32"/>
        <v>12</v>
      </c>
      <c r="L190" s="142" t="s">
        <v>3512</v>
      </c>
      <c r="M190" s="162"/>
      <c r="N190" s="162"/>
      <c r="O190" s="163"/>
      <c r="P190" s="164"/>
      <c r="Q190" s="165"/>
      <c r="R190" s="137">
        <f t="shared" si="23"/>
        <v>6</v>
      </c>
      <c r="S190" s="170"/>
      <c r="T190" s="176" t="str">
        <f t="shared" si="24"/>
        <v/>
      </c>
      <c r="U190" s="94">
        <v>10</v>
      </c>
      <c r="V190" s="84">
        <v>200</v>
      </c>
      <c r="W190" s="85">
        <v>10</v>
      </c>
      <c r="X190" s="94">
        <f t="shared" si="25"/>
        <v>10080</v>
      </c>
      <c r="Y190" s="85" t="str">
        <f t="shared" si="26"/>
        <v/>
      </c>
      <c r="Z190" s="94">
        <f t="shared" si="27"/>
        <v>282240</v>
      </c>
      <c r="AA190" s="85" t="str">
        <f t="shared" si="28"/>
        <v/>
      </c>
      <c r="AB190" s="94" t="str">
        <f t="shared" si="29"/>
        <v/>
      </c>
      <c r="AC190" s="95" t="str">
        <f t="shared" si="30"/>
        <v/>
      </c>
      <c r="AD190" s="178" t="str">
        <f t="shared" si="31"/>
        <v/>
      </c>
    </row>
    <row r="191" spans="1:30" s="110" customFormat="1" ht="24.95" customHeight="1" x14ac:dyDescent="0.15">
      <c r="A191" s="133">
        <v>187</v>
      </c>
      <c r="B191" s="134" t="s">
        <v>1891</v>
      </c>
      <c r="C191" s="143" t="s">
        <v>1875</v>
      </c>
      <c r="D191" s="135" t="s">
        <v>1958</v>
      </c>
      <c r="E191" s="142"/>
      <c r="F191" s="144" t="s">
        <v>113</v>
      </c>
      <c r="G191" s="144" t="s">
        <v>114</v>
      </c>
      <c r="H191" s="145">
        <v>22</v>
      </c>
      <c r="I191" s="145">
        <v>3</v>
      </c>
      <c r="J191" s="145">
        <v>1</v>
      </c>
      <c r="K191" s="136">
        <f t="shared" si="32"/>
        <v>3</v>
      </c>
      <c r="L191" s="142" t="s">
        <v>3512</v>
      </c>
      <c r="M191" s="162"/>
      <c r="N191" s="162"/>
      <c r="O191" s="163"/>
      <c r="P191" s="164"/>
      <c r="Q191" s="165"/>
      <c r="R191" s="137">
        <f t="shared" si="23"/>
        <v>3</v>
      </c>
      <c r="S191" s="170"/>
      <c r="T191" s="176" t="str">
        <f t="shared" si="24"/>
        <v/>
      </c>
      <c r="U191" s="94">
        <v>10</v>
      </c>
      <c r="V191" s="84">
        <v>200</v>
      </c>
      <c r="W191" s="85">
        <v>10</v>
      </c>
      <c r="X191" s="94">
        <f t="shared" si="25"/>
        <v>1320</v>
      </c>
      <c r="Y191" s="85" t="str">
        <f t="shared" si="26"/>
        <v/>
      </c>
      <c r="Z191" s="94">
        <f t="shared" si="27"/>
        <v>36960</v>
      </c>
      <c r="AA191" s="85" t="str">
        <f t="shared" si="28"/>
        <v/>
      </c>
      <c r="AB191" s="94" t="str">
        <f t="shared" si="29"/>
        <v/>
      </c>
      <c r="AC191" s="95" t="str">
        <f t="shared" si="30"/>
        <v/>
      </c>
      <c r="AD191" s="178" t="str">
        <f t="shared" si="31"/>
        <v/>
      </c>
    </row>
    <row r="192" spans="1:30" s="110" customFormat="1" ht="24.95" customHeight="1" x14ac:dyDescent="0.15">
      <c r="A192" s="133">
        <v>188</v>
      </c>
      <c r="B192" s="134">
        <v>3</v>
      </c>
      <c r="C192" s="143" t="s">
        <v>1867</v>
      </c>
      <c r="D192" s="135" t="s">
        <v>1958</v>
      </c>
      <c r="E192" s="142"/>
      <c r="F192" s="144" t="s">
        <v>1779</v>
      </c>
      <c r="G192" s="144" t="s">
        <v>1780</v>
      </c>
      <c r="H192" s="145">
        <v>13.6</v>
      </c>
      <c r="I192" s="145">
        <v>1</v>
      </c>
      <c r="J192" s="145">
        <v>1</v>
      </c>
      <c r="K192" s="136">
        <f t="shared" si="32"/>
        <v>1</v>
      </c>
      <c r="L192" s="142" t="s">
        <v>3512</v>
      </c>
      <c r="M192" s="162"/>
      <c r="N192" s="162"/>
      <c r="O192" s="163"/>
      <c r="P192" s="164"/>
      <c r="Q192" s="165"/>
      <c r="R192" s="137">
        <f t="shared" si="23"/>
        <v>1</v>
      </c>
      <c r="S192" s="170"/>
      <c r="T192" s="176" t="str">
        <f t="shared" si="24"/>
        <v/>
      </c>
      <c r="U192" s="94">
        <v>10</v>
      </c>
      <c r="V192" s="84">
        <v>200</v>
      </c>
      <c r="W192" s="85">
        <v>10</v>
      </c>
      <c r="X192" s="94">
        <f t="shared" si="25"/>
        <v>272</v>
      </c>
      <c r="Y192" s="85" t="str">
        <f t="shared" si="26"/>
        <v/>
      </c>
      <c r="Z192" s="94">
        <f t="shared" si="27"/>
        <v>7616</v>
      </c>
      <c r="AA192" s="85" t="str">
        <f t="shared" si="28"/>
        <v/>
      </c>
      <c r="AB192" s="94" t="str">
        <f t="shared" si="29"/>
        <v/>
      </c>
      <c r="AC192" s="95" t="str">
        <f t="shared" si="30"/>
        <v/>
      </c>
      <c r="AD192" s="178" t="str">
        <f t="shared" si="31"/>
        <v/>
      </c>
    </row>
    <row r="193" spans="1:30" s="110" customFormat="1" ht="24.95" customHeight="1" x14ac:dyDescent="0.15">
      <c r="A193" s="133">
        <v>189</v>
      </c>
      <c r="B193" s="134">
        <v>3</v>
      </c>
      <c r="C193" s="143" t="s">
        <v>1855</v>
      </c>
      <c r="D193" s="135" t="s">
        <v>1958</v>
      </c>
      <c r="E193" s="142"/>
      <c r="F193" s="144" t="s">
        <v>1779</v>
      </c>
      <c r="G193" s="144" t="s">
        <v>1780</v>
      </c>
      <c r="H193" s="145">
        <v>13.6</v>
      </c>
      <c r="I193" s="145">
        <v>1</v>
      </c>
      <c r="J193" s="145">
        <v>1</v>
      </c>
      <c r="K193" s="136">
        <f t="shared" si="32"/>
        <v>1</v>
      </c>
      <c r="L193" s="142" t="s">
        <v>3512</v>
      </c>
      <c r="M193" s="162"/>
      <c r="N193" s="162"/>
      <c r="O193" s="163"/>
      <c r="P193" s="164"/>
      <c r="Q193" s="165"/>
      <c r="R193" s="137">
        <f t="shared" si="23"/>
        <v>1</v>
      </c>
      <c r="S193" s="170"/>
      <c r="T193" s="176" t="str">
        <f t="shared" si="24"/>
        <v/>
      </c>
      <c r="U193" s="94">
        <v>2</v>
      </c>
      <c r="V193" s="84">
        <v>200</v>
      </c>
      <c r="W193" s="85">
        <v>10</v>
      </c>
      <c r="X193" s="94">
        <f t="shared" si="25"/>
        <v>54</v>
      </c>
      <c r="Y193" s="85" t="str">
        <f t="shared" si="26"/>
        <v/>
      </c>
      <c r="Z193" s="94">
        <f t="shared" si="27"/>
        <v>1512</v>
      </c>
      <c r="AA193" s="85" t="str">
        <f t="shared" si="28"/>
        <v/>
      </c>
      <c r="AB193" s="94" t="str">
        <f t="shared" si="29"/>
        <v/>
      </c>
      <c r="AC193" s="95" t="str">
        <f t="shared" si="30"/>
        <v/>
      </c>
      <c r="AD193" s="178" t="str">
        <f t="shared" si="31"/>
        <v/>
      </c>
    </row>
    <row r="194" spans="1:30" s="110" customFormat="1" ht="24.95" customHeight="1" x14ac:dyDescent="0.15">
      <c r="A194" s="133">
        <v>190</v>
      </c>
      <c r="B194" s="134">
        <v>3</v>
      </c>
      <c r="C194" s="143" t="s">
        <v>1856</v>
      </c>
      <c r="D194" s="135" t="s">
        <v>1958</v>
      </c>
      <c r="E194" s="142"/>
      <c r="F194" s="144" t="s">
        <v>24</v>
      </c>
      <c r="G194" s="144" t="s">
        <v>49</v>
      </c>
      <c r="H194" s="145">
        <v>42</v>
      </c>
      <c r="I194" s="145">
        <v>1</v>
      </c>
      <c r="J194" s="145">
        <v>1</v>
      </c>
      <c r="K194" s="136">
        <f t="shared" si="32"/>
        <v>1</v>
      </c>
      <c r="L194" s="142" t="s">
        <v>3512</v>
      </c>
      <c r="M194" s="162"/>
      <c r="N194" s="162"/>
      <c r="O194" s="163"/>
      <c r="P194" s="164"/>
      <c r="Q194" s="165"/>
      <c r="R194" s="137">
        <f t="shared" si="23"/>
        <v>1</v>
      </c>
      <c r="S194" s="170"/>
      <c r="T194" s="176" t="str">
        <f t="shared" si="24"/>
        <v/>
      </c>
      <c r="U194" s="94">
        <v>2</v>
      </c>
      <c r="V194" s="84">
        <v>200</v>
      </c>
      <c r="W194" s="85">
        <v>10</v>
      </c>
      <c r="X194" s="94">
        <f t="shared" si="25"/>
        <v>168</v>
      </c>
      <c r="Y194" s="85" t="str">
        <f t="shared" si="26"/>
        <v/>
      </c>
      <c r="Z194" s="94">
        <f t="shared" si="27"/>
        <v>4704</v>
      </c>
      <c r="AA194" s="85" t="str">
        <f t="shared" si="28"/>
        <v/>
      </c>
      <c r="AB194" s="94" t="str">
        <f t="shared" si="29"/>
        <v/>
      </c>
      <c r="AC194" s="95" t="str">
        <f t="shared" si="30"/>
        <v/>
      </c>
      <c r="AD194" s="178" t="str">
        <f t="shared" si="31"/>
        <v/>
      </c>
    </row>
    <row r="195" spans="1:30" s="110" customFormat="1" ht="24.95" customHeight="1" x14ac:dyDescent="0.15">
      <c r="A195" s="133">
        <v>191</v>
      </c>
      <c r="B195" s="134">
        <v>3</v>
      </c>
      <c r="C195" s="143" t="s">
        <v>1868</v>
      </c>
      <c r="D195" s="135" t="s">
        <v>1958</v>
      </c>
      <c r="E195" s="142"/>
      <c r="F195" s="144" t="s">
        <v>24</v>
      </c>
      <c r="G195" s="144" t="s">
        <v>49</v>
      </c>
      <c r="H195" s="145">
        <v>42</v>
      </c>
      <c r="I195" s="145">
        <v>1</v>
      </c>
      <c r="J195" s="145">
        <v>1</v>
      </c>
      <c r="K195" s="136">
        <f t="shared" si="32"/>
        <v>1</v>
      </c>
      <c r="L195" s="142" t="s">
        <v>3512</v>
      </c>
      <c r="M195" s="162"/>
      <c r="N195" s="162"/>
      <c r="O195" s="163"/>
      <c r="P195" s="164"/>
      <c r="Q195" s="165"/>
      <c r="R195" s="137">
        <f t="shared" si="23"/>
        <v>1</v>
      </c>
      <c r="S195" s="170"/>
      <c r="T195" s="176" t="str">
        <f t="shared" si="24"/>
        <v/>
      </c>
      <c r="U195" s="94">
        <v>2</v>
      </c>
      <c r="V195" s="84">
        <v>200</v>
      </c>
      <c r="W195" s="85">
        <v>10</v>
      </c>
      <c r="X195" s="94">
        <f t="shared" si="25"/>
        <v>168</v>
      </c>
      <c r="Y195" s="85" t="str">
        <f t="shared" si="26"/>
        <v/>
      </c>
      <c r="Z195" s="94">
        <f t="shared" si="27"/>
        <v>4704</v>
      </c>
      <c r="AA195" s="85" t="str">
        <f t="shared" si="28"/>
        <v/>
      </c>
      <c r="AB195" s="94" t="str">
        <f t="shared" si="29"/>
        <v/>
      </c>
      <c r="AC195" s="95" t="str">
        <f t="shared" si="30"/>
        <v/>
      </c>
      <c r="AD195" s="178" t="str">
        <f t="shared" si="31"/>
        <v/>
      </c>
    </row>
    <row r="196" spans="1:30" s="110" customFormat="1" ht="24.95" customHeight="1" x14ac:dyDescent="0.15">
      <c r="A196" s="133">
        <v>192</v>
      </c>
      <c r="B196" s="134">
        <v>3</v>
      </c>
      <c r="C196" s="143" t="s">
        <v>1894</v>
      </c>
      <c r="D196" s="135" t="s">
        <v>1958</v>
      </c>
      <c r="E196" s="142"/>
      <c r="F196" s="144" t="s">
        <v>113</v>
      </c>
      <c r="G196" s="144" t="s">
        <v>1791</v>
      </c>
      <c r="H196" s="145">
        <v>22</v>
      </c>
      <c r="I196" s="145">
        <v>3</v>
      </c>
      <c r="J196" s="145">
        <v>1</v>
      </c>
      <c r="K196" s="136"/>
      <c r="L196" s="142" t="s">
        <v>3512</v>
      </c>
      <c r="M196" s="162"/>
      <c r="N196" s="162"/>
      <c r="O196" s="163"/>
      <c r="P196" s="164"/>
      <c r="Q196" s="165"/>
      <c r="R196" s="137">
        <f t="shared" si="23"/>
        <v>3</v>
      </c>
      <c r="S196" s="170"/>
      <c r="T196" s="176" t="str">
        <f t="shared" si="24"/>
        <v/>
      </c>
      <c r="U196" s="94">
        <v>10</v>
      </c>
      <c r="V196" s="84">
        <v>200</v>
      </c>
      <c r="W196" s="85">
        <v>10</v>
      </c>
      <c r="X196" s="94">
        <f t="shared" si="25"/>
        <v>0</v>
      </c>
      <c r="Y196" s="85" t="str">
        <f t="shared" si="26"/>
        <v/>
      </c>
      <c r="Z196" s="94">
        <f t="shared" si="27"/>
        <v>0</v>
      </c>
      <c r="AA196" s="85" t="str">
        <f t="shared" si="28"/>
        <v/>
      </c>
      <c r="AB196" s="94" t="str">
        <f t="shared" si="29"/>
        <v/>
      </c>
      <c r="AC196" s="95" t="str">
        <f t="shared" si="30"/>
        <v/>
      </c>
      <c r="AD196" s="178" t="str">
        <f t="shared" si="31"/>
        <v/>
      </c>
    </row>
    <row r="197" spans="1:30" s="110" customFormat="1" ht="24.95" customHeight="1" x14ac:dyDescent="0.15">
      <c r="A197" s="133">
        <v>193</v>
      </c>
      <c r="B197" s="134">
        <v>3</v>
      </c>
      <c r="C197" s="143" t="s">
        <v>1895</v>
      </c>
      <c r="D197" s="135" t="s">
        <v>1958</v>
      </c>
      <c r="E197" s="142"/>
      <c r="F197" s="144" t="s">
        <v>1956</v>
      </c>
      <c r="G197" s="144" t="s">
        <v>1957</v>
      </c>
      <c r="H197" s="145">
        <v>150</v>
      </c>
      <c r="I197" s="145">
        <v>3</v>
      </c>
      <c r="J197" s="145">
        <v>1</v>
      </c>
      <c r="K197" s="136">
        <f t="shared" si="32"/>
        <v>3</v>
      </c>
      <c r="L197" s="142" t="s">
        <v>3512</v>
      </c>
      <c r="M197" s="162"/>
      <c r="N197" s="162"/>
      <c r="O197" s="163"/>
      <c r="P197" s="164"/>
      <c r="Q197" s="165"/>
      <c r="R197" s="137">
        <f t="shared" si="23"/>
        <v>3</v>
      </c>
      <c r="S197" s="170"/>
      <c r="T197" s="176" t="str">
        <f t="shared" si="24"/>
        <v/>
      </c>
      <c r="U197" s="94">
        <v>10</v>
      </c>
      <c r="V197" s="84">
        <v>200</v>
      </c>
      <c r="W197" s="85">
        <v>10</v>
      </c>
      <c r="X197" s="94">
        <f t="shared" si="25"/>
        <v>9000</v>
      </c>
      <c r="Y197" s="85" t="str">
        <f t="shared" si="26"/>
        <v/>
      </c>
      <c r="Z197" s="94">
        <f t="shared" si="27"/>
        <v>252000</v>
      </c>
      <c r="AA197" s="85" t="str">
        <f t="shared" si="28"/>
        <v/>
      </c>
      <c r="AB197" s="94" t="str">
        <f t="shared" si="29"/>
        <v/>
      </c>
      <c r="AC197" s="95" t="str">
        <f t="shared" si="30"/>
        <v/>
      </c>
      <c r="AD197" s="178" t="str">
        <f t="shared" si="31"/>
        <v/>
      </c>
    </row>
    <row r="198" spans="1:30" s="110" customFormat="1" ht="24.95" customHeight="1" x14ac:dyDescent="0.15">
      <c r="A198" s="133">
        <v>194</v>
      </c>
      <c r="B198" s="134">
        <v>3</v>
      </c>
      <c r="C198" s="143" t="s">
        <v>1896</v>
      </c>
      <c r="D198" s="135" t="s">
        <v>1958</v>
      </c>
      <c r="E198" s="142"/>
      <c r="F198" s="144" t="s">
        <v>36</v>
      </c>
      <c r="G198" s="144" t="s">
        <v>142</v>
      </c>
      <c r="H198" s="145">
        <v>42</v>
      </c>
      <c r="I198" s="145">
        <v>2</v>
      </c>
      <c r="J198" s="145">
        <v>2</v>
      </c>
      <c r="K198" s="136">
        <f t="shared" si="32"/>
        <v>4</v>
      </c>
      <c r="L198" s="142" t="s">
        <v>3512</v>
      </c>
      <c r="M198" s="162"/>
      <c r="N198" s="162"/>
      <c r="O198" s="163"/>
      <c r="P198" s="164"/>
      <c r="Q198" s="165"/>
      <c r="R198" s="137">
        <f t="shared" si="23"/>
        <v>2</v>
      </c>
      <c r="S198" s="170"/>
      <c r="T198" s="176" t="str">
        <f t="shared" si="24"/>
        <v/>
      </c>
      <c r="U198" s="94">
        <v>10</v>
      </c>
      <c r="V198" s="84">
        <v>200</v>
      </c>
      <c r="W198" s="85">
        <v>10</v>
      </c>
      <c r="X198" s="94">
        <f t="shared" si="25"/>
        <v>3360</v>
      </c>
      <c r="Y198" s="85" t="str">
        <f t="shared" si="26"/>
        <v/>
      </c>
      <c r="Z198" s="94">
        <f t="shared" si="27"/>
        <v>94080</v>
      </c>
      <c r="AA198" s="85" t="str">
        <f t="shared" si="28"/>
        <v/>
      </c>
      <c r="AB198" s="94" t="str">
        <f t="shared" si="29"/>
        <v/>
      </c>
      <c r="AC198" s="95" t="str">
        <f t="shared" si="30"/>
        <v/>
      </c>
      <c r="AD198" s="178" t="str">
        <f t="shared" si="31"/>
        <v/>
      </c>
    </row>
    <row r="199" spans="1:30" s="110" customFormat="1" ht="24.95" customHeight="1" x14ac:dyDescent="0.15">
      <c r="A199" s="133">
        <v>195</v>
      </c>
      <c r="B199" s="134">
        <v>3</v>
      </c>
      <c r="C199" s="143" t="s">
        <v>1897</v>
      </c>
      <c r="D199" s="135" t="s">
        <v>1958</v>
      </c>
      <c r="E199" s="142"/>
      <c r="F199" s="144" t="s">
        <v>24</v>
      </c>
      <c r="G199" s="144" t="s">
        <v>1953</v>
      </c>
      <c r="H199" s="145">
        <v>42</v>
      </c>
      <c r="I199" s="145">
        <v>2</v>
      </c>
      <c r="J199" s="145">
        <v>1</v>
      </c>
      <c r="K199" s="136">
        <f t="shared" si="32"/>
        <v>2</v>
      </c>
      <c r="L199" s="142" t="s">
        <v>3513</v>
      </c>
      <c r="M199" s="162"/>
      <c r="N199" s="162"/>
      <c r="O199" s="163"/>
      <c r="P199" s="164"/>
      <c r="Q199" s="165"/>
      <c r="R199" s="137">
        <f t="shared" ref="R199:R224" si="33">+I199</f>
        <v>2</v>
      </c>
      <c r="S199" s="170"/>
      <c r="T199" s="176" t="str">
        <f t="shared" ref="T199:T224" si="34">IFERROR(IF(S199="","",R199*S199),"-")</f>
        <v/>
      </c>
      <c r="U199" s="94">
        <v>10</v>
      </c>
      <c r="V199" s="84">
        <v>200</v>
      </c>
      <c r="W199" s="85">
        <v>10</v>
      </c>
      <c r="X199" s="94">
        <f t="shared" ref="X199:X224" si="35">IFERROR(IF(H199="","",ROUNDDOWN(H199/1000*K199*U199*V199*W199,0)),"-")</f>
        <v>1680</v>
      </c>
      <c r="Y199" s="85" t="str">
        <f t="shared" ref="Y199:Y224" si="36">IFERROR(IF(Q199="","",ROUNDDOWN(Q199/1000*R199*U199*V199*W199,0)),"-")</f>
        <v/>
      </c>
      <c r="Z199" s="94">
        <f t="shared" ref="Z199:Z224" si="37">IFERROR(IF(H199="","",ROUNDDOWN(X199*$V$2,0)),"-")</f>
        <v>47040</v>
      </c>
      <c r="AA199" s="85" t="str">
        <f t="shared" ref="AA199:AA224" si="38">IFERROR(IF(Q199="","",ROUNDDOWN(Y199*$V$2,0)),"-")</f>
        <v/>
      </c>
      <c r="AB199" s="94" t="str">
        <f t="shared" ref="AB199:AB224" si="39">IFERROR(IF(Q199="","",ROUNDDOWN(X199-Y199,0)),"-")</f>
        <v/>
      </c>
      <c r="AC199" s="95" t="str">
        <f t="shared" ref="AC199:AC224" si="40">IFERROR(IF(Q199="","",ROUNDDOWN(Z199-AA199,0)),"-")</f>
        <v/>
      </c>
      <c r="AD199" s="178" t="str">
        <f t="shared" ref="AD199:AD224" si="41">IFERROR(IF(Q199="","",ROUNDDOWN(AB199*$AD$2,2)),"-")</f>
        <v/>
      </c>
    </row>
    <row r="200" spans="1:30" s="110" customFormat="1" ht="24.95" customHeight="1" x14ac:dyDescent="0.15">
      <c r="A200" s="133">
        <v>196</v>
      </c>
      <c r="B200" s="134">
        <v>3</v>
      </c>
      <c r="C200" s="143" t="s">
        <v>1897</v>
      </c>
      <c r="D200" s="135" t="s">
        <v>1958</v>
      </c>
      <c r="E200" s="142"/>
      <c r="F200" s="144" t="s">
        <v>36</v>
      </c>
      <c r="G200" s="144" t="s">
        <v>142</v>
      </c>
      <c r="H200" s="145">
        <v>42</v>
      </c>
      <c r="I200" s="145">
        <v>18</v>
      </c>
      <c r="J200" s="145">
        <v>2</v>
      </c>
      <c r="K200" s="136">
        <f t="shared" si="32"/>
        <v>36</v>
      </c>
      <c r="L200" s="142" t="s">
        <v>3512</v>
      </c>
      <c r="M200" s="162"/>
      <c r="N200" s="162"/>
      <c r="O200" s="163"/>
      <c r="P200" s="164"/>
      <c r="Q200" s="165"/>
      <c r="R200" s="137">
        <f t="shared" si="33"/>
        <v>18</v>
      </c>
      <c r="S200" s="170"/>
      <c r="T200" s="176" t="str">
        <f t="shared" si="34"/>
        <v/>
      </c>
      <c r="U200" s="94">
        <v>10</v>
      </c>
      <c r="V200" s="84">
        <v>200</v>
      </c>
      <c r="W200" s="85">
        <v>10</v>
      </c>
      <c r="X200" s="94">
        <f t="shared" si="35"/>
        <v>30240</v>
      </c>
      <c r="Y200" s="85" t="str">
        <f t="shared" si="36"/>
        <v/>
      </c>
      <c r="Z200" s="94">
        <f t="shared" si="37"/>
        <v>846720</v>
      </c>
      <c r="AA200" s="85" t="str">
        <f t="shared" si="38"/>
        <v/>
      </c>
      <c r="AB200" s="94" t="str">
        <f t="shared" si="39"/>
        <v/>
      </c>
      <c r="AC200" s="95" t="str">
        <f t="shared" si="40"/>
        <v/>
      </c>
      <c r="AD200" s="178" t="str">
        <f t="shared" si="41"/>
        <v/>
      </c>
    </row>
    <row r="201" spans="1:30" s="110" customFormat="1" ht="24.95" customHeight="1" x14ac:dyDescent="0.15">
      <c r="A201" s="133">
        <v>197</v>
      </c>
      <c r="B201" s="134">
        <v>3</v>
      </c>
      <c r="C201" s="143" t="s">
        <v>1898</v>
      </c>
      <c r="D201" s="135" t="s">
        <v>1958</v>
      </c>
      <c r="E201" s="142"/>
      <c r="F201" s="144" t="s">
        <v>36</v>
      </c>
      <c r="G201" s="144" t="s">
        <v>142</v>
      </c>
      <c r="H201" s="145">
        <v>42</v>
      </c>
      <c r="I201" s="145">
        <v>2</v>
      </c>
      <c r="J201" s="145">
        <v>2</v>
      </c>
      <c r="K201" s="136">
        <f t="shared" si="32"/>
        <v>4</v>
      </c>
      <c r="L201" s="142" t="s">
        <v>3512</v>
      </c>
      <c r="M201" s="162"/>
      <c r="N201" s="162"/>
      <c r="O201" s="163"/>
      <c r="P201" s="164"/>
      <c r="Q201" s="165"/>
      <c r="R201" s="137">
        <f t="shared" si="33"/>
        <v>2</v>
      </c>
      <c r="S201" s="170"/>
      <c r="T201" s="176" t="str">
        <f t="shared" si="34"/>
        <v/>
      </c>
      <c r="U201" s="94">
        <v>10</v>
      </c>
      <c r="V201" s="84">
        <v>200</v>
      </c>
      <c r="W201" s="85">
        <v>10</v>
      </c>
      <c r="X201" s="94">
        <f t="shared" si="35"/>
        <v>3360</v>
      </c>
      <c r="Y201" s="85" t="str">
        <f t="shared" si="36"/>
        <v/>
      </c>
      <c r="Z201" s="94">
        <f t="shared" si="37"/>
        <v>94080</v>
      </c>
      <c r="AA201" s="85" t="str">
        <f t="shared" si="38"/>
        <v/>
      </c>
      <c r="AB201" s="94" t="str">
        <f t="shared" si="39"/>
        <v/>
      </c>
      <c r="AC201" s="95" t="str">
        <f t="shared" si="40"/>
        <v/>
      </c>
      <c r="AD201" s="178" t="str">
        <f t="shared" si="41"/>
        <v/>
      </c>
    </row>
    <row r="202" spans="1:30" s="110" customFormat="1" ht="24.95" customHeight="1" x14ac:dyDescent="0.15">
      <c r="A202" s="133">
        <v>198</v>
      </c>
      <c r="B202" s="134">
        <v>3</v>
      </c>
      <c r="C202" s="143" t="s">
        <v>1899</v>
      </c>
      <c r="D202" s="135" t="s">
        <v>1958</v>
      </c>
      <c r="E202" s="142"/>
      <c r="F202" s="144" t="s">
        <v>24</v>
      </c>
      <c r="G202" s="144" t="s">
        <v>1953</v>
      </c>
      <c r="H202" s="145">
        <v>42</v>
      </c>
      <c r="I202" s="145">
        <v>2</v>
      </c>
      <c r="J202" s="145">
        <v>1</v>
      </c>
      <c r="K202" s="136">
        <f t="shared" si="32"/>
        <v>2</v>
      </c>
      <c r="L202" s="142" t="s">
        <v>3513</v>
      </c>
      <c r="M202" s="162"/>
      <c r="N202" s="162"/>
      <c r="O202" s="163"/>
      <c r="P202" s="164"/>
      <c r="Q202" s="165"/>
      <c r="R202" s="137">
        <f t="shared" si="33"/>
        <v>2</v>
      </c>
      <c r="S202" s="170"/>
      <c r="T202" s="176" t="str">
        <f t="shared" si="34"/>
        <v/>
      </c>
      <c r="U202" s="94">
        <v>10</v>
      </c>
      <c r="V202" s="84">
        <v>200</v>
      </c>
      <c r="W202" s="85">
        <v>10</v>
      </c>
      <c r="X202" s="94">
        <f t="shared" si="35"/>
        <v>1680</v>
      </c>
      <c r="Y202" s="85" t="str">
        <f t="shared" si="36"/>
        <v/>
      </c>
      <c r="Z202" s="94">
        <f t="shared" si="37"/>
        <v>47040</v>
      </c>
      <c r="AA202" s="85" t="str">
        <f t="shared" si="38"/>
        <v/>
      </c>
      <c r="AB202" s="94" t="str">
        <f t="shared" si="39"/>
        <v/>
      </c>
      <c r="AC202" s="95" t="str">
        <f t="shared" si="40"/>
        <v/>
      </c>
      <c r="AD202" s="178" t="str">
        <f t="shared" si="41"/>
        <v/>
      </c>
    </row>
    <row r="203" spans="1:30" s="110" customFormat="1" ht="24.95" customHeight="1" x14ac:dyDescent="0.15">
      <c r="A203" s="133">
        <v>199</v>
      </c>
      <c r="B203" s="134">
        <v>3</v>
      </c>
      <c r="C203" s="143" t="s">
        <v>1899</v>
      </c>
      <c r="D203" s="135" t="s">
        <v>1958</v>
      </c>
      <c r="E203" s="142"/>
      <c r="F203" s="144" t="s">
        <v>363</v>
      </c>
      <c r="G203" s="144" t="s">
        <v>1931</v>
      </c>
      <c r="H203" s="145">
        <v>34</v>
      </c>
      <c r="I203" s="145">
        <v>18</v>
      </c>
      <c r="J203" s="145">
        <v>2</v>
      </c>
      <c r="K203" s="136">
        <f t="shared" si="32"/>
        <v>36</v>
      </c>
      <c r="L203" s="142" t="s">
        <v>3512</v>
      </c>
      <c r="M203" s="162"/>
      <c r="N203" s="162"/>
      <c r="O203" s="163"/>
      <c r="P203" s="164"/>
      <c r="Q203" s="165"/>
      <c r="R203" s="137">
        <f t="shared" si="33"/>
        <v>18</v>
      </c>
      <c r="S203" s="170"/>
      <c r="T203" s="176" t="str">
        <f t="shared" si="34"/>
        <v/>
      </c>
      <c r="U203" s="94">
        <v>10</v>
      </c>
      <c r="V203" s="84">
        <v>200</v>
      </c>
      <c r="W203" s="85">
        <v>10</v>
      </c>
      <c r="X203" s="94">
        <f t="shared" si="35"/>
        <v>24480</v>
      </c>
      <c r="Y203" s="85" t="str">
        <f t="shared" si="36"/>
        <v/>
      </c>
      <c r="Z203" s="94">
        <f t="shared" si="37"/>
        <v>685440</v>
      </c>
      <c r="AA203" s="85" t="str">
        <f t="shared" si="38"/>
        <v/>
      </c>
      <c r="AB203" s="94" t="str">
        <f t="shared" si="39"/>
        <v/>
      </c>
      <c r="AC203" s="95" t="str">
        <f t="shared" si="40"/>
        <v/>
      </c>
      <c r="AD203" s="178" t="str">
        <f t="shared" si="41"/>
        <v/>
      </c>
    </row>
    <row r="204" spans="1:30" s="110" customFormat="1" ht="24.95" customHeight="1" x14ac:dyDescent="0.15">
      <c r="A204" s="133">
        <v>200</v>
      </c>
      <c r="B204" s="134">
        <v>3</v>
      </c>
      <c r="C204" s="143" t="s">
        <v>1900</v>
      </c>
      <c r="D204" s="135" t="s">
        <v>1958</v>
      </c>
      <c r="E204" s="142"/>
      <c r="F204" s="144" t="s">
        <v>24</v>
      </c>
      <c r="G204" s="144" t="s">
        <v>1953</v>
      </c>
      <c r="H204" s="145">
        <v>42</v>
      </c>
      <c r="I204" s="145">
        <v>2</v>
      </c>
      <c r="J204" s="145">
        <v>1</v>
      </c>
      <c r="K204" s="136">
        <f t="shared" si="32"/>
        <v>2</v>
      </c>
      <c r="L204" s="142" t="s">
        <v>3513</v>
      </c>
      <c r="M204" s="162"/>
      <c r="N204" s="162"/>
      <c r="O204" s="163"/>
      <c r="P204" s="164"/>
      <c r="Q204" s="165"/>
      <c r="R204" s="137">
        <f t="shared" si="33"/>
        <v>2</v>
      </c>
      <c r="S204" s="170"/>
      <c r="T204" s="176" t="str">
        <f t="shared" si="34"/>
        <v/>
      </c>
      <c r="U204" s="94">
        <v>10</v>
      </c>
      <c r="V204" s="84">
        <v>200</v>
      </c>
      <c r="W204" s="85">
        <v>10</v>
      </c>
      <c r="X204" s="94">
        <f t="shared" si="35"/>
        <v>1680</v>
      </c>
      <c r="Y204" s="85" t="str">
        <f t="shared" si="36"/>
        <v/>
      </c>
      <c r="Z204" s="94">
        <f t="shared" si="37"/>
        <v>47040</v>
      </c>
      <c r="AA204" s="85" t="str">
        <f t="shared" si="38"/>
        <v/>
      </c>
      <c r="AB204" s="94" t="str">
        <f t="shared" si="39"/>
        <v/>
      </c>
      <c r="AC204" s="95" t="str">
        <f t="shared" si="40"/>
        <v/>
      </c>
      <c r="AD204" s="178" t="str">
        <f t="shared" si="41"/>
        <v/>
      </c>
    </row>
    <row r="205" spans="1:30" s="110" customFormat="1" ht="24.95" customHeight="1" x14ac:dyDescent="0.15">
      <c r="A205" s="133">
        <v>201</v>
      </c>
      <c r="B205" s="134">
        <v>3</v>
      </c>
      <c r="C205" s="143" t="s">
        <v>1900</v>
      </c>
      <c r="D205" s="135" t="s">
        <v>1958</v>
      </c>
      <c r="E205" s="142"/>
      <c r="F205" s="144" t="s">
        <v>36</v>
      </c>
      <c r="G205" s="144" t="s">
        <v>142</v>
      </c>
      <c r="H205" s="145">
        <v>42</v>
      </c>
      <c r="I205" s="145">
        <v>18</v>
      </c>
      <c r="J205" s="145">
        <v>2</v>
      </c>
      <c r="K205" s="136">
        <f t="shared" si="32"/>
        <v>36</v>
      </c>
      <c r="L205" s="142" t="s">
        <v>3512</v>
      </c>
      <c r="M205" s="162"/>
      <c r="N205" s="162"/>
      <c r="O205" s="163"/>
      <c r="P205" s="164"/>
      <c r="Q205" s="165"/>
      <c r="R205" s="137">
        <f t="shared" si="33"/>
        <v>18</v>
      </c>
      <c r="S205" s="170"/>
      <c r="T205" s="176" t="str">
        <f t="shared" si="34"/>
        <v/>
      </c>
      <c r="U205" s="94">
        <v>10</v>
      </c>
      <c r="V205" s="84">
        <v>200</v>
      </c>
      <c r="W205" s="85">
        <v>10</v>
      </c>
      <c r="X205" s="94">
        <f t="shared" si="35"/>
        <v>30240</v>
      </c>
      <c r="Y205" s="85" t="str">
        <f t="shared" si="36"/>
        <v/>
      </c>
      <c r="Z205" s="94">
        <f t="shared" si="37"/>
        <v>846720</v>
      </c>
      <c r="AA205" s="85" t="str">
        <f t="shared" si="38"/>
        <v/>
      </c>
      <c r="AB205" s="94" t="str">
        <f t="shared" si="39"/>
        <v/>
      </c>
      <c r="AC205" s="95" t="str">
        <f t="shared" si="40"/>
        <v/>
      </c>
      <c r="AD205" s="178" t="str">
        <f t="shared" si="41"/>
        <v/>
      </c>
    </row>
    <row r="206" spans="1:30" s="110" customFormat="1" ht="24.95" customHeight="1" x14ac:dyDescent="0.15">
      <c r="A206" s="133">
        <v>202</v>
      </c>
      <c r="B206" s="134">
        <v>3</v>
      </c>
      <c r="C206" s="143" t="s">
        <v>1901</v>
      </c>
      <c r="D206" s="135" t="s">
        <v>1958</v>
      </c>
      <c r="E206" s="142"/>
      <c r="F206" s="144" t="s">
        <v>24</v>
      </c>
      <c r="G206" s="144" t="s">
        <v>1954</v>
      </c>
      <c r="H206" s="145">
        <v>42</v>
      </c>
      <c r="I206" s="145">
        <v>1</v>
      </c>
      <c r="J206" s="145">
        <v>1</v>
      </c>
      <c r="K206" s="136">
        <f t="shared" si="32"/>
        <v>1</v>
      </c>
      <c r="L206" s="142" t="s">
        <v>3513</v>
      </c>
      <c r="M206" s="162"/>
      <c r="N206" s="162"/>
      <c r="O206" s="163"/>
      <c r="P206" s="164"/>
      <c r="Q206" s="165"/>
      <c r="R206" s="137">
        <f t="shared" si="33"/>
        <v>1</v>
      </c>
      <c r="S206" s="170"/>
      <c r="T206" s="176" t="str">
        <f t="shared" si="34"/>
        <v/>
      </c>
      <c r="U206" s="94">
        <v>10</v>
      </c>
      <c r="V206" s="84">
        <v>200</v>
      </c>
      <c r="W206" s="85">
        <v>10</v>
      </c>
      <c r="X206" s="94">
        <f t="shared" si="35"/>
        <v>840</v>
      </c>
      <c r="Y206" s="85" t="str">
        <f t="shared" si="36"/>
        <v/>
      </c>
      <c r="Z206" s="94">
        <f t="shared" si="37"/>
        <v>23520</v>
      </c>
      <c r="AA206" s="85" t="str">
        <f t="shared" si="38"/>
        <v/>
      </c>
      <c r="AB206" s="94" t="str">
        <f t="shared" si="39"/>
        <v/>
      </c>
      <c r="AC206" s="95" t="str">
        <f t="shared" si="40"/>
        <v/>
      </c>
      <c r="AD206" s="178" t="str">
        <f t="shared" si="41"/>
        <v/>
      </c>
    </row>
    <row r="207" spans="1:30" s="110" customFormat="1" ht="24.95" customHeight="1" x14ac:dyDescent="0.15">
      <c r="A207" s="133">
        <v>203</v>
      </c>
      <c r="B207" s="134">
        <v>3</v>
      </c>
      <c r="C207" s="143" t="s">
        <v>1901</v>
      </c>
      <c r="D207" s="135" t="s">
        <v>1958</v>
      </c>
      <c r="E207" s="142"/>
      <c r="F207" s="144" t="s">
        <v>36</v>
      </c>
      <c r="G207" s="144" t="s">
        <v>142</v>
      </c>
      <c r="H207" s="145">
        <v>42</v>
      </c>
      <c r="I207" s="145">
        <v>8</v>
      </c>
      <c r="J207" s="145">
        <v>2</v>
      </c>
      <c r="K207" s="136">
        <f t="shared" si="32"/>
        <v>16</v>
      </c>
      <c r="L207" s="142" t="s">
        <v>3512</v>
      </c>
      <c r="M207" s="162"/>
      <c r="N207" s="162"/>
      <c r="O207" s="163"/>
      <c r="P207" s="164"/>
      <c r="Q207" s="165"/>
      <c r="R207" s="137">
        <f t="shared" si="33"/>
        <v>8</v>
      </c>
      <c r="S207" s="170"/>
      <c r="T207" s="176" t="str">
        <f t="shared" si="34"/>
        <v/>
      </c>
      <c r="U207" s="94">
        <v>10</v>
      </c>
      <c r="V207" s="84">
        <v>200</v>
      </c>
      <c r="W207" s="85">
        <v>10</v>
      </c>
      <c r="X207" s="94">
        <f t="shared" si="35"/>
        <v>13440</v>
      </c>
      <c r="Y207" s="85" t="str">
        <f t="shared" si="36"/>
        <v/>
      </c>
      <c r="Z207" s="94">
        <f t="shared" si="37"/>
        <v>376320</v>
      </c>
      <c r="AA207" s="85" t="str">
        <f t="shared" si="38"/>
        <v/>
      </c>
      <c r="AB207" s="94" t="str">
        <f t="shared" si="39"/>
        <v/>
      </c>
      <c r="AC207" s="95" t="str">
        <f t="shared" si="40"/>
        <v/>
      </c>
      <c r="AD207" s="178" t="str">
        <f t="shared" si="41"/>
        <v/>
      </c>
    </row>
    <row r="208" spans="1:30" s="110" customFormat="1" ht="24.95" customHeight="1" x14ac:dyDescent="0.15">
      <c r="A208" s="133">
        <v>204</v>
      </c>
      <c r="B208" s="134">
        <v>3</v>
      </c>
      <c r="C208" s="143" t="s">
        <v>1902</v>
      </c>
      <c r="D208" s="135" t="s">
        <v>1958</v>
      </c>
      <c r="E208" s="142"/>
      <c r="F208" s="144" t="s">
        <v>24</v>
      </c>
      <c r="G208" s="144" t="s">
        <v>1954</v>
      </c>
      <c r="H208" s="145">
        <v>42</v>
      </c>
      <c r="I208" s="145">
        <v>1</v>
      </c>
      <c r="J208" s="145">
        <v>1</v>
      </c>
      <c r="K208" s="136">
        <f t="shared" si="32"/>
        <v>1</v>
      </c>
      <c r="L208" s="142" t="s">
        <v>3513</v>
      </c>
      <c r="M208" s="162"/>
      <c r="N208" s="162"/>
      <c r="O208" s="163"/>
      <c r="P208" s="164"/>
      <c r="Q208" s="165"/>
      <c r="R208" s="137">
        <f t="shared" si="33"/>
        <v>1</v>
      </c>
      <c r="S208" s="170"/>
      <c r="T208" s="176" t="str">
        <f t="shared" si="34"/>
        <v/>
      </c>
      <c r="U208" s="94">
        <v>10</v>
      </c>
      <c r="V208" s="84">
        <v>200</v>
      </c>
      <c r="W208" s="85">
        <v>10</v>
      </c>
      <c r="X208" s="94">
        <f t="shared" si="35"/>
        <v>840</v>
      </c>
      <c r="Y208" s="85" t="str">
        <f t="shared" si="36"/>
        <v/>
      </c>
      <c r="Z208" s="94">
        <f t="shared" si="37"/>
        <v>23520</v>
      </c>
      <c r="AA208" s="85" t="str">
        <f t="shared" si="38"/>
        <v/>
      </c>
      <c r="AB208" s="94" t="str">
        <f t="shared" si="39"/>
        <v/>
      </c>
      <c r="AC208" s="95" t="str">
        <f t="shared" si="40"/>
        <v/>
      </c>
      <c r="AD208" s="178" t="str">
        <f t="shared" si="41"/>
        <v/>
      </c>
    </row>
    <row r="209" spans="1:30" s="110" customFormat="1" ht="24.95" customHeight="1" x14ac:dyDescent="0.15">
      <c r="A209" s="133">
        <v>205</v>
      </c>
      <c r="B209" s="134">
        <v>3</v>
      </c>
      <c r="C209" s="143" t="s">
        <v>1902</v>
      </c>
      <c r="D209" s="135" t="s">
        <v>1958</v>
      </c>
      <c r="E209" s="142"/>
      <c r="F209" s="144" t="s">
        <v>36</v>
      </c>
      <c r="G209" s="144" t="s">
        <v>142</v>
      </c>
      <c r="H209" s="145">
        <v>42</v>
      </c>
      <c r="I209" s="145">
        <v>12</v>
      </c>
      <c r="J209" s="145">
        <v>2</v>
      </c>
      <c r="K209" s="136">
        <f t="shared" si="32"/>
        <v>24</v>
      </c>
      <c r="L209" s="142" t="s">
        <v>3512</v>
      </c>
      <c r="M209" s="162"/>
      <c r="N209" s="162"/>
      <c r="O209" s="163"/>
      <c r="P209" s="164"/>
      <c r="Q209" s="165"/>
      <c r="R209" s="137">
        <f t="shared" si="33"/>
        <v>12</v>
      </c>
      <c r="S209" s="170"/>
      <c r="T209" s="176" t="str">
        <f t="shared" si="34"/>
        <v/>
      </c>
      <c r="U209" s="94">
        <v>10</v>
      </c>
      <c r="V209" s="84">
        <v>200</v>
      </c>
      <c r="W209" s="85">
        <v>10</v>
      </c>
      <c r="X209" s="94">
        <f t="shared" si="35"/>
        <v>20160</v>
      </c>
      <c r="Y209" s="85" t="str">
        <f t="shared" si="36"/>
        <v/>
      </c>
      <c r="Z209" s="94">
        <f t="shared" si="37"/>
        <v>564480</v>
      </c>
      <c r="AA209" s="85" t="str">
        <f t="shared" si="38"/>
        <v/>
      </c>
      <c r="AB209" s="94" t="str">
        <f t="shared" si="39"/>
        <v/>
      </c>
      <c r="AC209" s="95" t="str">
        <f t="shared" si="40"/>
        <v/>
      </c>
      <c r="AD209" s="178" t="str">
        <f t="shared" si="41"/>
        <v/>
      </c>
    </row>
    <row r="210" spans="1:30" s="110" customFormat="1" ht="24.95" customHeight="1" x14ac:dyDescent="0.15">
      <c r="A210" s="133">
        <v>206</v>
      </c>
      <c r="B210" s="134">
        <v>3</v>
      </c>
      <c r="C210" s="143" t="s">
        <v>1929</v>
      </c>
      <c r="D210" s="135" t="s">
        <v>1958</v>
      </c>
      <c r="E210" s="142"/>
      <c r="F210" s="144" t="s">
        <v>586</v>
      </c>
      <c r="G210" s="144" t="s">
        <v>1914</v>
      </c>
      <c r="H210" s="145">
        <v>15</v>
      </c>
      <c r="I210" s="145">
        <v>1</v>
      </c>
      <c r="J210" s="145">
        <v>1</v>
      </c>
      <c r="K210" s="136">
        <f t="shared" si="32"/>
        <v>1</v>
      </c>
      <c r="L210" s="142" t="s">
        <v>3512</v>
      </c>
      <c r="M210" s="162"/>
      <c r="N210" s="162"/>
      <c r="O210" s="163"/>
      <c r="P210" s="164"/>
      <c r="Q210" s="165"/>
      <c r="R210" s="137">
        <f t="shared" si="33"/>
        <v>1</v>
      </c>
      <c r="S210" s="170"/>
      <c r="T210" s="176" t="str">
        <f t="shared" si="34"/>
        <v/>
      </c>
      <c r="U210" s="94">
        <v>24</v>
      </c>
      <c r="V210" s="84">
        <v>365</v>
      </c>
      <c r="W210" s="85">
        <v>10</v>
      </c>
      <c r="X210" s="94">
        <f t="shared" si="35"/>
        <v>1314</v>
      </c>
      <c r="Y210" s="85" t="str">
        <f t="shared" si="36"/>
        <v/>
      </c>
      <c r="Z210" s="94">
        <f t="shared" si="37"/>
        <v>36792</v>
      </c>
      <c r="AA210" s="85" t="str">
        <f t="shared" si="38"/>
        <v/>
      </c>
      <c r="AB210" s="94" t="str">
        <f t="shared" si="39"/>
        <v/>
      </c>
      <c r="AC210" s="95" t="str">
        <f t="shared" si="40"/>
        <v/>
      </c>
      <c r="AD210" s="178" t="str">
        <f t="shared" si="41"/>
        <v/>
      </c>
    </row>
    <row r="211" spans="1:30" s="110" customFormat="1" ht="24.95" customHeight="1" x14ac:dyDescent="0.15">
      <c r="A211" s="133">
        <v>207</v>
      </c>
      <c r="B211" s="134">
        <v>3</v>
      </c>
      <c r="C211" s="143" t="s">
        <v>1930</v>
      </c>
      <c r="D211" s="135" t="s">
        <v>1958</v>
      </c>
      <c r="E211" s="142"/>
      <c r="F211" s="144" t="s">
        <v>586</v>
      </c>
      <c r="G211" s="144" t="s">
        <v>1911</v>
      </c>
      <c r="H211" s="145">
        <v>15</v>
      </c>
      <c r="I211" s="145">
        <v>1</v>
      </c>
      <c r="J211" s="145">
        <v>1</v>
      </c>
      <c r="K211" s="136">
        <f t="shared" si="32"/>
        <v>1</v>
      </c>
      <c r="L211" s="142" t="s">
        <v>3512</v>
      </c>
      <c r="M211" s="162"/>
      <c r="N211" s="162"/>
      <c r="O211" s="163"/>
      <c r="P211" s="164"/>
      <c r="Q211" s="165"/>
      <c r="R211" s="137">
        <f t="shared" si="33"/>
        <v>1</v>
      </c>
      <c r="S211" s="170"/>
      <c r="T211" s="176" t="str">
        <f>IFERROR(IF(S211="","",R211*S211),"-")</f>
        <v/>
      </c>
      <c r="U211" s="94">
        <v>24</v>
      </c>
      <c r="V211" s="84">
        <v>365</v>
      </c>
      <c r="W211" s="85">
        <v>10</v>
      </c>
      <c r="X211" s="94">
        <f t="shared" si="35"/>
        <v>1314</v>
      </c>
      <c r="Y211" s="85" t="str">
        <f t="shared" si="36"/>
        <v/>
      </c>
      <c r="Z211" s="94">
        <f t="shared" si="37"/>
        <v>36792</v>
      </c>
      <c r="AA211" s="85" t="str">
        <f t="shared" si="38"/>
        <v/>
      </c>
      <c r="AB211" s="94" t="str">
        <f t="shared" si="39"/>
        <v/>
      </c>
      <c r="AC211" s="95" t="str">
        <f t="shared" si="40"/>
        <v/>
      </c>
      <c r="AD211" s="178" t="str">
        <f t="shared" si="41"/>
        <v/>
      </c>
    </row>
    <row r="212" spans="1:30" s="110" customFormat="1" ht="24.95" customHeight="1" x14ac:dyDescent="0.15">
      <c r="A212" s="133">
        <v>208</v>
      </c>
      <c r="B212" s="134"/>
      <c r="C212" s="207" t="s">
        <v>1803</v>
      </c>
      <c r="D212" s="135"/>
      <c r="E212" s="142"/>
      <c r="F212" s="144"/>
      <c r="G212" s="144"/>
      <c r="H212" s="145"/>
      <c r="I212" s="145"/>
      <c r="J212" s="145"/>
      <c r="K212" s="136"/>
      <c r="L212" s="142"/>
      <c r="M212" s="162"/>
      <c r="N212" s="162"/>
      <c r="O212" s="163"/>
      <c r="P212" s="164"/>
      <c r="Q212" s="165"/>
      <c r="R212" s="137"/>
      <c r="S212" s="170"/>
      <c r="T212" s="176" t="str">
        <f t="shared" si="34"/>
        <v/>
      </c>
      <c r="U212" s="94"/>
      <c r="V212" s="84"/>
      <c r="W212" s="85"/>
      <c r="X212" s="94" t="str">
        <f t="shared" si="35"/>
        <v/>
      </c>
      <c r="Y212" s="85" t="str">
        <f t="shared" si="36"/>
        <v/>
      </c>
      <c r="Z212" s="94" t="str">
        <f t="shared" si="37"/>
        <v/>
      </c>
      <c r="AA212" s="85" t="str">
        <f t="shared" si="38"/>
        <v/>
      </c>
      <c r="AB212" s="94" t="str">
        <f t="shared" si="39"/>
        <v/>
      </c>
      <c r="AC212" s="95" t="str">
        <f t="shared" si="40"/>
        <v/>
      </c>
      <c r="AD212" s="178" t="str">
        <f t="shared" si="41"/>
        <v/>
      </c>
    </row>
    <row r="213" spans="1:30" s="110" customFormat="1" ht="24.95" customHeight="1" x14ac:dyDescent="0.15">
      <c r="A213" s="133">
        <v>209</v>
      </c>
      <c r="B213" s="134">
        <v>1</v>
      </c>
      <c r="C213" s="143" t="s">
        <v>1733</v>
      </c>
      <c r="D213" s="135" t="s">
        <v>1958</v>
      </c>
      <c r="E213" s="142"/>
      <c r="F213" s="144" t="s">
        <v>24</v>
      </c>
      <c r="G213" s="144" t="s">
        <v>49</v>
      </c>
      <c r="H213" s="145">
        <v>42</v>
      </c>
      <c r="I213" s="145">
        <v>2</v>
      </c>
      <c r="J213" s="145">
        <v>1</v>
      </c>
      <c r="K213" s="136">
        <f t="shared" si="32"/>
        <v>2</v>
      </c>
      <c r="L213" s="142" t="s">
        <v>3512</v>
      </c>
      <c r="M213" s="162"/>
      <c r="N213" s="162"/>
      <c r="O213" s="163"/>
      <c r="P213" s="164"/>
      <c r="Q213" s="165"/>
      <c r="R213" s="137">
        <f t="shared" si="33"/>
        <v>2</v>
      </c>
      <c r="S213" s="170"/>
      <c r="T213" s="176" t="str">
        <f t="shared" si="34"/>
        <v/>
      </c>
      <c r="U213" s="94">
        <v>10</v>
      </c>
      <c r="V213" s="84">
        <v>200</v>
      </c>
      <c r="W213" s="85">
        <v>10</v>
      </c>
      <c r="X213" s="94">
        <f t="shared" si="35"/>
        <v>1680</v>
      </c>
      <c r="Y213" s="85" t="str">
        <f t="shared" si="36"/>
        <v/>
      </c>
      <c r="Z213" s="94">
        <f t="shared" si="37"/>
        <v>47040</v>
      </c>
      <c r="AA213" s="85" t="str">
        <f t="shared" si="38"/>
        <v/>
      </c>
      <c r="AB213" s="94" t="str">
        <f t="shared" si="39"/>
        <v/>
      </c>
      <c r="AC213" s="95" t="str">
        <f t="shared" si="40"/>
        <v/>
      </c>
      <c r="AD213" s="178" t="str">
        <f t="shared" si="41"/>
        <v/>
      </c>
    </row>
    <row r="214" spans="1:30" s="110" customFormat="1" ht="24.95" customHeight="1" x14ac:dyDescent="0.15">
      <c r="A214" s="133">
        <v>210</v>
      </c>
      <c r="B214" s="134">
        <v>1</v>
      </c>
      <c r="C214" s="143" t="s">
        <v>1732</v>
      </c>
      <c r="D214" s="135" t="s">
        <v>1958</v>
      </c>
      <c r="E214" s="142"/>
      <c r="F214" s="144" t="s">
        <v>24</v>
      </c>
      <c r="G214" s="144" t="s">
        <v>49</v>
      </c>
      <c r="H214" s="145">
        <v>42</v>
      </c>
      <c r="I214" s="145">
        <v>2</v>
      </c>
      <c r="J214" s="145">
        <v>1</v>
      </c>
      <c r="K214" s="136">
        <f t="shared" si="32"/>
        <v>2</v>
      </c>
      <c r="L214" s="142" t="s">
        <v>3512</v>
      </c>
      <c r="M214" s="162"/>
      <c r="N214" s="162"/>
      <c r="O214" s="163"/>
      <c r="P214" s="164"/>
      <c r="Q214" s="165"/>
      <c r="R214" s="137">
        <f t="shared" si="33"/>
        <v>2</v>
      </c>
      <c r="S214" s="170"/>
      <c r="T214" s="176" t="str">
        <f t="shared" si="34"/>
        <v/>
      </c>
      <c r="U214" s="94">
        <v>10</v>
      </c>
      <c r="V214" s="84">
        <v>200</v>
      </c>
      <c r="W214" s="85">
        <v>10</v>
      </c>
      <c r="X214" s="94">
        <f t="shared" si="35"/>
        <v>1680</v>
      </c>
      <c r="Y214" s="85" t="str">
        <f t="shared" si="36"/>
        <v/>
      </c>
      <c r="Z214" s="94">
        <f t="shared" si="37"/>
        <v>47040</v>
      </c>
      <c r="AA214" s="85" t="str">
        <f t="shared" si="38"/>
        <v/>
      </c>
      <c r="AB214" s="94" t="str">
        <f t="shared" si="39"/>
        <v/>
      </c>
      <c r="AC214" s="95" t="str">
        <f t="shared" si="40"/>
        <v/>
      </c>
      <c r="AD214" s="178" t="str">
        <f t="shared" si="41"/>
        <v/>
      </c>
    </row>
    <row r="215" spans="1:30" s="110" customFormat="1" ht="24.95" customHeight="1" x14ac:dyDescent="0.15">
      <c r="A215" s="133">
        <v>211</v>
      </c>
      <c r="B215" s="134">
        <v>1</v>
      </c>
      <c r="C215" s="143" t="s">
        <v>1762</v>
      </c>
      <c r="D215" s="135" t="s">
        <v>1958</v>
      </c>
      <c r="E215" s="142"/>
      <c r="F215" s="144" t="s">
        <v>36</v>
      </c>
      <c r="G215" s="144" t="s">
        <v>142</v>
      </c>
      <c r="H215" s="145">
        <v>42</v>
      </c>
      <c r="I215" s="145">
        <v>1</v>
      </c>
      <c r="J215" s="145">
        <v>2</v>
      </c>
      <c r="K215" s="136">
        <f t="shared" si="32"/>
        <v>2</v>
      </c>
      <c r="L215" s="142" t="s">
        <v>3512</v>
      </c>
      <c r="M215" s="162"/>
      <c r="N215" s="162"/>
      <c r="O215" s="163"/>
      <c r="P215" s="164"/>
      <c r="Q215" s="165"/>
      <c r="R215" s="137">
        <f t="shared" si="33"/>
        <v>1</v>
      </c>
      <c r="S215" s="170"/>
      <c r="T215" s="176" t="str">
        <f t="shared" si="34"/>
        <v/>
      </c>
      <c r="U215" s="94">
        <v>2</v>
      </c>
      <c r="V215" s="84">
        <v>200</v>
      </c>
      <c r="W215" s="85">
        <v>10</v>
      </c>
      <c r="X215" s="94">
        <f t="shared" si="35"/>
        <v>336</v>
      </c>
      <c r="Y215" s="85" t="str">
        <f t="shared" si="36"/>
        <v/>
      </c>
      <c r="Z215" s="94">
        <f t="shared" si="37"/>
        <v>9408</v>
      </c>
      <c r="AA215" s="85" t="str">
        <f t="shared" si="38"/>
        <v/>
      </c>
      <c r="AB215" s="94" t="str">
        <f t="shared" si="39"/>
        <v/>
      </c>
      <c r="AC215" s="95" t="str">
        <f t="shared" si="40"/>
        <v/>
      </c>
      <c r="AD215" s="178" t="str">
        <f t="shared" si="41"/>
        <v/>
      </c>
    </row>
    <row r="216" spans="1:30" s="110" customFormat="1" ht="24.95" customHeight="1" x14ac:dyDescent="0.15">
      <c r="A216" s="133">
        <v>212</v>
      </c>
      <c r="B216" s="134">
        <v>1</v>
      </c>
      <c r="C216" s="143" t="s">
        <v>1715</v>
      </c>
      <c r="D216" s="135" t="s">
        <v>1958</v>
      </c>
      <c r="E216" s="142"/>
      <c r="F216" s="144" t="s">
        <v>36</v>
      </c>
      <c r="G216" s="144" t="s">
        <v>142</v>
      </c>
      <c r="H216" s="145">
        <v>42</v>
      </c>
      <c r="I216" s="145">
        <v>2</v>
      </c>
      <c r="J216" s="145">
        <v>2</v>
      </c>
      <c r="K216" s="136">
        <f t="shared" si="32"/>
        <v>4</v>
      </c>
      <c r="L216" s="142" t="s">
        <v>3512</v>
      </c>
      <c r="M216" s="162"/>
      <c r="N216" s="162"/>
      <c r="O216" s="163"/>
      <c r="P216" s="164"/>
      <c r="Q216" s="165"/>
      <c r="R216" s="137">
        <f t="shared" si="33"/>
        <v>2</v>
      </c>
      <c r="S216" s="170"/>
      <c r="T216" s="176" t="str">
        <f t="shared" si="34"/>
        <v/>
      </c>
      <c r="U216" s="94">
        <v>2</v>
      </c>
      <c r="V216" s="84">
        <v>200</v>
      </c>
      <c r="W216" s="85">
        <v>10</v>
      </c>
      <c r="X216" s="94">
        <f t="shared" si="35"/>
        <v>672</v>
      </c>
      <c r="Y216" s="85" t="str">
        <f t="shared" si="36"/>
        <v/>
      </c>
      <c r="Z216" s="94">
        <f t="shared" si="37"/>
        <v>18816</v>
      </c>
      <c r="AA216" s="85" t="str">
        <f t="shared" si="38"/>
        <v/>
      </c>
      <c r="AB216" s="94" t="str">
        <f t="shared" si="39"/>
        <v/>
      </c>
      <c r="AC216" s="95" t="str">
        <f t="shared" si="40"/>
        <v/>
      </c>
      <c r="AD216" s="178" t="str">
        <f t="shared" si="41"/>
        <v/>
      </c>
    </row>
    <row r="217" spans="1:30" s="110" customFormat="1" ht="24.95" customHeight="1" x14ac:dyDescent="0.15">
      <c r="A217" s="133">
        <v>213</v>
      </c>
      <c r="B217" s="134">
        <v>1</v>
      </c>
      <c r="C217" s="143" t="s">
        <v>1763</v>
      </c>
      <c r="D217" s="135" t="s">
        <v>1958</v>
      </c>
      <c r="E217" s="142"/>
      <c r="F217" s="144" t="s">
        <v>36</v>
      </c>
      <c r="G217" s="144" t="s">
        <v>142</v>
      </c>
      <c r="H217" s="145">
        <v>42</v>
      </c>
      <c r="I217" s="145">
        <v>2</v>
      </c>
      <c r="J217" s="145">
        <v>2</v>
      </c>
      <c r="K217" s="136">
        <f t="shared" si="32"/>
        <v>4</v>
      </c>
      <c r="L217" s="142" t="s">
        <v>3512</v>
      </c>
      <c r="M217" s="162"/>
      <c r="N217" s="162"/>
      <c r="O217" s="163"/>
      <c r="P217" s="164"/>
      <c r="Q217" s="165"/>
      <c r="R217" s="137">
        <f t="shared" si="33"/>
        <v>2</v>
      </c>
      <c r="S217" s="170"/>
      <c r="T217" s="176" t="str">
        <f t="shared" si="34"/>
        <v/>
      </c>
      <c r="U217" s="94">
        <v>10</v>
      </c>
      <c r="V217" s="84">
        <v>200</v>
      </c>
      <c r="W217" s="85">
        <v>10</v>
      </c>
      <c r="X217" s="94">
        <f t="shared" si="35"/>
        <v>3360</v>
      </c>
      <c r="Y217" s="85" t="str">
        <f t="shared" si="36"/>
        <v/>
      </c>
      <c r="Z217" s="94">
        <f t="shared" si="37"/>
        <v>94080</v>
      </c>
      <c r="AA217" s="85" t="str">
        <f t="shared" si="38"/>
        <v/>
      </c>
      <c r="AB217" s="94" t="str">
        <f t="shared" si="39"/>
        <v/>
      </c>
      <c r="AC217" s="95" t="str">
        <f t="shared" si="40"/>
        <v/>
      </c>
      <c r="AD217" s="178" t="str">
        <f t="shared" si="41"/>
        <v/>
      </c>
    </row>
    <row r="218" spans="1:30" s="110" customFormat="1" ht="24.95" customHeight="1" x14ac:dyDescent="0.15">
      <c r="A218" s="133">
        <v>214</v>
      </c>
      <c r="B218" s="134">
        <v>1</v>
      </c>
      <c r="C218" s="143" t="s">
        <v>1903</v>
      </c>
      <c r="D218" s="135" t="s">
        <v>1958</v>
      </c>
      <c r="E218" s="142"/>
      <c r="F218" s="144" t="s">
        <v>36</v>
      </c>
      <c r="G218" s="144" t="s">
        <v>142</v>
      </c>
      <c r="H218" s="145">
        <v>42</v>
      </c>
      <c r="I218" s="145">
        <v>1</v>
      </c>
      <c r="J218" s="145">
        <v>2</v>
      </c>
      <c r="K218" s="136">
        <f t="shared" si="32"/>
        <v>2</v>
      </c>
      <c r="L218" s="142" t="s">
        <v>3512</v>
      </c>
      <c r="M218" s="162"/>
      <c r="N218" s="162"/>
      <c r="O218" s="163"/>
      <c r="P218" s="164"/>
      <c r="Q218" s="165"/>
      <c r="R218" s="137">
        <f t="shared" si="33"/>
        <v>1</v>
      </c>
      <c r="S218" s="170"/>
      <c r="T218" s="176" t="str">
        <f t="shared" si="34"/>
        <v/>
      </c>
      <c r="U218" s="94">
        <v>2</v>
      </c>
      <c r="V218" s="84">
        <v>200</v>
      </c>
      <c r="W218" s="85">
        <v>10</v>
      </c>
      <c r="X218" s="94">
        <f t="shared" si="35"/>
        <v>336</v>
      </c>
      <c r="Y218" s="85" t="str">
        <f t="shared" si="36"/>
        <v/>
      </c>
      <c r="Z218" s="94">
        <f t="shared" si="37"/>
        <v>9408</v>
      </c>
      <c r="AA218" s="85" t="str">
        <f t="shared" si="38"/>
        <v/>
      </c>
      <c r="AB218" s="94" t="str">
        <f t="shared" si="39"/>
        <v/>
      </c>
      <c r="AC218" s="95" t="str">
        <f t="shared" si="40"/>
        <v/>
      </c>
      <c r="AD218" s="178" t="str">
        <f t="shared" si="41"/>
        <v/>
      </c>
    </row>
    <row r="219" spans="1:30" s="110" customFormat="1" ht="24.95" customHeight="1" x14ac:dyDescent="0.15">
      <c r="A219" s="133">
        <v>215</v>
      </c>
      <c r="B219" s="134">
        <v>1</v>
      </c>
      <c r="C219" s="143" t="s">
        <v>1904</v>
      </c>
      <c r="D219" s="135" t="s">
        <v>1958</v>
      </c>
      <c r="E219" s="142"/>
      <c r="F219" s="144" t="s">
        <v>36</v>
      </c>
      <c r="G219" s="144" t="s">
        <v>142</v>
      </c>
      <c r="H219" s="145">
        <v>42</v>
      </c>
      <c r="I219" s="145">
        <v>1</v>
      </c>
      <c r="J219" s="145">
        <v>2</v>
      </c>
      <c r="K219" s="136">
        <f t="shared" si="32"/>
        <v>2</v>
      </c>
      <c r="L219" s="142" t="s">
        <v>3512</v>
      </c>
      <c r="M219" s="162"/>
      <c r="N219" s="162"/>
      <c r="O219" s="163"/>
      <c r="P219" s="164"/>
      <c r="Q219" s="165"/>
      <c r="R219" s="137">
        <f t="shared" si="33"/>
        <v>1</v>
      </c>
      <c r="S219" s="170"/>
      <c r="T219" s="176" t="str">
        <f t="shared" si="34"/>
        <v/>
      </c>
      <c r="U219" s="94">
        <v>2</v>
      </c>
      <c r="V219" s="84">
        <v>200</v>
      </c>
      <c r="W219" s="85">
        <v>10</v>
      </c>
      <c r="X219" s="94">
        <f t="shared" si="35"/>
        <v>336</v>
      </c>
      <c r="Y219" s="85" t="str">
        <f t="shared" si="36"/>
        <v/>
      </c>
      <c r="Z219" s="94">
        <f t="shared" si="37"/>
        <v>9408</v>
      </c>
      <c r="AA219" s="85" t="str">
        <f t="shared" si="38"/>
        <v/>
      </c>
      <c r="AB219" s="94" t="str">
        <f t="shared" si="39"/>
        <v/>
      </c>
      <c r="AC219" s="95" t="str">
        <f t="shared" si="40"/>
        <v/>
      </c>
      <c r="AD219" s="178" t="str">
        <f t="shared" si="41"/>
        <v/>
      </c>
    </row>
    <row r="220" spans="1:30" s="110" customFormat="1" ht="24.95" customHeight="1" x14ac:dyDescent="0.15">
      <c r="A220" s="133">
        <v>216</v>
      </c>
      <c r="B220" s="134">
        <v>1</v>
      </c>
      <c r="C220" s="143" t="s">
        <v>1905</v>
      </c>
      <c r="D220" s="135" t="s">
        <v>1958</v>
      </c>
      <c r="E220" s="142"/>
      <c r="F220" s="144" t="s">
        <v>36</v>
      </c>
      <c r="G220" s="144" t="s">
        <v>142</v>
      </c>
      <c r="H220" s="145">
        <v>42</v>
      </c>
      <c r="I220" s="145">
        <v>1</v>
      </c>
      <c r="J220" s="145">
        <v>2</v>
      </c>
      <c r="K220" s="136">
        <f t="shared" si="32"/>
        <v>2</v>
      </c>
      <c r="L220" s="142" t="s">
        <v>3512</v>
      </c>
      <c r="M220" s="162"/>
      <c r="N220" s="162"/>
      <c r="O220" s="163"/>
      <c r="P220" s="164"/>
      <c r="Q220" s="165"/>
      <c r="R220" s="137">
        <f t="shared" si="33"/>
        <v>1</v>
      </c>
      <c r="S220" s="170"/>
      <c r="T220" s="176" t="str">
        <f t="shared" si="34"/>
        <v/>
      </c>
      <c r="U220" s="94">
        <v>2</v>
      </c>
      <c r="V220" s="84">
        <v>200</v>
      </c>
      <c r="W220" s="85">
        <v>10</v>
      </c>
      <c r="X220" s="94">
        <f t="shared" si="35"/>
        <v>336</v>
      </c>
      <c r="Y220" s="85" t="str">
        <f t="shared" si="36"/>
        <v/>
      </c>
      <c r="Z220" s="94">
        <f t="shared" si="37"/>
        <v>9408</v>
      </c>
      <c r="AA220" s="85" t="str">
        <f t="shared" si="38"/>
        <v/>
      </c>
      <c r="AB220" s="94" t="str">
        <f t="shared" si="39"/>
        <v/>
      </c>
      <c r="AC220" s="95" t="str">
        <f t="shared" si="40"/>
        <v/>
      </c>
      <c r="AD220" s="178" t="str">
        <f t="shared" si="41"/>
        <v/>
      </c>
    </row>
    <row r="221" spans="1:30" s="110" customFormat="1" ht="24.95" customHeight="1" x14ac:dyDescent="0.15">
      <c r="A221" s="133">
        <v>217</v>
      </c>
      <c r="B221" s="134"/>
      <c r="C221" s="207" t="s">
        <v>1385</v>
      </c>
      <c r="D221" s="135"/>
      <c r="E221" s="142"/>
      <c r="F221" s="144"/>
      <c r="G221" s="144"/>
      <c r="H221" s="145"/>
      <c r="I221" s="145"/>
      <c r="J221" s="145"/>
      <c r="K221" s="136"/>
      <c r="L221" s="142"/>
      <c r="M221" s="162"/>
      <c r="N221" s="162"/>
      <c r="O221" s="163"/>
      <c r="P221" s="164"/>
      <c r="Q221" s="165"/>
      <c r="R221" s="137"/>
      <c r="S221" s="170"/>
      <c r="T221" s="176" t="str">
        <f t="shared" si="34"/>
        <v/>
      </c>
      <c r="U221" s="94"/>
      <c r="V221" s="84"/>
      <c r="W221" s="85"/>
      <c r="X221" s="94" t="str">
        <f t="shared" si="35"/>
        <v/>
      </c>
      <c r="Y221" s="85" t="str">
        <f t="shared" si="36"/>
        <v/>
      </c>
      <c r="Z221" s="94" t="str">
        <f t="shared" si="37"/>
        <v/>
      </c>
      <c r="AA221" s="85" t="str">
        <f t="shared" si="38"/>
        <v/>
      </c>
      <c r="AB221" s="94" t="str">
        <f t="shared" si="39"/>
        <v/>
      </c>
      <c r="AC221" s="95" t="str">
        <f t="shared" si="40"/>
        <v/>
      </c>
      <c r="AD221" s="178" t="str">
        <f t="shared" si="41"/>
        <v/>
      </c>
    </row>
    <row r="222" spans="1:30" s="110" customFormat="1" ht="24.95" customHeight="1" x14ac:dyDescent="0.15">
      <c r="A222" s="133">
        <v>218</v>
      </c>
      <c r="B222" s="134">
        <v>1</v>
      </c>
      <c r="C222" s="143" t="s">
        <v>1698</v>
      </c>
      <c r="D222" s="135" t="s">
        <v>1958</v>
      </c>
      <c r="E222" s="142"/>
      <c r="F222" s="144" t="s">
        <v>113</v>
      </c>
      <c r="G222" s="144" t="s">
        <v>182</v>
      </c>
      <c r="H222" s="145">
        <v>22</v>
      </c>
      <c r="I222" s="145">
        <v>5</v>
      </c>
      <c r="J222" s="145">
        <v>1</v>
      </c>
      <c r="K222" s="136">
        <f t="shared" ref="K222:K224" si="42">+I222*J222</f>
        <v>5</v>
      </c>
      <c r="L222" s="142" t="s">
        <v>3512</v>
      </c>
      <c r="M222" s="162"/>
      <c r="N222" s="162"/>
      <c r="O222" s="163"/>
      <c r="P222" s="164"/>
      <c r="Q222" s="165"/>
      <c r="R222" s="137">
        <f t="shared" si="33"/>
        <v>5</v>
      </c>
      <c r="S222" s="170"/>
      <c r="T222" s="176" t="str">
        <f t="shared" si="34"/>
        <v/>
      </c>
      <c r="U222" s="94">
        <v>10</v>
      </c>
      <c r="V222" s="84">
        <v>200</v>
      </c>
      <c r="W222" s="85">
        <v>10</v>
      </c>
      <c r="X222" s="94">
        <f t="shared" si="35"/>
        <v>2200</v>
      </c>
      <c r="Y222" s="85" t="str">
        <f t="shared" si="36"/>
        <v/>
      </c>
      <c r="Z222" s="94">
        <f t="shared" si="37"/>
        <v>61600</v>
      </c>
      <c r="AA222" s="85" t="str">
        <f t="shared" si="38"/>
        <v/>
      </c>
      <c r="AB222" s="94" t="str">
        <f t="shared" si="39"/>
        <v/>
      </c>
      <c r="AC222" s="95" t="str">
        <f t="shared" si="40"/>
        <v/>
      </c>
      <c r="AD222" s="178" t="str">
        <f t="shared" si="41"/>
        <v/>
      </c>
    </row>
    <row r="223" spans="1:30" s="110" customFormat="1" ht="24.95" customHeight="1" x14ac:dyDescent="0.15">
      <c r="A223" s="133">
        <v>219</v>
      </c>
      <c r="B223" s="134">
        <v>1</v>
      </c>
      <c r="C223" s="143" t="s">
        <v>1699</v>
      </c>
      <c r="D223" s="135" t="s">
        <v>1958</v>
      </c>
      <c r="E223" s="142"/>
      <c r="F223" s="144" t="s">
        <v>113</v>
      </c>
      <c r="G223" s="144" t="s">
        <v>182</v>
      </c>
      <c r="H223" s="145">
        <v>22</v>
      </c>
      <c r="I223" s="145">
        <v>2</v>
      </c>
      <c r="J223" s="145">
        <v>1</v>
      </c>
      <c r="K223" s="136">
        <f t="shared" si="42"/>
        <v>2</v>
      </c>
      <c r="L223" s="142" t="s">
        <v>3512</v>
      </c>
      <c r="M223" s="162"/>
      <c r="N223" s="162"/>
      <c r="O223" s="163"/>
      <c r="P223" s="164"/>
      <c r="Q223" s="165"/>
      <c r="R223" s="137">
        <f t="shared" si="33"/>
        <v>2</v>
      </c>
      <c r="S223" s="170"/>
      <c r="T223" s="176" t="str">
        <f t="shared" si="34"/>
        <v/>
      </c>
      <c r="U223" s="94">
        <v>10</v>
      </c>
      <c r="V223" s="84">
        <v>200</v>
      </c>
      <c r="W223" s="85">
        <v>10</v>
      </c>
      <c r="X223" s="94">
        <f t="shared" si="35"/>
        <v>880</v>
      </c>
      <c r="Y223" s="85" t="str">
        <f t="shared" si="36"/>
        <v/>
      </c>
      <c r="Z223" s="94">
        <f t="shared" si="37"/>
        <v>24640</v>
      </c>
      <c r="AA223" s="85" t="str">
        <f t="shared" si="38"/>
        <v/>
      </c>
      <c r="AB223" s="94" t="str">
        <f t="shared" si="39"/>
        <v/>
      </c>
      <c r="AC223" s="95" t="str">
        <f t="shared" si="40"/>
        <v/>
      </c>
      <c r="AD223" s="178" t="str">
        <f t="shared" si="41"/>
        <v/>
      </c>
    </row>
    <row r="224" spans="1:30" s="110" customFormat="1" ht="24.95" customHeight="1" x14ac:dyDescent="0.15">
      <c r="A224" s="133">
        <v>220</v>
      </c>
      <c r="B224" s="134">
        <v>1</v>
      </c>
      <c r="C224" s="143" t="s">
        <v>1699</v>
      </c>
      <c r="D224" s="135" t="s">
        <v>1958</v>
      </c>
      <c r="E224" s="142"/>
      <c r="F224" s="144" t="s">
        <v>24</v>
      </c>
      <c r="G224" s="144" t="s">
        <v>74</v>
      </c>
      <c r="H224" s="145">
        <v>42</v>
      </c>
      <c r="I224" s="145">
        <v>1</v>
      </c>
      <c r="J224" s="145">
        <v>1</v>
      </c>
      <c r="K224" s="136">
        <f t="shared" si="42"/>
        <v>1</v>
      </c>
      <c r="L224" s="142" t="s">
        <v>3512</v>
      </c>
      <c r="M224" s="162"/>
      <c r="N224" s="162"/>
      <c r="O224" s="163"/>
      <c r="P224" s="164"/>
      <c r="Q224" s="165"/>
      <c r="R224" s="137">
        <f t="shared" si="33"/>
        <v>1</v>
      </c>
      <c r="S224" s="170"/>
      <c r="T224" s="176" t="str">
        <f t="shared" si="34"/>
        <v/>
      </c>
      <c r="U224" s="94">
        <v>10</v>
      </c>
      <c r="V224" s="84">
        <v>200</v>
      </c>
      <c r="W224" s="85">
        <v>10</v>
      </c>
      <c r="X224" s="94">
        <f t="shared" si="35"/>
        <v>840</v>
      </c>
      <c r="Y224" s="85" t="str">
        <f t="shared" si="36"/>
        <v/>
      </c>
      <c r="Z224" s="94">
        <f t="shared" si="37"/>
        <v>23520</v>
      </c>
      <c r="AA224" s="85" t="str">
        <f t="shared" si="38"/>
        <v/>
      </c>
      <c r="AB224" s="94" t="str">
        <f t="shared" si="39"/>
        <v/>
      </c>
      <c r="AC224" s="95" t="str">
        <f t="shared" si="40"/>
        <v/>
      </c>
      <c r="AD224" s="178" t="str">
        <f t="shared" si="41"/>
        <v/>
      </c>
    </row>
    <row r="225" spans="1:30" s="110" customFormat="1" ht="24.95" customHeight="1" x14ac:dyDescent="0.15">
      <c r="A225" s="133"/>
      <c r="B225" s="134"/>
      <c r="C225" s="143"/>
      <c r="D225" s="150"/>
      <c r="E225" s="142"/>
      <c r="F225" s="144"/>
      <c r="G225" s="144"/>
      <c r="H225" s="145"/>
      <c r="I225" s="145"/>
      <c r="J225" s="145"/>
      <c r="K225" s="136"/>
      <c r="L225" s="142"/>
      <c r="M225" s="146"/>
      <c r="N225" s="146"/>
      <c r="O225" s="143"/>
      <c r="P225" s="147"/>
      <c r="Q225" s="148"/>
      <c r="R225" s="152"/>
      <c r="S225" s="176"/>
      <c r="T225" s="149"/>
      <c r="U225" s="94"/>
      <c r="V225" s="84"/>
      <c r="W225" s="85"/>
      <c r="X225" s="153"/>
      <c r="Y225" s="154"/>
      <c r="Z225" s="153"/>
      <c r="AA225" s="154"/>
      <c r="AB225" s="153"/>
      <c r="AC225" s="155"/>
      <c r="AD225" s="154"/>
    </row>
    <row r="226" spans="1:30" s="110" customFormat="1" ht="24.95" customHeight="1" thickBot="1" x14ac:dyDescent="0.2">
      <c r="A226" s="97"/>
      <c r="B226" s="98"/>
      <c r="C226" s="98"/>
      <c r="D226" s="99"/>
      <c r="E226" s="97"/>
      <c r="F226" s="100"/>
      <c r="G226" s="100"/>
      <c r="H226" s="102"/>
      <c r="I226" s="102"/>
      <c r="J226" s="102"/>
      <c r="K226" s="157"/>
      <c r="L226" s="97"/>
      <c r="M226" s="104"/>
      <c r="N226" s="104"/>
      <c r="O226" s="98"/>
      <c r="P226" s="105"/>
      <c r="Q226" s="106"/>
      <c r="R226" s="158"/>
      <c r="S226" s="108"/>
      <c r="T226" s="108"/>
      <c r="U226" s="94"/>
      <c r="V226" s="84"/>
      <c r="W226" s="85"/>
      <c r="X226" s="109"/>
      <c r="Y226" s="103"/>
      <c r="Z226" s="109"/>
      <c r="AA226" s="103"/>
      <c r="AB226" s="109"/>
      <c r="AC226" s="159"/>
      <c r="AD226" s="103"/>
    </row>
    <row r="227" spans="1:30" ht="24.95" customHeight="1" thickBot="1" x14ac:dyDescent="0.2">
      <c r="M227" s="46"/>
      <c r="N227" s="46"/>
      <c r="O227" s="46"/>
      <c r="P227" s="46"/>
      <c r="Q227" s="46"/>
      <c r="R227" s="111"/>
      <c r="S227" s="251" t="s">
        <v>40</v>
      </c>
      <c r="T227" s="181" t="str">
        <f>IF(SUBTOTAL(9,T5:T226)=0,"",SUBTOTAL(9,T5:T226))</f>
        <v/>
      </c>
      <c r="U227" s="190"/>
      <c r="V227" s="191"/>
      <c r="W227" s="192"/>
      <c r="X227" s="182">
        <f t="shared" ref="X227:AD227" si="43">IF(SUBTOTAL(9,X5:X226)=0,"",SUBTOTAL(9,X5:X226))</f>
        <v>1159213</v>
      </c>
      <c r="Y227" s="184" t="str">
        <f t="shared" si="43"/>
        <v/>
      </c>
      <c r="Z227" s="182">
        <f t="shared" si="43"/>
        <v>32457964</v>
      </c>
      <c r="AA227" s="184" t="str">
        <f t="shared" si="43"/>
        <v/>
      </c>
      <c r="AB227" s="182" t="str">
        <f t="shared" si="43"/>
        <v/>
      </c>
      <c r="AC227" s="183" t="str">
        <f t="shared" si="43"/>
        <v/>
      </c>
      <c r="AD227" s="186" t="str">
        <f t="shared" si="43"/>
        <v/>
      </c>
    </row>
    <row r="228" spans="1:30" ht="24.95" customHeight="1" thickBot="1" x14ac:dyDescent="0.2">
      <c r="S228" s="262" t="s">
        <v>3544</v>
      </c>
      <c r="T228" s="264"/>
    </row>
    <row r="229" spans="1:30" ht="24.95" customHeight="1" thickTop="1" thickBot="1" x14ac:dyDescent="0.2">
      <c r="S229" s="265" t="s">
        <v>3545</v>
      </c>
      <c r="T229" s="268" t="str">
        <f>IF(T227="","",T227+T228)</f>
        <v/>
      </c>
    </row>
    <row r="230" spans="1:30" ht="24.95" customHeight="1" thickTop="1" x14ac:dyDescent="0.15"/>
  </sheetData>
  <sheetProtection algorithmName="SHA-512" hashValue="FgwzwKK5/FYbeLH1RA+5O0FAKERKpJu2rqUQhM/ZFkJmKGhMl9VxOZR/ZZKadd9CxsgpV2H8BKlp5kV7nL9YIA==" saltValue="bvsRtDpS4yJGl54wLjgT2Q==" spinCount="100000" sheet="1" objects="1" scenarios="1" autoFilter="0"/>
  <autoFilter ref="A4:AD227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94 M96:Q211 M213:Q220 M222:Q224">
    <cfRule type="containsBlanks" dxfId="116" priority="10" stopIfTrue="1">
      <formula>LEN(TRIM(M6))=0</formula>
    </cfRule>
  </conditionalFormatting>
  <conditionalFormatting sqref="S222:S224 S6:S94 S96:S211 S213:S220">
    <cfRule type="containsBlanks" dxfId="115" priority="3">
      <formula>LEN(TRIM(S6))=0</formula>
    </cfRule>
  </conditionalFormatting>
  <conditionalFormatting sqref="S227">
    <cfRule type="containsBlanks" dxfId="114" priority="2">
      <formula>LEN(TRIM(S227))=0</formula>
    </cfRule>
  </conditionalFormatting>
  <conditionalFormatting sqref="T228">
    <cfRule type="containsBlanks" dxfId="113" priority="1">
      <formula>LEN(TRIM(T228))=0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C06DE-DB73-4480-8E3F-40988F21C63F}">
  <sheetPr>
    <pageSetUpPr fitToPage="1"/>
  </sheetPr>
  <dimension ref="A1:AD143"/>
  <sheetViews>
    <sheetView showGridLines="0" zoomScale="85" zoomScaleNormal="85" zoomScaleSheetLayoutView="100" workbookViewId="0">
      <pane xSplit="11" ySplit="4" topLeftCell="N129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89</v>
      </c>
      <c r="D1" s="41" t="s">
        <v>1</v>
      </c>
      <c r="E1" s="42" t="s">
        <v>1960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1770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1688</v>
      </c>
      <c r="D6" s="135" t="s">
        <v>1958</v>
      </c>
      <c r="E6" s="133"/>
      <c r="F6" s="82" t="s">
        <v>113</v>
      </c>
      <c r="G6" s="82" t="s">
        <v>1791</v>
      </c>
      <c r="H6" s="84">
        <v>22</v>
      </c>
      <c r="I6" s="84">
        <v>8</v>
      </c>
      <c r="J6" s="84">
        <v>1</v>
      </c>
      <c r="K6" s="136">
        <f>+I6*J6</f>
        <v>8</v>
      </c>
      <c r="L6" s="133" t="s">
        <v>3514</v>
      </c>
      <c r="M6" s="162"/>
      <c r="N6" s="162"/>
      <c r="O6" s="163"/>
      <c r="P6" s="164"/>
      <c r="Q6" s="165"/>
      <c r="R6" s="137">
        <f>+I6</f>
        <v>8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3520</v>
      </c>
      <c r="Y6" s="85" t="str">
        <f>IFERROR(IF(Q6="","",ROUNDDOWN(Q6/1000*R6*U6*V6*W6,0)),"-")</f>
        <v/>
      </c>
      <c r="Z6" s="94">
        <f>IFERROR(IF(H6="","",ROUNDDOWN(X6*$V$2,0)),"-")</f>
        <v>98560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1688</v>
      </c>
      <c r="D7" s="135" t="s">
        <v>1958</v>
      </c>
      <c r="E7" s="133"/>
      <c r="F7" s="82" t="s">
        <v>24</v>
      </c>
      <c r="G7" s="82" t="s">
        <v>1787</v>
      </c>
      <c r="H7" s="84">
        <v>42</v>
      </c>
      <c r="I7" s="84">
        <v>3</v>
      </c>
      <c r="J7" s="84">
        <v>1</v>
      </c>
      <c r="K7" s="136">
        <f t="shared" ref="K7:K82" si="3">+I7*J7</f>
        <v>3</v>
      </c>
      <c r="L7" s="133" t="s">
        <v>3514</v>
      </c>
      <c r="M7" s="162"/>
      <c r="N7" s="162"/>
      <c r="O7" s="163"/>
      <c r="P7" s="164"/>
      <c r="Q7" s="165"/>
      <c r="R7" s="137">
        <f t="shared" ref="R7:R69" si="4">+I7</f>
        <v>3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2520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70560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1688</v>
      </c>
      <c r="D8" s="135" t="s">
        <v>1958</v>
      </c>
      <c r="E8" s="133"/>
      <c r="F8" s="82" t="s">
        <v>1783</v>
      </c>
      <c r="G8" s="82" t="s">
        <v>75</v>
      </c>
      <c r="H8" s="84">
        <v>22</v>
      </c>
      <c r="I8" s="84">
        <v>1</v>
      </c>
      <c r="J8" s="84">
        <v>1</v>
      </c>
      <c r="K8" s="136">
        <f>+I8*J8</f>
        <v>1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440</v>
      </c>
      <c r="Y8" s="85" t="str">
        <f t="shared" si="7"/>
        <v/>
      </c>
      <c r="Z8" s="94">
        <f t="shared" si="8"/>
        <v>12320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1961</v>
      </c>
      <c r="D9" s="135" t="s">
        <v>1958</v>
      </c>
      <c r="E9" s="133"/>
      <c r="F9" s="82" t="s">
        <v>24</v>
      </c>
      <c r="G9" s="82" t="s">
        <v>49</v>
      </c>
      <c r="H9" s="84">
        <v>42</v>
      </c>
      <c r="I9" s="84">
        <v>2</v>
      </c>
      <c r="J9" s="84">
        <v>1</v>
      </c>
      <c r="K9" s="136">
        <f t="shared" si="3"/>
        <v>2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1680</v>
      </c>
      <c r="Y9" s="85" t="str">
        <f t="shared" si="7"/>
        <v/>
      </c>
      <c r="Z9" s="94">
        <f t="shared" si="8"/>
        <v>47040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1961</v>
      </c>
      <c r="D10" s="135" t="s">
        <v>1958</v>
      </c>
      <c r="E10" s="133"/>
      <c r="F10" s="82" t="s">
        <v>36</v>
      </c>
      <c r="G10" s="82" t="s">
        <v>142</v>
      </c>
      <c r="H10" s="84">
        <v>42</v>
      </c>
      <c r="I10" s="84">
        <v>6</v>
      </c>
      <c r="J10" s="84">
        <v>2</v>
      </c>
      <c r="K10" s="136">
        <f t="shared" si="3"/>
        <v>12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6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10080</v>
      </c>
      <c r="Y10" s="85" t="str">
        <f t="shared" si="7"/>
        <v/>
      </c>
      <c r="Z10" s="94">
        <f t="shared" si="8"/>
        <v>282240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1961</v>
      </c>
      <c r="D11" s="135" t="s">
        <v>1958</v>
      </c>
      <c r="E11" s="133"/>
      <c r="F11" s="82" t="s">
        <v>2002</v>
      </c>
      <c r="G11" s="82" t="s">
        <v>2003</v>
      </c>
      <c r="H11" s="84">
        <v>50</v>
      </c>
      <c r="I11" s="84">
        <v>2</v>
      </c>
      <c r="J11" s="84">
        <v>1</v>
      </c>
      <c r="K11" s="136">
        <f t="shared" si="3"/>
        <v>2</v>
      </c>
      <c r="L11" s="133" t="s">
        <v>3517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2000</v>
      </c>
      <c r="Y11" s="85" t="str">
        <f t="shared" si="7"/>
        <v/>
      </c>
      <c r="Z11" s="94">
        <f t="shared" si="8"/>
        <v>56000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1962</v>
      </c>
      <c r="D12" s="135" t="s">
        <v>1958</v>
      </c>
      <c r="E12" s="133"/>
      <c r="F12" s="82" t="s">
        <v>24</v>
      </c>
      <c r="G12" s="82" t="s">
        <v>49</v>
      </c>
      <c r="H12" s="179">
        <v>42</v>
      </c>
      <c r="I12" s="84">
        <v>2</v>
      </c>
      <c r="J12" s="84">
        <v>1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1680</v>
      </c>
      <c r="Y12" s="85" t="str">
        <f t="shared" si="7"/>
        <v/>
      </c>
      <c r="Z12" s="94">
        <f t="shared" si="8"/>
        <v>47040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1962</v>
      </c>
      <c r="D13" s="135" t="s">
        <v>1958</v>
      </c>
      <c r="E13" s="133"/>
      <c r="F13" s="82" t="s">
        <v>36</v>
      </c>
      <c r="G13" s="82" t="s">
        <v>142</v>
      </c>
      <c r="H13" s="84">
        <v>42</v>
      </c>
      <c r="I13" s="84">
        <v>9</v>
      </c>
      <c r="J13" s="84">
        <v>2</v>
      </c>
      <c r="K13" s="136">
        <f t="shared" si="3"/>
        <v>18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9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15120</v>
      </c>
      <c r="Y13" s="85" t="str">
        <f t="shared" si="7"/>
        <v/>
      </c>
      <c r="Z13" s="94">
        <f t="shared" si="8"/>
        <v>423360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1962</v>
      </c>
      <c r="D14" s="135" t="s">
        <v>1958</v>
      </c>
      <c r="E14" s="133"/>
      <c r="F14" s="82" t="s">
        <v>2002</v>
      </c>
      <c r="G14" s="82" t="s">
        <v>2003</v>
      </c>
      <c r="H14" s="84">
        <v>50</v>
      </c>
      <c r="I14" s="84">
        <v>2</v>
      </c>
      <c r="J14" s="84">
        <v>1</v>
      </c>
      <c r="K14" s="136">
        <f t="shared" si="3"/>
        <v>2</v>
      </c>
      <c r="L14" s="133" t="s">
        <v>3517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2000</v>
      </c>
      <c r="Y14" s="85" t="str">
        <f t="shared" si="7"/>
        <v/>
      </c>
      <c r="Z14" s="94">
        <f t="shared" si="8"/>
        <v>56000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1963</v>
      </c>
      <c r="D15" s="135" t="s">
        <v>1958</v>
      </c>
      <c r="E15" s="133"/>
      <c r="F15" s="82" t="s">
        <v>113</v>
      </c>
      <c r="G15" s="82" t="s">
        <v>114</v>
      </c>
      <c r="H15" s="84">
        <v>22</v>
      </c>
      <c r="I15" s="84">
        <v>2</v>
      </c>
      <c r="J15" s="84">
        <v>1</v>
      </c>
      <c r="K15" s="136">
        <f t="shared" si="3"/>
        <v>2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2</v>
      </c>
      <c r="V15" s="84">
        <v>200</v>
      </c>
      <c r="W15" s="85">
        <v>10</v>
      </c>
      <c r="X15" s="94">
        <f t="shared" si="6"/>
        <v>176</v>
      </c>
      <c r="Y15" s="85" t="str">
        <f t="shared" si="7"/>
        <v/>
      </c>
      <c r="Z15" s="94">
        <f t="shared" si="8"/>
        <v>4928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1964</v>
      </c>
      <c r="D16" s="135" t="s">
        <v>1958</v>
      </c>
      <c r="E16" s="133"/>
      <c r="F16" s="82" t="s">
        <v>24</v>
      </c>
      <c r="G16" s="82" t="s">
        <v>49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840</v>
      </c>
      <c r="Y16" s="85" t="str">
        <f t="shared" si="7"/>
        <v/>
      </c>
      <c r="Z16" s="94">
        <f t="shared" si="8"/>
        <v>23520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1965</v>
      </c>
      <c r="D17" s="135" t="s">
        <v>1958</v>
      </c>
      <c r="E17" s="133"/>
      <c r="F17" s="82" t="s">
        <v>113</v>
      </c>
      <c r="G17" s="82" t="s">
        <v>114</v>
      </c>
      <c r="H17" s="84">
        <v>22</v>
      </c>
      <c r="I17" s="84">
        <v>2</v>
      </c>
      <c r="J17" s="84">
        <v>1</v>
      </c>
      <c r="K17" s="136">
        <f t="shared" si="3"/>
        <v>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2</v>
      </c>
      <c r="V17" s="84">
        <v>200</v>
      </c>
      <c r="W17" s="85">
        <v>10</v>
      </c>
      <c r="X17" s="94">
        <f t="shared" si="6"/>
        <v>176</v>
      </c>
      <c r="Y17" s="85" t="str">
        <f t="shared" si="7"/>
        <v/>
      </c>
      <c r="Z17" s="94">
        <f t="shared" si="8"/>
        <v>4928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1965</v>
      </c>
      <c r="D18" s="135" t="s">
        <v>1958</v>
      </c>
      <c r="E18" s="133"/>
      <c r="F18" s="82" t="s">
        <v>24</v>
      </c>
      <c r="G18" s="82" t="s">
        <v>49</v>
      </c>
      <c r="H18" s="84">
        <v>42</v>
      </c>
      <c r="I18" s="84">
        <v>2</v>
      </c>
      <c r="J18" s="84">
        <v>1</v>
      </c>
      <c r="K18" s="136">
        <f t="shared" si="3"/>
        <v>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2</v>
      </c>
      <c r="V18" s="84">
        <v>200</v>
      </c>
      <c r="W18" s="85">
        <v>10</v>
      </c>
      <c r="X18" s="94">
        <f t="shared" si="6"/>
        <v>336</v>
      </c>
      <c r="Y18" s="85" t="str">
        <f t="shared" si="7"/>
        <v/>
      </c>
      <c r="Z18" s="94">
        <f t="shared" si="8"/>
        <v>9408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1965</v>
      </c>
      <c r="D19" s="135" t="s">
        <v>1958</v>
      </c>
      <c r="E19" s="133"/>
      <c r="F19" s="82" t="s">
        <v>1783</v>
      </c>
      <c r="G19" s="82" t="s">
        <v>75</v>
      </c>
      <c r="H19" s="84">
        <v>22</v>
      </c>
      <c r="I19" s="84">
        <v>2</v>
      </c>
      <c r="J19" s="84">
        <v>1</v>
      </c>
      <c r="K19" s="136">
        <f t="shared" si="3"/>
        <v>2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2</v>
      </c>
      <c r="V19" s="84">
        <v>200</v>
      </c>
      <c r="W19" s="85">
        <v>10</v>
      </c>
      <c r="X19" s="94">
        <f t="shared" si="6"/>
        <v>176</v>
      </c>
      <c r="Y19" s="85" t="str">
        <f t="shared" si="7"/>
        <v/>
      </c>
      <c r="Z19" s="94">
        <f t="shared" si="8"/>
        <v>4928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1966</v>
      </c>
      <c r="D20" s="135" t="s">
        <v>1958</v>
      </c>
      <c r="E20" s="133"/>
      <c r="F20" s="82" t="s">
        <v>36</v>
      </c>
      <c r="G20" s="82" t="s">
        <v>142</v>
      </c>
      <c r="H20" s="84">
        <v>42</v>
      </c>
      <c r="I20" s="84">
        <v>16</v>
      </c>
      <c r="J20" s="84">
        <v>2</v>
      </c>
      <c r="K20" s="136">
        <f t="shared" si="3"/>
        <v>32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16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26880</v>
      </c>
      <c r="Y20" s="85" t="str">
        <f t="shared" si="7"/>
        <v/>
      </c>
      <c r="Z20" s="94">
        <f t="shared" si="8"/>
        <v>752640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1967</v>
      </c>
      <c r="D21" s="135" t="s">
        <v>1958</v>
      </c>
      <c r="E21" s="133"/>
      <c r="F21" s="82" t="s">
        <v>113</v>
      </c>
      <c r="G21" s="82" t="s">
        <v>114</v>
      </c>
      <c r="H21" s="84">
        <v>22</v>
      </c>
      <c r="I21" s="84">
        <v>2</v>
      </c>
      <c r="J21" s="84">
        <v>1</v>
      </c>
      <c r="K21" s="136">
        <f t="shared" si="3"/>
        <v>2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2</v>
      </c>
      <c r="V21" s="84">
        <v>200</v>
      </c>
      <c r="W21" s="85">
        <v>10</v>
      </c>
      <c r="X21" s="94">
        <f t="shared" si="6"/>
        <v>176</v>
      </c>
      <c r="Y21" s="85" t="str">
        <f t="shared" si="7"/>
        <v/>
      </c>
      <c r="Z21" s="94">
        <f t="shared" si="8"/>
        <v>4928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1967</v>
      </c>
      <c r="D22" s="135" t="s">
        <v>1958</v>
      </c>
      <c r="E22" s="133"/>
      <c r="F22" s="82" t="s">
        <v>24</v>
      </c>
      <c r="G22" s="82" t="s">
        <v>49</v>
      </c>
      <c r="H22" s="84">
        <v>42</v>
      </c>
      <c r="I22" s="84">
        <v>2</v>
      </c>
      <c r="J22" s="84">
        <v>1</v>
      </c>
      <c r="K22" s="136">
        <f t="shared" si="3"/>
        <v>2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2</v>
      </c>
      <c r="V22" s="84">
        <v>200</v>
      </c>
      <c r="W22" s="85">
        <v>10</v>
      </c>
      <c r="X22" s="94">
        <f t="shared" si="6"/>
        <v>336</v>
      </c>
      <c r="Y22" s="85" t="str">
        <f t="shared" si="7"/>
        <v/>
      </c>
      <c r="Z22" s="94">
        <f t="shared" si="8"/>
        <v>9408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1967</v>
      </c>
      <c r="D23" s="135" t="s">
        <v>1958</v>
      </c>
      <c r="E23" s="133"/>
      <c r="F23" s="82" t="s">
        <v>1783</v>
      </c>
      <c r="G23" s="82" t="s">
        <v>75</v>
      </c>
      <c r="H23" s="84">
        <v>22</v>
      </c>
      <c r="I23" s="84">
        <v>2</v>
      </c>
      <c r="J23" s="84">
        <v>1</v>
      </c>
      <c r="K23" s="136">
        <f t="shared" si="3"/>
        <v>2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2</v>
      </c>
      <c r="V23" s="84">
        <v>200</v>
      </c>
      <c r="W23" s="85">
        <v>10</v>
      </c>
      <c r="X23" s="94">
        <f t="shared" si="6"/>
        <v>176</v>
      </c>
      <c r="Y23" s="85" t="str">
        <f t="shared" si="7"/>
        <v/>
      </c>
      <c r="Z23" s="94">
        <f t="shared" si="8"/>
        <v>4928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1968</v>
      </c>
      <c r="D24" s="135" t="s">
        <v>1958</v>
      </c>
      <c r="E24" s="133"/>
      <c r="F24" s="82" t="s">
        <v>363</v>
      </c>
      <c r="G24" s="82" t="s">
        <v>2004</v>
      </c>
      <c r="H24" s="84">
        <v>34</v>
      </c>
      <c r="I24" s="84">
        <v>15</v>
      </c>
      <c r="J24" s="84">
        <v>2</v>
      </c>
      <c r="K24" s="136">
        <f t="shared" si="3"/>
        <v>30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15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20400</v>
      </c>
      <c r="Y24" s="85" t="str">
        <f t="shared" si="7"/>
        <v/>
      </c>
      <c r="Z24" s="94">
        <f t="shared" si="8"/>
        <v>571200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1968</v>
      </c>
      <c r="D25" s="135" t="s">
        <v>1958</v>
      </c>
      <c r="E25" s="133"/>
      <c r="F25" s="82" t="s">
        <v>2002</v>
      </c>
      <c r="G25" s="82" t="s">
        <v>2003</v>
      </c>
      <c r="H25" s="84">
        <v>50</v>
      </c>
      <c r="I25" s="84">
        <v>2</v>
      </c>
      <c r="J25" s="84">
        <v>1</v>
      </c>
      <c r="K25" s="136">
        <f t="shared" si="3"/>
        <v>2</v>
      </c>
      <c r="L25" s="133" t="s">
        <v>3517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2000</v>
      </c>
      <c r="Y25" s="85" t="str">
        <f t="shared" si="7"/>
        <v/>
      </c>
      <c r="Z25" s="94">
        <f t="shared" si="8"/>
        <v>56000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1969</v>
      </c>
      <c r="D26" s="135" t="s">
        <v>1958</v>
      </c>
      <c r="E26" s="133"/>
      <c r="F26" s="82" t="s">
        <v>24</v>
      </c>
      <c r="G26" s="82" t="s">
        <v>49</v>
      </c>
      <c r="H26" s="84">
        <v>42</v>
      </c>
      <c r="I26" s="84">
        <v>2</v>
      </c>
      <c r="J26" s="84">
        <v>1</v>
      </c>
      <c r="K26" s="136">
        <f t="shared" si="3"/>
        <v>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2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1680</v>
      </c>
      <c r="Y26" s="85" t="str">
        <f t="shared" si="7"/>
        <v/>
      </c>
      <c r="Z26" s="94">
        <f t="shared" si="8"/>
        <v>47040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1969</v>
      </c>
      <c r="D27" s="135" t="s">
        <v>1958</v>
      </c>
      <c r="E27" s="133"/>
      <c r="F27" s="82" t="s">
        <v>36</v>
      </c>
      <c r="G27" s="82" t="s">
        <v>142</v>
      </c>
      <c r="H27" s="84">
        <v>42</v>
      </c>
      <c r="I27" s="84">
        <v>6</v>
      </c>
      <c r="J27" s="84">
        <v>2</v>
      </c>
      <c r="K27" s="136">
        <f t="shared" si="3"/>
        <v>12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6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10080</v>
      </c>
      <c r="Y27" s="85" t="str">
        <f t="shared" si="7"/>
        <v/>
      </c>
      <c r="Z27" s="94">
        <f t="shared" si="8"/>
        <v>282240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1969</v>
      </c>
      <c r="D28" s="135" t="s">
        <v>1958</v>
      </c>
      <c r="E28" s="133"/>
      <c r="F28" s="82" t="s">
        <v>2002</v>
      </c>
      <c r="G28" s="82" t="s">
        <v>2003</v>
      </c>
      <c r="H28" s="84">
        <v>50</v>
      </c>
      <c r="I28" s="84">
        <v>2</v>
      </c>
      <c r="J28" s="84">
        <v>1</v>
      </c>
      <c r="K28" s="136">
        <f t="shared" si="3"/>
        <v>2</v>
      </c>
      <c r="L28" s="133" t="s">
        <v>3517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2000</v>
      </c>
      <c r="Y28" s="85" t="str">
        <f t="shared" si="7"/>
        <v/>
      </c>
      <c r="Z28" s="94">
        <f t="shared" si="8"/>
        <v>56000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1970</v>
      </c>
      <c r="D29" s="135" t="s">
        <v>1958</v>
      </c>
      <c r="E29" s="133"/>
      <c r="F29" s="82" t="s">
        <v>24</v>
      </c>
      <c r="G29" s="82" t="s">
        <v>49</v>
      </c>
      <c r="H29" s="84">
        <v>42</v>
      </c>
      <c r="I29" s="84">
        <v>2</v>
      </c>
      <c r="J29" s="84">
        <v>1</v>
      </c>
      <c r="K29" s="136">
        <f t="shared" si="3"/>
        <v>2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2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1680</v>
      </c>
      <c r="Y29" s="85" t="str">
        <f t="shared" si="7"/>
        <v/>
      </c>
      <c r="Z29" s="94">
        <f t="shared" si="8"/>
        <v>47040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1970</v>
      </c>
      <c r="D30" s="135" t="s">
        <v>1958</v>
      </c>
      <c r="E30" s="133"/>
      <c r="F30" s="82" t="s">
        <v>36</v>
      </c>
      <c r="G30" s="82" t="s">
        <v>142</v>
      </c>
      <c r="H30" s="84">
        <v>42</v>
      </c>
      <c r="I30" s="84">
        <v>6</v>
      </c>
      <c r="J30" s="84">
        <v>2</v>
      </c>
      <c r="K30" s="136">
        <f t="shared" si="3"/>
        <v>12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6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10080</v>
      </c>
      <c r="Y30" s="85" t="str">
        <f t="shared" si="7"/>
        <v/>
      </c>
      <c r="Z30" s="94">
        <f t="shared" si="8"/>
        <v>282240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1970</v>
      </c>
      <c r="D31" s="135" t="s">
        <v>1958</v>
      </c>
      <c r="E31" s="133"/>
      <c r="F31" s="82" t="s">
        <v>2002</v>
      </c>
      <c r="G31" s="82" t="s">
        <v>2003</v>
      </c>
      <c r="H31" s="84">
        <v>50</v>
      </c>
      <c r="I31" s="84">
        <v>2</v>
      </c>
      <c r="J31" s="84">
        <v>1</v>
      </c>
      <c r="K31" s="136">
        <f t="shared" si="3"/>
        <v>2</v>
      </c>
      <c r="L31" s="133" t="s">
        <v>3517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2000</v>
      </c>
      <c r="Y31" s="85" t="str">
        <f t="shared" si="7"/>
        <v/>
      </c>
      <c r="Z31" s="94">
        <f t="shared" si="8"/>
        <v>56000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1688</v>
      </c>
      <c r="D32" s="135" t="s">
        <v>1958</v>
      </c>
      <c r="E32" s="133"/>
      <c r="F32" s="82" t="s">
        <v>586</v>
      </c>
      <c r="G32" s="82" t="s">
        <v>1911</v>
      </c>
      <c r="H32" s="84">
        <v>15</v>
      </c>
      <c r="I32" s="84">
        <v>1</v>
      </c>
      <c r="J32" s="84">
        <v>1</v>
      </c>
      <c r="K32" s="136">
        <f t="shared" si="3"/>
        <v>1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24</v>
      </c>
      <c r="V32" s="84">
        <v>365</v>
      </c>
      <c r="W32" s="85">
        <v>10</v>
      </c>
      <c r="X32" s="94">
        <f t="shared" si="6"/>
        <v>1314</v>
      </c>
      <c r="Y32" s="85" t="str">
        <f t="shared" si="7"/>
        <v/>
      </c>
      <c r="Z32" s="94">
        <f t="shared" si="8"/>
        <v>36792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1688</v>
      </c>
      <c r="D33" s="135" t="s">
        <v>1958</v>
      </c>
      <c r="E33" s="133"/>
      <c r="F33" s="82" t="s">
        <v>927</v>
      </c>
      <c r="G33" s="82" t="s">
        <v>1911</v>
      </c>
      <c r="H33" s="84">
        <v>1.1000000000000001</v>
      </c>
      <c r="I33" s="84">
        <v>1</v>
      </c>
      <c r="J33" s="84">
        <v>1</v>
      </c>
      <c r="K33" s="136">
        <f t="shared" si="3"/>
        <v>1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24</v>
      </c>
      <c r="V33" s="84">
        <v>365</v>
      </c>
      <c r="W33" s="85">
        <v>10</v>
      </c>
      <c r="X33" s="94">
        <f t="shared" si="6"/>
        <v>96</v>
      </c>
      <c r="Y33" s="85" t="str">
        <f t="shared" si="7"/>
        <v/>
      </c>
      <c r="Z33" s="94">
        <f t="shared" si="8"/>
        <v>2688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1688</v>
      </c>
      <c r="D34" s="135" t="s">
        <v>1958</v>
      </c>
      <c r="E34" s="133"/>
      <c r="F34" s="82" t="s">
        <v>927</v>
      </c>
      <c r="G34" s="82" t="s">
        <v>2001</v>
      </c>
      <c r="H34" s="84">
        <v>2.6</v>
      </c>
      <c r="I34" s="84">
        <v>1</v>
      </c>
      <c r="J34" s="84">
        <v>1</v>
      </c>
      <c r="K34" s="136">
        <f t="shared" si="3"/>
        <v>1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24</v>
      </c>
      <c r="V34" s="84">
        <v>365</v>
      </c>
      <c r="W34" s="85">
        <v>10</v>
      </c>
      <c r="X34" s="94">
        <f t="shared" si="6"/>
        <v>227</v>
      </c>
      <c r="Y34" s="85" t="str">
        <f t="shared" si="7"/>
        <v/>
      </c>
      <c r="Z34" s="94">
        <f t="shared" si="8"/>
        <v>6356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1688</v>
      </c>
      <c r="D35" s="135" t="s">
        <v>1958</v>
      </c>
      <c r="E35" s="133"/>
      <c r="F35" s="82" t="s">
        <v>927</v>
      </c>
      <c r="G35" s="82" t="s">
        <v>2001</v>
      </c>
      <c r="H35" s="84">
        <v>2.6</v>
      </c>
      <c r="I35" s="84">
        <v>1</v>
      </c>
      <c r="J35" s="84">
        <v>1</v>
      </c>
      <c r="K35" s="136">
        <f t="shared" si="3"/>
        <v>1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24</v>
      </c>
      <c r="V35" s="84">
        <v>365</v>
      </c>
      <c r="W35" s="85">
        <v>10</v>
      </c>
      <c r="X35" s="94">
        <f t="shared" si="6"/>
        <v>227</v>
      </c>
      <c r="Y35" s="85" t="str">
        <f t="shared" si="7"/>
        <v/>
      </c>
      <c r="Z35" s="94">
        <f t="shared" si="8"/>
        <v>6356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2</v>
      </c>
      <c r="C36" s="134" t="s">
        <v>1688</v>
      </c>
      <c r="D36" s="135" t="s">
        <v>1958</v>
      </c>
      <c r="E36" s="133"/>
      <c r="F36" s="82" t="s">
        <v>113</v>
      </c>
      <c r="G36" s="82" t="s">
        <v>1791</v>
      </c>
      <c r="H36" s="84">
        <v>22</v>
      </c>
      <c r="I36" s="84">
        <v>7</v>
      </c>
      <c r="J36" s="84">
        <v>1</v>
      </c>
      <c r="K36" s="136">
        <f t="shared" si="3"/>
        <v>7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7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3080</v>
      </c>
      <c r="Y36" s="85" t="str">
        <f t="shared" si="7"/>
        <v/>
      </c>
      <c r="Z36" s="94">
        <f t="shared" si="8"/>
        <v>86240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2</v>
      </c>
      <c r="C37" s="134" t="s">
        <v>1688</v>
      </c>
      <c r="D37" s="135" t="s">
        <v>1958</v>
      </c>
      <c r="E37" s="133"/>
      <c r="F37" s="82" t="s">
        <v>24</v>
      </c>
      <c r="G37" s="82" t="s">
        <v>1787</v>
      </c>
      <c r="H37" s="84">
        <v>42</v>
      </c>
      <c r="I37" s="84">
        <v>3</v>
      </c>
      <c r="J37" s="84">
        <v>1</v>
      </c>
      <c r="K37" s="136">
        <f t="shared" si="3"/>
        <v>3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3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2520</v>
      </c>
      <c r="Y37" s="85" t="str">
        <f t="shared" si="7"/>
        <v/>
      </c>
      <c r="Z37" s="94">
        <f t="shared" si="8"/>
        <v>70560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2</v>
      </c>
      <c r="C38" s="134" t="s">
        <v>1971</v>
      </c>
      <c r="D38" s="135" t="s">
        <v>1958</v>
      </c>
      <c r="E38" s="133"/>
      <c r="F38" s="82" t="s">
        <v>24</v>
      </c>
      <c r="G38" s="82" t="s">
        <v>49</v>
      </c>
      <c r="H38" s="84">
        <v>42</v>
      </c>
      <c r="I38" s="84">
        <v>2</v>
      </c>
      <c r="J38" s="84">
        <v>1</v>
      </c>
      <c r="K38" s="136">
        <f t="shared" si="3"/>
        <v>2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1680</v>
      </c>
      <c r="Y38" s="85" t="str">
        <f t="shared" si="7"/>
        <v/>
      </c>
      <c r="Z38" s="94">
        <f t="shared" si="8"/>
        <v>47040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2</v>
      </c>
      <c r="C39" s="134" t="s">
        <v>1971</v>
      </c>
      <c r="D39" s="135" t="s">
        <v>1958</v>
      </c>
      <c r="E39" s="133"/>
      <c r="F39" s="82" t="s">
        <v>36</v>
      </c>
      <c r="G39" s="82" t="s">
        <v>142</v>
      </c>
      <c r="H39" s="84">
        <v>42</v>
      </c>
      <c r="I39" s="84">
        <v>6</v>
      </c>
      <c r="J39" s="84">
        <v>2</v>
      </c>
      <c r="K39" s="136">
        <f t="shared" si="3"/>
        <v>12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6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10080</v>
      </c>
      <c r="Y39" s="85" t="str">
        <f t="shared" si="7"/>
        <v/>
      </c>
      <c r="Z39" s="94">
        <f t="shared" si="8"/>
        <v>282240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1971</v>
      </c>
      <c r="D40" s="135" t="s">
        <v>1958</v>
      </c>
      <c r="E40" s="133"/>
      <c r="F40" s="82" t="s">
        <v>2002</v>
      </c>
      <c r="G40" s="82" t="s">
        <v>2003</v>
      </c>
      <c r="H40" s="84">
        <v>50</v>
      </c>
      <c r="I40" s="84">
        <v>2</v>
      </c>
      <c r="J40" s="84">
        <v>1</v>
      </c>
      <c r="K40" s="136">
        <f t="shared" si="3"/>
        <v>2</v>
      </c>
      <c r="L40" s="133" t="s">
        <v>3517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2000</v>
      </c>
      <c r="Y40" s="85" t="str">
        <f t="shared" si="7"/>
        <v/>
      </c>
      <c r="Z40" s="94">
        <f t="shared" si="8"/>
        <v>56000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1972</v>
      </c>
      <c r="D41" s="135" t="s">
        <v>1958</v>
      </c>
      <c r="E41" s="133"/>
      <c r="F41" s="82" t="s">
        <v>24</v>
      </c>
      <c r="G41" s="82" t="s">
        <v>49</v>
      </c>
      <c r="H41" s="84">
        <v>42</v>
      </c>
      <c r="I41" s="84">
        <v>2</v>
      </c>
      <c r="J41" s="84">
        <v>1</v>
      </c>
      <c r="K41" s="136">
        <f t="shared" si="3"/>
        <v>2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2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1680</v>
      </c>
      <c r="Y41" s="85" t="str">
        <f t="shared" si="7"/>
        <v/>
      </c>
      <c r="Z41" s="94">
        <f t="shared" si="8"/>
        <v>47040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1972</v>
      </c>
      <c r="D42" s="135" t="s">
        <v>1958</v>
      </c>
      <c r="E42" s="133"/>
      <c r="F42" s="82" t="s">
        <v>36</v>
      </c>
      <c r="G42" s="82" t="s">
        <v>142</v>
      </c>
      <c r="H42" s="84">
        <v>42</v>
      </c>
      <c r="I42" s="84">
        <v>6</v>
      </c>
      <c r="J42" s="84">
        <v>2</v>
      </c>
      <c r="K42" s="136">
        <f t="shared" si="3"/>
        <v>12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6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10080</v>
      </c>
      <c r="Y42" s="85" t="str">
        <f t="shared" si="7"/>
        <v/>
      </c>
      <c r="Z42" s="94">
        <f t="shared" si="8"/>
        <v>282240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1972</v>
      </c>
      <c r="D43" s="135" t="s">
        <v>1958</v>
      </c>
      <c r="E43" s="133"/>
      <c r="F43" s="82" t="s">
        <v>2002</v>
      </c>
      <c r="G43" s="82" t="s">
        <v>2003</v>
      </c>
      <c r="H43" s="84">
        <v>50</v>
      </c>
      <c r="I43" s="84">
        <v>2</v>
      </c>
      <c r="J43" s="84">
        <v>1</v>
      </c>
      <c r="K43" s="136">
        <f t="shared" si="3"/>
        <v>2</v>
      </c>
      <c r="L43" s="133" t="s">
        <v>3517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2000</v>
      </c>
      <c r="Y43" s="85" t="str">
        <f t="shared" si="7"/>
        <v/>
      </c>
      <c r="Z43" s="94">
        <f t="shared" si="8"/>
        <v>56000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1749</v>
      </c>
      <c r="D44" s="135" t="s">
        <v>1958</v>
      </c>
      <c r="E44" s="133"/>
      <c r="F44" s="82" t="s">
        <v>2005</v>
      </c>
      <c r="G44" s="82" t="s">
        <v>75</v>
      </c>
      <c r="H44" s="84">
        <v>42</v>
      </c>
      <c r="I44" s="84">
        <v>2</v>
      </c>
      <c r="J44" s="84">
        <v>1</v>
      </c>
      <c r="K44" s="136">
        <f t="shared" si="3"/>
        <v>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1680</v>
      </c>
      <c r="Y44" s="85" t="str">
        <f t="shared" si="7"/>
        <v/>
      </c>
      <c r="Z44" s="94">
        <f t="shared" si="8"/>
        <v>47040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1964</v>
      </c>
      <c r="D45" s="135" t="s">
        <v>1958</v>
      </c>
      <c r="E45" s="133"/>
      <c r="F45" s="82" t="s">
        <v>24</v>
      </c>
      <c r="G45" s="82" t="s">
        <v>49</v>
      </c>
      <c r="H45" s="84">
        <v>42</v>
      </c>
      <c r="I45" s="84">
        <v>1</v>
      </c>
      <c r="J45" s="84">
        <v>1</v>
      </c>
      <c r="K45" s="136">
        <f t="shared" si="3"/>
        <v>1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840</v>
      </c>
      <c r="Y45" s="85" t="str">
        <f t="shared" si="7"/>
        <v/>
      </c>
      <c r="Z45" s="94">
        <f t="shared" si="8"/>
        <v>23520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1965</v>
      </c>
      <c r="D46" s="135" t="s">
        <v>1958</v>
      </c>
      <c r="E46" s="133"/>
      <c r="F46" s="82" t="s">
        <v>113</v>
      </c>
      <c r="G46" s="82" t="s">
        <v>114</v>
      </c>
      <c r="H46" s="84">
        <v>22</v>
      </c>
      <c r="I46" s="84">
        <v>2</v>
      </c>
      <c r="J46" s="84">
        <v>1</v>
      </c>
      <c r="K46" s="136">
        <f t="shared" si="3"/>
        <v>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2</v>
      </c>
      <c r="V46" s="84">
        <v>200</v>
      </c>
      <c r="W46" s="85">
        <v>10</v>
      </c>
      <c r="X46" s="94">
        <f t="shared" si="6"/>
        <v>176</v>
      </c>
      <c r="Y46" s="85" t="str">
        <f t="shared" si="7"/>
        <v/>
      </c>
      <c r="Z46" s="94">
        <f t="shared" si="8"/>
        <v>4928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1965</v>
      </c>
      <c r="D47" s="135" t="s">
        <v>1958</v>
      </c>
      <c r="E47" s="133"/>
      <c r="F47" s="82" t="s">
        <v>24</v>
      </c>
      <c r="G47" s="82" t="s">
        <v>49</v>
      </c>
      <c r="H47" s="84">
        <v>42</v>
      </c>
      <c r="I47" s="84">
        <v>2</v>
      </c>
      <c r="J47" s="84">
        <v>1</v>
      </c>
      <c r="K47" s="136">
        <f t="shared" si="3"/>
        <v>2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2</v>
      </c>
      <c r="S47" s="170"/>
      <c r="T47" s="176" t="str">
        <f t="shared" si="5"/>
        <v/>
      </c>
      <c r="U47" s="94">
        <v>2</v>
      </c>
      <c r="V47" s="84">
        <v>200</v>
      </c>
      <c r="W47" s="85">
        <v>10</v>
      </c>
      <c r="X47" s="94">
        <f t="shared" si="6"/>
        <v>336</v>
      </c>
      <c r="Y47" s="85" t="str">
        <f t="shared" si="7"/>
        <v/>
      </c>
      <c r="Z47" s="94">
        <f t="shared" si="8"/>
        <v>9408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1965</v>
      </c>
      <c r="D48" s="135" t="s">
        <v>1958</v>
      </c>
      <c r="E48" s="133"/>
      <c r="F48" s="82" t="s">
        <v>1783</v>
      </c>
      <c r="G48" s="82" t="s">
        <v>75</v>
      </c>
      <c r="H48" s="84">
        <v>22</v>
      </c>
      <c r="I48" s="84">
        <v>2</v>
      </c>
      <c r="J48" s="84">
        <v>1</v>
      </c>
      <c r="K48" s="136">
        <f t="shared" si="3"/>
        <v>2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2</v>
      </c>
      <c r="S48" s="170"/>
      <c r="T48" s="176" t="str">
        <f t="shared" si="5"/>
        <v/>
      </c>
      <c r="U48" s="94">
        <v>2</v>
      </c>
      <c r="V48" s="84">
        <v>200</v>
      </c>
      <c r="W48" s="85">
        <v>10</v>
      </c>
      <c r="X48" s="94">
        <f t="shared" si="6"/>
        <v>176</v>
      </c>
      <c r="Y48" s="85" t="str">
        <f t="shared" si="7"/>
        <v/>
      </c>
      <c r="Z48" s="94">
        <f t="shared" si="8"/>
        <v>4928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1973</v>
      </c>
      <c r="D49" s="135" t="s">
        <v>1958</v>
      </c>
      <c r="E49" s="133"/>
      <c r="F49" s="82" t="s">
        <v>24</v>
      </c>
      <c r="G49" s="82" t="s">
        <v>49</v>
      </c>
      <c r="H49" s="84">
        <v>42</v>
      </c>
      <c r="I49" s="84">
        <v>2</v>
      </c>
      <c r="J49" s="84">
        <v>1</v>
      </c>
      <c r="K49" s="136">
        <f t="shared" si="3"/>
        <v>2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1680</v>
      </c>
      <c r="Y49" s="85" t="str">
        <f t="shared" si="7"/>
        <v/>
      </c>
      <c r="Z49" s="94">
        <f t="shared" si="8"/>
        <v>47040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1973</v>
      </c>
      <c r="D50" s="135" t="s">
        <v>1958</v>
      </c>
      <c r="E50" s="133"/>
      <c r="F50" s="82" t="s">
        <v>36</v>
      </c>
      <c r="G50" s="82" t="s">
        <v>142</v>
      </c>
      <c r="H50" s="84">
        <v>42</v>
      </c>
      <c r="I50" s="84">
        <v>6</v>
      </c>
      <c r="J50" s="84">
        <v>2</v>
      </c>
      <c r="K50" s="136">
        <f t="shared" si="3"/>
        <v>12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6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10080</v>
      </c>
      <c r="Y50" s="85" t="str">
        <f t="shared" si="7"/>
        <v/>
      </c>
      <c r="Z50" s="94">
        <f t="shared" si="8"/>
        <v>282240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1973</v>
      </c>
      <c r="D51" s="135" t="s">
        <v>1958</v>
      </c>
      <c r="E51" s="133"/>
      <c r="F51" s="82" t="s">
        <v>2002</v>
      </c>
      <c r="G51" s="82" t="s">
        <v>2003</v>
      </c>
      <c r="H51" s="84">
        <v>50</v>
      </c>
      <c r="I51" s="84">
        <v>2</v>
      </c>
      <c r="J51" s="84">
        <v>1</v>
      </c>
      <c r="K51" s="136">
        <f t="shared" si="3"/>
        <v>2</v>
      </c>
      <c r="L51" s="133" t="s">
        <v>3517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2000</v>
      </c>
      <c r="Y51" s="85" t="str">
        <f t="shared" si="7"/>
        <v/>
      </c>
      <c r="Z51" s="94">
        <f t="shared" si="8"/>
        <v>56000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1974</v>
      </c>
      <c r="D52" s="135" t="s">
        <v>1958</v>
      </c>
      <c r="E52" s="133"/>
      <c r="F52" s="82" t="s">
        <v>24</v>
      </c>
      <c r="G52" s="82" t="s">
        <v>49</v>
      </c>
      <c r="H52" s="84">
        <v>42</v>
      </c>
      <c r="I52" s="84">
        <v>2</v>
      </c>
      <c r="J52" s="84">
        <v>1</v>
      </c>
      <c r="K52" s="136">
        <f t="shared" si="3"/>
        <v>2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2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1680</v>
      </c>
      <c r="Y52" s="85" t="str">
        <f t="shared" si="7"/>
        <v/>
      </c>
      <c r="Z52" s="94">
        <f t="shared" si="8"/>
        <v>47040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1974</v>
      </c>
      <c r="D53" s="135" t="s">
        <v>1958</v>
      </c>
      <c r="E53" s="133"/>
      <c r="F53" s="82" t="s">
        <v>36</v>
      </c>
      <c r="G53" s="82" t="s">
        <v>142</v>
      </c>
      <c r="H53" s="84">
        <v>42</v>
      </c>
      <c r="I53" s="84">
        <v>6</v>
      </c>
      <c r="J53" s="84">
        <v>2</v>
      </c>
      <c r="K53" s="136">
        <f t="shared" si="3"/>
        <v>12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6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10080</v>
      </c>
      <c r="Y53" s="85" t="str">
        <f t="shared" si="7"/>
        <v/>
      </c>
      <c r="Z53" s="94">
        <f t="shared" si="8"/>
        <v>282240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1974</v>
      </c>
      <c r="D54" s="135" t="s">
        <v>1958</v>
      </c>
      <c r="E54" s="133"/>
      <c r="F54" s="82" t="s">
        <v>2002</v>
      </c>
      <c r="G54" s="82" t="s">
        <v>2003</v>
      </c>
      <c r="H54" s="84">
        <v>50</v>
      </c>
      <c r="I54" s="84">
        <v>2</v>
      </c>
      <c r="J54" s="84">
        <v>1</v>
      </c>
      <c r="K54" s="136">
        <f t="shared" si="3"/>
        <v>2</v>
      </c>
      <c r="L54" s="133" t="s">
        <v>3517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2000</v>
      </c>
      <c r="Y54" s="85" t="str">
        <f t="shared" si="7"/>
        <v/>
      </c>
      <c r="Z54" s="94">
        <f t="shared" si="8"/>
        <v>56000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1749</v>
      </c>
      <c r="D55" s="135" t="s">
        <v>1958</v>
      </c>
      <c r="E55" s="133"/>
      <c r="F55" s="82" t="s">
        <v>2005</v>
      </c>
      <c r="G55" s="82" t="s">
        <v>75</v>
      </c>
      <c r="H55" s="84">
        <v>42</v>
      </c>
      <c r="I55" s="84">
        <v>2</v>
      </c>
      <c r="J55" s="84">
        <v>1</v>
      </c>
      <c r="K55" s="136">
        <f t="shared" si="3"/>
        <v>2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1680</v>
      </c>
      <c r="Y55" s="85" t="str">
        <f t="shared" si="7"/>
        <v/>
      </c>
      <c r="Z55" s="94">
        <f t="shared" si="8"/>
        <v>47040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1967</v>
      </c>
      <c r="D56" s="135" t="s">
        <v>1958</v>
      </c>
      <c r="E56" s="133"/>
      <c r="F56" s="82" t="s">
        <v>113</v>
      </c>
      <c r="G56" s="82" t="s">
        <v>114</v>
      </c>
      <c r="H56" s="84">
        <v>22</v>
      </c>
      <c r="I56" s="84">
        <v>2</v>
      </c>
      <c r="J56" s="84">
        <v>1</v>
      </c>
      <c r="K56" s="136">
        <f t="shared" si="3"/>
        <v>2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2</v>
      </c>
      <c r="S56" s="170"/>
      <c r="T56" s="176" t="str">
        <f t="shared" si="5"/>
        <v/>
      </c>
      <c r="U56" s="94">
        <v>2</v>
      </c>
      <c r="V56" s="84">
        <v>200</v>
      </c>
      <c r="W56" s="85">
        <v>10</v>
      </c>
      <c r="X56" s="94">
        <f t="shared" si="6"/>
        <v>176</v>
      </c>
      <c r="Y56" s="85" t="str">
        <f t="shared" si="7"/>
        <v/>
      </c>
      <c r="Z56" s="94">
        <f t="shared" si="8"/>
        <v>4928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1967</v>
      </c>
      <c r="D57" s="135" t="s">
        <v>1958</v>
      </c>
      <c r="E57" s="133"/>
      <c r="F57" s="82" t="s">
        <v>24</v>
      </c>
      <c r="G57" s="82" t="s">
        <v>49</v>
      </c>
      <c r="H57" s="84">
        <v>42</v>
      </c>
      <c r="I57" s="84">
        <v>2</v>
      </c>
      <c r="J57" s="84">
        <v>1</v>
      </c>
      <c r="K57" s="136">
        <f t="shared" si="3"/>
        <v>2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2</v>
      </c>
      <c r="S57" s="170"/>
      <c r="T57" s="176" t="str">
        <f t="shared" si="5"/>
        <v/>
      </c>
      <c r="U57" s="94">
        <v>2</v>
      </c>
      <c r="V57" s="84">
        <v>200</v>
      </c>
      <c r="W57" s="85">
        <v>10</v>
      </c>
      <c r="X57" s="94">
        <f t="shared" si="6"/>
        <v>336</v>
      </c>
      <c r="Y57" s="85" t="str">
        <f t="shared" si="7"/>
        <v/>
      </c>
      <c r="Z57" s="94">
        <f t="shared" si="8"/>
        <v>9408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1967</v>
      </c>
      <c r="D58" s="135" t="s">
        <v>1958</v>
      </c>
      <c r="E58" s="133"/>
      <c r="F58" s="82" t="s">
        <v>1783</v>
      </c>
      <c r="G58" s="82" t="s">
        <v>75</v>
      </c>
      <c r="H58" s="84">
        <v>22</v>
      </c>
      <c r="I58" s="84">
        <v>2</v>
      </c>
      <c r="J58" s="84">
        <v>1</v>
      </c>
      <c r="K58" s="136">
        <f t="shared" si="3"/>
        <v>2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4">
        <v>2</v>
      </c>
      <c r="V58" s="84">
        <v>200</v>
      </c>
      <c r="W58" s="85">
        <v>10</v>
      </c>
      <c r="X58" s="94">
        <f t="shared" si="6"/>
        <v>176</v>
      </c>
      <c r="Y58" s="85" t="str">
        <f t="shared" si="7"/>
        <v/>
      </c>
      <c r="Z58" s="94">
        <f t="shared" si="8"/>
        <v>4928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1975</v>
      </c>
      <c r="D59" s="135" t="s">
        <v>1958</v>
      </c>
      <c r="E59" s="133"/>
      <c r="F59" s="82" t="s">
        <v>24</v>
      </c>
      <c r="G59" s="82" t="s">
        <v>49</v>
      </c>
      <c r="H59" s="84">
        <v>42</v>
      </c>
      <c r="I59" s="84">
        <v>2</v>
      </c>
      <c r="J59" s="84">
        <v>1</v>
      </c>
      <c r="K59" s="136">
        <f t="shared" si="3"/>
        <v>2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2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1680</v>
      </c>
      <c r="Y59" s="85" t="str">
        <f t="shared" si="7"/>
        <v/>
      </c>
      <c r="Z59" s="94">
        <f t="shared" si="8"/>
        <v>47040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1975</v>
      </c>
      <c r="D60" s="135" t="s">
        <v>1958</v>
      </c>
      <c r="E60" s="133"/>
      <c r="F60" s="82" t="s">
        <v>36</v>
      </c>
      <c r="G60" s="82" t="s">
        <v>142</v>
      </c>
      <c r="H60" s="84">
        <v>42</v>
      </c>
      <c r="I60" s="84">
        <v>6</v>
      </c>
      <c r="J60" s="84">
        <v>2</v>
      </c>
      <c r="K60" s="136">
        <f t="shared" si="3"/>
        <v>12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6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10080</v>
      </c>
      <c r="Y60" s="85" t="str">
        <f t="shared" si="7"/>
        <v/>
      </c>
      <c r="Z60" s="94">
        <f t="shared" si="8"/>
        <v>282240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1975</v>
      </c>
      <c r="D61" s="135" t="s">
        <v>1958</v>
      </c>
      <c r="E61" s="133"/>
      <c r="F61" s="82" t="s">
        <v>2002</v>
      </c>
      <c r="G61" s="82" t="s">
        <v>2003</v>
      </c>
      <c r="H61" s="84">
        <v>50</v>
      </c>
      <c r="I61" s="84">
        <v>2</v>
      </c>
      <c r="J61" s="84">
        <v>1</v>
      </c>
      <c r="K61" s="136">
        <f t="shared" si="3"/>
        <v>2</v>
      </c>
      <c r="L61" s="133" t="s">
        <v>3517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2000</v>
      </c>
      <c r="Y61" s="85" t="str">
        <f t="shared" si="7"/>
        <v/>
      </c>
      <c r="Z61" s="94">
        <f t="shared" si="8"/>
        <v>56000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1976</v>
      </c>
      <c r="D62" s="135" t="s">
        <v>1958</v>
      </c>
      <c r="E62" s="133"/>
      <c r="F62" s="82" t="s">
        <v>24</v>
      </c>
      <c r="G62" s="82" t="s">
        <v>49</v>
      </c>
      <c r="H62" s="84">
        <v>42</v>
      </c>
      <c r="I62" s="84">
        <v>2</v>
      </c>
      <c r="J62" s="84">
        <v>1</v>
      </c>
      <c r="K62" s="136">
        <f t="shared" si="3"/>
        <v>2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1680</v>
      </c>
      <c r="Y62" s="85" t="str">
        <f t="shared" si="7"/>
        <v/>
      </c>
      <c r="Z62" s="94">
        <f t="shared" si="8"/>
        <v>47040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1976</v>
      </c>
      <c r="D63" s="135" t="s">
        <v>1958</v>
      </c>
      <c r="E63" s="133"/>
      <c r="F63" s="82" t="s">
        <v>36</v>
      </c>
      <c r="G63" s="82" t="s">
        <v>142</v>
      </c>
      <c r="H63" s="84">
        <v>42</v>
      </c>
      <c r="I63" s="84">
        <v>6</v>
      </c>
      <c r="J63" s="84">
        <v>2</v>
      </c>
      <c r="K63" s="136">
        <f t="shared" si="3"/>
        <v>12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6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10080</v>
      </c>
      <c r="Y63" s="85" t="str">
        <f t="shared" si="7"/>
        <v/>
      </c>
      <c r="Z63" s="94">
        <f t="shared" si="8"/>
        <v>282240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1976</v>
      </c>
      <c r="D64" s="135" t="s">
        <v>1958</v>
      </c>
      <c r="E64" s="133"/>
      <c r="F64" s="82" t="s">
        <v>2002</v>
      </c>
      <c r="G64" s="82" t="s">
        <v>2003</v>
      </c>
      <c r="H64" s="84">
        <v>50</v>
      </c>
      <c r="I64" s="84">
        <v>2</v>
      </c>
      <c r="J64" s="84">
        <v>1</v>
      </c>
      <c r="K64" s="136">
        <f t="shared" si="3"/>
        <v>2</v>
      </c>
      <c r="L64" s="133" t="s">
        <v>3517</v>
      </c>
      <c r="M64" s="162"/>
      <c r="N64" s="162"/>
      <c r="O64" s="163"/>
      <c r="P64" s="164"/>
      <c r="Q64" s="165"/>
      <c r="R64" s="137">
        <f t="shared" si="4"/>
        <v>2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2000</v>
      </c>
      <c r="Y64" s="85" t="str">
        <f t="shared" si="7"/>
        <v/>
      </c>
      <c r="Z64" s="94">
        <f t="shared" si="8"/>
        <v>56000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1977</v>
      </c>
      <c r="D65" s="135" t="s">
        <v>1958</v>
      </c>
      <c r="E65" s="133"/>
      <c r="F65" s="82" t="s">
        <v>24</v>
      </c>
      <c r="G65" s="82" t="s">
        <v>49</v>
      </c>
      <c r="H65" s="84">
        <v>42</v>
      </c>
      <c r="I65" s="84">
        <v>2</v>
      </c>
      <c r="J65" s="84">
        <v>1</v>
      </c>
      <c r="K65" s="136">
        <f t="shared" si="3"/>
        <v>2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2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1680</v>
      </c>
      <c r="Y65" s="85" t="str">
        <f t="shared" si="7"/>
        <v/>
      </c>
      <c r="Z65" s="94">
        <f t="shared" si="8"/>
        <v>47040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1977</v>
      </c>
      <c r="D66" s="135" t="s">
        <v>1958</v>
      </c>
      <c r="E66" s="133"/>
      <c r="F66" s="82" t="s">
        <v>36</v>
      </c>
      <c r="G66" s="82" t="s">
        <v>142</v>
      </c>
      <c r="H66" s="84">
        <v>42</v>
      </c>
      <c r="I66" s="84">
        <v>6</v>
      </c>
      <c r="J66" s="84">
        <v>2</v>
      </c>
      <c r="K66" s="136">
        <f t="shared" si="3"/>
        <v>12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6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10080</v>
      </c>
      <c r="Y66" s="85" t="str">
        <f t="shared" si="7"/>
        <v/>
      </c>
      <c r="Z66" s="94">
        <f t="shared" si="8"/>
        <v>282240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1977</v>
      </c>
      <c r="D67" s="135" t="s">
        <v>1958</v>
      </c>
      <c r="E67" s="133"/>
      <c r="F67" s="82" t="s">
        <v>2002</v>
      </c>
      <c r="G67" s="82" t="s">
        <v>2003</v>
      </c>
      <c r="H67" s="84">
        <v>50</v>
      </c>
      <c r="I67" s="84">
        <v>2</v>
      </c>
      <c r="J67" s="84">
        <v>1</v>
      </c>
      <c r="K67" s="136">
        <f t="shared" si="3"/>
        <v>2</v>
      </c>
      <c r="L67" s="133" t="s">
        <v>3517</v>
      </c>
      <c r="M67" s="162"/>
      <c r="N67" s="162"/>
      <c r="O67" s="163"/>
      <c r="P67" s="164"/>
      <c r="Q67" s="165"/>
      <c r="R67" s="137">
        <f t="shared" si="4"/>
        <v>2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2000</v>
      </c>
      <c r="Y67" s="85" t="str">
        <f t="shared" si="7"/>
        <v/>
      </c>
      <c r="Z67" s="94">
        <f t="shared" si="8"/>
        <v>56000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445</v>
      </c>
      <c r="D68" s="135" t="s">
        <v>1958</v>
      </c>
      <c r="E68" s="133"/>
      <c r="F68" s="82" t="s">
        <v>586</v>
      </c>
      <c r="G68" s="82" t="s">
        <v>2000</v>
      </c>
      <c r="H68" s="84">
        <v>15</v>
      </c>
      <c r="I68" s="84">
        <v>1</v>
      </c>
      <c r="J68" s="84">
        <v>1</v>
      </c>
      <c r="K68" s="136">
        <f t="shared" si="3"/>
        <v>1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24</v>
      </c>
      <c r="V68" s="84">
        <v>365</v>
      </c>
      <c r="W68" s="85">
        <v>10</v>
      </c>
      <c r="X68" s="94">
        <f t="shared" si="6"/>
        <v>1314</v>
      </c>
      <c r="Y68" s="85" t="str">
        <f t="shared" si="7"/>
        <v/>
      </c>
      <c r="Z68" s="94">
        <f t="shared" si="8"/>
        <v>36792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445</v>
      </c>
      <c r="D69" s="135" t="s">
        <v>1958</v>
      </c>
      <c r="E69" s="133"/>
      <c r="F69" s="82" t="s">
        <v>586</v>
      </c>
      <c r="G69" s="82" t="s">
        <v>2000</v>
      </c>
      <c r="H69" s="84">
        <v>15</v>
      </c>
      <c r="I69" s="84">
        <v>1</v>
      </c>
      <c r="J69" s="84">
        <v>1</v>
      </c>
      <c r="K69" s="136">
        <f t="shared" si="3"/>
        <v>1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1</v>
      </c>
      <c r="S69" s="170"/>
      <c r="T69" s="176" t="str">
        <f t="shared" si="5"/>
        <v/>
      </c>
      <c r="U69" s="94">
        <v>24</v>
      </c>
      <c r="V69" s="84">
        <v>365</v>
      </c>
      <c r="W69" s="85">
        <v>10</v>
      </c>
      <c r="X69" s="94">
        <f t="shared" si="6"/>
        <v>1314</v>
      </c>
      <c r="Y69" s="85" t="str">
        <f t="shared" si="7"/>
        <v/>
      </c>
      <c r="Z69" s="94">
        <f t="shared" si="8"/>
        <v>36792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/>
      <c r="C70" s="202" t="s">
        <v>1772</v>
      </c>
      <c r="D70" s="135"/>
      <c r="E70" s="133"/>
      <c r="F70" s="82"/>
      <c r="G70" s="82"/>
      <c r="H70" s="84"/>
      <c r="I70" s="84"/>
      <c r="J70" s="84"/>
      <c r="K70" s="136"/>
      <c r="L70" s="133"/>
      <c r="M70" s="162"/>
      <c r="N70" s="162"/>
      <c r="O70" s="163"/>
      <c r="P70" s="164"/>
      <c r="Q70" s="165"/>
      <c r="R70" s="137"/>
      <c r="S70" s="170"/>
      <c r="T70" s="176" t="str">
        <f t="shared" si="5"/>
        <v/>
      </c>
      <c r="U70" s="94"/>
      <c r="V70" s="84"/>
      <c r="W70" s="85"/>
      <c r="X70" s="94" t="str">
        <f t="shared" si="6"/>
        <v/>
      </c>
      <c r="Y70" s="85" t="str">
        <f t="shared" si="7"/>
        <v/>
      </c>
      <c r="Z70" s="94" t="str">
        <f t="shared" si="8"/>
        <v/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1978</v>
      </c>
      <c r="D71" s="135" t="s">
        <v>1958</v>
      </c>
      <c r="E71" s="133"/>
      <c r="F71" s="82" t="s">
        <v>113</v>
      </c>
      <c r="G71" s="82" t="s">
        <v>2006</v>
      </c>
      <c r="H71" s="84">
        <v>22</v>
      </c>
      <c r="I71" s="84">
        <v>4</v>
      </c>
      <c r="J71" s="84">
        <v>1</v>
      </c>
      <c r="K71" s="136">
        <f t="shared" si="3"/>
        <v>4</v>
      </c>
      <c r="L71" s="133" t="s">
        <v>3517</v>
      </c>
      <c r="M71" s="162"/>
      <c r="N71" s="162"/>
      <c r="O71" s="163"/>
      <c r="P71" s="164"/>
      <c r="Q71" s="165"/>
      <c r="R71" s="137">
        <f t="shared" ref="R71:R134" si="13">+I71</f>
        <v>4</v>
      </c>
      <c r="S71" s="170"/>
      <c r="T71" s="176" t="str">
        <f t="shared" ref="T71:T134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5">IFERROR(IF(H71="","",ROUNDDOWN(H71/1000*K71*U71*V71*W71,0)),"-")</f>
        <v>1760</v>
      </c>
      <c r="Y71" s="85" t="str">
        <f t="shared" ref="Y71:Y134" si="16">IFERROR(IF(Q71="","",ROUNDDOWN(Q71/1000*R71*U71*V71*W71,0)),"-")</f>
        <v/>
      </c>
      <c r="Z71" s="94">
        <f t="shared" ref="Z71:Z134" si="17">IFERROR(IF(H71="","",ROUNDDOWN(X71*$V$2,0)),"-")</f>
        <v>49280</v>
      </c>
      <c r="AA71" s="85" t="str">
        <f t="shared" ref="AA71:AA134" si="18">IFERROR(IF(Q71="","",ROUNDDOWN(Y71*$V$2,0)),"-")</f>
        <v/>
      </c>
      <c r="AB71" s="94" t="str">
        <f t="shared" ref="AB71:AB134" si="19">IFERROR(IF(Q71="","",ROUNDDOWN(X71-Y71,0)),"-")</f>
        <v/>
      </c>
      <c r="AC71" s="95" t="str">
        <f t="shared" ref="AC71:AC134" si="20">IFERROR(IF(Q71="","",ROUNDDOWN(Z71-AA71,0)),"-")</f>
        <v/>
      </c>
      <c r="AD71" s="178" t="str">
        <f t="shared" ref="AD71:AD134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1979</v>
      </c>
      <c r="D72" s="135" t="s">
        <v>1958</v>
      </c>
      <c r="E72" s="133"/>
      <c r="F72" s="82" t="s">
        <v>24</v>
      </c>
      <c r="G72" s="82" t="s">
        <v>49</v>
      </c>
      <c r="H72" s="84">
        <v>42</v>
      </c>
      <c r="I72" s="84">
        <v>3</v>
      </c>
      <c r="J72" s="84">
        <v>1</v>
      </c>
      <c r="K72" s="136">
        <f t="shared" si="3"/>
        <v>3</v>
      </c>
      <c r="L72" s="133" t="s">
        <v>3514</v>
      </c>
      <c r="M72" s="162"/>
      <c r="N72" s="162"/>
      <c r="O72" s="163"/>
      <c r="P72" s="164"/>
      <c r="Q72" s="165"/>
      <c r="R72" s="137">
        <f t="shared" si="13"/>
        <v>3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2520</v>
      </c>
      <c r="Y72" s="85" t="str">
        <f t="shared" si="16"/>
        <v/>
      </c>
      <c r="Z72" s="94">
        <f t="shared" si="17"/>
        <v>70560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1766</v>
      </c>
      <c r="D73" s="135" t="s">
        <v>1958</v>
      </c>
      <c r="E73" s="133"/>
      <c r="F73" s="82" t="s">
        <v>206</v>
      </c>
      <c r="G73" s="82" t="s">
        <v>2007</v>
      </c>
      <c r="H73" s="84">
        <v>22</v>
      </c>
      <c r="I73" s="84">
        <v>2</v>
      </c>
      <c r="J73" s="84">
        <v>4</v>
      </c>
      <c r="K73" s="136">
        <f t="shared" si="3"/>
        <v>8</v>
      </c>
      <c r="L73" s="133" t="s">
        <v>3514</v>
      </c>
      <c r="M73" s="162"/>
      <c r="N73" s="162"/>
      <c r="O73" s="163"/>
      <c r="P73" s="164"/>
      <c r="Q73" s="165"/>
      <c r="R73" s="137">
        <f t="shared" si="13"/>
        <v>2</v>
      </c>
      <c r="S73" s="170"/>
      <c r="T73" s="176" t="str">
        <f t="shared" si="14"/>
        <v/>
      </c>
      <c r="U73" s="94">
        <v>10</v>
      </c>
      <c r="V73" s="84">
        <v>200</v>
      </c>
      <c r="W73" s="85">
        <v>10</v>
      </c>
      <c r="X73" s="94">
        <f t="shared" si="15"/>
        <v>3520</v>
      </c>
      <c r="Y73" s="85" t="str">
        <f t="shared" si="16"/>
        <v/>
      </c>
      <c r="Z73" s="94">
        <f t="shared" si="17"/>
        <v>98560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1980</v>
      </c>
      <c r="D74" s="135" t="s">
        <v>1958</v>
      </c>
      <c r="E74" s="133"/>
      <c r="F74" s="82" t="s">
        <v>24</v>
      </c>
      <c r="G74" s="82" t="s">
        <v>49</v>
      </c>
      <c r="H74" s="84">
        <v>42</v>
      </c>
      <c r="I74" s="84">
        <v>4</v>
      </c>
      <c r="J74" s="84">
        <v>1</v>
      </c>
      <c r="K74" s="136">
        <f t="shared" si="3"/>
        <v>4</v>
      </c>
      <c r="L74" s="133" t="s">
        <v>3514</v>
      </c>
      <c r="M74" s="162"/>
      <c r="N74" s="162"/>
      <c r="O74" s="163"/>
      <c r="P74" s="164"/>
      <c r="Q74" s="165"/>
      <c r="R74" s="137">
        <f t="shared" si="13"/>
        <v>4</v>
      </c>
      <c r="S74" s="170"/>
      <c r="T74" s="176" t="str">
        <f t="shared" si="14"/>
        <v/>
      </c>
      <c r="U74" s="94">
        <v>10</v>
      </c>
      <c r="V74" s="84">
        <v>200</v>
      </c>
      <c r="W74" s="85">
        <v>10</v>
      </c>
      <c r="X74" s="94">
        <f t="shared" si="15"/>
        <v>3360</v>
      </c>
      <c r="Y74" s="85" t="str">
        <f t="shared" si="16"/>
        <v/>
      </c>
      <c r="Z74" s="94">
        <f t="shared" si="17"/>
        <v>94080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1688</v>
      </c>
      <c r="D75" s="135" t="s">
        <v>1958</v>
      </c>
      <c r="E75" s="133"/>
      <c r="F75" s="82" t="s">
        <v>24</v>
      </c>
      <c r="G75" s="82" t="s">
        <v>1787</v>
      </c>
      <c r="H75" s="84">
        <v>42</v>
      </c>
      <c r="I75" s="84">
        <v>4</v>
      </c>
      <c r="J75" s="84">
        <v>1</v>
      </c>
      <c r="K75" s="136">
        <f t="shared" si="3"/>
        <v>4</v>
      </c>
      <c r="L75" s="133" t="s">
        <v>3514</v>
      </c>
      <c r="M75" s="162"/>
      <c r="N75" s="162"/>
      <c r="O75" s="163"/>
      <c r="P75" s="164"/>
      <c r="Q75" s="165"/>
      <c r="R75" s="137">
        <f t="shared" si="13"/>
        <v>4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3360</v>
      </c>
      <c r="Y75" s="85" t="str">
        <f t="shared" si="16"/>
        <v/>
      </c>
      <c r="Z75" s="94">
        <f t="shared" si="17"/>
        <v>94080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1688</v>
      </c>
      <c r="D76" s="135" t="s">
        <v>1958</v>
      </c>
      <c r="E76" s="133"/>
      <c r="F76" s="82" t="s">
        <v>1934</v>
      </c>
      <c r="G76" s="82" t="s">
        <v>2008</v>
      </c>
      <c r="H76" s="84">
        <v>10</v>
      </c>
      <c r="I76" s="84">
        <v>1</v>
      </c>
      <c r="J76" s="84">
        <v>1</v>
      </c>
      <c r="K76" s="136">
        <f t="shared" si="3"/>
        <v>1</v>
      </c>
      <c r="L76" s="133" t="s">
        <v>3514</v>
      </c>
      <c r="M76" s="162"/>
      <c r="N76" s="162"/>
      <c r="O76" s="163"/>
      <c r="P76" s="164"/>
      <c r="Q76" s="165"/>
      <c r="R76" s="137">
        <f t="shared" si="13"/>
        <v>1</v>
      </c>
      <c r="S76" s="170"/>
      <c r="T76" s="176" t="str">
        <f t="shared" si="14"/>
        <v/>
      </c>
      <c r="U76" s="94">
        <v>10</v>
      </c>
      <c r="V76" s="84">
        <v>200</v>
      </c>
      <c r="W76" s="85">
        <v>10</v>
      </c>
      <c r="X76" s="94">
        <f t="shared" si="15"/>
        <v>200</v>
      </c>
      <c r="Y76" s="85" t="str">
        <f t="shared" si="16"/>
        <v/>
      </c>
      <c r="Z76" s="94">
        <f t="shared" si="17"/>
        <v>5600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1688</v>
      </c>
      <c r="D77" s="135" t="s">
        <v>1958</v>
      </c>
      <c r="E77" s="133"/>
      <c r="F77" s="82" t="s">
        <v>1934</v>
      </c>
      <c r="G77" s="82" t="s">
        <v>2009</v>
      </c>
      <c r="H77" s="84">
        <v>10</v>
      </c>
      <c r="I77" s="84">
        <v>1</v>
      </c>
      <c r="J77" s="84">
        <v>1</v>
      </c>
      <c r="K77" s="136">
        <f t="shared" si="3"/>
        <v>1</v>
      </c>
      <c r="L77" s="133" t="s">
        <v>3514</v>
      </c>
      <c r="M77" s="162"/>
      <c r="N77" s="162"/>
      <c r="O77" s="163"/>
      <c r="P77" s="164"/>
      <c r="Q77" s="165"/>
      <c r="R77" s="137">
        <f t="shared" si="13"/>
        <v>1</v>
      </c>
      <c r="S77" s="170"/>
      <c r="T77" s="176" t="str">
        <f t="shared" si="14"/>
        <v/>
      </c>
      <c r="U77" s="94">
        <v>10</v>
      </c>
      <c r="V77" s="84">
        <v>200</v>
      </c>
      <c r="W77" s="85">
        <v>10</v>
      </c>
      <c r="X77" s="94">
        <f t="shared" si="15"/>
        <v>200</v>
      </c>
      <c r="Y77" s="85" t="str">
        <f t="shared" si="16"/>
        <v/>
      </c>
      <c r="Z77" s="94">
        <f t="shared" si="17"/>
        <v>5600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1981</v>
      </c>
      <c r="D78" s="135" t="s">
        <v>1958</v>
      </c>
      <c r="E78" s="133"/>
      <c r="F78" s="82" t="s">
        <v>113</v>
      </c>
      <c r="G78" s="82" t="s">
        <v>114</v>
      </c>
      <c r="H78" s="84">
        <v>22</v>
      </c>
      <c r="I78" s="84">
        <v>4</v>
      </c>
      <c r="J78" s="84">
        <v>1</v>
      </c>
      <c r="K78" s="136">
        <f t="shared" si="3"/>
        <v>4</v>
      </c>
      <c r="L78" s="133" t="s">
        <v>3514</v>
      </c>
      <c r="M78" s="162"/>
      <c r="N78" s="162"/>
      <c r="O78" s="163"/>
      <c r="P78" s="164"/>
      <c r="Q78" s="165"/>
      <c r="R78" s="137">
        <f t="shared" si="13"/>
        <v>4</v>
      </c>
      <c r="S78" s="170"/>
      <c r="T78" s="176" t="str">
        <f t="shared" si="14"/>
        <v/>
      </c>
      <c r="U78" s="94">
        <v>2</v>
      </c>
      <c r="V78" s="84">
        <v>200</v>
      </c>
      <c r="W78" s="85">
        <v>10</v>
      </c>
      <c r="X78" s="94">
        <f t="shared" si="15"/>
        <v>352</v>
      </c>
      <c r="Y78" s="85" t="str">
        <f t="shared" si="16"/>
        <v/>
      </c>
      <c r="Z78" s="94">
        <f t="shared" si="17"/>
        <v>9856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1981</v>
      </c>
      <c r="D79" s="135" t="s">
        <v>1958</v>
      </c>
      <c r="E79" s="133"/>
      <c r="F79" s="82" t="s">
        <v>1783</v>
      </c>
      <c r="G79" s="82" t="s">
        <v>75</v>
      </c>
      <c r="H79" s="84">
        <v>22</v>
      </c>
      <c r="I79" s="84">
        <v>4</v>
      </c>
      <c r="J79" s="84">
        <v>1</v>
      </c>
      <c r="K79" s="136">
        <f t="shared" si="3"/>
        <v>4</v>
      </c>
      <c r="L79" s="133" t="s">
        <v>3514</v>
      </c>
      <c r="M79" s="162"/>
      <c r="N79" s="162"/>
      <c r="O79" s="163"/>
      <c r="P79" s="164"/>
      <c r="Q79" s="165"/>
      <c r="R79" s="137">
        <f t="shared" si="13"/>
        <v>4</v>
      </c>
      <c r="S79" s="170"/>
      <c r="T79" s="176" t="str">
        <f t="shared" si="14"/>
        <v/>
      </c>
      <c r="U79" s="94">
        <v>2</v>
      </c>
      <c r="V79" s="84">
        <v>200</v>
      </c>
      <c r="W79" s="85">
        <v>10</v>
      </c>
      <c r="X79" s="94">
        <f t="shared" si="15"/>
        <v>352</v>
      </c>
      <c r="Y79" s="85" t="str">
        <f t="shared" si="16"/>
        <v/>
      </c>
      <c r="Z79" s="94">
        <f t="shared" si="17"/>
        <v>9856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1982</v>
      </c>
      <c r="D80" s="135" t="s">
        <v>1958</v>
      </c>
      <c r="E80" s="133"/>
      <c r="F80" s="82" t="s">
        <v>36</v>
      </c>
      <c r="G80" s="82" t="s">
        <v>142</v>
      </c>
      <c r="H80" s="84">
        <v>42</v>
      </c>
      <c r="I80" s="84">
        <v>3</v>
      </c>
      <c r="J80" s="84">
        <v>2</v>
      </c>
      <c r="K80" s="136">
        <f t="shared" si="3"/>
        <v>6</v>
      </c>
      <c r="L80" s="133" t="s">
        <v>3514</v>
      </c>
      <c r="M80" s="162"/>
      <c r="N80" s="162"/>
      <c r="O80" s="163"/>
      <c r="P80" s="164"/>
      <c r="Q80" s="165"/>
      <c r="R80" s="137">
        <f t="shared" si="13"/>
        <v>3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5040</v>
      </c>
      <c r="Y80" s="85" t="str">
        <f t="shared" si="16"/>
        <v/>
      </c>
      <c r="Z80" s="94">
        <f t="shared" si="17"/>
        <v>141120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1727</v>
      </c>
      <c r="D81" s="135" t="s">
        <v>1958</v>
      </c>
      <c r="E81" s="133"/>
      <c r="F81" s="82" t="s">
        <v>36</v>
      </c>
      <c r="G81" s="82" t="s">
        <v>142</v>
      </c>
      <c r="H81" s="84">
        <v>42</v>
      </c>
      <c r="I81" s="84">
        <v>16</v>
      </c>
      <c r="J81" s="84">
        <v>2</v>
      </c>
      <c r="K81" s="136">
        <f t="shared" si="3"/>
        <v>32</v>
      </c>
      <c r="L81" s="133" t="s">
        <v>3514</v>
      </c>
      <c r="M81" s="162"/>
      <c r="N81" s="162"/>
      <c r="O81" s="163"/>
      <c r="P81" s="164"/>
      <c r="Q81" s="165"/>
      <c r="R81" s="137">
        <f t="shared" si="13"/>
        <v>16</v>
      </c>
      <c r="S81" s="170"/>
      <c r="T81" s="176" t="str">
        <f t="shared" si="14"/>
        <v/>
      </c>
      <c r="U81" s="94">
        <v>10</v>
      </c>
      <c r="V81" s="84">
        <v>200</v>
      </c>
      <c r="W81" s="85">
        <v>10</v>
      </c>
      <c r="X81" s="94">
        <f t="shared" si="15"/>
        <v>26880</v>
      </c>
      <c r="Y81" s="85" t="str">
        <f t="shared" si="16"/>
        <v/>
      </c>
      <c r="Z81" s="94">
        <f t="shared" si="17"/>
        <v>752640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1727</v>
      </c>
      <c r="D82" s="135" t="s">
        <v>1958</v>
      </c>
      <c r="E82" s="133"/>
      <c r="F82" s="82" t="s">
        <v>1934</v>
      </c>
      <c r="G82" s="82" t="s">
        <v>2009</v>
      </c>
      <c r="H82" s="84">
        <v>10</v>
      </c>
      <c r="I82" s="84">
        <v>1</v>
      </c>
      <c r="J82" s="84">
        <v>1</v>
      </c>
      <c r="K82" s="136">
        <f t="shared" si="3"/>
        <v>1</v>
      </c>
      <c r="L82" s="133" t="s">
        <v>3514</v>
      </c>
      <c r="M82" s="162"/>
      <c r="N82" s="162"/>
      <c r="O82" s="163"/>
      <c r="P82" s="164"/>
      <c r="Q82" s="165"/>
      <c r="R82" s="137">
        <f t="shared" si="13"/>
        <v>1</v>
      </c>
      <c r="S82" s="170"/>
      <c r="T82" s="176" t="str">
        <f t="shared" si="14"/>
        <v/>
      </c>
      <c r="U82" s="94">
        <v>10</v>
      </c>
      <c r="V82" s="84">
        <v>200</v>
      </c>
      <c r="W82" s="85">
        <v>10</v>
      </c>
      <c r="X82" s="94">
        <f t="shared" si="15"/>
        <v>200</v>
      </c>
      <c r="Y82" s="85" t="str">
        <f t="shared" si="16"/>
        <v/>
      </c>
      <c r="Z82" s="94">
        <f t="shared" si="17"/>
        <v>5600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1727</v>
      </c>
      <c r="D83" s="135" t="s">
        <v>1958</v>
      </c>
      <c r="E83" s="133"/>
      <c r="F83" s="82" t="s">
        <v>24</v>
      </c>
      <c r="G83" s="82" t="s">
        <v>1953</v>
      </c>
      <c r="H83" s="84">
        <v>42</v>
      </c>
      <c r="I83" s="84">
        <v>2</v>
      </c>
      <c r="J83" s="84">
        <v>1</v>
      </c>
      <c r="K83" s="136">
        <f t="shared" ref="K83:K137" si="22">+I83*J83</f>
        <v>2</v>
      </c>
      <c r="L83" s="133" t="s">
        <v>3517</v>
      </c>
      <c r="M83" s="162"/>
      <c r="N83" s="162"/>
      <c r="O83" s="163"/>
      <c r="P83" s="164"/>
      <c r="Q83" s="165"/>
      <c r="R83" s="137">
        <f t="shared" si="13"/>
        <v>2</v>
      </c>
      <c r="S83" s="170"/>
      <c r="T83" s="176" t="str">
        <f t="shared" si="14"/>
        <v/>
      </c>
      <c r="U83" s="94">
        <v>10</v>
      </c>
      <c r="V83" s="84">
        <v>200</v>
      </c>
      <c r="W83" s="85">
        <v>10</v>
      </c>
      <c r="X83" s="94">
        <f t="shared" si="15"/>
        <v>1680</v>
      </c>
      <c r="Y83" s="85" t="str">
        <f t="shared" si="16"/>
        <v/>
      </c>
      <c r="Z83" s="94">
        <f t="shared" si="17"/>
        <v>47040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1728</v>
      </c>
      <c r="D84" s="135" t="s">
        <v>1958</v>
      </c>
      <c r="E84" s="133"/>
      <c r="F84" s="82" t="s">
        <v>927</v>
      </c>
      <c r="G84" s="82" t="s">
        <v>2010</v>
      </c>
      <c r="H84" s="84">
        <v>113</v>
      </c>
      <c r="I84" s="84">
        <v>2</v>
      </c>
      <c r="J84" s="84">
        <v>1</v>
      </c>
      <c r="K84" s="136">
        <f t="shared" si="22"/>
        <v>2</v>
      </c>
      <c r="L84" s="133" t="s">
        <v>3514</v>
      </c>
      <c r="M84" s="162"/>
      <c r="N84" s="162"/>
      <c r="O84" s="163"/>
      <c r="P84" s="164"/>
      <c r="Q84" s="165"/>
      <c r="R84" s="137">
        <f t="shared" si="13"/>
        <v>2</v>
      </c>
      <c r="S84" s="170"/>
      <c r="T84" s="176" t="str">
        <f t="shared" si="14"/>
        <v/>
      </c>
      <c r="U84" s="94">
        <v>10</v>
      </c>
      <c r="V84" s="84">
        <v>200</v>
      </c>
      <c r="W84" s="85">
        <v>10</v>
      </c>
      <c r="X84" s="94">
        <f t="shared" si="15"/>
        <v>4520</v>
      </c>
      <c r="Y84" s="85" t="str">
        <f t="shared" si="16"/>
        <v/>
      </c>
      <c r="Z84" s="94">
        <f t="shared" si="17"/>
        <v>126560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1728</v>
      </c>
      <c r="D85" s="135" t="s">
        <v>1958</v>
      </c>
      <c r="E85" s="133"/>
      <c r="F85" s="82" t="s">
        <v>1783</v>
      </c>
      <c r="G85" s="82" t="s">
        <v>75</v>
      </c>
      <c r="H85" s="84">
        <v>22</v>
      </c>
      <c r="I85" s="84">
        <v>1</v>
      </c>
      <c r="J85" s="84">
        <v>1</v>
      </c>
      <c r="K85" s="136"/>
      <c r="L85" s="133" t="s">
        <v>3514</v>
      </c>
      <c r="M85" s="162"/>
      <c r="N85" s="162"/>
      <c r="O85" s="163"/>
      <c r="P85" s="164"/>
      <c r="Q85" s="165"/>
      <c r="R85" s="137">
        <f t="shared" si="13"/>
        <v>1</v>
      </c>
      <c r="S85" s="170"/>
      <c r="T85" s="176" t="str">
        <f t="shared" si="14"/>
        <v/>
      </c>
      <c r="U85" s="94">
        <v>10</v>
      </c>
      <c r="V85" s="84">
        <v>200</v>
      </c>
      <c r="W85" s="85">
        <v>10</v>
      </c>
      <c r="X85" s="94">
        <f t="shared" si="15"/>
        <v>0</v>
      </c>
      <c r="Y85" s="85" t="str">
        <f t="shared" si="16"/>
        <v/>
      </c>
      <c r="Z85" s="94">
        <f t="shared" si="17"/>
        <v>0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1705</v>
      </c>
      <c r="D86" s="135" t="s">
        <v>1958</v>
      </c>
      <c r="E86" s="133"/>
      <c r="F86" s="82" t="s">
        <v>36</v>
      </c>
      <c r="G86" s="82" t="s">
        <v>142</v>
      </c>
      <c r="H86" s="84">
        <v>42</v>
      </c>
      <c r="I86" s="84">
        <v>3</v>
      </c>
      <c r="J86" s="84">
        <v>2</v>
      </c>
      <c r="K86" s="136">
        <f t="shared" si="22"/>
        <v>6</v>
      </c>
      <c r="L86" s="133" t="s">
        <v>3514</v>
      </c>
      <c r="M86" s="162"/>
      <c r="N86" s="162"/>
      <c r="O86" s="163"/>
      <c r="P86" s="164"/>
      <c r="Q86" s="165"/>
      <c r="R86" s="137">
        <f t="shared" si="13"/>
        <v>3</v>
      </c>
      <c r="S86" s="170"/>
      <c r="T86" s="176" t="str">
        <f t="shared" si="14"/>
        <v/>
      </c>
      <c r="U86" s="94">
        <v>10</v>
      </c>
      <c r="V86" s="84">
        <v>200</v>
      </c>
      <c r="W86" s="85">
        <v>10</v>
      </c>
      <c r="X86" s="94">
        <f t="shared" si="15"/>
        <v>5040</v>
      </c>
      <c r="Y86" s="85" t="str">
        <f t="shared" si="16"/>
        <v/>
      </c>
      <c r="Z86" s="94">
        <f t="shared" si="17"/>
        <v>141120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1</v>
      </c>
      <c r="C87" s="143" t="s">
        <v>1736</v>
      </c>
      <c r="D87" s="135" t="s">
        <v>1958</v>
      </c>
      <c r="E87" s="142"/>
      <c r="F87" s="144" t="s">
        <v>24</v>
      </c>
      <c r="G87" s="144" t="s">
        <v>49</v>
      </c>
      <c r="H87" s="145">
        <v>42</v>
      </c>
      <c r="I87" s="145">
        <v>3</v>
      </c>
      <c r="J87" s="145">
        <v>1</v>
      </c>
      <c r="K87" s="136">
        <f t="shared" si="22"/>
        <v>3</v>
      </c>
      <c r="L87" s="133" t="s">
        <v>3514</v>
      </c>
      <c r="M87" s="162"/>
      <c r="N87" s="162"/>
      <c r="O87" s="163"/>
      <c r="P87" s="164"/>
      <c r="Q87" s="165"/>
      <c r="R87" s="137">
        <f t="shared" si="13"/>
        <v>3</v>
      </c>
      <c r="S87" s="170"/>
      <c r="T87" s="176" t="str">
        <f t="shared" si="14"/>
        <v/>
      </c>
      <c r="U87" s="94">
        <v>10</v>
      </c>
      <c r="V87" s="84">
        <v>200</v>
      </c>
      <c r="W87" s="85">
        <v>10</v>
      </c>
      <c r="X87" s="94">
        <f t="shared" si="15"/>
        <v>2520</v>
      </c>
      <c r="Y87" s="85" t="str">
        <f t="shared" si="16"/>
        <v/>
      </c>
      <c r="Z87" s="94">
        <f t="shared" si="17"/>
        <v>70560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1</v>
      </c>
      <c r="C88" s="143" t="s">
        <v>1983</v>
      </c>
      <c r="D88" s="135" t="s">
        <v>1958</v>
      </c>
      <c r="E88" s="142"/>
      <c r="F88" s="144" t="s">
        <v>2011</v>
      </c>
      <c r="G88" s="144" t="s">
        <v>1773</v>
      </c>
      <c r="H88" s="145">
        <v>42</v>
      </c>
      <c r="I88" s="145">
        <v>2</v>
      </c>
      <c r="J88" s="145">
        <v>3</v>
      </c>
      <c r="K88" s="136">
        <f t="shared" si="22"/>
        <v>6</v>
      </c>
      <c r="L88" s="133" t="s">
        <v>3514</v>
      </c>
      <c r="M88" s="162"/>
      <c r="N88" s="162"/>
      <c r="O88" s="163"/>
      <c r="P88" s="164"/>
      <c r="Q88" s="165"/>
      <c r="R88" s="137">
        <f t="shared" si="13"/>
        <v>2</v>
      </c>
      <c r="S88" s="170"/>
      <c r="T88" s="176" t="str">
        <f t="shared" si="14"/>
        <v/>
      </c>
      <c r="U88" s="94">
        <v>10</v>
      </c>
      <c r="V88" s="84">
        <v>200</v>
      </c>
      <c r="W88" s="85">
        <v>10</v>
      </c>
      <c r="X88" s="94">
        <f t="shared" si="15"/>
        <v>5040</v>
      </c>
      <c r="Y88" s="85" t="str">
        <f t="shared" si="16"/>
        <v/>
      </c>
      <c r="Z88" s="94">
        <f t="shared" si="17"/>
        <v>141120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1</v>
      </c>
      <c r="C89" s="143" t="s">
        <v>1984</v>
      </c>
      <c r="D89" s="135" t="s">
        <v>1958</v>
      </c>
      <c r="E89" s="142"/>
      <c r="F89" s="144" t="s">
        <v>24</v>
      </c>
      <c r="G89" s="144" t="s">
        <v>49</v>
      </c>
      <c r="H89" s="145">
        <v>42</v>
      </c>
      <c r="I89" s="145">
        <v>1</v>
      </c>
      <c r="J89" s="145">
        <v>1</v>
      </c>
      <c r="K89" s="136">
        <f t="shared" si="22"/>
        <v>1</v>
      </c>
      <c r="L89" s="133" t="s">
        <v>3514</v>
      </c>
      <c r="M89" s="162"/>
      <c r="N89" s="162"/>
      <c r="O89" s="163"/>
      <c r="P89" s="164"/>
      <c r="Q89" s="165"/>
      <c r="R89" s="137">
        <f t="shared" si="13"/>
        <v>1</v>
      </c>
      <c r="S89" s="170"/>
      <c r="T89" s="176" t="str">
        <f t="shared" si="14"/>
        <v/>
      </c>
      <c r="U89" s="94">
        <v>10</v>
      </c>
      <c r="V89" s="84">
        <v>200</v>
      </c>
      <c r="W89" s="85">
        <v>10</v>
      </c>
      <c r="X89" s="94">
        <f t="shared" si="15"/>
        <v>840</v>
      </c>
      <c r="Y89" s="85" t="str">
        <f t="shared" si="16"/>
        <v/>
      </c>
      <c r="Z89" s="94">
        <f t="shared" si="17"/>
        <v>23520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1</v>
      </c>
      <c r="C90" s="143" t="s">
        <v>1984</v>
      </c>
      <c r="D90" s="135" t="s">
        <v>1958</v>
      </c>
      <c r="E90" s="142"/>
      <c r="F90" s="144" t="s">
        <v>36</v>
      </c>
      <c r="G90" s="144" t="s">
        <v>142</v>
      </c>
      <c r="H90" s="145">
        <v>42</v>
      </c>
      <c r="I90" s="145">
        <v>2</v>
      </c>
      <c r="J90" s="145">
        <v>2</v>
      </c>
      <c r="K90" s="136">
        <f t="shared" si="22"/>
        <v>4</v>
      </c>
      <c r="L90" s="133" t="s">
        <v>3514</v>
      </c>
      <c r="M90" s="162"/>
      <c r="N90" s="162"/>
      <c r="O90" s="163"/>
      <c r="P90" s="164"/>
      <c r="Q90" s="165"/>
      <c r="R90" s="137">
        <f t="shared" si="13"/>
        <v>2</v>
      </c>
      <c r="S90" s="170"/>
      <c r="T90" s="176" t="str">
        <f t="shared" si="14"/>
        <v/>
      </c>
      <c r="U90" s="94">
        <v>10</v>
      </c>
      <c r="V90" s="84">
        <v>200</v>
      </c>
      <c r="W90" s="85">
        <v>10</v>
      </c>
      <c r="X90" s="94">
        <f t="shared" si="15"/>
        <v>3360</v>
      </c>
      <c r="Y90" s="85" t="str">
        <f t="shared" si="16"/>
        <v/>
      </c>
      <c r="Z90" s="94">
        <f t="shared" si="17"/>
        <v>94080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1</v>
      </c>
      <c r="C91" s="143" t="s">
        <v>1751</v>
      </c>
      <c r="D91" s="135" t="s">
        <v>1958</v>
      </c>
      <c r="E91" s="142"/>
      <c r="F91" s="144" t="s">
        <v>36</v>
      </c>
      <c r="G91" s="144" t="s">
        <v>142</v>
      </c>
      <c r="H91" s="145">
        <v>42</v>
      </c>
      <c r="I91" s="145">
        <v>8</v>
      </c>
      <c r="J91" s="145">
        <v>2</v>
      </c>
      <c r="K91" s="136">
        <f t="shared" si="22"/>
        <v>16</v>
      </c>
      <c r="L91" s="133" t="s">
        <v>3514</v>
      </c>
      <c r="M91" s="162"/>
      <c r="N91" s="162"/>
      <c r="O91" s="163"/>
      <c r="P91" s="164"/>
      <c r="Q91" s="165"/>
      <c r="R91" s="137">
        <f t="shared" si="13"/>
        <v>8</v>
      </c>
      <c r="S91" s="170"/>
      <c r="T91" s="176" t="str">
        <f t="shared" si="14"/>
        <v/>
      </c>
      <c r="U91" s="94">
        <v>10</v>
      </c>
      <c r="V91" s="84">
        <v>200</v>
      </c>
      <c r="W91" s="85">
        <v>10</v>
      </c>
      <c r="X91" s="94">
        <f t="shared" si="15"/>
        <v>13440</v>
      </c>
      <c r="Y91" s="85" t="str">
        <f t="shared" si="16"/>
        <v/>
      </c>
      <c r="Z91" s="94">
        <f t="shared" si="17"/>
        <v>376320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1</v>
      </c>
      <c r="C92" s="143" t="s">
        <v>1751</v>
      </c>
      <c r="D92" s="135" t="s">
        <v>1958</v>
      </c>
      <c r="E92" s="142"/>
      <c r="F92" s="144" t="s">
        <v>24</v>
      </c>
      <c r="G92" s="144" t="s">
        <v>1953</v>
      </c>
      <c r="H92" s="145">
        <v>42</v>
      </c>
      <c r="I92" s="145">
        <v>2</v>
      </c>
      <c r="J92" s="145">
        <v>1</v>
      </c>
      <c r="K92" s="136">
        <f t="shared" si="22"/>
        <v>2</v>
      </c>
      <c r="L92" s="142" t="s">
        <v>3517</v>
      </c>
      <c r="M92" s="162"/>
      <c r="N92" s="162"/>
      <c r="O92" s="163"/>
      <c r="P92" s="164"/>
      <c r="Q92" s="165"/>
      <c r="R92" s="137">
        <f t="shared" si="13"/>
        <v>2</v>
      </c>
      <c r="S92" s="170"/>
      <c r="T92" s="176" t="str">
        <f t="shared" si="14"/>
        <v/>
      </c>
      <c r="U92" s="94">
        <v>10</v>
      </c>
      <c r="V92" s="84">
        <v>200</v>
      </c>
      <c r="W92" s="85">
        <v>10</v>
      </c>
      <c r="X92" s="94">
        <f t="shared" si="15"/>
        <v>1680</v>
      </c>
      <c r="Y92" s="85" t="str">
        <f t="shared" si="16"/>
        <v/>
      </c>
      <c r="Z92" s="94">
        <f t="shared" si="17"/>
        <v>47040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>
        <v>1</v>
      </c>
      <c r="C93" s="143" t="s">
        <v>1985</v>
      </c>
      <c r="D93" s="135" t="s">
        <v>1958</v>
      </c>
      <c r="E93" s="142"/>
      <c r="F93" s="144" t="s">
        <v>36</v>
      </c>
      <c r="G93" s="144" t="s">
        <v>142</v>
      </c>
      <c r="H93" s="145">
        <v>42</v>
      </c>
      <c r="I93" s="145">
        <v>3</v>
      </c>
      <c r="J93" s="145">
        <v>2</v>
      </c>
      <c r="K93" s="136">
        <f t="shared" si="22"/>
        <v>6</v>
      </c>
      <c r="L93" s="142" t="s">
        <v>3514</v>
      </c>
      <c r="M93" s="162"/>
      <c r="N93" s="162"/>
      <c r="O93" s="163"/>
      <c r="P93" s="164"/>
      <c r="Q93" s="165"/>
      <c r="R93" s="137">
        <f t="shared" si="13"/>
        <v>3</v>
      </c>
      <c r="S93" s="170"/>
      <c r="T93" s="176" t="str">
        <f t="shared" si="14"/>
        <v/>
      </c>
      <c r="U93" s="94">
        <v>10</v>
      </c>
      <c r="V93" s="84">
        <v>200</v>
      </c>
      <c r="W93" s="85">
        <v>10</v>
      </c>
      <c r="X93" s="94">
        <f t="shared" si="15"/>
        <v>5040</v>
      </c>
      <c r="Y93" s="85" t="str">
        <f t="shared" si="16"/>
        <v/>
      </c>
      <c r="Z93" s="94">
        <f t="shared" si="17"/>
        <v>141120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1</v>
      </c>
      <c r="C94" s="143" t="s">
        <v>1985</v>
      </c>
      <c r="D94" s="135" t="s">
        <v>1958</v>
      </c>
      <c r="E94" s="142"/>
      <c r="F94" s="144" t="s">
        <v>24</v>
      </c>
      <c r="G94" s="144" t="s">
        <v>1787</v>
      </c>
      <c r="H94" s="145">
        <v>42</v>
      </c>
      <c r="I94" s="145">
        <v>2</v>
      </c>
      <c r="J94" s="145">
        <v>1</v>
      </c>
      <c r="K94" s="136">
        <f t="shared" si="22"/>
        <v>2</v>
      </c>
      <c r="L94" s="142" t="s">
        <v>3514</v>
      </c>
      <c r="M94" s="162"/>
      <c r="N94" s="162"/>
      <c r="O94" s="163"/>
      <c r="P94" s="164"/>
      <c r="Q94" s="165"/>
      <c r="R94" s="137">
        <f t="shared" si="13"/>
        <v>2</v>
      </c>
      <c r="S94" s="170"/>
      <c r="T94" s="176" t="str">
        <f t="shared" si="14"/>
        <v/>
      </c>
      <c r="U94" s="94">
        <v>10</v>
      </c>
      <c r="V94" s="84">
        <v>200</v>
      </c>
      <c r="W94" s="85">
        <v>10</v>
      </c>
      <c r="X94" s="94">
        <f t="shared" si="15"/>
        <v>1680</v>
      </c>
      <c r="Y94" s="85" t="str">
        <f t="shared" si="16"/>
        <v/>
      </c>
      <c r="Z94" s="94">
        <f t="shared" si="17"/>
        <v>47040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>
        <v>1</v>
      </c>
      <c r="C95" s="143" t="s">
        <v>1985</v>
      </c>
      <c r="D95" s="135" t="s">
        <v>1958</v>
      </c>
      <c r="E95" s="142"/>
      <c r="F95" s="144" t="s">
        <v>36</v>
      </c>
      <c r="G95" s="144" t="s">
        <v>79</v>
      </c>
      <c r="H95" s="145">
        <v>42</v>
      </c>
      <c r="I95" s="145">
        <v>3</v>
      </c>
      <c r="J95" s="145">
        <v>2</v>
      </c>
      <c r="K95" s="136">
        <f t="shared" si="22"/>
        <v>6</v>
      </c>
      <c r="L95" s="142" t="s">
        <v>3514</v>
      </c>
      <c r="M95" s="162"/>
      <c r="N95" s="162"/>
      <c r="O95" s="163"/>
      <c r="P95" s="164"/>
      <c r="Q95" s="165"/>
      <c r="R95" s="137">
        <f t="shared" si="13"/>
        <v>3</v>
      </c>
      <c r="S95" s="170"/>
      <c r="T95" s="176" t="str">
        <f t="shared" si="14"/>
        <v/>
      </c>
      <c r="U95" s="94">
        <v>10</v>
      </c>
      <c r="V95" s="84">
        <v>200</v>
      </c>
      <c r="W95" s="85">
        <v>10</v>
      </c>
      <c r="X95" s="94">
        <f t="shared" si="15"/>
        <v>5040</v>
      </c>
      <c r="Y95" s="85" t="str">
        <f t="shared" si="16"/>
        <v/>
      </c>
      <c r="Z95" s="94">
        <f t="shared" si="17"/>
        <v>141120</v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1</v>
      </c>
      <c r="C96" s="143" t="s">
        <v>1985</v>
      </c>
      <c r="D96" s="135" t="s">
        <v>1958</v>
      </c>
      <c r="E96" s="142"/>
      <c r="F96" s="144" t="s">
        <v>113</v>
      </c>
      <c r="G96" s="144" t="s">
        <v>1791</v>
      </c>
      <c r="H96" s="145">
        <v>22</v>
      </c>
      <c r="I96" s="145">
        <v>1</v>
      </c>
      <c r="J96" s="145">
        <v>1</v>
      </c>
      <c r="K96" s="136">
        <f t="shared" si="22"/>
        <v>1</v>
      </c>
      <c r="L96" s="142" t="s">
        <v>3514</v>
      </c>
      <c r="M96" s="162"/>
      <c r="N96" s="162"/>
      <c r="O96" s="163"/>
      <c r="P96" s="164"/>
      <c r="Q96" s="165"/>
      <c r="R96" s="137">
        <f t="shared" si="13"/>
        <v>1</v>
      </c>
      <c r="S96" s="170"/>
      <c r="T96" s="176" t="str">
        <f t="shared" si="14"/>
        <v/>
      </c>
      <c r="U96" s="94">
        <v>10</v>
      </c>
      <c r="V96" s="84">
        <v>200</v>
      </c>
      <c r="W96" s="85">
        <v>10</v>
      </c>
      <c r="X96" s="94">
        <f t="shared" si="15"/>
        <v>440</v>
      </c>
      <c r="Y96" s="85" t="str">
        <f t="shared" si="16"/>
        <v/>
      </c>
      <c r="Z96" s="94">
        <f t="shared" si="17"/>
        <v>12320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1</v>
      </c>
      <c r="C97" s="143" t="s">
        <v>1986</v>
      </c>
      <c r="D97" s="135">
        <v>9000</v>
      </c>
      <c r="E97" s="142"/>
      <c r="F97" s="144" t="s">
        <v>2012</v>
      </c>
      <c r="G97" s="144" t="s">
        <v>1004</v>
      </c>
      <c r="H97" s="145">
        <v>400</v>
      </c>
      <c r="I97" s="145">
        <v>10</v>
      </c>
      <c r="J97" s="145">
        <v>1</v>
      </c>
      <c r="K97" s="136">
        <f t="shared" si="22"/>
        <v>10</v>
      </c>
      <c r="L97" s="142" t="s">
        <v>3514</v>
      </c>
      <c r="M97" s="162"/>
      <c r="N97" s="162"/>
      <c r="O97" s="163"/>
      <c r="P97" s="164"/>
      <c r="Q97" s="165"/>
      <c r="R97" s="137">
        <f t="shared" si="13"/>
        <v>10</v>
      </c>
      <c r="S97" s="170"/>
      <c r="T97" s="176" t="str">
        <f t="shared" si="14"/>
        <v/>
      </c>
      <c r="U97" s="94">
        <v>10</v>
      </c>
      <c r="V97" s="84">
        <v>200</v>
      </c>
      <c r="W97" s="85">
        <v>10</v>
      </c>
      <c r="X97" s="94">
        <f t="shared" si="15"/>
        <v>80000</v>
      </c>
      <c r="Y97" s="85" t="str">
        <f t="shared" si="16"/>
        <v/>
      </c>
      <c r="Z97" s="94">
        <f t="shared" si="17"/>
        <v>2240000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1</v>
      </c>
      <c r="C98" s="143" t="s">
        <v>1985</v>
      </c>
      <c r="D98" s="135" t="s">
        <v>1958</v>
      </c>
      <c r="E98" s="142"/>
      <c r="F98" s="144" t="s">
        <v>1783</v>
      </c>
      <c r="G98" s="144" t="s">
        <v>75</v>
      </c>
      <c r="H98" s="145">
        <v>22</v>
      </c>
      <c r="I98" s="145">
        <v>1</v>
      </c>
      <c r="J98" s="145">
        <v>1</v>
      </c>
      <c r="K98" s="136">
        <f t="shared" si="22"/>
        <v>1</v>
      </c>
      <c r="L98" s="142" t="s">
        <v>3514</v>
      </c>
      <c r="M98" s="162"/>
      <c r="N98" s="162"/>
      <c r="O98" s="163"/>
      <c r="P98" s="164"/>
      <c r="Q98" s="165"/>
      <c r="R98" s="137">
        <f t="shared" si="13"/>
        <v>1</v>
      </c>
      <c r="S98" s="170"/>
      <c r="T98" s="176" t="str">
        <f t="shared" si="14"/>
        <v/>
      </c>
      <c r="U98" s="94">
        <v>10</v>
      </c>
      <c r="V98" s="84">
        <v>200</v>
      </c>
      <c r="W98" s="85">
        <v>10</v>
      </c>
      <c r="X98" s="94">
        <f t="shared" si="15"/>
        <v>440</v>
      </c>
      <c r="Y98" s="85" t="str">
        <f t="shared" si="16"/>
        <v/>
      </c>
      <c r="Z98" s="94">
        <f t="shared" si="17"/>
        <v>12320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1</v>
      </c>
      <c r="C99" s="143" t="s">
        <v>1987</v>
      </c>
      <c r="D99" s="135" t="s">
        <v>1958</v>
      </c>
      <c r="E99" s="142"/>
      <c r="F99" s="144" t="s">
        <v>1783</v>
      </c>
      <c r="G99" s="144" t="s">
        <v>75</v>
      </c>
      <c r="H99" s="145">
        <v>22</v>
      </c>
      <c r="I99" s="145">
        <v>1</v>
      </c>
      <c r="J99" s="145">
        <v>1</v>
      </c>
      <c r="K99" s="136">
        <f t="shared" si="22"/>
        <v>1</v>
      </c>
      <c r="L99" s="142" t="s">
        <v>3514</v>
      </c>
      <c r="M99" s="162"/>
      <c r="N99" s="162"/>
      <c r="O99" s="163"/>
      <c r="P99" s="164"/>
      <c r="Q99" s="165"/>
      <c r="R99" s="137">
        <f t="shared" si="13"/>
        <v>1</v>
      </c>
      <c r="S99" s="170"/>
      <c r="T99" s="176" t="str">
        <f t="shared" si="14"/>
        <v/>
      </c>
      <c r="U99" s="94">
        <v>2</v>
      </c>
      <c r="V99" s="84">
        <v>200</v>
      </c>
      <c r="W99" s="85">
        <v>10</v>
      </c>
      <c r="X99" s="94">
        <f t="shared" si="15"/>
        <v>88</v>
      </c>
      <c r="Y99" s="85" t="str">
        <f t="shared" si="16"/>
        <v/>
      </c>
      <c r="Z99" s="94">
        <f t="shared" si="17"/>
        <v>2464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1</v>
      </c>
      <c r="C100" s="143" t="s">
        <v>1988</v>
      </c>
      <c r="D100" s="135" t="s">
        <v>1958</v>
      </c>
      <c r="E100" s="142"/>
      <c r="F100" s="144" t="s">
        <v>113</v>
      </c>
      <c r="G100" s="144" t="s">
        <v>1791</v>
      </c>
      <c r="H100" s="145">
        <v>22</v>
      </c>
      <c r="I100" s="145">
        <v>1</v>
      </c>
      <c r="J100" s="145">
        <v>1</v>
      </c>
      <c r="K100" s="136">
        <f t="shared" si="22"/>
        <v>1</v>
      </c>
      <c r="L100" s="142" t="s">
        <v>3514</v>
      </c>
      <c r="M100" s="162"/>
      <c r="N100" s="162"/>
      <c r="O100" s="163"/>
      <c r="P100" s="164"/>
      <c r="Q100" s="165"/>
      <c r="R100" s="137">
        <f t="shared" si="13"/>
        <v>1</v>
      </c>
      <c r="S100" s="170"/>
      <c r="T100" s="176" t="str">
        <f t="shared" si="14"/>
        <v/>
      </c>
      <c r="U100" s="94">
        <v>10</v>
      </c>
      <c r="V100" s="84">
        <v>200</v>
      </c>
      <c r="W100" s="85">
        <v>10</v>
      </c>
      <c r="X100" s="94">
        <f t="shared" si="15"/>
        <v>440</v>
      </c>
      <c r="Y100" s="85" t="str">
        <f t="shared" si="16"/>
        <v/>
      </c>
      <c r="Z100" s="94">
        <f t="shared" si="17"/>
        <v>12320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1</v>
      </c>
      <c r="C101" s="143" t="s">
        <v>1989</v>
      </c>
      <c r="D101" s="135" t="s">
        <v>1958</v>
      </c>
      <c r="E101" s="142"/>
      <c r="F101" s="144" t="s">
        <v>113</v>
      </c>
      <c r="G101" s="144" t="s">
        <v>2006</v>
      </c>
      <c r="H101" s="145">
        <v>22</v>
      </c>
      <c r="I101" s="145">
        <v>2</v>
      </c>
      <c r="J101" s="145">
        <v>1</v>
      </c>
      <c r="K101" s="136">
        <f t="shared" si="22"/>
        <v>2</v>
      </c>
      <c r="L101" s="142" t="s">
        <v>3517</v>
      </c>
      <c r="M101" s="162"/>
      <c r="N101" s="162"/>
      <c r="O101" s="163"/>
      <c r="P101" s="164"/>
      <c r="Q101" s="165"/>
      <c r="R101" s="137">
        <f t="shared" si="13"/>
        <v>2</v>
      </c>
      <c r="S101" s="170"/>
      <c r="T101" s="176" t="str">
        <f t="shared" si="14"/>
        <v/>
      </c>
      <c r="U101" s="94">
        <v>10</v>
      </c>
      <c r="V101" s="84">
        <v>200</v>
      </c>
      <c r="W101" s="85">
        <v>10</v>
      </c>
      <c r="X101" s="94">
        <f t="shared" si="15"/>
        <v>880</v>
      </c>
      <c r="Y101" s="85" t="str">
        <f t="shared" si="16"/>
        <v/>
      </c>
      <c r="Z101" s="94">
        <f t="shared" si="17"/>
        <v>24640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1</v>
      </c>
      <c r="C102" s="143" t="s">
        <v>1979</v>
      </c>
      <c r="D102" s="135" t="s">
        <v>1958</v>
      </c>
      <c r="E102" s="142"/>
      <c r="F102" s="144" t="s">
        <v>586</v>
      </c>
      <c r="G102" s="144" t="s">
        <v>1911</v>
      </c>
      <c r="H102" s="145">
        <v>15</v>
      </c>
      <c r="I102" s="145">
        <v>1</v>
      </c>
      <c r="J102" s="145">
        <v>1</v>
      </c>
      <c r="K102" s="136">
        <f t="shared" si="22"/>
        <v>1</v>
      </c>
      <c r="L102" s="142" t="s">
        <v>3514</v>
      </c>
      <c r="M102" s="162"/>
      <c r="N102" s="162"/>
      <c r="O102" s="163"/>
      <c r="P102" s="164"/>
      <c r="Q102" s="165"/>
      <c r="R102" s="137">
        <f t="shared" si="13"/>
        <v>1</v>
      </c>
      <c r="S102" s="170"/>
      <c r="T102" s="176" t="str">
        <f t="shared" si="14"/>
        <v/>
      </c>
      <c r="U102" s="94">
        <v>24</v>
      </c>
      <c r="V102" s="84">
        <v>365</v>
      </c>
      <c r="W102" s="85">
        <v>10</v>
      </c>
      <c r="X102" s="94">
        <f t="shared" si="15"/>
        <v>1314</v>
      </c>
      <c r="Y102" s="85" t="str">
        <f t="shared" si="16"/>
        <v/>
      </c>
      <c r="Z102" s="94">
        <f t="shared" si="17"/>
        <v>36792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1</v>
      </c>
      <c r="C103" s="143" t="s">
        <v>1766</v>
      </c>
      <c r="D103" s="135" t="s">
        <v>1958</v>
      </c>
      <c r="E103" s="142"/>
      <c r="F103" s="144" t="s">
        <v>927</v>
      </c>
      <c r="G103" s="144" t="s">
        <v>1911</v>
      </c>
      <c r="H103" s="145">
        <v>1.1000000000000001</v>
      </c>
      <c r="I103" s="145">
        <v>1</v>
      </c>
      <c r="J103" s="145">
        <v>1</v>
      </c>
      <c r="K103" s="136">
        <f t="shared" si="22"/>
        <v>1</v>
      </c>
      <c r="L103" s="142" t="s">
        <v>3514</v>
      </c>
      <c r="M103" s="162"/>
      <c r="N103" s="162"/>
      <c r="O103" s="163"/>
      <c r="P103" s="164"/>
      <c r="Q103" s="165"/>
      <c r="R103" s="137">
        <f t="shared" si="13"/>
        <v>1</v>
      </c>
      <c r="S103" s="170"/>
      <c r="T103" s="176" t="str">
        <f t="shared" si="14"/>
        <v/>
      </c>
      <c r="U103" s="94">
        <v>24</v>
      </c>
      <c r="V103" s="84">
        <v>365</v>
      </c>
      <c r="W103" s="85">
        <v>10</v>
      </c>
      <c r="X103" s="94">
        <f t="shared" si="15"/>
        <v>96</v>
      </c>
      <c r="Y103" s="85" t="str">
        <f t="shared" si="16"/>
        <v/>
      </c>
      <c r="Z103" s="94">
        <f t="shared" si="17"/>
        <v>2688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1</v>
      </c>
      <c r="C104" s="143" t="s">
        <v>1688</v>
      </c>
      <c r="D104" s="135" t="s">
        <v>1958</v>
      </c>
      <c r="E104" s="142"/>
      <c r="F104" s="144" t="s">
        <v>927</v>
      </c>
      <c r="G104" s="144" t="s">
        <v>1911</v>
      </c>
      <c r="H104" s="145">
        <v>1.1000000000000001</v>
      </c>
      <c r="I104" s="145">
        <v>1</v>
      </c>
      <c r="J104" s="145">
        <v>1</v>
      </c>
      <c r="K104" s="136">
        <f t="shared" si="22"/>
        <v>1</v>
      </c>
      <c r="L104" s="142" t="s">
        <v>3514</v>
      </c>
      <c r="M104" s="162"/>
      <c r="N104" s="162"/>
      <c r="O104" s="163"/>
      <c r="P104" s="164"/>
      <c r="Q104" s="165"/>
      <c r="R104" s="137">
        <f t="shared" si="13"/>
        <v>1</v>
      </c>
      <c r="S104" s="170"/>
      <c r="T104" s="176" t="str">
        <f t="shared" si="14"/>
        <v/>
      </c>
      <c r="U104" s="94">
        <v>24</v>
      </c>
      <c r="V104" s="84">
        <v>365</v>
      </c>
      <c r="W104" s="85">
        <v>10</v>
      </c>
      <c r="X104" s="94">
        <f t="shared" si="15"/>
        <v>96</v>
      </c>
      <c r="Y104" s="85" t="str">
        <f t="shared" si="16"/>
        <v/>
      </c>
      <c r="Z104" s="94">
        <f t="shared" si="17"/>
        <v>2688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1</v>
      </c>
      <c r="C105" s="143" t="s">
        <v>1985</v>
      </c>
      <c r="D105" s="135" t="s">
        <v>1958</v>
      </c>
      <c r="E105" s="142"/>
      <c r="F105" s="144" t="s">
        <v>927</v>
      </c>
      <c r="G105" s="144" t="s">
        <v>1922</v>
      </c>
      <c r="H105" s="145">
        <v>2.6</v>
      </c>
      <c r="I105" s="145">
        <v>1</v>
      </c>
      <c r="J105" s="145">
        <v>1</v>
      </c>
      <c r="K105" s="136">
        <f t="shared" si="22"/>
        <v>1</v>
      </c>
      <c r="L105" s="142" t="s">
        <v>3514</v>
      </c>
      <c r="M105" s="162"/>
      <c r="N105" s="162"/>
      <c r="O105" s="163"/>
      <c r="P105" s="164"/>
      <c r="Q105" s="165"/>
      <c r="R105" s="137">
        <f t="shared" si="13"/>
        <v>1</v>
      </c>
      <c r="S105" s="170"/>
      <c r="T105" s="176" t="str">
        <f t="shared" si="14"/>
        <v/>
      </c>
      <c r="U105" s="94">
        <v>24</v>
      </c>
      <c r="V105" s="84">
        <v>365</v>
      </c>
      <c r="W105" s="85">
        <v>10</v>
      </c>
      <c r="X105" s="94">
        <f t="shared" si="15"/>
        <v>227</v>
      </c>
      <c r="Y105" s="85" t="str">
        <f t="shared" si="16"/>
        <v/>
      </c>
      <c r="Z105" s="94">
        <f t="shared" si="17"/>
        <v>6356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1</v>
      </c>
      <c r="C106" s="143" t="s">
        <v>1988</v>
      </c>
      <c r="D106" s="135" t="s">
        <v>1958</v>
      </c>
      <c r="E106" s="142"/>
      <c r="F106" s="144" t="s">
        <v>927</v>
      </c>
      <c r="G106" s="144" t="s">
        <v>1911</v>
      </c>
      <c r="H106" s="145">
        <v>1.1000000000000001</v>
      </c>
      <c r="I106" s="145">
        <v>1</v>
      </c>
      <c r="J106" s="145">
        <v>1</v>
      </c>
      <c r="K106" s="136">
        <f t="shared" si="22"/>
        <v>1</v>
      </c>
      <c r="L106" s="142" t="s">
        <v>3514</v>
      </c>
      <c r="M106" s="162"/>
      <c r="N106" s="162"/>
      <c r="O106" s="163"/>
      <c r="P106" s="164"/>
      <c r="Q106" s="165"/>
      <c r="R106" s="137">
        <f t="shared" si="13"/>
        <v>1</v>
      </c>
      <c r="S106" s="170"/>
      <c r="T106" s="176" t="str">
        <f t="shared" si="14"/>
        <v/>
      </c>
      <c r="U106" s="94">
        <v>24</v>
      </c>
      <c r="V106" s="84">
        <v>365</v>
      </c>
      <c r="W106" s="85">
        <v>10</v>
      </c>
      <c r="X106" s="94">
        <f t="shared" si="15"/>
        <v>96</v>
      </c>
      <c r="Y106" s="85" t="str">
        <f t="shared" si="16"/>
        <v/>
      </c>
      <c r="Z106" s="94">
        <f t="shared" si="17"/>
        <v>2688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43" t="s">
        <v>1688</v>
      </c>
      <c r="D107" s="135" t="s">
        <v>1958</v>
      </c>
      <c r="E107" s="142"/>
      <c r="F107" s="144" t="s">
        <v>1783</v>
      </c>
      <c r="G107" s="144" t="s">
        <v>75</v>
      </c>
      <c r="H107" s="145">
        <v>22</v>
      </c>
      <c r="I107" s="145">
        <v>2</v>
      </c>
      <c r="J107" s="145">
        <v>1</v>
      </c>
      <c r="K107" s="136">
        <f t="shared" si="22"/>
        <v>2</v>
      </c>
      <c r="L107" s="142" t="s">
        <v>3514</v>
      </c>
      <c r="M107" s="162"/>
      <c r="N107" s="162"/>
      <c r="O107" s="163"/>
      <c r="P107" s="164"/>
      <c r="Q107" s="165"/>
      <c r="R107" s="137">
        <f t="shared" si="13"/>
        <v>2</v>
      </c>
      <c r="S107" s="170"/>
      <c r="T107" s="176" t="str">
        <f t="shared" si="14"/>
        <v/>
      </c>
      <c r="U107" s="94">
        <v>10</v>
      </c>
      <c r="V107" s="84">
        <v>200</v>
      </c>
      <c r="W107" s="85">
        <v>10</v>
      </c>
      <c r="X107" s="94">
        <f t="shared" si="15"/>
        <v>880</v>
      </c>
      <c r="Y107" s="85" t="str">
        <f t="shared" si="16"/>
        <v/>
      </c>
      <c r="Z107" s="94">
        <f t="shared" si="17"/>
        <v>24640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43" t="s">
        <v>1688</v>
      </c>
      <c r="D108" s="135" t="s">
        <v>1958</v>
      </c>
      <c r="E108" s="142"/>
      <c r="F108" s="144" t="s">
        <v>113</v>
      </c>
      <c r="G108" s="144" t="s">
        <v>1791</v>
      </c>
      <c r="H108" s="145">
        <v>22</v>
      </c>
      <c r="I108" s="145">
        <v>2</v>
      </c>
      <c r="J108" s="145">
        <v>1</v>
      </c>
      <c r="K108" s="136">
        <f t="shared" si="22"/>
        <v>2</v>
      </c>
      <c r="L108" s="142" t="s">
        <v>3514</v>
      </c>
      <c r="M108" s="162"/>
      <c r="N108" s="162"/>
      <c r="O108" s="163"/>
      <c r="P108" s="164"/>
      <c r="Q108" s="165"/>
      <c r="R108" s="137">
        <f t="shared" si="13"/>
        <v>2</v>
      </c>
      <c r="S108" s="170"/>
      <c r="T108" s="176" t="str">
        <f t="shared" si="14"/>
        <v/>
      </c>
      <c r="U108" s="94">
        <v>10</v>
      </c>
      <c r="V108" s="84">
        <v>200</v>
      </c>
      <c r="W108" s="85">
        <v>10</v>
      </c>
      <c r="X108" s="94">
        <f t="shared" si="15"/>
        <v>880</v>
      </c>
      <c r="Y108" s="85" t="str">
        <f t="shared" si="16"/>
        <v/>
      </c>
      <c r="Z108" s="94">
        <f t="shared" si="17"/>
        <v>24640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43" t="s">
        <v>1688</v>
      </c>
      <c r="D109" s="135" t="s">
        <v>1958</v>
      </c>
      <c r="E109" s="142"/>
      <c r="F109" s="144" t="s">
        <v>36</v>
      </c>
      <c r="G109" s="144" t="s">
        <v>142</v>
      </c>
      <c r="H109" s="145">
        <v>42</v>
      </c>
      <c r="I109" s="145">
        <v>12</v>
      </c>
      <c r="J109" s="145">
        <v>2</v>
      </c>
      <c r="K109" s="136">
        <f t="shared" si="22"/>
        <v>24</v>
      </c>
      <c r="L109" s="142" t="s">
        <v>3514</v>
      </c>
      <c r="M109" s="162"/>
      <c r="N109" s="162"/>
      <c r="O109" s="163"/>
      <c r="P109" s="164"/>
      <c r="Q109" s="165"/>
      <c r="R109" s="137">
        <f t="shared" si="13"/>
        <v>12</v>
      </c>
      <c r="S109" s="170"/>
      <c r="T109" s="176" t="str">
        <f t="shared" si="14"/>
        <v/>
      </c>
      <c r="U109" s="94">
        <v>10</v>
      </c>
      <c r="V109" s="84">
        <v>200</v>
      </c>
      <c r="W109" s="85">
        <v>10</v>
      </c>
      <c r="X109" s="94">
        <f t="shared" si="15"/>
        <v>20160</v>
      </c>
      <c r="Y109" s="85" t="str">
        <f t="shared" si="16"/>
        <v/>
      </c>
      <c r="Z109" s="94">
        <f t="shared" si="17"/>
        <v>564480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43" t="s">
        <v>1990</v>
      </c>
      <c r="D110" s="135" t="s">
        <v>1958</v>
      </c>
      <c r="E110" s="142"/>
      <c r="F110" s="144" t="s">
        <v>36</v>
      </c>
      <c r="G110" s="144" t="s">
        <v>142</v>
      </c>
      <c r="H110" s="145">
        <v>42</v>
      </c>
      <c r="I110" s="145">
        <v>8</v>
      </c>
      <c r="J110" s="145">
        <v>2</v>
      </c>
      <c r="K110" s="136">
        <f t="shared" si="22"/>
        <v>16</v>
      </c>
      <c r="L110" s="142" t="s">
        <v>3514</v>
      </c>
      <c r="M110" s="162"/>
      <c r="N110" s="162"/>
      <c r="O110" s="163"/>
      <c r="P110" s="164"/>
      <c r="Q110" s="165"/>
      <c r="R110" s="137">
        <f t="shared" si="13"/>
        <v>8</v>
      </c>
      <c r="S110" s="170"/>
      <c r="T110" s="176" t="str">
        <f t="shared" si="14"/>
        <v/>
      </c>
      <c r="U110" s="94">
        <v>10</v>
      </c>
      <c r="V110" s="84">
        <v>200</v>
      </c>
      <c r="W110" s="85">
        <v>10</v>
      </c>
      <c r="X110" s="94">
        <f t="shared" si="15"/>
        <v>13440</v>
      </c>
      <c r="Y110" s="85" t="str">
        <f t="shared" si="16"/>
        <v/>
      </c>
      <c r="Z110" s="94">
        <f t="shared" si="17"/>
        <v>376320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>
        <v>2</v>
      </c>
      <c r="C111" s="143" t="s">
        <v>1990</v>
      </c>
      <c r="D111" s="135" t="s">
        <v>1958</v>
      </c>
      <c r="E111" s="142"/>
      <c r="F111" s="144" t="s">
        <v>2013</v>
      </c>
      <c r="G111" s="144" t="s">
        <v>2014</v>
      </c>
      <c r="H111" s="145">
        <v>20</v>
      </c>
      <c r="I111" s="145">
        <v>4</v>
      </c>
      <c r="J111" s="145">
        <v>1</v>
      </c>
      <c r="K111" s="136">
        <f t="shared" si="22"/>
        <v>4</v>
      </c>
      <c r="L111" s="142" t="s">
        <v>3514</v>
      </c>
      <c r="M111" s="162"/>
      <c r="N111" s="162"/>
      <c r="O111" s="163"/>
      <c r="P111" s="164"/>
      <c r="Q111" s="165"/>
      <c r="R111" s="137">
        <f t="shared" si="13"/>
        <v>4</v>
      </c>
      <c r="S111" s="170"/>
      <c r="T111" s="176" t="str">
        <f t="shared" si="14"/>
        <v/>
      </c>
      <c r="U111" s="94">
        <v>10</v>
      </c>
      <c r="V111" s="84">
        <v>200</v>
      </c>
      <c r="W111" s="85">
        <v>10</v>
      </c>
      <c r="X111" s="94">
        <f t="shared" si="15"/>
        <v>1600</v>
      </c>
      <c r="Y111" s="85" t="str">
        <f t="shared" si="16"/>
        <v/>
      </c>
      <c r="Z111" s="94">
        <f t="shared" si="17"/>
        <v>44800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>
        <v>2</v>
      </c>
      <c r="C112" s="143" t="s">
        <v>1691</v>
      </c>
      <c r="D112" s="135" t="s">
        <v>1958</v>
      </c>
      <c r="E112" s="142"/>
      <c r="F112" s="144" t="s">
        <v>2013</v>
      </c>
      <c r="G112" s="144" t="s">
        <v>2014</v>
      </c>
      <c r="H112" s="145">
        <v>20</v>
      </c>
      <c r="I112" s="145">
        <v>6</v>
      </c>
      <c r="J112" s="145">
        <v>1</v>
      </c>
      <c r="K112" s="136">
        <f t="shared" si="22"/>
        <v>6</v>
      </c>
      <c r="L112" s="142" t="s">
        <v>3514</v>
      </c>
      <c r="M112" s="162"/>
      <c r="N112" s="162"/>
      <c r="O112" s="163"/>
      <c r="P112" s="164"/>
      <c r="Q112" s="165"/>
      <c r="R112" s="137">
        <f t="shared" si="13"/>
        <v>6</v>
      </c>
      <c r="S112" s="170"/>
      <c r="T112" s="176" t="str">
        <f t="shared" si="14"/>
        <v/>
      </c>
      <c r="U112" s="94">
        <v>10</v>
      </c>
      <c r="V112" s="84">
        <v>200</v>
      </c>
      <c r="W112" s="85">
        <v>10</v>
      </c>
      <c r="X112" s="94">
        <f t="shared" si="15"/>
        <v>2400</v>
      </c>
      <c r="Y112" s="85" t="str">
        <f t="shared" si="16"/>
        <v/>
      </c>
      <c r="Z112" s="94">
        <f t="shared" si="17"/>
        <v>67200</v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>
        <v>2</v>
      </c>
      <c r="C113" s="143" t="s">
        <v>1991</v>
      </c>
      <c r="D113" s="135" t="s">
        <v>1958</v>
      </c>
      <c r="E113" s="142"/>
      <c r="F113" s="144" t="s">
        <v>36</v>
      </c>
      <c r="G113" s="144" t="s">
        <v>142</v>
      </c>
      <c r="H113" s="145">
        <v>42</v>
      </c>
      <c r="I113" s="145">
        <v>6</v>
      </c>
      <c r="J113" s="145">
        <v>2</v>
      </c>
      <c r="K113" s="136">
        <f t="shared" si="22"/>
        <v>12</v>
      </c>
      <c r="L113" s="142" t="s">
        <v>3514</v>
      </c>
      <c r="M113" s="162"/>
      <c r="N113" s="162"/>
      <c r="O113" s="163"/>
      <c r="P113" s="164"/>
      <c r="Q113" s="165"/>
      <c r="R113" s="137">
        <f t="shared" si="13"/>
        <v>6</v>
      </c>
      <c r="S113" s="170"/>
      <c r="T113" s="176" t="str">
        <f t="shared" si="14"/>
        <v/>
      </c>
      <c r="U113" s="94">
        <v>10</v>
      </c>
      <c r="V113" s="84">
        <v>200</v>
      </c>
      <c r="W113" s="85">
        <v>10</v>
      </c>
      <c r="X113" s="94">
        <f t="shared" si="15"/>
        <v>10080</v>
      </c>
      <c r="Y113" s="85" t="str">
        <f t="shared" si="16"/>
        <v/>
      </c>
      <c r="Z113" s="94">
        <f t="shared" si="17"/>
        <v>282240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>
        <v>2</v>
      </c>
      <c r="C114" s="143" t="s">
        <v>1991</v>
      </c>
      <c r="D114" s="135" t="s">
        <v>1958</v>
      </c>
      <c r="E114" s="142"/>
      <c r="F114" s="144" t="s">
        <v>24</v>
      </c>
      <c r="G114" s="144" t="s">
        <v>1953</v>
      </c>
      <c r="H114" s="145">
        <v>42</v>
      </c>
      <c r="I114" s="145">
        <v>2</v>
      </c>
      <c r="J114" s="145">
        <v>1</v>
      </c>
      <c r="K114" s="136">
        <f t="shared" si="22"/>
        <v>2</v>
      </c>
      <c r="L114" s="142" t="s">
        <v>3517</v>
      </c>
      <c r="M114" s="162"/>
      <c r="N114" s="162"/>
      <c r="O114" s="163"/>
      <c r="P114" s="164"/>
      <c r="Q114" s="165"/>
      <c r="R114" s="137">
        <f t="shared" si="13"/>
        <v>2</v>
      </c>
      <c r="S114" s="170"/>
      <c r="T114" s="176" t="str">
        <f t="shared" si="14"/>
        <v/>
      </c>
      <c r="U114" s="94">
        <v>10</v>
      </c>
      <c r="V114" s="84">
        <v>200</v>
      </c>
      <c r="W114" s="85">
        <v>10</v>
      </c>
      <c r="X114" s="94">
        <f t="shared" si="15"/>
        <v>1680</v>
      </c>
      <c r="Y114" s="85" t="str">
        <f t="shared" si="16"/>
        <v/>
      </c>
      <c r="Z114" s="94">
        <f t="shared" si="17"/>
        <v>47040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>
        <v>2</v>
      </c>
      <c r="C115" s="143" t="s">
        <v>1992</v>
      </c>
      <c r="D115" s="135" t="s">
        <v>1958</v>
      </c>
      <c r="E115" s="142"/>
      <c r="F115" s="144" t="s">
        <v>36</v>
      </c>
      <c r="G115" s="144" t="s">
        <v>142</v>
      </c>
      <c r="H115" s="145">
        <v>42</v>
      </c>
      <c r="I115" s="145">
        <v>8</v>
      </c>
      <c r="J115" s="145">
        <v>2</v>
      </c>
      <c r="K115" s="136">
        <f t="shared" si="22"/>
        <v>16</v>
      </c>
      <c r="L115" s="142" t="s">
        <v>3514</v>
      </c>
      <c r="M115" s="162"/>
      <c r="N115" s="162"/>
      <c r="O115" s="163"/>
      <c r="P115" s="164"/>
      <c r="Q115" s="165"/>
      <c r="R115" s="137">
        <f t="shared" si="13"/>
        <v>8</v>
      </c>
      <c r="S115" s="170"/>
      <c r="T115" s="176" t="str">
        <f t="shared" si="14"/>
        <v/>
      </c>
      <c r="U115" s="94">
        <v>10</v>
      </c>
      <c r="V115" s="84">
        <v>200</v>
      </c>
      <c r="W115" s="85">
        <v>10</v>
      </c>
      <c r="X115" s="94">
        <f t="shared" si="15"/>
        <v>13440</v>
      </c>
      <c r="Y115" s="85" t="str">
        <f t="shared" si="16"/>
        <v/>
      </c>
      <c r="Z115" s="94">
        <f t="shared" si="17"/>
        <v>376320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>
        <v>2</v>
      </c>
      <c r="C116" s="143" t="s">
        <v>1992</v>
      </c>
      <c r="D116" s="135" t="s">
        <v>1958</v>
      </c>
      <c r="E116" s="142"/>
      <c r="F116" s="144" t="s">
        <v>24</v>
      </c>
      <c r="G116" s="144" t="s">
        <v>1953</v>
      </c>
      <c r="H116" s="145">
        <v>42</v>
      </c>
      <c r="I116" s="145">
        <v>2</v>
      </c>
      <c r="J116" s="145">
        <v>1</v>
      </c>
      <c r="K116" s="136">
        <f t="shared" si="22"/>
        <v>2</v>
      </c>
      <c r="L116" s="142" t="s">
        <v>3517</v>
      </c>
      <c r="M116" s="162"/>
      <c r="N116" s="162"/>
      <c r="O116" s="163"/>
      <c r="P116" s="164"/>
      <c r="Q116" s="165"/>
      <c r="R116" s="137">
        <f t="shared" si="13"/>
        <v>2</v>
      </c>
      <c r="S116" s="170"/>
      <c r="T116" s="176" t="str">
        <f t="shared" si="14"/>
        <v/>
      </c>
      <c r="U116" s="94">
        <v>10</v>
      </c>
      <c r="V116" s="84">
        <v>200</v>
      </c>
      <c r="W116" s="85">
        <v>10</v>
      </c>
      <c r="X116" s="94">
        <f t="shared" si="15"/>
        <v>1680</v>
      </c>
      <c r="Y116" s="85" t="str">
        <f t="shared" si="16"/>
        <v/>
      </c>
      <c r="Z116" s="94">
        <f t="shared" si="17"/>
        <v>47040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>
        <v>2</v>
      </c>
      <c r="C117" s="143" t="s">
        <v>1725</v>
      </c>
      <c r="D117" s="135" t="s">
        <v>1958</v>
      </c>
      <c r="E117" s="142"/>
      <c r="F117" s="144" t="s">
        <v>36</v>
      </c>
      <c r="G117" s="144" t="s">
        <v>142</v>
      </c>
      <c r="H117" s="145">
        <v>42</v>
      </c>
      <c r="I117" s="145">
        <v>2</v>
      </c>
      <c r="J117" s="145">
        <v>2</v>
      </c>
      <c r="K117" s="136">
        <f t="shared" si="22"/>
        <v>4</v>
      </c>
      <c r="L117" s="142" t="s">
        <v>3514</v>
      </c>
      <c r="M117" s="162"/>
      <c r="N117" s="162"/>
      <c r="O117" s="163"/>
      <c r="P117" s="164"/>
      <c r="Q117" s="165"/>
      <c r="R117" s="137">
        <f t="shared" si="13"/>
        <v>2</v>
      </c>
      <c r="S117" s="170"/>
      <c r="T117" s="176" t="str">
        <f t="shared" si="14"/>
        <v/>
      </c>
      <c r="U117" s="94">
        <v>10</v>
      </c>
      <c r="V117" s="84">
        <v>200</v>
      </c>
      <c r="W117" s="85">
        <v>10</v>
      </c>
      <c r="X117" s="94">
        <f t="shared" si="15"/>
        <v>3360</v>
      </c>
      <c r="Y117" s="85" t="str">
        <f t="shared" si="16"/>
        <v/>
      </c>
      <c r="Z117" s="94">
        <f t="shared" si="17"/>
        <v>94080</v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>
        <v>114</v>
      </c>
      <c r="B118" s="134">
        <v>2</v>
      </c>
      <c r="C118" s="143" t="s">
        <v>1744</v>
      </c>
      <c r="D118" s="135" t="s">
        <v>1958</v>
      </c>
      <c r="E118" s="142"/>
      <c r="F118" s="144" t="s">
        <v>36</v>
      </c>
      <c r="G118" s="144" t="s">
        <v>142</v>
      </c>
      <c r="H118" s="145">
        <v>42</v>
      </c>
      <c r="I118" s="145">
        <v>8</v>
      </c>
      <c r="J118" s="145">
        <v>2</v>
      </c>
      <c r="K118" s="136">
        <f t="shared" si="22"/>
        <v>16</v>
      </c>
      <c r="L118" s="142" t="s">
        <v>3514</v>
      </c>
      <c r="M118" s="162"/>
      <c r="N118" s="162"/>
      <c r="O118" s="163"/>
      <c r="P118" s="164"/>
      <c r="Q118" s="165"/>
      <c r="R118" s="137">
        <f t="shared" si="13"/>
        <v>8</v>
      </c>
      <c r="S118" s="170"/>
      <c r="T118" s="176" t="str">
        <f t="shared" si="14"/>
        <v/>
      </c>
      <c r="U118" s="94">
        <v>10</v>
      </c>
      <c r="V118" s="84">
        <v>200</v>
      </c>
      <c r="W118" s="85">
        <v>10</v>
      </c>
      <c r="X118" s="94">
        <f t="shared" si="15"/>
        <v>13440</v>
      </c>
      <c r="Y118" s="85" t="str">
        <f t="shared" si="16"/>
        <v/>
      </c>
      <c r="Z118" s="94">
        <f t="shared" si="17"/>
        <v>376320</v>
      </c>
      <c r="AA118" s="85" t="str">
        <f t="shared" si="18"/>
        <v/>
      </c>
      <c r="AB118" s="94" t="str">
        <f t="shared" si="19"/>
        <v/>
      </c>
      <c r="AC118" s="95" t="str">
        <f t="shared" si="20"/>
        <v/>
      </c>
      <c r="AD118" s="178" t="str">
        <f t="shared" si="21"/>
        <v/>
      </c>
    </row>
    <row r="119" spans="1:30" s="110" customFormat="1" ht="24.95" customHeight="1" x14ac:dyDescent="0.15">
      <c r="A119" s="133">
        <v>115</v>
      </c>
      <c r="B119" s="134">
        <v>2</v>
      </c>
      <c r="C119" s="143" t="s">
        <v>1744</v>
      </c>
      <c r="D119" s="135" t="s">
        <v>1958</v>
      </c>
      <c r="E119" s="142"/>
      <c r="F119" s="144" t="s">
        <v>24</v>
      </c>
      <c r="G119" s="144" t="s">
        <v>1953</v>
      </c>
      <c r="H119" s="145">
        <v>42</v>
      </c>
      <c r="I119" s="145">
        <v>2</v>
      </c>
      <c r="J119" s="145">
        <v>1</v>
      </c>
      <c r="K119" s="136">
        <f t="shared" si="22"/>
        <v>2</v>
      </c>
      <c r="L119" s="142" t="s">
        <v>3517</v>
      </c>
      <c r="M119" s="162"/>
      <c r="N119" s="162"/>
      <c r="O119" s="163"/>
      <c r="P119" s="164"/>
      <c r="Q119" s="165"/>
      <c r="R119" s="137">
        <f t="shared" si="13"/>
        <v>2</v>
      </c>
      <c r="S119" s="170"/>
      <c r="T119" s="176" t="str">
        <f t="shared" si="14"/>
        <v/>
      </c>
      <c r="U119" s="94">
        <v>10</v>
      </c>
      <c r="V119" s="84">
        <v>200</v>
      </c>
      <c r="W119" s="85">
        <v>10</v>
      </c>
      <c r="X119" s="94">
        <f t="shared" si="15"/>
        <v>1680</v>
      </c>
      <c r="Y119" s="85" t="str">
        <f t="shared" si="16"/>
        <v/>
      </c>
      <c r="Z119" s="94">
        <f t="shared" si="17"/>
        <v>47040</v>
      </c>
      <c r="AA119" s="85" t="str">
        <f t="shared" si="18"/>
        <v/>
      </c>
      <c r="AB119" s="94" t="str">
        <f t="shared" si="19"/>
        <v/>
      </c>
      <c r="AC119" s="95" t="str">
        <f t="shared" si="20"/>
        <v/>
      </c>
      <c r="AD119" s="178" t="str">
        <f t="shared" si="21"/>
        <v/>
      </c>
    </row>
    <row r="120" spans="1:30" s="110" customFormat="1" ht="24.95" customHeight="1" x14ac:dyDescent="0.15">
      <c r="A120" s="133">
        <v>116</v>
      </c>
      <c r="B120" s="134">
        <v>2</v>
      </c>
      <c r="C120" s="143" t="s">
        <v>1759</v>
      </c>
      <c r="D120" s="135" t="s">
        <v>1958</v>
      </c>
      <c r="E120" s="142"/>
      <c r="F120" s="144" t="s">
        <v>36</v>
      </c>
      <c r="G120" s="144" t="s">
        <v>142</v>
      </c>
      <c r="H120" s="145">
        <v>42</v>
      </c>
      <c r="I120" s="145">
        <v>17</v>
      </c>
      <c r="J120" s="145">
        <v>2</v>
      </c>
      <c r="K120" s="136">
        <f t="shared" si="22"/>
        <v>34</v>
      </c>
      <c r="L120" s="142" t="s">
        <v>3514</v>
      </c>
      <c r="M120" s="162"/>
      <c r="N120" s="162"/>
      <c r="O120" s="163"/>
      <c r="P120" s="164"/>
      <c r="Q120" s="165"/>
      <c r="R120" s="137">
        <f t="shared" si="13"/>
        <v>17</v>
      </c>
      <c r="S120" s="170"/>
      <c r="T120" s="176" t="str">
        <f t="shared" si="14"/>
        <v/>
      </c>
      <c r="U120" s="94">
        <v>10</v>
      </c>
      <c r="V120" s="84">
        <v>200</v>
      </c>
      <c r="W120" s="85">
        <v>10</v>
      </c>
      <c r="X120" s="94">
        <f t="shared" si="15"/>
        <v>28560</v>
      </c>
      <c r="Y120" s="85" t="str">
        <f t="shared" si="16"/>
        <v/>
      </c>
      <c r="Z120" s="94">
        <f t="shared" si="17"/>
        <v>799680</v>
      </c>
      <c r="AA120" s="85" t="str">
        <f t="shared" si="18"/>
        <v/>
      </c>
      <c r="AB120" s="94" t="str">
        <f t="shared" si="19"/>
        <v/>
      </c>
      <c r="AC120" s="95" t="str">
        <f t="shared" si="20"/>
        <v/>
      </c>
      <c r="AD120" s="178" t="str">
        <f t="shared" si="21"/>
        <v/>
      </c>
    </row>
    <row r="121" spans="1:30" s="110" customFormat="1" ht="24.95" customHeight="1" x14ac:dyDescent="0.15">
      <c r="A121" s="133">
        <v>117</v>
      </c>
      <c r="B121" s="134">
        <v>2</v>
      </c>
      <c r="C121" s="143" t="s">
        <v>1759</v>
      </c>
      <c r="D121" s="135" t="s">
        <v>1958</v>
      </c>
      <c r="E121" s="142"/>
      <c r="F121" s="144" t="s">
        <v>24</v>
      </c>
      <c r="G121" s="144" t="s">
        <v>1953</v>
      </c>
      <c r="H121" s="145">
        <v>42</v>
      </c>
      <c r="I121" s="145">
        <v>2</v>
      </c>
      <c r="J121" s="145">
        <v>1</v>
      </c>
      <c r="K121" s="136">
        <f t="shared" si="22"/>
        <v>2</v>
      </c>
      <c r="L121" s="142" t="s">
        <v>3517</v>
      </c>
      <c r="M121" s="162"/>
      <c r="N121" s="162"/>
      <c r="O121" s="163"/>
      <c r="P121" s="164"/>
      <c r="Q121" s="165"/>
      <c r="R121" s="137">
        <f t="shared" si="13"/>
        <v>2</v>
      </c>
      <c r="S121" s="170"/>
      <c r="T121" s="176" t="str">
        <f t="shared" si="14"/>
        <v/>
      </c>
      <c r="U121" s="94">
        <v>10</v>
      </c>
      <c r="V121" s="84">
        <v>200</v>
      </c>
      <c r="W121" s="85">
        <v>10</v>
      </c>
      <c r="X121" s="94">
        <f t="shared" si="15"/>
        <v>1680</v>
      </c>
      <c r="Y121" s="85" t="str">
        <f t="shared" si="16"/>
        <v/>
      </c>
      <c r="Z121" s="94">
        <f t="shared" si="17"/>
        <v>47040</v>
      </c>
      <c r="AA121" s="85" t="str">
        <f t="shared" si="18"/>
        <v/>
      </c>
      <c r="AB121" s="94" t="str">
        <f t="shared" si="19"/>
        <v/>
      </c>
      <c r="AC121" s="95" t="str">
        <f t="shared" si="20"/>
        <v/>
      </c>
      <c r="AD121" s="178" t="str">
        <f t="shared" si="21"/>
        <v/>
      </c>
    </row>
    <row r="122" spans="1:30" s="110" customFormat="1" ht="24.95" customHeight="1" x14ac:dyDescent="0.15">
      <c r="A122" s="133">
        <v>118</v>
      </c>
      <c r="B122" s="134">
        <v>2</v>
      </c>
      <c r="C122" s="143" t="s">
        <v>1747</v>
      </c>
      <c r="D122" s="135" t="s">
        <v>1958</v>
      </c>
      <c r="E122" s="142"/>
      <c r="F122" s="144" t="s">
        <v>36</v>
      </c>
      <c r="G122" s="144" t="s">
        <v>142</v>
      </c>
      <c r="H122" s="145">
        <v>42</v>
      </c>
      <c r="I122" s="145">
        <v>2</v>
      </c>
      <c r="J122" s="145">
        <v>2</v>
      </c>
      <c r="K122" s="136">
        <f t="shared" si="22"/>
        <v>4</v>
      </c>
      <c r="L122" s="142" t="s">
        <v>3514</v>
      </c>
      <c r="M122" s="162"/>
      <c r="N122" s="162"/>
      <c r="O122" s="163"/>
      <c r="P122" s="164"/>
      <c r="Q122" s="165"/>
      <c r="R122" s="137">
        <f t="shared" si="13"/>
        <v>2</v>
      </c>
      <c r="S122" s="170"/>
      <c r="T122" s="176" t="str">
        <f t="shared" si="14"/>
        <v/>
      </c>
      <c r="U122" s="94">
        <v>10</v>
      </c>
      <c r="V122" s="84">
        <v>200</v>
      </c>
      <c r="W122" s="85">
        <v>10</v>
      </c>
      <c r="X122" s="94">
        <f t="shared" si="15"/>
        <v>3360</v>
      </c>
      <c r="Y122" s="85" t="str">
        <f t="shared" si="16"/>
        <v/>
      </c>
      <c r="Z122" s="94">
        <f t="shared" si="17"/>
        <v>94080</v>
      </c>
      <c r="AA122" s="85" t="str">
        <f t="shared" si="18"/>
        <v/>
      </c>
      <c r="AB122" s="94" t="str">
        <f t="shared" si="19"/>
        <v/>
      </c>
      <c r="AC122" s="95" t="str">
        <f t="shared" si="20"/>
        <v/>
      </c>
      <c r="AD122" s="178" t="str">
        <f t="shared" si="21"/>
        <v/>
      </c>
    </row>
    <row r="123" spans="1:30" s="110" customFormat="1" ht="24.95" customHeight="1" x14ac:dyDescent="0.15">
      <c r="A123" s="133">
        <v>119</v>
      </c>
      <c r="B123" s="134">
        <v>2</v>
      </c>
      <c r="C123" s="143" t="s">
        <v>1999</v>
      </c>
      <c r="D123" s="135" t="s">
        <v>1958</v>
      </c>
      <c r="E123" s="142"/>
      <c r="F123" s="144" t="s">
        <v>927</v>
      </c>
      <c r="G123" s="144" t="s">
        <v>1922</v>
      </c>
      <c r="H123" s="145">
        <v>2.6</v>
      </c>
      <c r="I123" s="145">
        <v>1</v>
      </c>
      <c r="J123" s="145">
        <v>1</v>
      </c>
      <c r="K123" s="136">
        <f t="shared" si="22"/>
        <v>1</v>
      </c>
      <c r="L123" s="142" t="s">
        <v>3514</v>
      </c>
      <c r="M123" s="162"/>
      <c r="N123" s="162"/>
      <c r="O123" s="163"/>
      <c r="P123" s="164"/>
      <c r="Q123" s="165"/>
      <c r="R123" s="137">
        <f t="shared" si="13"/>
        <v>1</v>
      </c>
      <c r="S123" s="170"/>
      <c r="T123" s="176" t="str">
        <f t="shared" si="14"/>
        <v/>
      </c>
      <c r="U123" s="94">
        <v>24</v>
      </c>
      <c r="V123" s="84">
        <v>365</v>
      </c>
      <c r="W123" s="85">
        <v>10</v>
      </c>
      <c r="X123" s="94">
        <f t="shared" si="15"/>
        <v>227</v>
      </c>
      <c r="Y123" s="85" t="str">
        <f t="shared" si="16"/>
        <v/>
      </c>
      <c r="Z123" s="94">
        <f t="shared" si="17"/>
        <v>6356</v>
      </c>
      <c r="AA123" s="85" t="str">
        <f t="shared" si="18"/>
        <v/>
      </c>
      <c r="AB123" s="94" t="str">
        <f t="shared" si="19"/>
        <v/>
      </c>
      <c r="AC123" s="95" t="str">
        <f t="shared" si="20"/>
        <v/>
      </c>
      <c r="AD123" s="178" t="str">
        <f t="shared" si="21"/>
        <v/>
      </c>
    </row>
    <row r="124" spans="1:30" s="110" customFormat="1" ht="24.95" customHeight="1" x14ac:dyDescent="0.15">
      <c r="A124" s="133">
        <v>120</v>
      </c>
      <c r="B124" s="134"/>
      <c r="C124" s="207" t="s">
        <v>1385</v>
      </c>
      <c r="D124" s="135"/>
      <c r="E124" s="142"/>
      <c r="F124" s="144"/>
      <c r="G124" s="144"/>
      <c r="H124" s="145"/>
      <c r="I124" s="145"/>
      <c r="J124" s="145"/>
      <c r="K124" s="136"/>
      <c r="L124" s="142"/>
      <c r="M124" s="162"/>
      <c r="N124" s="162"/>
      <c r="O124" s="163"/>
      <c r="P124" s="164"/>
      <c r="Q124" s="165"/>
      <c r="R124" s="137"/>
      <c r="S124" s="170"/>
      <c r="T124" s="176" t="str">
        <f t="shared" si="14"/>
        <v/>
      </c>
      <c r="U124" s="94"/>
      <c r="V124" s="84"/>
      <c r="W124" s="85"/>
      <c r="X124" s="94" t="str">
        <f t="shared" si="15"/>
        <v/>
      </c>
      <c r="Y124" s="85" t="str">
        <f t="shared" si="16"/>
        <v/>
      </c>
      <c r="Z124" s="94" t="str">
        <f t="shared" si="17"/>
        <v/>
      </c>
      <c r="AA124" s="85" t="str">
        <f t="shared" si="18"/>
        <v/>
      </c>
      <c r="AB124" s="94" t="str">
        <f t="shared" si="19"/>
        <v/>
      </c>
      <c r="AC124" s="95" t="str">
        <f t="shared" si="20"/>
        <v/>
      </c>
      <c r="AD124" s="178" t="str">
        <f t="shared" si="21"/>
        <v/>
      </c>
    </row>
    <row r="125" spans="1:30" s="110" customFormat="1" ht="24.95" customHeight="1" x14ac:dyDescent="0.15">
      <c r="A125" s="133">
        <v>121</v>
      </c>
      <c r="B125" s="134"/>
      <c r="C125" s="143" t="s">
        <v>1993</v>
      </c>
      <c r="D125" s="135" t="s">
        <v>1958</v>
      </c>
      <c r="E125" s="142"/>
      <c r="F125" s="144" t="s">
        <v>208</v>
      </c>
      <c r="G125" s="144" t="s">
        <v>2015</v>
      </c>
      <c r="H125" s="145">
        <v>22</v>
      </c>
      <c r="I125" s="145">
        <v>6</v>
      </c>
      <c r="J125" s="145">
        <v>1</v>
      </c>
      <c r="K125" s="136">
        <f t="shared" si="22"/>
        <v>6</v>
      </c>
      <c r="L125" s="142" t="s">
        <v>3514</v>
      </c>
      <c r="M125" s="162"/>
      <c r="N125" s="162"/>
      <c r="O125" s="163"/>
      <c r="P125" s="164"/>
      <c r="Q125" s="165"/>
      <c r="R125" s="137">
        <f t="shared" si="13"/>
        <v>6</v>
      </c>
      <c r="S125" s="170"/>
      <c r="T125" s="176" t="str">
        <f t="shared" si="14"/>
        <v/>
      </c>
      <c r="U125" s="94">
        <v>8</v>
      </c>
      <c r="V125" s="84">
        <v>365</v>
      </c>
      <c r="W125" s="85">
        <v>10</v>
      </c>
      <c r="X125" s="94">
        <f t="shared" si="15"/>
        <v>3854</v>
      </c>
      <c r="Y125" s="85" t="str">
        <f t="shared" si="16"/>
        <v/>
      </c>
      <c r="Z125" s="94">
        <f t="shared" si="17"/>
        <v>107912</v>
      </c>
      <c r="AA125" s="85" t="str">
        <f t="shared" si="18"/>
        <v/>
      </c>
      <c r="AB125" s="94" t="str">
        <f t="shared" si="19"/>
        <v/>
      </c>
      <c r="AC125" s="95" t="str">
        <f t="shared" si="20"/>
        <v/>
      </c>
      <c r="AD125" s="178" t="str">
        <f t="shared" si="21"/>
        <v/>
      </c>
    </row>
    <row r="126" spans="1:30" s="110" customFormat="1" ht="24.95" customHeight="1" x14ac:dyDescent="0.15">
      <c r="A126" s="133">
        <v>122</v>
      </c>
      <c r="B126" s="134"/>
      <c r="C126" s="143" t="s">
        <v>1993</v>
      </c>
      <c r="D126" s="135" t="s">
        <v>1958</v>
      </c>
      <c r="E126" s="142"/>
      <c r="F126" s="144" t="s">
        <v>208</v>
      </c>
      <c r="G126" s="144" t="s">
        <v>2015</v>
      </c>
      <c r="H126" s="145">
        <v>22</v>
      </c>
      <c r="I126" s="145">
        <v>1</v>
      </c>
      <c r="J126" s="145">
        <v>2</v>
      </c>
      <c r="K126" s="136">
        <f t="shared" si="22"/>
        <v>2</v>
      </c>
      <c r="L126" s="142" t="s">
        <v>3514</v>
      </c>
      <c r="M126" s="162"/>
      <c r="N126" s="162"/>
      <c r="O126" s="163"/>
      <c r="P126" s="164"/>
      <c r="Q126" s="165"/>
      <c r="R126" s="137">
        <f t="shared" si="13"/>
        <v>1</v>
      </c>
      <c r="S126" s="170"/>
      <c r="T126" s="176" t="str">
        <f t="shared" si="14"/>
        <v/>
      </c>
      <c r="U126" s="94">
        <v>8</v>
      </c>
      <c r="V126" s="84">
        <v>365</v>
      </c>
      <c r="W126" s="85">
        <v>10</v>
      </c>
      <c r="X126" s="94">
        <f t="shared" si="15"/>
        <v>1284</v>
      </c>
      <c r="Y126" s="85" t="str">
        <f t="shared" si="16"/>
        <v/>
      </c>
      <c r="Z126" s="94">
        <f t="shared" si="17"/>
        <v>35952</v>
      </c>
      <c r="AA126" s="85" t="str">
        <f t="shared" si="18"/>
        <v/>
      </c>
      <c r="AB126" s="94" t="str">
        <f t="shared" si="19"/>
        <v/>
      </c>
      <c r="AC126" s="95" t="str">
        <f t="shared" si="20"/>
        <v/>
      </c>
      <c r="AD126" s="178" t="str">
        <f t="shared" si="21"/>
        <v/>
      </c>
    </row>
    <row r="127" spans="1:30" s="110" customFormat="1" ht="24.95" customHeight="1" x14ac:dyDescent="0.15">
      <c r="A127" s="133">
        <v>123</v>
      </c>
      <c r="B127" s="134"/>
      <c r="C127" s="143" t="s">
        <v>1994</v>
      </c>
      <c r="D127" s="135" t="s">
        <v>1958</v>
      </c>
      <c r="E127" s="142"/>
      <c r="F127" s="144" t="s">
        <v>2016</v>
      </c>
      <c r="G127" s="144" t="s">
        <v>2017</v>
      </c>
      <c r="H127" s="145">
        <v>100</v>
      </c>
      <c r="I127" s="145">
        <v>1</v>
      </c>
      <c r="J127" s="145">
        <v>1</v>
      </c>
      <c r="K127" s="136">
        <f t="shared" si="22"/>
        <v>1</v>
      </c>
      <c r="L127" s="142" t="s">
        <v>3514</v>
      </c>
      <c r="M127" s="162"/>
      <c r="N127" s="162"/>
      <c r="O127" s="163"/>
      <c r="P127" s="164"/>
      <c r="Q127" s="165"/>
      <c r="R127" s="137">
        <f t="shared" si="13"/>
        <v>1</v>
      </c>
      <c r="S127" s="170"/>
      <c r="T127" s="176" t="str">
        <f t="shared" si="14"/>
        <v/>
      </c>
      <c r="U127" s="94">
        <v>8</v>
      </c>
      <c r="V127" s="84">
        <v>365</v>
      </c>
      <c r="W127" s="85">
        <v>10</v>
      </c>
      <c r="X127" s="94">
        <f t="shared" si="15"/>
        <v>2920</v>
      </c>
      <c r="Y127" s="85" t="str">
        <f t="shared" si="16"/>
        <v/>
      </c>
      <c r="Z127" s="94">
        <f t="shared" si="17"/>
        <v>81760</v>
      </c>
      <c r="AA127" s="85" t="str">
        <f t="shared" si="18"/>
        <v/>
      </c>
      <c r="AB127" s="94" t="str">
        <f t="shared" si="19"/>
        <v/>
      </c>
      <c r="AC127" s="95" t="str">
        <f t="shared" si="20"/>
        <v/>
      </c>
      <c r="AD127" s="178" t="str">
        <f t="shared" si="21"/>
        <v/>
      </c>
    </row>
    <row r="128" spans="1:30" s="110" customFormat="1" ht="24.95" customHeight="1" x14ac:dyDescent="0.15">
      <c r="A128" s="133">
        <v>124</v>
      </c>
      <c r="B128" s="134"/>
      <c r="C128" s="143" t="s">
        <v>1994</v>
      </c>
      <c r="D128" s="135" t="s">
        <v>1958</v>
      </c>
      <c r="E128" s="142"/>
      <c r="F128" s="144" t="s">
        <v>2012</v>
      </c>
      <c r="G128" s="144" t="s">
        <v>2018</v>
      </c>
      <c r="H128" s="145">
        <v>400</v>
      </c>
      <c r="I128" s="145">
        <v>1</v>
      </c>
      <c r="J128" s="145">
        <v>2</v>
      </c>
      <c r="K128" s="136">
        <f t="shared" si="22"/>
        <v>2</v>
      </c>
      <c r="L128" s="142" t="s">
        <v>3514</v>
      </c>
      <c r="M128" s="162"/>
      <c r="N128" s="162"/>
      <c r="O128" s="163"/>
      <c r="P128" s="164"/>
      <c r="Q128" s="165"/>
      <c r="R128" s="137">
        <f t="shared" si="13"/>
        <v>1</v>
      </c>
      <c r="S128" s="170"/>
      <c r="T128" s="176" t="str">
        <f t="shared" si="14"/>
        <v/>
      </c>
      <c r="U128" s="94">
        <v>8</v>
      </c>
      <c r="V128" s="84">
        <v>365</v>
      </c>
      <c r="W128" s="85">
        <v>10</v>
      </c>
      <c r="X128" s="94">
        <f t="shared" si="15"/>
        <v>23360</v>
      </c>
      <c r="Y128" s="85" t="str">
        <f t="shared" si="16"/>
        <v/>
      </c>
      <c r="Z128" s="94">
        <f t="shared" si="17"/>
        <v>654080</v>
      </c>
      <c r="AA128" s="85" t="str">
        <f t="shared" si="18"/>
        <v/>
      </c>
      <c r="AB128" s="94" t="str">
        <f t="shared" si="19"/>
        <v/>
      </c>
      <c r="AC128" s="95" t="str">
        <f t="shared" si="20"/>
        <v/>
      </c>
      <c r="AD128" s="178" t="str">
        <f t="shared" si="21"/>
        <v/>
      </c>
    </row>
    <row r="129" spans="1:30" s="110" customFormat="1" ht="24.95" customHeight="1" x14ac:dyDescent="0.15">
      <c r="A129" s="133">
        <v>125</v>
      </c>
      <c r="B129" s="134"/>
      <c r="C129" s="143" t="s">
        <v>1995</v>
      </c>
      <c r="D129" s="135" t="s">
        <v>1958</v>
      </c>
      <c r="E129" s="142"/>
      <c r="F129" s="144" t="s">
        <v>36</v>
      </c>
      <c r="G129" s="144" t="s">
        <v>37</v>
      </c>
      <c r="H129" s="145">
        <v>42</v>
      </c>
      <c r="I129" s="145">
        <v>1</v>
      </c>
      <c r="J129" s="145">
        <v>2</v>
      </c>
      <c r="K129" s="136">
        <f t="shared" si="22"/>
        <v>2</v>
      </c>
      <c r="L129" s="142" t="s">
        <v>3514</v>
      </c>
      <c r="M129" s="162"/>
      <c r="N129" s="162"/>
      <c r="O129" s="163"/>
      <c r="P129" s="164"/>
      <c r="Q129" s="165"/>
      <c r="R129" s="137">
        <f t="shared" si="13"/>
        <v>1</v>
      </c>
      <c r="S129" s="170"/>
      <c r="T129" s="176" t="str">
        <f t="shared" si="14"/>
        <v/>
      </c>
      <c r="U129" s="94">
        <v>2</v>
      </c>
      <c r="V129" s="84">
        <v>200</v>
      </c>
      <c r="W129" s="85">
        <v>10</v>
      </c>
      <c r="X129" s="94">
        <f t="shared" si="15"/>
        <v>336</v>
      </c>
      <c r="Y129" s="85" t="str">
        <f t="shared" si="16"/>
        <v/>
      </c>
      <c r="Z129" s="94">
        <f t="shared" si="17"/>
        <v>9408</v>
      </c>
      <c r="AA129" s="85" t="str">
        <f t="shared" si="18"/>
        <v/>
      </c>
      <c r="AB129" s="94" t="str">
        <f t="shared" si="19"/>
        <v/>
      </c>
      <c r="AC129" s="95" t="str">
        <f t="shared" si="20"/>
        <v/>
      </c>
      <c r="AD129" s="178" t="str">
        <f t="shared" si="21"/>
        <v/>
      </c>
    </row>
    <row r="130" spans="1:30" s="110" customFormat="1" ht="24.95" customHeight="1" x14ac:dyDescent="0.15">
      <c r="A130" s="133">
        <v>126</v>
      </c>
      <c r="B130" s="134"/>
      <c r="C130" s="143" t="s">
        <v>1981</v>
      </c>
      <c r="D130" s="135" t="s">
        <v>1958</v>
      </c>
      <c r="E130" s="142"/>
      <c r="F130" s="144" t="s">
        <v>747</v>
      </c>
      <c r="G130" s="144" t="s">
        <v>2019</v>
      </c>
      <c r="H130" s="145">
        <v>42</v>
      </c>
      <c r="I130" s="145">
        <v>2</v>
      </c>
      <c r="J130" s="145">
        <v>1</v>
      </c>
      <c r="K130" s="136">
        <f t="shared" si="22"/>
        <v>2</v>
      </c>
      <c r="L130" s="142" t="s">
        <v>3514</v>
      </c>
      <c r="M130" s="162"/>
      <c r="N130" s="162"/>
      <c r="O130" s="163"/>
      <c r="P130" s="164"/>
      <c r="Q130" s="165"/>
      <c r="R130" s="137">
        <f t="shared" si="13"/>
        <v>2</v>
      </c>
      <c r="S130" s="170"/>
      <c r="T130" s="176" t="str">
        <f t="shared" si="14"/>
        <v/>
      </c>
      <c r="U130" s="94">
        <v>2</v>
      </c>
      <c r="V130" s="84">
        <v>200</v>
      </c>
      <c r="W130" s="85">
        <v>10</v>
      </c>
      <c r="X130" s="94">
        <f t="shared" si="15"/>
        <v>336</v>
      </c>
      <c r="Y130" s="85" t="str">
        <f t="shared" si="16"/>
        <v/>
      </c>
      <c r="Z130" s="94">
        <f t="shared" si="17"/>
        <v>9408</v>
      </c>
      <c r="AA130" s="85" t="str">
        <f t="shared" si="18"/>
        <v/>
      </c>
      <c r="AB130" s="94" t="str">
        <f t="shared" si="19"/>
        <v/>
      </c>
      <c r="AC130" s="95" t="str">
        <f t="shared" si="20"/>
        <v/>
      </c>
      <c r="AD130" s="178" t="str">
        <f t="shared" si="21"/>
        <v/>
      </c>
    </row>
    <row r="131" spans="1:30" s="110" customFormat="1" ht="24.95" customHeight="1" x14ac:dyDescent="0.15">
      <c r="A131" s="133">
        <v>127</v>
      </c>
      <c r="B131" s="134"/>
      <c r="C131" s="143" t="s">
        <v>1981</v>
      </c>
      <c r="D131" s="135" t="s">
        <v>1958</v>
      </c>
      <c r="E131" s="142"/>
      <c r="F131" s="144" t="s">
        <v>747</v>
      </c>
      <c r="G131" s="144" t="s">
        <v>2020</v>
      </c>
      <c r="H131" s="145">
        <v>42</v>
      </c>
      <c r="I131" s="145">
        <v>1</v>
      </c>
      <c r="J131" s="145">
        <v>2</v>
      </c>
      <c r="K131" s="136">
        <f t="shared" si="22"/>
        <v>2</v>
      </c>
      <c r="L131" s="142" t="s">
        <v>3514</v>
      </c>
      <c r="M131" s="162"/>
      <c r="N131" s="162"/>
      <c r="O131" s="163"/>
      <c r="P131" s="164"/>
      <c r="Q131" s="165"/>
      <c r="R131" s="137">
        <f t="shared" si="13"/>
        <v>1</v>
      </c>
      <c r="S131" s="170"/>
      <c r="T131" s="176" t="str">
        <f t="shared" si="14"/>
        <v/>
      </c>
      <c r="U131" s="94">
        <v>2</v>
      </c>
      <c r="V131" s="84">
        <v>200</v>
      </c>
      <c r="W131" s="85">
        <v>10</v>
      </c>
      <c r="X131" s="94">
        <f t="shared" si="15"/>
        <v>336</v>
      </c>
      <c r="Y131" s="85" t="str">
        <f t="shared" si="16"/>
        <v/>
      </c>
      <c r="Z131" s="94">
        <f t="shared" si="17"/>
        <v>9408</v>
      </c>
      <c r="AA131" s="85" t="str">
        <f t="shared" si="18"/>
        <v/>
      </c>
      <c r="AB131" s="94" t="str">
        <f t="shared" si="19"/>
        <v/>
      </c>
      <c r="AC131" s="95" t="str">
        <f t="shared" si="20"/>
        <v/>
      </c>
      <c r="AD131" s="178" t="str">
        <f t="shared" si="21"/>
        <v/>
      </c>
    </row>
    <row r="132" spans="1:30" s="110" customFormat="1" ht="24.95" customHeight="1" x14ac:dyDescent="0.15">
      <c r="A132" s="133">
        <v>128</v>
      </c>
      <c r="B132" s="134"/>
      <c r="C132" s="143" t="s">
        <v>1981</v>
      </c>
      <c r="D132" s="135" t="s">
        <v>1958</v>
      </c>
      <c r="E132" s="142"/>
      <c r="F132" s="144" t="s">
        <v>208</v>
      </c>
      <c r="G132" s="144" t="s">
        <v>2015</v>
      </c>
      <c r="H132" s="145">
        <v>22</v>
      </c>
      <c r="I132" s="145">
        <v>1</v>
      </c>
      <c r="J132" s="145">
        <v>1</v>
      </c>
      <c r="K132" s="136">
        <f t="shared" si="22"/>
        <v>1</v>
      </c>
      <c r="L132" s="142" t="s">
        <v>3514</v>
      </c>
      <c r="M132" s="162"/>
      <c r="N132" s="162"/>
      <c r="O132" s="163"/>
      <c r="P132" s="164"/>
      <c r="Q132" s="165"/>
      <c r="R132" s="137">
        <f t="shared" si="13"/>
        <v>1</v>
      </c>
      <c r="S132" s="170"/>
      <c r="T132" s="176" t="str">
        <f t="shared" si="14"/>
        <v/>
      </c>
      <c r="U132" s="94">
        <v>2</v>
      </c>
      <c r="V132" s="84">
        <v>200</v>
      </c>
      <c r="W132" s="85">
        <v>10</v>
      </c>
      <c r="X132" s="94">
        <f t="shared" si="15"/>
        <v>88</v>
      </c>
      <c r="Y132" s="85" t="str">
        <f t="shared" si="16"/>
        <v/>
      </c>
      <c r="Z132" s="94">
        <f t="shared" si="17"/>
        <v>2464</v>
      </c>
      <c r="AA132" s="85" t="str">
        <f t="shared" si="18"/>
        <v/>
      </c>
      <c r="AB132" s="94" t="str">
        <f t="shared" si="19"/>
        <v/>
      </c>
      <c r="AC132" s="95" t="str">
        <f t="shared" si="20"/>
        <v/>
      </c>
      <c r="AD132" s="178" t="str">
        <f t="shared" si="21"/>
        <v/>
      </c>
    </row>
    <row r="133" spans="1:30" s="110" customFormat="1" ht="24.95" customHeight="1" x14ac:dyDescent="0.15">
      <c r="A133" s="133">
        <v>129</v>
      </c>
      <c r="B133" s="134"/>
      <c r="C133" s="143" t="s">
        <v>1981</v>
      </c>
      <c r="D133" s="135" t="s">
        <v>1958</v>
      </c>
      <c r="E133" s="142"/>
      <c r="F133" s="144" t="s">
        <v>2021</v>
      </c>
      <c r="G133" s="144" t="s">
        <v>2022</v>
      </c>
      <c r="H133" s="145">
        <v>17</v>
      </c>
      <c r="I133" s="145">
        <v>1</v>
      </c>
      <c r="J133" s="145">
        <v>2</v>
      </c>
      <c r="K133" s="136">
        <f t="shared" si="22"/>
        <v>2</v>
      </c>
      <c r="L133" s="142" t="s">
        <v>3514</v>
      </c>
      <c r="M133" s="162"/>
      <c r="N133" s="162"/>
      <c r="O133" s="163"/>
      <c r="P133" s="164"/>
      <c r="Q133" s="165"/>
      <c r="R133" s="137">
        <f t="shared" si="13"/>
        <v>1</v>
      </c>
      <c r="S133" s="170"/>
      <c r="T133" s="176" t="str">
        <f t="shared" si="14"/>
        <v/>
      </c>
      <c r="U133" s="94">
        <v>2</v>
      </c>
      <c r="V133" s="84">
        <v>200</v>
      </c>
      <c r="W133" s="85">
        <v>10</v>
      </c>
      <c r="X133" s="94">
        <f t="shared" si="15"/>
        <v>136</v>
      </c>
      <c r="Y133" s="85" t="str">
        <f t="shared" si="16"/>
        <v/>
      </c>
      <c r="Z133" s="94">
        <f t="shared" si="17"/>
        <v>3808</v>
      </c>
      <c r="AA133" s="85" t="str">
        <f t="shared" si="18"/>
        <v/>
      </c>
      <c r="AB133" s="94" t="str">
        <f t="shared" si="19"/>
        <v/>
      </c>
      <c r="AC133" s="95" t="str">
        <f t="shared" si="20"/>
        <v/>
      </c>
      <c r="AD133" s="178" t="str">
        <f t="shared" si="21"/>
        <v/>
      </c>
    </row>
    <row r="134" spans="1:30" s="110" customFormat="1" ht="24.95" customHeight="1" x14ac:dyDescent="0.15">
      <c r="A134" s="133">
        <v>130</v>
      </c>
      <c r="B134" s="134"/>
      <c r="C134" s="143" t="s">
        <v>1996</v>
      </c>
      <c r="D134" s="135" t="s">
        <v>1958</v>
      </c>
      <c r="E134" s="142"/>
      <c r="F134" s="144" t="s">
        <v>113</v>
      </c>
      <c r="G134" s="144" t="s">
        <v>575</v>
      </c>
      <c r="H134" s="145">
        <v>22</v>
      </c>
      <c r="I134" s="145">
        <v>2</v>
      </c>
      <c r="J134" s="145">
        <v>1</v>
      </c>
      <c r="K134" s="136">
        <f t="shared" si="22"/>
        <v>2</v>
      </c>
      <c r="L134" s="142" t="s">
        <v>3514</v>
      </c>
      <c r="M134" s="162"/>
      <c r="N134" s="162"/>
      <c r="O134" s="163"/>
      <c r="P134" s="164"/>
      <c r="Q134" s="165"/>
      <c r="R134" s="137">
        <f t="shared" si="13"/>
        <v>2</v>
      </c>
      <c r="S134" s="170"/>
      <c r="T134" s="176" t="str">
        <f t="shared" si="14"/>
        <v/>
      </c>
      <c r="U134" s="94">
        <v>2</v>
      </c>
      <c r="V134" s="84">
        <v>200</v>
      </c>
      <c r="W134" s="85">
        <v>10</v>
      </c>
      <c r="X134" s="94">
        <f t="shared" si="15"/>
        <v>176</v>
      </c>
      <c r="Y134" s="85" t="str">
        <f t="shared" si="16"/>
        <v/>
      </c>
      <c r="Z134" s="94">
        <f t="shared" si="17"/>
        <v>4928</v>
      </c>
      <c r="AA134" s="85" t="str">
        <f t="shared" si="18"/>
        <v/>
      </c>
      <c r="AB134" s="94" t="str">
        <f t="shared" si="19"/>
        <v/>
      </c>
      <c r="AC134" s="95" t="str">
        <f t="shared" si="20"/>
        <v/>
      </c>
      <c r="AD134" s="178" t="str">
        <f t="shared" si="21"/>
        <v/>
      </c>
    </row>
    <row r="135" spans="1:30" s="110" customFormat="1" ht="24.95" customHeight="1" x14ac:dyDescent="0.15">
      <c r="A135" s="133">
        <v>131</v>
      </c>
      <c r="B135" s="134"/>
      <c r="C135" s="143" t="s">
        <v>1700</v>
      </c>
      <c r="D135" s="135" t="s">
        <v>1958</v>
      </c>
      <c r="E135" s="142"/>
      <c r="F135" s="144" t="s">
        <v>113</v>
      </c>
      <c r="G135" s="144" t="s">
        <v>2023</v>
      </c>
      <c r="H135" s="145">
        <v>22</v>
      </c>
      <c r="I135" s="145">
        <v>1</v>
      </c>
      <c r="J135" s="145">
        <v>1</v>
      </c>
      <c r="K135" s="136">
        <f t="shared" si="22"/>
        <v>1</v>
      </c>
      <c r="L135" s="142" t="s">
        <v>3514</v>
      </c>
      <c r="M135" s="162"/>
      <c r="N135" s="162"/>
      <c r="O135" s="163"/>
      <c r="P135" s="164"/>
      <c r="Q135" s="165"/>
      <c r="R135" s="137">
        <f t="shared" ref="R135:R137" si="23">+I135</f>
        <v>1</v>
      </c>
      <c r="S135" s="170"/>
      <c r="T135" s="176" t="str">
        <f t="shared" ref="T135:T137" si="24">IFERROR(IF(S135="","",R135*S135),"-")</f>
        <v/>
      </c>
      <c r="U135" s="94">
        <v>2</v>
      </c>
      <c r="V135" s="84">
        <v>200</v>
      </c>
      <c r="W135" s="85">
        <v>10</v>
      </c>
      <c r="X135" s="94">
        <f t="shared" ref="X135:X137" si="25">IFERROR(IF(H135="","",ROUNDDOWN(H135/1000*K135*U135*V135*W135,0)),"-")</f>
        <v>88</v>
      </c>
      <c r="Y135" s="85" t="str">
        <f t="shared" ref="Y135:Y137" si="26">IFERROR(IF(Q135="","",ROUNDDOWN(Q135/1000*R135*U135*V135*W135,0)),"-")</f>
        <v/>
      </c>
      <c r="Z135" s="94">
        <f t="shared" ref="Z135:Z137" si="27">IFERROR(IF(H135="","",ROUNDDOWN(X135*$V$2,0)),"-")</f>
        <v>2464</v>
      </c>
      <c r="AA135" s="85" t="str">
        <f t="shared" ref="AA135:AA137" si="28">IFERROR(IF(Q135="","",ROUNDDOWN(Y135*$V$2,0)),"-")</f>
        <v/>
      </c>
      <c r="AB135" s="94" t="str">
        <f t="shared" ref="AB135:AB137" si="29">IFERROR(IF(Q135="","",ROUNDDOWN(X135-Y135,0)),"-")</f>
        <v/>
      </c>
      <c r="AC135" s="95" t="str">
        <f t="shared" ref="AC135:AC137" si="30">IFERROR(IF(Q135="","",ROUNDDOWN(Z135-AA135,0)),"-")</f>
        <v/>
      </c>
      <c r="AD135" s="178" t="str">
        <f t="shared" ref="AD135:AD137" si="31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/>
      <c r="C136" s="143" t="s">
        <v>1997</v>
      </c>
      <c r="D136" s="135" t="s">
        <v>1958</v>
      </c>
      <c r="E136" s="142"/>
      <c r="F136" s="144" t="s">
        <v>113</v>
      </c>
      <c r="G136" s="144" t="s">
        <v>575</v>
      </c>
      <c r="H136" s="145">
        <v>22</v>
      </c>
      <c r="I136" s="145">
        <v>4</v>
      </c>
      <c r="J136" s="145">
        <v>1</v>
      </c>
      <c r="K136" s="136">
        <f t="shared" si="22"/>
        <v>4</v>
      </c>
      <c r="L136" s="142" t="s">
        <v>3514</v>
      </c>
      <c r="M136" s="162"/>
      <c r="N136" s="162"/>
      <c r="O136" s="163"/>
      <c r="P136" s="164"/>
      <c r="Q136" s="165"/>
      <c r="R136" s="137">
        <f t="shared" si="23"/>
        <v>4</v>
      </c>
      <c r="S136" s="170"/>
      <c r="T136" s="176" t="str">
        <f t="shared" si="24"/>
        <v/>
      </c>
      <c r="U136" s="94">
        <v>2</v>
      </c>
      <c r="V136" s="84">
        <v>200</v>
      </c>
      <c r="W136" s="85">
        <v>10</v>
      </c>
      <c r="X136" s="94">
        <f t="shared" si="25"/>
        <v>352</v>
      </c>
      <c r="Y136" s="85" t="str">
        <f t="shared" si="26"/>
        <v/>
      </c>
      <c r="Z136" s="94">
        <f t="shared" si="27"/>
        <v>9856</v>
      </c>
      <c r="AA136" s="85" t="str">
        <f t="shared" si="28"/>
        <v/>
      </c>
      <c r="AB136" s="94" t="str">
        <f t="shared" si="29"/>
        <v/>
      </c>
      <c r="AC136" s="95" t="str">
        <f t="shared" si="30"/>
        <v/>
      </c>
      <c r="AD136" s="178" t="str">
        <f t="shared" si="31"/>
        <v/>
      </c>
    </row>
    <row r="137" spans="1:30" s="110" customFormat="1" ht="24.95" customHeight="1" x14ac:dyDescent="0.15">
      <c r="A137" s="133">
        <v>133</v>
      </c>
      <c r="B137" s="134"/>
      <c r="C137" s="143" t="s">
        <v>1998</v>
      </c>
      <c r="D137" s="135" t="s">
        <v>1958</v>
      </c>
      <c r="E137" s="142"/>
      <c r="F137" s="144" t="s">
        <v>927</v>
      </c>
      <c r="G137" s="144" t="s">
        <v>2024</v>
      </c>
      <c r="H137" s="145">
        <v>8.9</v>
      </c>
      <c r="I137" s="145">
        <v>1</v>
      </c>
      <c r="J137" s="145">
        <v>1</v>
      </c>
      <c r="K137" s="136">
        <f t="shared" si="22"/>
        <v>1</v>
      </c>
      <c r="L137" s="142" t="s">
        <v>3514</v>
      </c>
      <c r="M137" s="162"/>
      <c r="N137" s="162"/>
      <c r="O137" s="163"/>
      <c r="P137" s="164"/>
      <c r="Q137" s="165"/>
      <c r="R137" s="137">
        <f t="shared" si="23"/>
        <v>1</v>
      </c>
      <c r="S137" s="170"/>
      <c r="T137" s="176" t="str">
        <f t="shared" si="24"/>
        <v/>
      </c>
      <c r="U137" s="94">
        <v>10</v>
      </c>
      <c r="V137" s="84">
        <v>200</v>
      </c>
      <c r="W137" s="85">
        <v>10</v>
      </c>
      <c r="X137" s="94">
        <f t="shared" si="25"/>
        <v>178</v>
      </c>
      <c r="Y137" s="85" t="str">
        <f t="shared" si="26"/>
        <v/>
      </c>
      <c r="Z137" s="94">
        <f t="shared" si="27"/>
        <v>4984</v>
      </c>
      <c r="AA137" s="85" t="str">
        <f t="shared" si="28"/>
        <v/>
      </c>
      <c r="AB137" s="94" t="str">
        <f t="shared" si="29"/>
        <v/>
      </c>
      <c r="AC137" s="95" t="str">
        <f t="shared" si="30"/>
        <v/>
      </c>
      <c r="AD137" s="178" t="str">
        <f t="shared" si="31"/>
        <v/>
      </c>
    </row>
    <row r="138" spans="1:30" s="110" customFormat="1" ht="24.95" customHeight="1" x14ac:dyDescent="0.15">
      <c r="A138" s="133"/>
      <c r="B138" s="134"/>
      <c r="C138" s="143"/>
      <c r="D138" s="135"/>
      <c r="E138" s="142"/>
      <c r="F138" s="144"/>
      <c r="G138" s="144"/>
      <c r="H138" s="145"/>
      <c r="I138" s="145"/>
      <c r="J138" s="145"/>
      <c r="K138" s="136"/>
      <c r="L138" s="142"/>
      <c r="M138" s="146"/>
      <c r="N138" s="146"/>
      <c r="O138" s="143"/>
      <c r="P138" s="147"/>
      <c r="Q138" s="148"/>
      <c r="R138" s="152"/>
      <c r="S138" s="176"/>
      <c r="T138" s="149"/>
      <c r="U138" s="94"/>
      <c r="V138" s="84"/>
      <c r="W138" s="85"/>
      <c r="X138" s="153"/>
      <c r="Y138" s="154"/>
      <c r="Z138" s="153"/>
      <c r="AA138" s="154"/>
      <c r="AB138" s="153"/>
      <c r="AC138" s="155"/>
      <c r="AD138" s="154"/>
    </row>
    <row r="139" spans="1:30" s="110" customFormat="1" ht="24.95" customHeight="1" thickBot="1" x14ac:dyDescent="0.2">
      <c r="A139" s="97"/>
      <c r="B139" s="98"/>
      <c r="C139" s="98"/>
      <c r="D139" s="99"/>
      <c r="E139" s="97"/>
      <c r="F139" s="100"/>
      <c r="G139" s="100"/>
      <c r="H139" s="102"/>
      <c r="I139" s="102"/>
      <c r="J139" s="102"/>
      <c r="K139" s="157"/>
      <c r="L139" s="97"/>
      <c r="M139" s="104"/>
      <c r="N139" s="104"/>
      <c r="O139" s="98"/>
      <c r="P139" s="105"/>
      <c r="Q139" s="106"/>
      <c r="R139" s="158"/>
      <c r="S139" s="108"/>
      <c r="T139" s="108"/>
      <c r="U139" s="94"/>
      <c r="V139" s="84"/>
      <c r="W139" s="85"/>
      <c r="X139" s="109"/>
      <c r="Y139" s="103"/>
      <c r="Z139" s="109"/>
      <c r="AA139" s="103"/>
      <c r="AB139" s="109"/>
      <c r="AC139" s="159"/>
      <c r="AD139" s="103"/>
    </row>
    <row r="140" spans="1:30" ht="24.95" customHeight="1" thickBot="1" x14ac:dyDescent="0.2">
      <c r="M140" s="46"/>
      <c r="N140" s="46"/>
      <c r="O140" s="46"/>
      <c r="P140" s="46"/>
      <c r="Q140" s="46"/>
      <c r="R140" s="111"/>
      <c r="S140" s="251" t="s">
        <v>40</v>
      </c>
      <c r="T140" s="181" t="str">
        <f>IF(SUBTOTAL(9,T5:T139)=0,"",SUBTOTAL(9,T5:T139))</f>
        <v/>
      </c>
      <c r="U140" s="190"/>
      <c r="V140" s="191"/>
      <c r="W140" s="192"/>
      <c r="X140" s="182">
        <f t="shared" ref="X140:AD140" si="32">IF(SUBTOTAL(9,X5:X139)=0,"",SUBTOTAL(9,X5:X139))</f>
        <v>563952</v>
      </c>
      <c r="Y140" s="184" t="str">
        <f t="shared" si="32"/>
        <v/>
      </c>
      <c r="Z140" s="182">
        <f t="shared" si="32"/>
        <v>15790656</v>
      </c>
      <c r="AA140" s="184" t="str">
        <f t="shared" si="32"/>
        <v/>
      </c>
      <c r="AB140" s="182" t="str">
        <f t="shared" si="32"/>
        <v/>
      </c>
      <c r="AC140" s="183" t="str">
        <f t="shared" si="32"/>
        <v/>
      </c>
      <c r="AD140" s="186" t="str">
        <f t="shared" si="32"/>
        <v/>
      </c>
    </row>
    <row r="141" spans="1:30" ht="24.95" customHeight="1" thickBot="1" x14ac:dyDescent="0.2">
      <c r="S141" s="262" t="s">
        <v>3544</v>
      </c>
      <c r="T141" s="264"/>
    </row>
    <row r="142" spans="1:30" ht="24.95" customHeight="1" thickTop="1" thickBot="1" x14ac:dyDescent="0.2">
      <c r="S142" s="265" t="s">
        <v>3545</v>
      </c>
      <c r="T142" s="268" t="str">
        <f>IF(T140="","",T140+T141)</f>
        <v/>
      </c>
    </row>
    <row r="143" spans="1:30" ht="24.95" customHeight="1" thickTop="1" x14ac:dyDescent="0.15"/>
  </sheetData>
  <sheetProtection algorithmName="SHA-512" hashValue="UQFSTx2l8fYAs0sBz1uFwrNOXdD2WAelcQOIJgaxWTVOc2Pgxw/XTYLxiosDhZwrUs9Rj0qEkpPSe8eEoXzfyA==" saltValue="Nem64sfFmIvvGg/hUgteKw==" spinCount="100000" sheet="1" objects="1" scenarios="1" autoFilter="0"/>
  <autoFilter ref="A4:AD14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69 M71:Q123 M125:Q137">
    <cfRule type="containsBlanks" dxfId="112" priority="10" stopIfTrue="1">
      <formula>LEN(TRIM(M6))=0</formula>
    </cfRule>
  </conditionalFormatting>
  <conditionalFormatting sqref="S6:S69 S71:S123 S125:S137">
    <cfRule type="containsBlanks" dxfId="111" priority="3">
      <formula>LEN(TRIM(S6))=0</formula>
    </cfRule>
  </conditionalFormatting>
  <conditionalFormatting sqref="S140">
    <cfRule type="containsBlanks" dxfId="110" priority="2">
      <formula>LEN(TRIM(S140))=0</formula>
    </cfRule>
  </conditionalFormatting>
  <conditionalFormatting sqref="T141">
    <cfRule type="containsBlanks" dxfId="109" priority="1">
      <formula>LEN(TRIM(T141))=0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2BCFA-C57D-4832-AC3E-6F32521B6DCF}">
  <sheetPr>
    <pageSetUpPr fitToPage="1"/>
  </sheetPr>
  <dimension ref="A1:AD142"/>
  <sheetViews>
    <sheetView showGridLines="0" zoomScale="85" zoomScaleNormal="85" zoomScaleSheetLayoutView="100" workbookViewId="0">
      <pane xSplit="11" ySplit="4" topLeftCell="N127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90</v>
      </c>
      <c r="D1" s="41" t="s">
        <v>1</v>
      </c>
      <c r="E1" s="42" t="s">
        <v>2025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1770</v>
      </c>
      <c r="D5" s="66"/>
      <c r="E5" s="64"/>
      <c r="F5" s="67"/>
      <c r="G5" s="67"/>
      <c r="H5" s="74"/>
      <c r="I5" s="74"/>
      <c r="J5" s="74"/>
      <c r="K5" s="127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2026</v>
      </c>
      <c r="D6" s="135" t="s">
        <v>1958</v>
      </c>
      <c r="E6" s="133"/>
      <c r="F6" s="82" t="s">
        <v>36</v>
      </c>
      <c r="G6" s="82" t="s">
        <v>142</v>
      </c>
      <c r="H6" s="84">
        <v>42</v>
      </c>
      <c r="I6" s="84">
        <v>9</v>
      </c>
      <c r="J6" s="84">
        <v>2</v>
      </c>
      <c r="K6" s="136">
        <f>+I6*J6</f>
        <v>18</v>
      </c>
      <c r="L6" s="133" t="s">
        <v>3514</v>
      </c>
      <c r="M6" s="162"/>
      <c r="N6" s="162"/>
      <c r="O6" s="163"/>
      <c r="P6" s="164"/>
      <c r="Q6" s="165"/>
      <c r="R6" s="137">
        <f>+I6</f>
        <v>9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15120</v>
      </c>
      <c r="Y6" s="85" t="str">
        <f>IFERROR(IF(Q6="","",ROUNDDOWN(Q6/1000*R6*U6*V6*W6,0)),"-")</f>
        <v/>
      </c>
      <c r="Z6" s="94">
        <f>IFERROR(IF(H6="","",ROUNDDOWN(X6*$V$2,0)),"-")</f>
        <v>423360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2026</v>
      </c>
      <c r="D7" s="135" t="s">
        <v>1958</v>
      </c>
      <c r="E7" s="133"/>
      <c r="F7" s="82" t="s">
        <v>24</v>
      </c>
      <c r="G7" s="82" t="s">
        <v>1953</v>
      </c>
      <c r="H7" s="84">
        <v>42</v>
      </c>
      <c r="I7" s="84">
        <v>2</v>
      </c>
      <c r="J7" s="84">
        <v>1</v>
      </c>
      <c r="K7" s="136">
        <f t="shared" ref="K7:K95" si="3">+I7*J7</f>
        <v>2</v>
      </c>
      <c r="L7" s="133" t="s">
        <v>3517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1680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47040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2027</v>
      </c>
      <c r="D8" s="135" t="s">
        <v>1958</v>
      </c>
      <c r="E8" s="133"/>
      <c r="F8" s="82" t="s">
        <v>113</v>
      </c>
      <c r="G8" s="82" t="s">
        <v>114</v>
      </c>
      <c r="H8" s="84">
        <v>22</v>
      </c>
      <c r="I8" s="84">
        <v>1</v>
      </c>
      <c r="J8" s="84">
        <v>1</v>
      </c>
      <c r="K8" s="136">
        <f>+I8*J8</f>
        <v>1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440</v>
      </c>
      <c r="Y8" s="85" t="str">
        <f t="shared" si="7"/>
        <v/>
      </c>
      <c r="Z8" s="94">
        <f t="shared" si="8"/>
        <v>12320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2028</v>
      </c>
      <c r="D9" s="135" t="s">
        <v>1958</v>
      </c>
      <c r="E9" s="133"/>
      <c r="F9" s="82" t="s">
        <v>113</v>
      </c>
      <c r="G9" s="82" t="s">
        <v>114</v>
      </c>
      <c r="H9" s="84">
        <v>22</v>
      </c>
      <c r="I9" s="84">
        <v>1</v>
      </c>
      <c r="J9" s="84">
        <v>1</v>
      </c>
      <c r="K9" s="136">
        <f t="shared" si="3"/>
        <v>1</v>
      </c>
      <c r="L9" s="133" t="s">
        <v>3514</v>
      </c>
      <c r="M9" s="162"/>
      <c r="N9" s="162"/>
      <c r="O9" s="163"/>
      <c r="P9" s="164"/>
      <c r="Q9" s="165"/>
      <c r="R9" s="137">
        <f t="shared" si="4"/>
        <v>1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440</v>
      </c>
      <c r="Y9" s="85" t="str">
        <f t="shared" si="7"/>
        <v/>
      </c>
      <c r="Z9" s="94">
        <f t="shared" si="8"/>
        <v>12320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2029</v>
      </c>
      <c r="D10" s="135" t="s">
        <v>1958</v>
      </c>
      <c r="E10" s="133"/>
      <c r="F10" s="82" t="s">
        <v>24</v>
      </c>
      <c r="G10" s="82" t="s">
        <v>49</v>
      </c>
      <c r="H10" s="84">
        <v>42</v>
      </c>
      <c r="I10" s="84">
        <v>2</v>
      </c>
      <c r="J10" s="84">
        <v>1</v>
      </c>
      <c r="K10" s="136">
        <f t="shared" si="3"/>
        <v>2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2</v>
      </c>
      <c r="V10" s="84">
        <v>200</v>
      </c>
      <c r="W10" s="85">
        <v>10</v>
      </c>
      <c r="X10" s="94">
        <f t="shared" si="6"/>
        <v>336</v>
      </c>
      <c r="Y10" s="85" t="str">
        <f t="shared" si="7"/>
        <v/>
      </c>
      <c r="Z10" s="94">
        <f t="shared" si="8"/>
        <v>9408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2030</v>
      </c>
      <c r="D11" s="135" t="s">
        <v>1958</v>
      </c>
      <c r="E11" s="133"/>
      <c r="F11" s="82" t="s">
        <v>113</v>
      </c>
      <c r="G11" s="82" t="s">
        <v>114</v>
      </c>
      <c r="H11" s="84">
        <v>22</v>
      </c>
      <c r="I11" s="84">
        <v>1</v>
      </c>
      <c r="J11" s="84">
        <v>1</v>
      </c>
      <c r="K11" s="136">
        <f t="shared" si="3"/>
        <v>1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440</v>
      </c>
      <c r="Y11" s="85" t="str">
        <f t="shared" si="7"/>
        <v/>
      </c>
      <c r="Z11" s="94">
        <f t="shared" si="8"/>
        <v>12320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2031</v>
      </c>
      <c r="D12" s="135" t="s">
        <v>1958</v>
      </c>
      <c r="E12" s="133"/>
      <c r="F12" s="82" t="s">
        <v>24</v>
      </c>
      <c r="G12" s="82" t="s">
        <v>49</v>
      </c>
      <c r="H12" s="179">
        <v>42</v>
      </c>
      <c r="I12" s="84">
        <v>2</v>
      </c>
      <c r="J12" s="84">
        <v>1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2</v>
      </c>
      <c r="V12" s="84">
        <v>200</v>
      </c>
      <c r="W12" s="85">
        <v>10</v>
      </c>
      <c r="X12" s="94">
        <f t="shared" si="6"/>
        <v>336</v>
      </c>
      <c r="Y12" s="85" t="str">
        <f t="shared" si="7"/>
        <v/>
      </c>
      <c r="Z12" s="94">
        <f t="shared" si="8"/>
        <v>9408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2032</v>
      </c>
      <c r="D13" s="135" t="s">
        <v>1958</v>
      </c>
      <c r="E13" s="133"/>
      <c r="F13" s="82" t="s">
        <v>24</v>
      </c>
      <c r="G13" s="82" t="s">
        <v>49</v>
      </c>
      <c r="H13" s="84">
        <v>42</v>
      </c>
      <c r="I13" s="84">
        <v>2</v>
      </c>
      <c r="J13" s="84">
        <v>1</v>
      </c>
      <c r="K13" s="136">
        <f t="shared" si="3"/>
        <v>2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1680</v>
      </c>
      <c r="Y13" s="85" t="str">
        <f t="shared" si="7"/>
        <v/>
      </c>
      <c r="Z13" s="94">
        <f t="shared" si="8"/>
        <v>47040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2033</v>
      </c>
      <c r="D14" s="135" t="s">
        <v>1958</v>
      </c>
      <c r="E14" s="133"/>
      <c r="F14" s="82" t="s">
        <v>36</v>
      </c>
      <c r="G14" s="82" t="s">
        <v>142</v>
      </c>
      <c r="H14" s="84">
        <v>42</v>
      </c>
      <c r="I14" s="84">
        <v>6</v>
      </c>
      <c r="J14" s="84">
        <v>2</v>
      </c>
      <c r="K14" s="136">
        <f t="shared" si="3"/>
        <v>12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6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10080</v>
      </c>
      <c r="Y14" s="85" t="str">
        <f t="shared" si="7"/>
        <v/>
      </c>
      <c r="Z14" s="94">
        <f t="shared" si="8"/>
        <v>282240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2033</v>
      </c>
      <c r="D15" s="135" t="s">
        <v>1958</v>
      </c>
      <c r="E15" s="133"/>
      <c r="F15" s="82" t="s">
        <v>24</v>
      </c>
      <c r="G15" s="82" t="s">
        <v>2120</v>
      </c>
      <c r="H15" s="84">
        <v>42</v>
      </c>
      <c r="I15" s="84">
        <v>2</v>
      </c>
      <c r="J15" s="84">
        <v>1</v>
      </c>
      <c r="K15" s="136">
        <f t="shared" si="3"/>
        <v>2</v>
      </c>
      <c r="L15" s="133" t="s">
        <v>3517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1680</v>
      </c>
      <c r="Y15" s="85" t="str">
        <f t="shared" si="7"/>
        <v/>
      </c>
      <c r="Z15" s="94">
        <f t="shared" si="8"/>
        <v>47040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2034</v>
      </c>
      <c r="D16" s="135" t="s">
        <v>1958</v>
      </c>
      <c r="E16" s="133"/>
      <c r="F16" s="82" t="s">
        <v>36</v>
      </c>
      <c r="G16" s="82" t="s">
        <v>142</v>
      </c>
      <c r="H16" s="84">
        <v>42</v>
      </c>
      <c r="I16" s="84">
        <v>6</v>
      </c>
      <c r="J16" s="84">
        <v>1</v>
      </c>
      <c r="K16" s="136">
        <f t="shared" si="3"/>
        <v>6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6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5040</v>
      </c>
      <c r="Y16" s="85" t="str">
        <f t="shared" si="7"/>
        <v/>
      </c>
      <c r="Z16" s="94">
        <f t="shared" si="8"/>
        <v>141120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2034</v>
      </c>
      <c r="D17" s="135" t="s">
        <v>1958</v>
      </c>
      <c r="E17" s="133"/>
      <c r="F17" s="82" t="s">
        <v>24</v>
      </c>
      <c r="G17" s="82" t="s">
        <v>2120</v>
      </c>
      <c r="H17" s="84">
        <v>42</v>
      </c>
      <c r="I17" s="84">
        <v>2</v>
      </c>
      <c r="J17" s="84">
        <v>1</v>
      </c>
      <c r="K17" s="136">
        <f t="shared" si="3"/>
        <v>2</v>
      </c>
      <c r="L17" s="133" t="s">
        <v>3517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1680</v>
      </c>
      <c r="Y17" s="85" t="str">
        <f t="shared" si="7"/>
        <v/>
      </c>
      <c r="Z17" s="94">
        <f t="shared" si="8"/>
        <v>47040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2035</v>
      </c>
      <c r="D18" s="135" t="s">
        <v>1958</v>
      </c>
      <c r="E18" s="133"/>
      <c r="F18" s="82" t="s">
        <v>36</v>
      </c>
      <c r="G18" s="82" t="s">
        <v>142</v>
      </c>
      <c r="H18" s="84">
        <v>42</v>
      </c>
      <c r="I18" s="84">
        <v>6</v>
      </c>
      <c r="J18" s="84">
        <v>2</v>
      </c>
      <c r="K18" s="136">
        <f t="shared" si="3"/>
        <v>12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6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10080</v>
      </c>
      <c r="Y18" s="85" t="str">
        <f t="shared" si="7"/>
        <v/>
      </c>
      <c r="Z18" s="94">
        <f t="shared" si="8"/>
        <v>282240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2035</v>
      </c>
      <c r="D19" s="135" t="s">
        <v>1958</v>
      </c>
      <c r="E19" s="133"/>
      <c r="F19" s="82" t="s">
        <v>24</v>
      </c>
      <c r="G19" s="82" t="s">
        <v>2120</v>
      </c>
      <c r="H19" s="84">
        <v>42</v>
      </c>
      <c r="I19" s="84">
        <v>2</v>
      </c>
      <c r="J19" s="84">
        <v>1</v>
      </c>
      <c r="K19" s="136">
        <f t="shared" si="3"/>
        <v>2</v>
      </c>
      <c r="L19" s="133" t="s">
        <v>3517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1680</v>
      </c>
      <c r="Y19" s="85" t="str">
        <f t="shared" si="7"/>
        <v/>
      </c>
      <c r="Z19" s="94">
        <f t="shared" si="8"/>
        <v>47040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2036</v>
      </c>
      <c r="D20" s="135" t="s">
        <v>1958</v>
      </c>
      <c r="E20" s="133"/>
      <c r="F20" s="82" t="s">
        <v>24</v>
      </c>
      <c r="G20" s="82" t="s">
        <v>49</v>
      </c>
      <c r="H20" s="84">
        <v>42</v>
      </c>
      <c r="I20" s="84">
        <v>2</v>
      </c>
      <c r="J20" s="84">
        <v>1</v>
      </c>
      <c r="K20" s="136">
        <f t="shared" si="3"/>
        <v>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2</v>
      </c>
      <c r="V20" s="84">
        <v>200</v>
      </c>
      <c r="W20" s="85">
        <v>10</v>
      </c>
      <c r="X20" s="94">
        <f t="shared" si="6"/>
        <v>336</v>
      </c>
      <c r="Y20" s="85" t="str">
        <f t="shared" si="7"/>
        <v/>
      </c>
      <c r="Z20" s="94">
        <f t="shared" si="8"/>
        <v>9408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2037</v>
      </c>
      <c r="D21" s="135" t="s">
        <v>1958</v>
      </c>
      <c r="E21" s="133"/>
      <c r="F21" s="82" t="s">
        <v>113</v>
      </c>
      <c r="G21" s="82" t="s">
        <v>1791</v>
      </c>
      <c r="H21" s="84">
        <v>22</v>
      </c>
      <c r="I21" s="84">
        <v>4</v>
      </c>
      <c r="J21" s="84">
        <v>1</v>
      </c>
      <c r="K21" s="136">
        <f t="shared" si="3"/>
        <v>4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4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1760</v>
      </c>
      <c r="Y21" s="85" t="str">
        <f t="shared" si="7"/>
        <v/>
      </c>
      <c r="Z21" s="94">
        <f t="shared" si="8"/>
        <v>49280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2103</v>
      </c>
      <c r="D22" s="135" t="s">
        <v>1958</v>
      </c>
      <c r="E22" s="133"/>
      <c r="F22" s="82" t="s">
        <v>927</v>
      </c>
      <c r="G22" s="82" t="s">
        <v>2109</v>
      </c>
      <c r="H22" s="84">
        <v>2.7</v>
      </c>
      <c r="I22" s="84">
        <v>8</v>
      </c>
      <c r="J22" s="84">
        <v>1</v>
      </c>
      <c r="K22" s="136">
        <f t="shared" si="3"/>
        <v>8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8</v>
      </c>
      <c r="S22" s="170"/>
      <c r="T22" s="176" t="str">
        <f t="shared" si="5"/>
        <v/>
      </c>
      <c r="U22" s="94">
        <v>24</v>
      </c>
      <c r="V22" s="84">
        <v>365</v>
      </c>
      <c r="W22" s="85">
        <v>10</v>
      </c>
      <c r="X22" s="94">
        <f t="shared" si="6"/>
        <v>1892</v>
      </c>
      <c r="Y22" s="85" t="str">
        <f t="shared" si="7"/>
        <v/>
      </c>
      <c r="Z22" s="94">
        <f t="shared" si="8"/>
        <v>52976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2104</v>
      </c>
      <c r="D23" s="135" t="s">
        <v>1958</v>
      </c>
      <c r="E23" s="133"/>
      <c r="F23" s="82" t="s">
        <v>481</v>
      </c>
      <c r="G23" s="82" t="s">
        <v>2110</v>
      </c>
      <c r="H23" s="84">
        <v>10</v>
      </c>
      <c r="I23" s="84">
        <v>2</v>
      </c>
      <c r="J23" s="84">
        <v>1</v>
      </c>
      <c r="K23" s="136">
        <f t="shared" si="3"/>
        <v>2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24</v>
      </c>
      <c r="V23" s="84">
        <v>365</v>
      </c>
      <c r="W23" s="85">
        <v>10</v>
      </c>
      <c r="X23" s="94">
        <f t="shared" si="6"/>
        <v>1752</v>
      </c>
      <c r="Y23" s="85" t="str">
        <f t="shared" si="7"/>
        <v/>
      </c>
      <c r="Z23" s="94">
        <f t="shared" si="8"/>
        <v>49056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2</v>
      </c>
      <c r="C24" s="134" t="s">
        <v>2038</v>
      </c>
      <c r="D24" s="135" t="s">
        <v>1958</v>
      </c>
      <c r="E24" s="133"/>
      <c r="F24" s="82" t="s">
        <v>179</v>
      </c>
      <c r="G24" s="82" t="s">
        <v>2121</v>
      </c>
      <c r="H24" s="84">
        <v>60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1200</v>
      </c>
      <c r="Y24" s="85" t="str">
        <f t="shared" si="7"/>
        <v/>
      </c>
      <c r="Z24" s="94">
        <f t="shared" si="8"/>
        <v>33600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2</v>
      </c>
      <c r="C25" s="134" t="s">
        <v>2039</v>
      </c>
      <c r="D25" s="135" t="s">
        <v>1958</v>
      </c>
      <c r="E25" s="133"/>
      <c r="F25" s="82" t="s">
        <v>36</v>
      </c>
      <c r="G25" s="82" t="s">
        <v>1801</v>
      </c>
      <c r="H25" s="84">
        <v>42</v>
      </c>
      <c r="I25" s="84">
        <v>15</v>
      </c>
      <c r="J25" s="84">
        <v>2</v>
      </c>
      <c r="K25" s="136">
        <f t="shared" si="3"/>
        <v>30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15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25200</v>
      </c>
      <c r="Y25" s="85" t="str">
        <f t="shared" si="7"/>
        <v/>
      </c>
      <c r="Z25" s="94">
        <f t="shared" si="8"/>
        <v>705600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2</v>
      </c>
      <c r="C26" s="134" t="s">
        <v>2040</v>
      </c>
      <c r="D26" s="135" t="s">
        <v>1958</v>
      </c>
      <c r="E26" s="133"/>
      <c r="F26" s="82" t="s">
        <v>24</v>
      </c>
      <c r="G26" s="82" t="s">
        <v>49</v>
      </c>
      <c r="H26" s="84">
        <v>42</v>
      </c>
      <c r="I26" s="84">
        <v>2</v>
      </c>
      <c r="J26" s="84">
        <v>1</v>
      </c>
      <c r="K26" s="136">
        <f t="shared" si="3"/>
        <v>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2</v>
      </c>
      <c r="S26" s="170"/>
      <c r="T26" s="176" t="str">
        <f t="shared" si="5"/>
        <v/>
      </c>
      <c r="U26" s="94">
        <v>2</v>
      </c>
      <c r="V26" s="84">
        <v>200</v>
      </c>
      <c r="W26" s="85">
        <v>10</v>
      </c>
      <c r="X26" s="94">
        <f t="shared" si="6"/>
        <v>336</v>
      </c>
      <c r="Y26" s="85" t="str">
        <f t="shared" si="7"/>
        <v/>
      </c>
      <c r="Z26" s="94">
        <f t="shared" si="8"/>
        <v>9408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2</v>
      </c>
      <c r="C27" s="134" t="s">
        <v>1853</v>
      </c>
      <c r="D27" s="135" t="s">
        <v>1958</v>
      </c>
      <c r="E27" s="133"/>
      <c r="F27" s="82" t="s">
        <v>113</v>
      </c>
      <c r="G27" s="82" t="s">
        <v>1791</v>
      </c>
      <c r="H27" s="84">
        <v>22</v>
      </c>
      <c r="I27" s="84">
        <v>4</v>
      </c>
      <c r="J27" s="84">
        <v>1</v>
      </c>
      <c r="K27" s="136">
        <f t="shared" si="3"/>
        <v>4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4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1760</v>
      </c>
      <c r="Y27" s="85" t="str">
        <f t="shared" si="7"/>
        <v/>
      </c>
      <c r="Z27" s="94">
        <f t="shared" si="8"/>
        <v>49280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2</v>
      </c>
      <c r="C28" s="134" t="s">
        <v>2041</v>
      </c>
      <c r="D28" s="135" t="s">
        <v>1958</v>
      </c>
      <c r="E28" s="133"/>
      <c r="F28" s="82" t="s">
        <v>24</v>
      </c>
      <c r="G28" s="82" t="s">
        <v>49</v>
      </c>
      <c r="H28" s="84">
        <v>42</v>
      </c>
      <c r="I28" s="84">
        <v>2</v>
      </c>
      <c r="J28" s="84">
        <v>1</v>
      </c>
      <c r="K28" s="136">
        <f t="shared" si="3"/>
        <v>2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1680</v>
      </c>
      <c r="Y28" s="85" t="str">
        <f t="shared" si="7"/>
        <v/>
      </c>
      <c r="Z28" s="94">
        <f t="shared" si="8"/>
        <v>47040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2</v>
      </c>
      <c r="C29" s="134" t="s">
        <v>2042</v>
      </c>
      <c r="D29" s="135" t="s">
        <v>1958</v>
      </c>
      <c r="E29" s="133"/>
      <c r="F29" s="82" t="s">
        <v>36</v>
      </c>
      <c r="G29" s="82" t="s">
        <v>142</v>
      </c>
      <c r="H29" s="84">
        <v>42</v>
      </c>
      <c r="I29" s="84">
        <v>6</v>
      </c>
      <c r="J29" s="84">
        <v>2</v>
      </c>
      <c r="K29" s="136">
        <f t="shared" si="3"/>
        <v>12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6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10080</v>
      </c>
      <c r="Y29" s="85" t="str">
        <f t="shared" si="7"/>
        <v/>
      </c>
      <c r="Z29" s="94">
        <f t="shared" si="8"/>
        <v>282240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2</v>
      </c>
      <c r="C30" s="134" t="s">
        <v>2042</v>
      </c>
      <c r="D30" s="135" t="s">
        <v>1958</v>
      </c>
      <c r="E30" s="133"/>
      <c r="F30" s="82" t="s">
        <v>24</v>
      </c>
      <c r="G30" s="82" t="s">
        <v>2122</v>
      </c>
      <c r="H30" s="84">
        <v>42</v>
      </c>
      <c r="I30" s="84">
        <v>2</v>
      </c>
      <c r="J30" s="84">
        <v>1</v>
      </c>
      <c r="K30" s="136">
        <f t="shared" si="3"/>
        <v>2</v>
      </c>
      <c r="L30" s="133" t="s">
        <v>3517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1680</v>
      </c>
      <c r="Y30" s="85" t="str">
        <f t="shared" si="7"/>
        <v/>
      </c>
      <c r="Z30" s="94">
        <f t="shared" si="8"/>
        <v>47040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2</v>
      </c>
      <c r="C31" s="134" t="s">
        <v>2043</v>
      </c>
      <c r="D31" s="135" t="s">
        <v>1958</v>
      </c>
      <c r="E31" s="133"/>
      <c r="F31" s="82" t="s">
        <v>36</v>
      </c>
      <c r="G31" s="82" t="s">
        <v>142</v>
      </c>
      <c r="H31" s="84">
        <v>42</v>
      </c>
      <c r="I31" s="84">
        <v>6</v>
      </c>
      <c r="J31" s="84">
        <v>2</v>
      </c>
      <c r="K31" s="136">
        <f t="shared" si="3"/>
        <v>12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6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10080</v>
      </c>
      <c r="Y31" s="85" t="str">
        <f t="shared" si="7"/>
        <v/>
      </c>
      <c r="Z31" s="94">
        <f t="shared" si="8"/>
        <v>282240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2</v>
      </c>
      <c r="C32" s="134" t="s">
        <v>2043</v>
      </c>
      <c r="D32" s="135" t="s">
        <v>1958</v>
      </c>
      <c r="E32" s="133"/>
      <c r="F32" s="82" t="s">
        <v>24</v>
      </c>
      <c r="G32" s="82" t="s">
        <v>2122</v>
      </c>
      <c r="H32" s="84">
        <v>42</v>
      </c>
      <c r="I32" s="84">
        <v>2</v>
      </c>
      <c r="J32" s="84">
        <v>1</v>
      </c>
      <c r="K32" s="136">
        <f t="shared" si="3"/>
        <v>2</v>
      </c>
      <c r="L32" s="133" t="s">
        <v>3517</v>
      </c>
      <c r="M32" s="162"/>
      <c r="N32" s="162"/>
      <c r="O32" s="163"/>
      <c r="P32" s="164"/>
      <c r="Q32" s="165"/>
      <c r="R32" s="137">
        <f t="shared" si="4"/>
        <v>2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1680</v>
      </c>
      <c r="Y32" s="85" t="str">
        <f t="shared" si="7"/>
        <v/>
      </c>
      <c r="Z32" s="94">
        <f t="shared" si="8"/>
        <v>47040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2</v>
      </c>
      <c r="C33" s="134" t="s">
        <v>2044</v>
      </c>
      <c r="D33" s="135" t="s">
        <v>1958</v>
      </c>
      <c r="E33" s="133"/>
      <c r="F33" s="82" t="s">
        <v>24</v>
      </c>
      <c r="G33" s="82" t="s">
        <v>49</v>
      </c>
      <c r="H33" s="84">
        <v>42</v>
      </c>
      <c r="I33" s="84">
        <v>2</v>
      </c>
      <c r="J33" s="84">
        <v>1</v>
      </c>
      <c r="K33" s="136">
        <f t="shared" si="3"/>
        <v>2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2</v>
      </c>
      <c r="V33" s="84">
        <v>200</v>
      </c>
      <c r="W33" s="85">
        <v>10</v>
      </c>
      <c r="X33" s="94">
        <f t="shared" si="6"/>
        <v>336</v>
      </c>
      <c r="Y33" s="85" t="str">
        <f t="shared" si="7"/>
        <v/>
      </c>
      <c r="Z33" s="94">
        <f t="shared" si="8"/>
        <v>9408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2</v>
      </c>
      <c r="C34" s="134" t="s">
        <v>2045</v>
      </c>
      <c r="D34" s="135" t="s">
        <v>1958</v>
      </c>
      <c r="E34" s="133"/>
      <c r="F34" s="82" t="s">
        <v>36</v>
      </c>
      <c r="G34" s="82" t="s">
        <v>142</v>
      </c>
      <c r="H34" s="84">
        <v>42</v>
      </c>
      <c r="I34" s="84">
        <v>6</v>
      </c>
      <c r="J34" s="84">
        <v>2</v>
      </c>
      <c r="K34" s="136">
        <f t="shared" si="3"/>
        <v>12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6</v>
      </c>
      <c r="S34" s="170"/>
      <c r="T34" s="176" t="str">
        <f t="shared" si="5"/>
        <v/>
      </c>
      <c r="U34" s="94">
        <v>24</v>
      </c>
      <c r="V34" s="84">
        <v>365</v>
      </c>
      <c r="W34" s="85">
        <v>10</v>
      </c>
      <c r="X34" s="94">
        <f t="shared" si="6"/>
        <v>44150</v>
      </c>
      <c r="Y34" s="85" t="str">
        <f t="shared" si="7"/>
        <v/>
      </c>
      <c r="Z34" s="94">
        <f t="shared" si="8"/>
        <v>1236200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2</v>
      </c>
      <c r="C35" s="134" t="s">
        <v>2045</v>
      </c>
      <c r="D35" s="135" t="s">
        <v>1958</v>
      </c>
      <c r="E35" s="133"/>
      <c r="F35" s="82" t="s">
        <v>24</v>
      </c>
      <c r="G35" s="82" t="s">
        <v>2122</v>
      </c>
      <c r="H35" s="84">
        <v>42</v>
      </c>
      <c r="I35" s="84">
        <v>2</v>
      </c>
      <c r="J35" s="84">
        <v>1</v>
      </c>
      <c r="K35" s="136">
        <f t="shared" si="3"/>
        <v>2</v>
      </c>
      <c r="L35" s="133" t="s">
        <v>3517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24</v>
      </c>
      <c r="V35" s="84">
        <v>365</v>
      </c>
      <c r="W35" s="85">
        <v>10</v>
      </c>
      <c r="X35" s="94">
        <f t="shared" si="6"/>
        <v>7358</v>
      </c>
      <c r="Y35" s="85" t="str">
        <f t="shared" si="7"/>
        <v/>
      </c>
      <c r="Z35" s="94">
        <f t="shared" si="8"/>
        <v>206024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2</v>
      </c>
      <c r="C36" s="134" t="s">
        <v>2046</v>
      </c>
      <c r="D36" s="135" t="s">
        <v>1958</v>
      </c>
      <c r="E36" s="133"/>
      <c r="F36" s="82" t="s">
        <v>36</v>
      </c>
      <c r="G36" s="82" t="s">
        <v>142</v>
      </c>
      <c r="H36" s="84">
        <v>42</v>
      </c>
      <c r="I36" s="84">
        <v>6</v>
      </c>
      <c r="J36" s="84">
        <v>2</v>
      </c>
      <c r="K36" s="136">
        <f t="shared" si="3"/>
        <v>12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6</v>
      </c>
      <c r="S36" s="170"/>
      <c r="T36" s="176" t="str">
        <f t="shared" si="5"/>
        <v/>
      </c>
      <c r="U36" s="94">
        <v>24</v>
      </c>
      <c r="V36" s="84">
        <v>365</v>
      </c>
      <c r="W36" s="85">
        <v>10</v>
      </c>
      <c r="X36" s="94">
        <f t="shared" si="6"/>
        <v>44150</v>
      </c>
      <c r="Y36" s="85" t="str">
        <f t="shared" si="7"/>
        <v/>
      </c>
      <c r="Z36" s="94">
        <f t="shared" si="8"/>
        <v>1236200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2</v>
      </c>
      <c r="C37" s="134" t="s">
        <v>2046</v>
      </c>
      <c r="D37" s="135" t="s">
        <v>1958</v>
      </c>
      <c r="E37" s="133"/>
      <c r="F37" s="82" t="s">
        <v>24</v>
      </c>
      <c r="G37" s="82" t="s">
        <v>2120</v>
      </c>
      <c r="H37" s="84">
        <v>42</v>
      </c>
      <c r="I37" s="84">
        <v>2</v>
      </c>
      <c r="J37" s="84">
        <v>1</v>
      </c>
      <c r="K37" s="136">
        <f t="shared" si="3"/>
        <v>2</v>
      </c>
      <c r="L37" s="133" t="s">
        <v>3517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24</v>
      </c>
      <c r="V37" s="84">
        <v>365</v>
      </c>
      <c r="W37" s="85">
        <v>10</v>
      </c>
      <c r="X37" s="94">
        <f t="shared" si="6"/>
        <v>7358</v>
      </c>
      <c r="Y37" s="85" t="str">
        <f t="shared" si="7"/>
        <v/>
      </c>
      <c r="Z37" s="94">
        <f t="shared" si="8"/>
        <v>206024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2</v>
      </c>
      <c r="C38" s="134" t="s">
        <v>2047</v>
      </c>
      <c r="D38" s="135" t="s">
        <v>1958</v>
      </c>
      <c r="E38" s="133"/>
      <c r="F38" s="82" t="s">
        <v>36</v>
      </c>
      <c r="G38" s="82" t="s">
        <v>142</v>
      </c>
      <c r="H38" s="84">
        <v>42</v>
      </c>
      <c r="I38" s="84">
        <v>2</v>
      </c>
      <c r="J38" s="84">
        <v>2</v>
      </c>
      <c r="K38" s="136">
        <f t="shared" si="3"/>
        <v>4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3360</v>
      </c>
      <c r="Y38" s="85" t="str">
        <f t="shared" si="7"/>
        <v/>
      </c>
      <c r="Z38" s="94">
        <f t="shared" si="8"/>
        <v>94080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2</v>
      </c>
      <c r="C39" s="134" t="s">
        <v>2111</v>
      </c>
      <c r="D39" s="135" t="s">
        <v>1958</v>
      </c>
      <c r="E39" s="133"/>
      <c r="F39" s="82" t="s">
        <v>927</v>
      </c>
      <c r="G39" s="82" t="s">
        <v>2109</v>
      </c>
      <c r="H39" s="84">
        <v>2.7</v>
      </c>
      <c r="I39" s="84">
        <v>7</v>
      </c>
      <c r="J39" s="84">
        <v>1</v>
      </c>
      <c r="K39" s="136">
        <f t="shared" si="3"/>
        <v>7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7</v>
      </c>
      <c r="S39" s="170"/>
      <c r="T39" s="176" t="str">
        <f t="shared" si="5"/>
        <v/>
      </c>
      <c r="U39" s="94">
        <v>24</v>
      </c>
      <c r="V39" s="84">
        <v>365</v>
      </c>
      <c r="W39" s="85">
        <v>10</v>
      </c>
      <c r="X39" s="94">
        <f t="shared" si="6"/>
        <v>1655</v>
      </c>
      <c r="Y39" s="85" t="str">
        <f t="shared" si="7"/>
        <v/>
      </c>
      <c r="Z39" s="94">
        <f t="shared" si="8"/>
        <v>46340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2111</v>
      </c>
      <c r="D40" s="135" t="s">
        <v>1958</v>
      </c>
      <c r="E40" s="133"/>
      <c r="F40" s="82" t="s">
        <v>927</v>
      </c>
      <c r="G40" s="82" t="s">
        <v>2109</v>
      </c>
      <c r="H40" s="84">
        <v>2.7</v>
      </c>
      <c r="I40" s="84">
        <v>9</v>
      </c>
      <c r="J40" s="84">
        <v>1</v>
      </c>
      <c r="K40" s="136">
        <f t="shared" si="3"/>
        <v>9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9</v>
      </c>
      <c r="S40" s="170"/>
      <c r="T40" s="176" t="str">
        <f t="shared" si="5"/>
        <v/>
      </c>
      <c r="U40" s="94">
        <v>24</v>
      </c>
      <c r="V40" s="84">
        <v>365</v>
      </c>
      <c r="W40" s="85">
        <v>10</v>
      </c>
      <c r="X40" s="94">
        <f t="shared" si="6"/>
        <v>2128</v>
      </c>
      <c r="Y40" s="85" t="str">
        <f t="shared" si="7"/>
        <v/>
      </c>
      <c r="Z40" s="94">
        <f t="shared" si="8"/>
        <v>59584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2111</v>
      </c>
      <c r="D41" s="135" t="s">
        <v>1958</v>
      </c>
      <c r="E41" s="133"/>
      <c r="F41" s="82" t="s">
        <v>927</v>
      </c>
      <c r="G41" s="82" t="s">
        <v>2109</v>
      </c>
      <c r="H41" s="84">
        <v>2.7</v>
      </c>
      <c r="I41" s="84">
        <v>2</v>
      </c>
      <c r="J41" s="84">
        <v>1</v>
      </c>
      <c r="K41" s="136">
        <f t="shared" si="3"/>
        <v>2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2</v>
      </c>
      <c r="S41" s="170"/>
      <c r="T41" s="176" t="str">
        <f t="shared" si="5"/>
        <v/>
      </c>
      <c r="U41" s="94">
        <v>24</v>
      </c>
      <c r="V41" s="84">
        <v>365</v>
      </c>
      <c r="W41" s="85">
        <v>10</v>
      </c>
      <c r="X41" s="94">
        <f t="shared" si="6"/>
        <v>473</v>
      </c>
      <c r="Y41" s="85" t="str">
        <f t="shared" si="7"/>
        <v/>
      </c>
      <c r="Z41" s="94">
        <f t="shared" si="8"/>
        <v>13244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2111</v>
      </c>
      <c r="D42" s="135" t="s">
        <v>1958</v>
      </c>
      <c r="E42" s="133"/>
      <c r="F42" s="82" t="s">
        <v>927</v>
      </c>
      <c r="G42" s="82" t="s">
        <v>2109</v>
      </c>
      <c r="H42" s="84">
        <v>2.7</v>
      </c>
      <c r="I42" s="84">
        <v>2</v>
      </c>
      <c r="J42" s="84">
        <v>1</v>
      </c>
      <c r="K42" s="136">
        <f t="shared" si="3"/>
        <v>2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24</v>
      </c>
      <c r="V42" s="84">
        <v>365</v>
      </c>
      <c r="W42" s="85">
        <v>10</v>
      </c>
      <c r="X42" s="94">
        <f t="shared" si="6"/>
        <v>473</v>
      </c>
      <c r="Y42" s="85" t="str">
        <f t="shared" si="7"/>
        <v/>
      </c>
      <c r="Z42" s="94">
        <f t="shared" si="8"/>
        <v>13244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3</v>
      </c>
      <c r="C43" s="134" t="s">
        <v>2048</v>
      </c>
      <c r="D43" s="135" t="s">
        <v>1958</v>
      </c>
      <c r="E43" s="133"/>
      <c r="F43" s="82" t="s">
        <v>2123</v>
      </c>
      <c r="G43" s="82" t="s">
        <v>2124</v>
      </c>
      <c r="H43" s="84">
        <v>42</v>
      </c>
      <c r="I43" s="84">
        <v>1</v>
      </c>
      <c r="J43" s="84">
        <v>1</v>
      </c>
      <c r="K43" s="136">
        <f t="shared" si="3"/>
        <v>1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840</v>
      </c>
      <c r="Y43" s="85" t="str">
        <f t="shared" si="7"/>
        <v/>
      </c>
      <c r="Z43" s="94">
        <f t="shared" si="8"/>
        <v>23520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3</v>
      </c>
      <c r="C44" s="134" t="s">
        <v>2049</v>
      </c>
      <c r="D44" s="135" t="s">
        <v>1958</v>
      </c>
      <c r="E44" s="133"/>
      <c r="F44" s="82" t="s">
        <v>36</v>
      </c>
      <c r="G44" s="82" t="s">
        <v>142</v>
      </c>
      <c r="H44" s="84">
        <v>42</v>
      </c>
      <c r="I44" s="84">
        <v>6</v>
      </c>
      <c r="J44" s="84">
        <v>2</v>
      </c>
      <c r="K44" s="136">
        <f t="shared" si="3"/>
        <v>12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6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10080</v>
      </c>
      <c r="Y44" s="85" t="str">
        <f t="shared" si="7"/>
        <v/>
      </c>
      <c r="Z44" s="94">
        <f t="shared" si="8"/>
        <v>282240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3</v>
      </c>
      <c r="C45" s="134" t="s">
        <v>2049</v>
      </c>
      <c r="D45" s="135" t="s">
        <v>1958</v>
      </c>
      <c r="E45" s="133"/>
      <c r="F45" s="82" t="s">
        <v>24</v>
      </c>
      <c r="G45" s="82" t="s">
        <v>2122</v>
      </c>
      <c r="H45" s="84">
        <v>42</v>
      </c>
      <c r="I45" s="84">
        <v>1</v>
      </c>
      <c r="J45" s="84">
        <v>1</v>
      </c>
      <c r="K45" s="136">
        <f t="shared" si="3"/>
        <v>1</v>
      </c>
      <c r="L45" s="133" t="s">
        <v>3517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840</v>
      </c>
      <c r="Y45" s="85" t="str">
        <f t="shared" si="7"/>
        <v/>
      </c>
      <c r="Z45" s="94">
        <f t="shared" si="8"/>
        <v>23520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3</v>
      </c>
      <c r="C46" s="134" t="s">
        <v>2050</v>
      </c>
      <c r="D46" s="135" t="s">
        <v>1958</v>
      </c>
      <c r="E46" s="133"/>
      <c r="F46" s="82" t="s">
        <v>24</v>
      </c>
      <c r="G46" s="82" t="s">
        <v>49</v>
      </c>
      <c r="H46" s="84">
        <v>42</v>
      </c>
      <c r="I46" s="84">
        <v>2</v>
      </c>
      <c r="J46" s="84">
        <v>1</v>
      </c>
      <c r="K46" s="136">
        <f t="shared" si="3"/>
        <v>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2</v>
      </c>
      <c r="V46" s="84">
        <v>200</v>
      </c>
      <c r="W46" s="85">
        <v>10</v>
      </c>
      <c r="X46" s="94">
        <f t="shared" si="6"/>
        <v>336</v>
      </c>
      <c r="Y46" s="85" t="str">
        <f t="shared" si="7"/>
        <v/>
      </c>
      <c r="Z46" s="94">
        <f t="shared" si="8"/>
        <v>9408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3</v>
      </c>
      <c r="C47" s="134" t="s">
        <v>2051</v>
      </c>
      <c r="D47" s="135" t="s">
        <v>1958</v>
      </c>
      <c r="E47" s="133"/>
      <c r="F47" s="82" t="s">
        <v>113</v>
      </c>
      <c r="G47" s="82" t="s">
        <v>1791</v>
      </c>
      <c r="H47" s="84">
        <v>22</v>
      </c>
      <c r="I47" s="84">
        <v>4</v>
      </c>
      <c r="J47" s="84">
        <v>1</v>
      </c>
      <c r="K47" s="136">
        <f t="shared" si="3"/>
        <v>4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4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1760</v>
      </c>
      <c r="Y47" s="85" t="str">
        <f t="shared" si="7"/>
        <v/>
      </c>
      <c r="Z47" s="94">
        <f t="shared" si="8"/>
        <v>49280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3</v>
      </c>
      <c r="C48" s="134" t="s">
        <v>2052</v>
      </c>
      <c r="D48" s="135" t="s">
        <v>1958</v>
      </c>
      <c r="E48" s="133"/>
      <c r="F48" s="82" t="s">
        <v>36</v>
      </c>
      <c r="G48" s="82" t="s">
        <v>142</v>
      </c>
      <c r="H48" s="84">
        <v>42</v>
      </c>
      <c r="I48" s="84">
        <v>6</v>
      </c>
      <c r="J48" s="84">
        <v>2</v>
      </c>
      <c r="K48" s="136">
        <f t="shared" si="3"/>
        <v>12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6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10080</v>
      </c>
      <c r="Y48" s="85" t="str">
        <f t="shared" si="7"/>
        <v/>
      </c>
      <c r="Z48" s="94">
        <f t="shared" si="8"/>
        <v>282240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3</v>
      </c>
      <c r="C49" s="134" t="s">
        <v>2052</v>
      </c>
      <c r="D49" s="135" t="s">
        <v>1958</v>
      </c>
      <c r="E49" s="133"/>
      <c r="F49" s="82" t="s">
        <v>24</v>
      </c>
      <c r="G49" s="82" t="s">
        <v>2120</v>
      </c>
      <c r="H49" s="84">
        <v>42</v>
      </c>
      <c r="I49" s="84">
        <v>2</v>
      </c>
      <c r="J49" s="84">
        <v>1</v>
      </c>
      <c r="K49" s="136">
        <f t="shared" si="3"/>
        <v>2</v>
      </c>
      <c r="L49" s="133" t="s">
        <v>3517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1680</v>
      </c>
      <c r="Y49" s="85" t="str">
        <f t="shared" si="7"/>
        <v/>
      </c>
      <c r="Z49" s="94">
        <f t="shared" si="8"/>
        <v>47040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3</v>
      </c>
      <c r="C50" s="134" t="s">
        <v>2053</v>
      </c>
      <c r="D50" s="135" t="s">
        <v>1958</v>
      </c>
      <c r="E50" s="133"/>
      <c r="F50" s="82" t="s">
        <v>36</v>
      </c>
      <c r="G50" s="82" t="s">
        <v>142</v>
      </c>
      <c r="H50" s="84">
        <v>42</v>
      </c>
      <c r="I50" s="84">
        <v>6</v>
      </c>
      <c r="J50" s="84">
        <v>2</v>
      </c>
      <c r="K50" s="136">
        <f t="shared" si="3"/>
        <v>12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6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10080</v>
      </c>
      <c r="Y50" s="85" t="str">
        <f t="shared" si="7"/>
        <v/>
      </c>
      <c r="Z50" s="94">
        <f t="shared" si="8"/>
        <v>282240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3</v>
      </c>
      <c r="C51" s="134" t="s">
        <v>2053</v>
      </c>
      <c r="D51" s="135" t="s">
        <v>1958</v>
      </c>
      <c r="E51" s="133"/>
      <c r="F51" s="82" t="s">
        <v>24</v>
      </c>
      <c r="G51" s="82" t="s">
        <v>2122</v>
      </c>
      <c r="H51" s="84">
        <v>42</v>
      </c>
      <c r="I51" s="84">
        <v>2</v>
      </c>
      <c r="J51" s="84">
        <v>1</v>
      </c>
      <c r="K51" s="136">
        <f t="shared" si="3"/>
        <v>2</v>
      </c>
      <c r="L51" s="133" t="s">
        <v>3517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1680</v>
      </c>
      <c r="Y51" s="85" t="str">
        <f t="shared" si="7"/>
        <v/>
      </c>
      <c r="Z51" s="94">
        <f t="shared" si="8"/>
        <v>47040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3</v>
      </c>
      <c r="C52" s="134" t="s">
        <v>2054</v>
      </c>
      <c r="D52" s="135" t="s">
        <v>1958</v>
      </c>
      <c r="E52" s="133"/>
      <c r="F52" s="82" t="s">
        <v>36</v>
      </c>
      <c r="G52" s="82" t="s">
        <v>142</v>
      </c>
      <c r="H52" s="84">
        <v>42</v>
      </c>
      <c r="I52" s="84">
        <v>6</v>
      </c>
      <c r="J52" s="84">
        <v>2</v>
      </c>
      <c r="K52" s="136">
        <f t="shared" si="3"/>
        <v>12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6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10080</v>
      </c>
      <c r="Y52" s="85" t="str">
        <f t="shared" si="7"/>
        <v/>
      </c>
      <c r="Z52" s="94">
        <f t="shared" si="8"/>
        <v>282240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3</v>
      </c>
      <c r="C53" s="134" t="s">
        <v>2054</v>
      </c>
      <c r="D53" s="135" t="s">
        <v>1958</v>
      </c>
      <c r="E53" s="133"/>
      <c r="F53" s="82" t="s">
        <v>24</v>
      </c>
      <c r="G53" s="82" t="s">
        <v>2120</v>
      </c>
      <c r="H53" s="84">
        <v>42</v>
      </c>
      <c r="I53" s="84">
        <v>2</v>
      </c>
      <c r="J53" s="84">
        <v>1</v>
      </c>
      <c r="K53" s="136">
        <f t="shared" si="3"/>
        <v>2</v>
      </c>
      <c r="L53" s="133" t="s">
        <v>3517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1680</v>
      </c>
      <c r="Y53" s="85" t="str">
        <f t="shared" si="7"/>
        <v/>
      </c>
      <c r="Z53" s="94">
        <f t="shared" si="8"/>
        <v>47040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3</v>
      </c>
      <c r="C54" s="134" t="s">
        <v>2055</v>
      </c>
      <c r="D54" s="135" t="s">
        <v>1958</v>
      </c>
      <c r="E54" s="133"/>
      <c r="F54" s="82" t="s">
        <v>24</v>
      </c>
      <c r="G54" s="82" t="s">
        <v>49</v>
      </c>
      <c r="H54" s="84">
        <v>42</v>
      </c>
      <c r="I54" s="84">
        <v>2</v>
      </c>
      <c r="J54" s="84">
        <v>1</v>
      </c>
      <c r="K54" s="136">
        <f t="shared" si="3"/>
        <v>2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2</v>
      </c>
      <c r="V54" s="84">
        <v>200</v>
      </c>
      <c r="W54" s="85">
        <v>10</v>
      </c>
      <c r="X54" s="94">
        <f t="shared" si="6"/>
        <v>336</v>
      </c>
      <c r="Y54" s="85" t="str">
        <f t="shared" si="7"/>
        <v/>
      </c>
      <c r="Z54" s="94">
        <f t="shared" si="8"/>
        <v>9408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3</v>
      </c>
      <c r="C55" s="134" t="s">
        <v>2056</v>
      </c>
      <c r="D55" s="135" t="s">
        <v>1958</v>
      </c>
      <c r="E55" s="133"/>
      <c r="F55" s="82" t="s">
        <v>2123</v>
      </c>
      <c r="G55" s="82" t="s">
        <v>2124</v>
      </c>
      <c r="H55" s="84">
        <v>42</v>
      </c>
      <c r="I55" s="84">
        <v>1</v>
      </c>
      <c r="J55" s="84">
        <v>1</v>
      </c>
      <c r="K55" s="136">
        <f t="shared" si="3"/>
        <v>1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840</v>
      </c>
      <c r="Y55" s="85" t="str">
        <f t="shared" si="7"/>
        <v/>
      </c>
      <c r="Z55" s="94">
        <f t="shared" si="8"/>
        <v>23520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3</v>
      </c>
      <c r="C56" s="134" t="s">
        <v>2057</v>
      </c>
      <c r="D56" s="135" t="s">
        <v>1958</v>
      </c>
      <c r="E56" s="133"/>
      <c r="F56" s="82" t="s">
        <v>36</v>
      </c>
      <c r="G56" s="82" t="s">
        <v>142</v>
      </c>
      <c r="H56" s="84">
        <v>42</v>
      </c>
      <c r="I56" s="84">
        <v>2</v>
      </c>
      <c r="J56" s="84">
        <v>2</v>
      </c>
      <c r="K56" s="136">
        <f t="shared" si="3"/>
        <v>4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2</v>
      </c>
      <c r="S56" s="170"/>
      <c r="T56" s="176" t="str">
        <f t="shared" si="5"/>
        <v/>
      </c>
      <c r="U56" s="94">
        <v>2</v>
      </c>
      <c r="V56" s="84">
        <v>200</v>
      </c>
      <c r="W56" s="85">
        <v>10</v>
      </c>
      <c r="X56" s="94">
        <f t="shared" si="6"/>
        <v>672</v>
      </c>
      <c r="Y56" s="85" t="str">
        <f t="shared" si="7"/>
        <v/>
      </c>
      <c r="Z56" s="94">
        <f t="shared" si="8"/>
        <v>18816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3</v>
      </c>
      <c r="C57" s="134" t="s">
        <v>2058</v>
      </c>
      <c r="D57" s="135" t="s">
        <v>1958</v>
      </c>
      <c r="E57" s="133"/>
      <c r="F57" s="82" t="s">
        <v>36</v>
      </c>
      <c r="G57" s="82" t="s">
        <v>142</v>
      </c>
      <c r="H57" s="84">
        <v>42</v>
      </c>
      <c r="I57" s="84">
        <v>6</v>
      </c>
      <c r="J57" s="84">
        <v>2</v>
      </c>
      <c r="K57" s="136">
        <f t="shared" si="3"/>
        <v>12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6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10080</v>
      </c>
      <c r="Y57" s="85" t="str">
        <f t="shared" si="7"/>
        <v/>
      </c>
      <c r="Z57" s="94">
        <f t="shared" si="8"/>
        <v>282240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3</v>
      </c>
      <c r="C58" s="134" t="s">
        <v>2058</v>
      </c>
      <c r="D58" s="135" t="s">
        <v>1958</v>
      </c>
      <c r="E58" s="133"/>
      <c r="F58" s="82" t="s">
        <v>24</v>
      </c>
      <c r="G58" s="82" t="s">
        <v>1953</v>
      </c>
      <c r="H58" s="84">
        <v>42</v>
      </c>
      <c r="I58" s="84">
        <v>2</v>
      </c>
      <c r="J58" s="84">
        <v>1</v>
      </c>
      <c r="K58" s="136">
        <f t="shared" si="3"/>
        <v>2</v>
      </c>
      <c r="L58" s="133" t="s">
        <v>3517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1680</v>
      </c>
      <c r="Y58" s="85" t="str">
        <f t="shared" si="7"/>
        <v/>
      </c>
      <c r="Z58" s="94">
        <f t="shared" si="8"/>
        <v>47040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3</v>
      </c>
      <c r="C59" s="134" t="s">
        <v>2059</v>
      </c>
      <c r="D59" s="135" t="s">
        <v>1958</v>
      </c>
      <c r="E59" s="133"/>
      <c r="F59" s="82" t="s">
        <v>36</v>
      </c>
      <c r="G59" s="82" t="s">
        <v>142</v>
      </c>
      <c r="H59" s="84">
        <v>42</v>
      </c>
      <c r="I59" s="84">
        <v>6</v>
      </c>
      <c r="J59" s="84">
        <v>2</v>
      </c>
      <c r="K59" s="136">
        <f t="shared" si="3"/>
        <v>12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6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10080</v>
      </c>
      <c r="Y59" s="85" t="str">
        <f t="shared" si="7"/>
        <v/>
      </c>
      <c r="Z59" s="94">
        <f t="shared" si="8"/>
        <v>282240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3</v>
      </c>
      <c r="C60" s="134" t="s">
        <v>2059</v>
      </c>
      <c r="D60" s="135" t="s">
        <v>1958</v>
      </c>
      <c r="E60" s="133"/>
      <c r="F60" s="82" t="s">
        <v>24</v>
      </c>
      <c r="G60" s="82" t="s">
        <v>1953</v>
      </c>
      <c r="H60" s="84">
        <v>42</v>
      </c>
      <c r="I60" s="84">
        <v>2</v>
      </c>
      <c r="J60" s="84">
        <v>1</v>
      </c>
      <c r="K60" s="136">
        <f t="shared" si="3"/>
        <v>2</v>
      </c>
      <c r="L60" s="133" t="s">
        <v>3517</v>
      </c>
      <c r="M60" s="162"/>
      <c r="N60" s="162"/>
      <c r="O60" s="163"/>
      <c r="P60" s="164"/>
      <c r="Q60" s="165"/>
      <c r="R60" s="137">
        <f t="shared" si="4"/>
        <v>2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1680</v>
      </c>
      <c r="Y60" s="85" t="str">
        <f t="shared" si="7"/>
        <v/>
      </c>
      <c r="Z60" s="94">
        <f t="shared" si="8"/>
        <v>47040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3</v>
      </c>
      <c r="C61" s="134" t="s">
        <v>2060</v>
      </c>
      <c r="D61" s="135" t="s">
        <v>1958</v>
      </c>
      <c r="E61" s="133"/>
      <c r="F61" s="82" t="s">
        <v>36</v>
      </c>
      <c r="G61" s="82" t="s">
        <v>142</v>
      </c>
      <c r="H61" s="84">
        <v>42</v>
      </c>
      <c r="I61" s="84">
        <v>2</v>
      </c>
      <c r="J61" s="84">
        <v>2</v>
      </c>
      <c r="K61" s="136">
        <f t="shared" si="3"/>
        <v>4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3360</v>
      </c>
      <c r="Y61" s="85" t="str">
        <f t="shared" si="7"/>
        <v/>
      </c>
      <c r="Z61" s="94">
        <f t="shared" si="8"/>
        <v>94080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3</v>
      </c>
      <c r="C62" s="134" t="s">
        <v>2112</v>
      </c>
      <c r="D62" s="135" t="s">
        <v>1958</v>
      </c>
      <c r="E62" s="133"/>
      <c r="F62" s="82" t="s">
        <v>2113</v>
      </c>
      <c r="G62" s="82" t="s">
        <v>479</v>
      </c>
      <c r="H62" s="84">
        <v>5.6</v>
      </c>
      <c r="I62" s="84">
        <v>2</v>
      </c>
      <c r="J62" s="84">
        <v>1</v>
      </c>
      <c r="K62" s="136">
        <f t="shared" si="3"/>
        <v>2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2</v>
      </c>
      <c r="S62" s="170"/>
      <c r="T62" s="176" t="str">
        <f t="shared" si="5"/>
        <v/>
      </c>
      <c r="U62" s="94">
        <v>24</v>
      </c>
      <c r="V62" s="84">
        <v>365</v>
      </c>
      <c r="W62" s="85">
        <v>10</v>
      </c>
      <c r="X62" s="94">
        <f t="shared" si="6"/>
        <v>981</v>
      </c>
      <c r="Y62" s="85" t="str">
        <f t="shared" si="7"/>
        <v/>
      </c>
      <c r="Z62" s="94">
        <f t="shared" si="8"/>
        <v>27468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3</v>
      </c>
      <c r="C63" s="134" t="s">
        <v>2112</v>
      </c>
      <c r="D63" s="135" t="s">
        <v>1958</v>
      </c>
      <c r="E63" s="133"/>
      <c r="F63" s="82" t="s">
        <v>927</v>
      </c>
      <c r="G63" s="82" t="s">
        <v>2114</v>
      </c>
      <c r="H63" s="84">
        <v>2.7</v>
      </c>
      <c r="I63" s="84">
        <v>12</v>
      </c>
      <c r="J63" s="84">
        <v>1</v>
      </c>
      <c r="K63" s="136">
        <f t="shared" si="3"/>
        <v>12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12</v>
      </c>
      <c r="S63" s="170"/>
      <c r="T63" s="176" t="str">
        <f t="shared" si="5"/>
        <v/>
      </c>
      <c r="U63" s="94">
        <v>24</v>
      </c>
      <c r="V63" s="84">
        <v>365</v>
      </c>
      <c r="W63" s="85">
        <v>10</v>
      </c>
      <c r="X63" s="94">
        <f t="shared" si="6"/>
        <v>2838</v>
      </c>
      <c r="Y63" s="85" t="str">
        <f t="shared" si="7"/>
        <v/>
      </c>
      <c r="Z63" s="94">
        <f t="shared" si="8"/>
        <v>79464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3</v>
      </c>
      <c r="C64" s="134" t="s">
        <v>2112</v>
      </c>
      <c r="D64" s="135" t="s">
        <v>1958</v>
      </c>
      <c r="E64" s="133"/>
      <c r="F64" s="82" t="s">
        <v>478</v>
      </c>
      <c r="G64" s="82" t="s">
        <v>2109</v>
      </c>
      <c r="H64" s="84">
        <v>20</v>
      </c>
      <c r="I64" s="84">
        <v>2</v>
      </c>
      <c r="J64" s="84">
        <v>1</v>
      </c>
      <c r="K64" s="136">
        <f t="shared" si="3"/>
        <v>2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2</v>
      </c>
      <c r="S64" s="170"/>
      <c r="T64" s="176" t="str">
        <f t="shared" si="5"/>
        <v/>
      </c>
      <c r="U64" s="94">
        <v>24</v>
      </c>
      <c r="V64" s="84">
        <v>365</v>
      </c>
      <c r="W64" s="85">
        <v>10</v>
      </c>
      <c r="X64" s="94">
        <f t="shared" si="6"/>
        <v>3504</v>
      </c>
      <c r="Y64" s="85" t="str">
        <f t="shared" si="7"/>
        <v/>
      </c>
      <c r="Z64" s="94">
        <f t="shared" si="8"/>
        <v>98112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3</v>
      </c>
      <c r="C65" s="134" t="s">
        <v>2112</v>
      </c>
      <c r="D65" s="135" t="s">
        <v>1958</v>
      </c>
      <c r="E65" s="133"/>
      <c r="F65" s="82" t="s">
        <v>927</v>
      </c>
      <c r="G65" s="82" t="s">
        <v>2109</v>
      </c>
      <c r="H65" s="84">
        <v>2.7</v>
      </c>
      <c r="I65" s="84">
        <v>2</v>
      </c>
      <c r="J65" s="84">
        <v>1</v>
      </c>
      <c r="K65" s="136">
        <f t="shared" si="3"/>
        <v>2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2</v>
      </c>
      <c r="S65" s="170"/>
      <c r="T65" s="176" t="str">
        <f t="shared" si="5"/>
        <v/>
      </c>
      <c r="U65" s="94">
        <v>24</v>
      </c>
      <c r="V65" s="84">
        <v>365</v>
      </c>
      <c r="W65" s="85">
        <v>10</v>
      </c>
      <c r="X65" s="94">
        <f t="shared" si="6"/>
        <v>473</v>
      </c>
      <c r="Y65" s="85" t="str">
        <f t="shared" si="7"/>
        <v/>
      </c>
      <c r="Z65" s="94">
        <f t="shared" si="8"/>
        <v>13244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/>
      <c r="C66" s="202" t="s">
        <v>1772</v>
      </c>
      <c r="D66" s="135"/>
      <c r="E66" s="133"/>
      <c r="F66" s="82"/>
      <c r="G66" s="82"/>
      <c r="H66" s="84"/>
      <c r="I66" s="84"/>
      <c r="J66" s="84"/>
      <c r="K66" s="136"/>
      <c r="L66" s="133"/>
      <c r="M66" s="162"/>
      <c r="N66" s="162"/>
      <c r="O66" s="163"/>
      <c r="P66" s="164"/>
      <c r="Q66" s="165"/>
      <c r="R66" s="137"/>
      <c r="S66" s="170"/>
      <c r="T66" s="176" t="str">
        <f t="shared" si="5"/>
        <v/>
      </c>
      <c r="U66" s="94"/>
      <c r="V66" s="84"/>
      <c r="W66" s="85"/>
      <c r="X66" s="94" t="str">
        <f t="shared" si="6"/>
        <v/>
      </c>
      <c r="Y66" s="85" t="str">
        <f t="shared" si="7"/>
        <v/>
      </c>
      <c r="Z66" s="94" t="str">
        <f t="shared" si="8"/>
        <v/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1</v>
      </c>
      <c r="C67" s="134" t="s">
        <v>2061</v>
      </c>
      <c r="D67" s="135" t="s">
        <v>1958</v>
      </c>
      <c r="E67" s="133"/>
      <c r="F67" s="82" t="s">
        <v>24</v>
      </c>
      <c r="G67" s="82" t="s">
        <v>1787</v>
      </c>
      <c r="H67" s="84">
        <v>42</v>
      </c>
      <c r="I67" s="84">
        <v>1</v>
      </c>
      <c r="J67" s="84">
        <v>1</v>
      </c>
      <c r="K67" s="136">
        <f t="shared" si="3"/>
        <v>1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840</v>
      </c>
      <c r="Y67" s="85" t="str">
        <f t="shared" si="7"/>
        <v/>
      </c>
      <c r="Z67" s="94">
        <f t="shared" si="8"/>
        <v>23520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1</v>
      </c>
      <c r="C68" s="134" t="s">
        <v>2062</v>
      </c>
      <c r="D68" s="135" t="s">
        <v>1958</v>
      </c>
      <c r="E68" s="133"/>
      <c r="F68" s="82" t="s">
        <v>113</v>
      </c>
      <c r="G68" s="82" t="s">
        <v>1791</v>
      </c>
      <c r="H68" s="84">
        <v>22</v>
      </c>
      <c r="I68" s="84">
        <v>9</v>
      </c>
      <c r="J68" s="84">
        <v>1</v>
      </c>
      <c r="K68" s="136">
        <f t="shared" si="3"/>
        <v>9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9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3960</v>
      </c>
      <c r="Y68" s="85" t="str">
        <f t="shared" si="7"/>
        <v/>
      </c>
      <c r="Z68" s="94">
        <f t="shared" si="8"/>
        <v>110880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1</v>
      </c>
      <c r="C69" s="134" t="s">
        <v>2063</v>
      </c>
      <c r="D69" s="135" t="s">
        <v>1958</v>
      </c>
      <c r="E69" s="133"/>
      <c r="F69" s="82" t="s">
        <v>2125</v>
      </c>
      <c r="G69" s="82" t="s">
        <v>2126</v>
      </c>
      <c r="H69" s="84">
        <v>36</v>
      </c>
      <c r="I69" s="84">
        <v>4</v>
      </c>
      <c r="J69" s="84">
        <v>1</v>
      </c>
      <c r="K69" s="136">
        <f t="shared" si="3"/>
        <v>4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4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2880</v>
      </c>
      <c r="Y69" s="85" t="str">
        <f t="shared" si="7"/>
        <v/>
      </c>
      <c r="Z69" s="94">
        <f t="shared" si="8"/>
        <v>80640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1</v>
      </c>
      <c r="C70" s="134" t="s">
        <v>2064</v>
      </c>
      <c r="D70" s="135" t="s">
        <v>1958</v>
      </c>
      <c r="E70" s="133"/>
      <c r="F70" s="82" t="s">
        <v>1934</v>
      </c>
      <c r="G70" s="82" t="s">
        <v>2127</v>
      </c>
      <c r="H70" s="84">
        <v>10</v>
      </c>
      <c r="I70" s="84">
        <v>1</v>
      </c>
      <c r="J70" s="84">
        <v>1</v>
      </c>
      <c r="K70" s="136">
        <f t="shared" si="3"/>
        <v>1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200</v>
      </c>
      <c r="Y70" s="85" t="str">
        <f t="shared" si="7"/>
        <v/>
      </c>
      <c r="Z70" s="94">
        <f t="shared" si="8"/>
        <v>5600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1</v>
      </c>
      <c r="C71" s="134" t="s">
        <v>2065</v>
      </c>
      <c r="D71" s="135" t="s">
        <v>1958</v>
      </c>
      <c r="E71" s="133"/>
      <c r="F71" s="82" t="s">
        <v>36</v>
      </c>
      <c r="G71" s="82" t="s">
        <v>142</v>
      </c>
      <c r="H71" s="84">
        <v>42</v>
      </c>
      <c r="I71" s="84">
        <v>6</v>
      </c>
      <c r="J71" s="84">
        <v>2</v>
      </c>
      <c r="K71" s="136">
        <f t="shared" si="3"/>
        <v>12</v>
      </c>
      <c r="L71" s="133" t="s">
        <v>3514</v>
      </c>
      <c r="M71" s="162"/>
      <c r="N71" s="162"/>
      <c r="O71" s="163"/>
      <c r="P71" s="164"/>
      <c r="Q71" s="165"/>
      <c r="R71" s="137">
        <f t="shared" ref="R71:R133" si="13">+I71</f>
        <v>6</v>
      </c>
      <c r="S71" s="170"/>
      <c r="T71" s="176" t="str">
        <f t="shared" ref="T71:T134" si="14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34" si="15">IFERROR(IF(H71="","",ROUNDDOWN(H71/1000*K71*U71*V71*W71,0)),"-")</f>
        <v>10080</v>
      </c>
      <c r="Y71" s="85" t="str">
        <f t="shared" ref="Y71:Y134" si="16">IFERROR(IF(Q71="","",ROUNDDOWN(Q71/1000*R71*U71*V71*W71,0)),"-")</f>
        <v/>
      </c>
      <c r="Z71" s="94">
        <f t="shared" ref="Z71:Z134" si="17">IFERROR(IF(H71="","",ROUNDDOWN(X71*$V$2,0)),"-")</f>
        <v>282240</v>
      </c>
      <c r="AA71" s="85" t="str">
        <f t="shared" ref="AA71:AA134" si="18">IFERROR(IF(Q71="","",ROUNDDOWN(Y71*$V$2,0)),"-")</f>
        <v/>
      </c>
      <c r="AB71" s="94" t="str">
        <f t="shared" ref="AB71:AB134" si="19">IFERROR(IF(Q71="","",ROUNDDOWN(X71-Y71,0)),"-")</f>
        <v/>
      </c>
      <c r="AC71" s="95" t="str">
        <f t="shared" ref="AC71:AC134" si="20">IFERROR(IF(Q71="","",ROUNDDOWN(Z71-AA71,0)),"-")</f>
        <v/>
      </c>
      <c r="AD71" s="178" t="str">
        <f t="shared" ref="AD71:AD134" si="21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1</v>
      </c>
      <c r="C72" s="134" t="s">
        <v>2066</v>
      </c>
      <c r="D72" s="135" t="s">
        <v>1958</v>
      </c>
      <c r="E72" s="133"/>
      <c r="F72" s="82" t="s">
        <v>36</v>
      </c>
      <c r="G72" s="82" t="s">
        <v>142</v>
      </c>
      <c r="H72" s="84">
        <v>42</v>
      </c>
      <c r="I72" s="84">
        <v>6</v>
      </c>
      <c r="J72" s="84">
        <v>2</v>
      </c>
      <c r="K72" s="136">
        <f t="shared" si="3"/>
        <v>12</v>
      </c>
      <c r="L72" s="133" t="s">
        <v>3514</v>
      </c>
      <c r="M72" s="162"/>
      <c r="N72" s="162"/>
      <c r="O72" s="163"/>
      <c r="P72" s="164"/>
      <c r="Q72" s="165"/>
      <c r="R72" s="137">
        <f t="shared" si="13"/>
        <v>6</v>
      </c>
      <c r="S72" s="170"/>
      <c r="T72" s="176" t="str">
        <f t="shared" si="14"/>
        <v/>
      </c>
      <c r="U72" s="94">
        <v>10</v>
      </c>
      <c r="V72" s="84">
        <v>200</v>
      </c>
      <c r="W72" s="85">
        <v>10</v>
      </c>
      <c r="X72" s="94">
        <f t="shared" si="15"/>
        <v>10080</v>
      </c>
      <c r="Y72" s="85" t="str">
        <f t="shared" si="16"/>
        <v/>
      </c>
      <c r="Z72" s="94">
        <f t="shared" si="17"/>
        <v>282240</v>
      </c>
      <c r="AA72" s="85" t="str">
        <f t="shared" si="18"/>
        <v/>
      </c>
      <c r="AB72" s="94" t="str">
        <f t="shared" si="19"/>
        <v/>
      </c>
      <c r="AC72" s="95" t="str">
        <f t="shared" si="20"/>
        <v/>
      </c>
      <c r="AD72" s="178" t="str">
        <f t="shared" si="21"/>
        <v/>
      </c>
    </row>
    <row r="73" spans="1:30" s="110" customFormat="1" ht="24.95" customHeight="1" x14ac:dyDescent="0.15">
      <c r="A73" s="133">
        <v>69</v>
      </c>
      <c r="B73" s="134">
        <v>1</v>
      </c>
      <c r="C73" s="134" t="s">
        <v>2066</v>
      </c>
      <c r="D73" s="135" t="s">
        <v>1958</v>
      </c>
      <c r="E73" s="133"/>
      <c r="F73" s="82" t="s">
        <v>24</v>
      </c>
      <c r="G73" s="82" t="s">
        <v>1953</v>
      </c>
      <c r="H73" s="84">
        <v>42</v>
      </c>
      <c r="I73" s="84">
        <v>2</v>
      </c>
      <c r="J73" s="84">
        <v>1</v>
      </c>
      <c r="K73" s="136">
        <f t="shared" si="3"/>
        <v>2</v>
      </c>
      <c r="L73" s="133" t="s">
        <v>3517</v>
      </c>
      <c r="M73" s="162"/>
      <c r="N73" s="162"/>
      <c r="O73" s="163"/>
      <c r="P73" s="164"/>
      <c r="Q73" s="165"/>
      <c r="R73" s="137">
        <f t="shared" si="13"/>
        <v>2</v>
      </c>
      <c r="S73" s="170"/>
      <c r="T73" s="176" t="str">
        <f t="shared" si="14"/>
        <v/>
      </c>
      <c r="U73" s="94">
        <v>10</v>
      </c>
      <c r="V73" s="84">
        <v>200</v>
      </c>
      <c r="W73" s="85">
        <v>10</v>
      </c>
      <c r="X73" s="94">
        <f t="shared" si="15"/>
        <v>1680</v>
      </c>
      <c r="Y73" s="85" t="str">
        <f t="shared" si="16"/>
        <v/>
      </c>
      <c r="Z73" s="94">
        <f t="shared" si="17"/>
        <v>47040</v>
      </c>
      <c r="AA73" s="85" t="str">
        <f t="shared" si="18"/>
        <v/>
      </c>
      <c r="AB73" s="94" t="str">
        <f t="shared" si="19"/>
        <v/>
      </c>
      <c r="AC73" s="95" t="str">
        <f t="shared" si="20"/>
        <v/>
      </c>
      <c r="AD73" s="178" t="str">
        <f t="shared" si="21"/>
        <v/>
      </c>
    </row>
    <row r="74" spans="1:30" s="110" customFormat="1" ht="24.95" customHeight="1" x14ac:dyDescent="0.15">
      <c r="A74" s="133">
        <v>70</v>
      </c>
      <c r="B74" s="134">
        <v>1</v>
      </c>
      <c r="C74" s="134" t="s">
        <v>2067</v>
      </c>
      <c r="D74" s="135" t="s">
        <v>1958</v>
      </c>
      <c r="E74" s="133"/>
      <c r="F74" s="82" t="s">
        <v>36</v>
      </c>
      <c r="G74" s="82" t="s">
        <v>142</v>
      </c>
      <c r="H74" s="84">
        <v>42</v>
      </c>
      <c r="I74" s="84">
        <v>6</v>
      </c>
      <c r="J74" s="84">
        <v>2</v>
      </c>
      <c r="K74" s="136">
        <f t="shared" si="3"/>
        <v>12</v>
      </c>
      <c r="L74" s="133" t="s">
        <v>3514</v>
      </c>
      <c r="M74" s="162"/>
      <c r="N74" s="162"/>
      <c r="O74" s="163"/>
      <c r="P74" s="164"/>
      <c r="Q74" s="165"/>
      <c r="R74" s="137">
        <f t="shared" si="13"/>
        <v>6</v>
      </c>
      <c r="S74" s="170"/>
      <c r="T74" s="176" t="str">
        <f t="shared" si="14"/>
        <v/>
      </c>
      <c r="U74" s="94">
        <v>10</v>
      </c>
      <c r="V74" s="84">
        <v>200</v>
      </c>
      <c r="W74" s="85">
        <v>10</v>
      </c>
      <c r="X74" s="94">
        <f t="shared" si="15"/>
        <v>10080</v>
      </c>
      <c r="Y74" s="85" t="str">
        <f t="shared" si="16"/>
        <v/>
      </c>
      <c r="Z74" s="94">
        <f t="shared" si="17"/>
        <v>282240</v>
      </c>
      <c r="AA74" s="85" t="str">
        <f t="shared" si="18"/>
        <v/>
      </c>
      <c r="AB74" s="94" t="str">
        <f t="shared" si="19"/>
        <v/>
      </c>
      <c r="AC74" s="95" t="str">
        <f t="shared" si="20"/>
        <v/>
      </c>
      <c r="AD74" s="178" t="str">
        <f t="shared" si="21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2067</v>
      </c>
      <c r="D75" s="135" t="s">
        <v>1958</v>
      </c>
      <c r="E75" s="133"/>
      <c r="F75" s="82" t="s">
        <v>24</v>
      </c>
      <c r="G75" s="82" t="s">
        <v>1953</v>
      </c>
      <c r="H75" s="84">
        <v>42</v>
      </c>
      <c r="I75" s="84">
        <v>2</v>
      </c>
      <c r="J75" s="84">
        <v>1</v>
      </c>
      <c r="K75" s="136">
        <f t="shared" si="3"/>
        <v>2</v>
      </c>
      <c r="L75" s="133" t="s">
        <v>3517</v>
      </c>
      <c r="M75" s="162"/>
      <c r="N75" s="162"/>
      <c r="O75" s="163"/>
      <c r="P75" s="164"/>
      <c r="Q75" s="165"/>
      <c r="R75" s="137">
        <f t="shared" si="13"/>
        <v>2</v>
      </c>
      <c r="S75" s="170"/>
      <c r="T75" s="176" t="str">
        <f t="shared" si="14"/>
        <v/>
      </c>
      <c r="U75" s="94">
        <v>10</v>
      </c>
      <c r="V75" s="84">
        <v>200</v>
      </c>
      <c r="W75" s="85">
        <v>10</v>
      </c>
      <c r="X75" s="94">
        <f t="shared" si="15"/>
        <v>1680</v>
      </c>
      <c r="Y75" s="85" t="str">
        <f t="shared" si="16"/>
        <v/>
      </c>
      <c r="Z75" s="94">
        <f t="shared" si="17"/>
        <v>47040</v>
      </c>
      <c r="AA75" s="85" t="str">
        <f t="shared" si="18"/>
        <v/>
      </c>
      <c r="AB75" s="94" t="str">
        <f t="shared" si="19"/>
        <v/>
      </c>
      <c r="AC75" s="95" t="str">
        <f t="shared" si="20"/>
        <v/>
      </c>
      <c r="AD75" s="178" t="str">
        <f t="shared" si="21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2068</v>
      </c>
      <c r="D76" s="135" t="s">
        <v>1958</v>
      </c>
      <c r="E76" s="133"/>
      <c r="F76" s="82" t="s">
        <v>36</v>
      </c>
      <c r="G76" s="82" t="s">
        <v>142</v>
      </c>
      <c r="H76" s="84">
        <v>42</v>
      </c>
      <c r="I76" s="84">
        <v>6</v>
      </c>
      <c r="J76" s="84">
        <v>2</v>
      </c>
      <c r="K76" s="136">
        <f t="shared" si="3"/>
        <v>12</v>
      </c>
      <c r="L76" s="133" t="s">
        <v>3514</v>
      </c>
      <c r="M76" s="162"/>
      <c r="N76" s="162"/>
      <c r="O76" s="163"/>
      <c r="P76" s="164"/>
      <c r="Q76" s="165"/>
      <c r="R76" s="137">
        <f t="shared" si="13"/>
        <v>6</v>
      </c>
      <c r="S76" s="170"/>
      <c r="T76" s="176" t="str">
        <f t="shared" si="14"/>
        <v/>
      </c>
      <c r="U76" s="94">
        <v>10</v>
      </c>
      <c r="V76" s="84">
        <v>200</v>
      </c>
      <c r="W76" s="85">
        <v>10</v>
      </c>
      <c r="X76" s="94">
        <f t="shared" si="15"/>
        <v>10080</v>
      </c>
      <c r="Y76" s="85" t="str">
        <f t="shared" si="16"/>
        <v/>
      </c>
      <c r="Z76" s="94">
        <f t="shared" si="17"/>
        <v>282240</v>
      </c>
      <c r="AA76" s="85" t="str">
        <f t="shared" si="18"/>
        <v/>
      </c>
      <c r="AB76" s="94" t="str">
        <f t="shared" si="19"/>
        <v/>
      </c>
      <c r="AC76" s="95" t="str">
        <f t="shared" si="20"/>
        <v/>
      </c>
      <c r="AD76" s="178" t="str">
        <f t="shared" si="21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2068</v>
      </c>
      <c r="D77" s="135" t="s">
        <v>1958</v>
      </c>
      <c r="E77" s="133"/>
      <c r="F77" s="82" t="s">
        <v>24</v>
      </c>
      <c r="G77" s="82" t="s">
        <v>1953</v>
      </c>
      <c r="H77" s="84">
        <v>42</v>
      </c>
      <c r="I77" s="84">
        <v>2</v>
      </c>
      <c r="J77" s="84">
        <v>1</v>
      </c>
      <c r="K77" s="136">
        <f t="shared" si="3"/>
        <v>2</v>
      </c>
      <c r="L77" s="133" t="s">
        <v>3517</v>
      </c>
      <c r="M77" s="162"/>
      <c r="N77" s="162"/>
      <c r="O77" s="163"/>
      <c r="P77" s="164"/>
      <c r="Q77" s="165"/>
      <c r="R77" s="137">
        <f t="shared" si="13"/>
        <v>2</v>
      </c>
      <c r="S77" s="170"/>
      <c r="T77" s="176" t="str">
        <f t="shared" si="14"/>
        <v/>
      </c>
      <c r="U77" s="94">
        <v>10</v>
      </c>
      <c r="V77" s="84">
        <v>200</v>
      </c>
      <c r="W77" s="85">
        <v>10</v>
      </c>
      <c r="X77" s="94">
        <f t="shared" si="15"/>
        <v>1680</v>
      </c>
      <c r="Y77" s="85" t="str">
        <f t="shared" si="16"/>
        <v/>
      </c>
      <c r="Z77" s="94">
        <f t="shared" si="17"/>
        <v>47040</v>
      </c>
      <c r="AA77" s="85" t="str">
        <f t="shared" si="18"/>
        <v/>
      </c>
      <c r="AB77" s="94" t="str">
        <f t="shared" si="19"/>
        <v/>
      </c>
      <c r="AC77" s="95" t="str">
        <f t="shared" si="20"/>
        <v/>
      </c>
      <c r="AD77" s="178" t="str">
        <f t="shared" si="21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2069</v>
      </c>
      <c r="D78" s="135" t="s">
        <v>1958</v>
      </c>
      <c r="E78" s="133"/>
      <c r="F78" s="82" t="s">
        <v>36</v>
      </c>
      <c r="G78" s="82" t="s">
        <v>142</v>
      </c>
      <c r="H78" s="84">
        <v>42</v>
      </c>
      <c r="I78" s="84">
        <v>24</v>
      </c>
      <c r="J78" s="84">
        <v>2</v>
      </c>
      <c r="K78" s="136">
        <f t="shared" si="3"/>
        <v>48</v>
      </c>
      <c r="L78" s="133" t="s">
        <v>3514</v>
      </c>
      <c r="M78" s="162"/>
      <c r="N78" s="162"/>
      <c r="O78" s="163"/>
      <c r="P78" s="164"/>
      <c r="Q78" s="165"/>
      <c r="R78" s="137">
        <f t="shared" si="13"/>
        <v>24</v>
      </c>
      <c r="S78" s="170"/>
      <c r="T78" s="176" t="str">
        <f t="shared" si="14"/>
        <v/>
      </c>
      <c r="U78" s="94">
        <v>10</v>
      </c>
      <c r="V78" s="84">
        <v>200</v>
      </c>
      <c r="W78" s="85">
        <v>10</v>
      </c>
      <c r="X78" s="94">
        <f t="shared" si="15"/>
        <v>40320</v>
      </c>
      <c r="Y78" s="85" t="str">
        <f t="shared" si="16"/>
        <v/>
      </c>
      <c r="Z78" s="94">
        <f t="shared" si="17"/>
        <v>1128960</v>
      </c>
      <c r="AA78" s="85" t="str">
        <f t="shared" si="18"/>
        <v/>
      </c>
      <c r="AB78" s="94" t="str">
        <f t="shared" si="19"/>
        <v/>
      </c>
      <c r="AC78" s="95" t="str">
        <f t="shared" si="20"/>
        <v/>
      </c>
      <c r="AD78" s="178" t="str">
        <f t="shared" si="21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2069</v>
      </c>
      <c r="D79" s="135" t="s">
        <v>1958</v>
      </c>
      <c r="E79" s="133"/>
      <c r="F79" s="82" t="s">
        <v>113</v>
      </c>
      <c r="G79" s="82" t="s">
        <v>1791</v>
      </c>
      <c r="H79" s="84">
        <v>22</v>
      </c>
      <c r="I79" s="84">
        <v>5</v>
      </c>
      <c r="J79" s="84">
        <v>1</v>
      </c>
      <c r="K79" s="136">
        <f t="shared" si="3"/>
        <v>5</v>
      </c>
      <c r="L79" s="133" t="s">
        <v>3514</v>
      </c>
      <c r="M79" s="162"/>
      <c r="N79" s="162"/>
      <c r="O79" s="163"/>
      <c r="P79" s="164"/>
      <c r="Q79" s="165"/>
      <c r="R79" s="137">
        <f t="shared" si="13"/>
        <v>5</v>
      </c>
      <c r="S79" s="170"/>
      <c r="T79" s="176" t="str">
        <f t="shared" si="14"/>
        <v/>
      </c>
      <c r="U79" s="94">
        <v>10</v>
      </c>
      <c r="V79" s="84">
        <v>200</v>
      </c>
      <c r="W79" s="85">
        <v>10</v>
      </c>
      <c r="X79" s="94">
        <f t="shared" si="15"/>
        <v>2200</v>
      </c>
      <c r="Y79" s="85" t="str">
        <f t="shared" si="16"/>
        <v/>
      </c>
      <c r="Z79" s="94">
        <f t="shared" si="17"/>
        <v>61600</v>
      </c>
      <c r="AA79" s="85" t="str">
        <f t="shared" si="18"/>
        <v/>
      </c>
      <c r="AB79" s="94" t="str">
        <f t="shared" si="19"/>
        <v/>
      </c>
      <c r="AC79" s="95" t="str">
        <f t="shared" si="20"/>
        <v/>
      </c>
      <c r="AD79" s="178" t="str">
        <f t="shared" si="21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2069</v>
      </c>
      <c r="D80" s="135" t="s">
        <v>1958</v>
      </c>
      <c r="E80" s="133"/>
      <c r="F80" s="82" t="s">
        <v>24</v>
      </c>
      <c r="G80" s="82" t="s">
        <v>1787</v>
      </c>
      <c r="H80" s="84">
        <v>42</v>
      </c>
      <c r="I80" s="84">
        <v>4</v>
      </c>
      <c r="J80" s="84">
        <v>1</v>
      </c>
      <c r="K80" s="136">
        <f t="shared" si="3"/>
        <v>4</v>
      </c>
      <c r="L80" s="133" t="s">
        <v>3514</v>
      </c>
      <c r="M80" s="162"/>
      <c r="N80" s="162"/>
      <c r="O80" s="163"/>
      <c r="P80" s="164"/>
      <c r="Q80" s="165"/>
      <c r="R80" s="137">
        <f t="shared" si="13"/>
        <v>4</v>
      </c>
      <c r="S80" s="170"/>
      <c r="T80" s="176" t="str">
        <f t="shared" si="14"/>
        <v/>
      </c>
      <c r="U80" s="94">
        <v>10</v>
      </c>
      <c r="V80" s="84">
        <v>200</v>
      </c>
      <c r="W80" s="85">
        <v>10</v>
      </c>
      <c r="X80" s="94">
        <f t="shared" si="15"/>
        <v>3360</v>
      </c>
      <c r="Y80" s="85" t="str">
        <f t="shared" si="16"/>
        <v/>
      </c>
      <c r="Z80" s="94">
        <f t="shared" si="17"/>
        <v>94080</v>
      </c>
      <c r="AA80" s="85" t="str">
        <f t="shared" si="18"/>
        <v/>
      </c>
      <c r="AB80" s="94" t="str">
        <f t="shared" si="19"/>
        <v/>
      </c>
      <c r="AC80" s="95" t="str">
        <f t="shared" si="20"/>
        <v/>
      </c>
      <c r="AD80" s="178" t="str">
        <f t="shared" si="21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2070</v>
      </c>
      <c r="D81" s="135" t="s">
        <v>1958</v>
      </c>
      <c r="E81" s="133"/>
      <c r="F81" s="82" t="s">
        <v>24</v>
      </c>
      <c r="G81" s="82" t="s">
        <v>49</v>
      </c>
      <c r="H81" s="84">
        <v>42</v>
      </c>
      <c r="I81" s="84">
        <v>2</v>
      </c>
      <c r="J81" s="84">
        <v>1</v>
      </c>
      <c r="K81" s="136">
        <f t="shared" si="3"/>
        <v>2</v>
      </c>
      <c r="L81" s="133" t="s">
        <v>3514</v>
      </c>
      <c r="M81" s="162"/>
      <c r="N81" s="162"/>
      <c r="O81" s="163"/>
      <c r="P81" s="164"/>
      <c r="Q81" s="165"/>
      <c r="R81" s="137">
        <f t="shared" si="13"/>
        <v>2</v>
      </c>
      <c r="S81" s="170"/>
      <c r="T81" s="176" t="str">
        <f t="shared" si="14"/>
        <v/>
      </c>
      <c r="U81" s="94">
        <v>2</v>
      </c>
      <c r="V81" s="84">
        <v>200</v>
      </c>
      <c r="W81" s="85">
        <v>10</v>
      </c>
      <c r="X81" s="94">
        <f t="shared" si="15"/>
        <v>336</v>
      </c>
      <c r="Y81" s="85" t="str">
        <f t="shared" si="16"/>
        <v/>
      </c>
      <c r="Z81" s="94">
        <f t="shared" si="17"/>
        <v>9408</v>
      </c>
      <c r="AA81" s="85" t="str">
        <f t="shared" si="18"/>
        <v/>
      </c>
      <c r="AB81" s="94" t="str">
        <f t="shared" si="19"/>
        <v/>
      </c>
      <c r="AC81" s="95" t="str">
        <f t="shared" si="20"/>
        <v/>
      </c>
      <c r="AD81" s="178" t="str">
        <f t="shared" si="21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2071</v>
      </c>
      <c r="D82" s="135" t="s">
        <v>1958</v>
      </c>
      <c r="E82" s="133"/>
      <c r="F82" s="82" t="s">
        <v>113</v>
      </c>
      <c r="G82" s="82" t="s">
        <v>114</v>
      </c>
      <c r="H82" s="84">
        <v>22</v>
      </c>
      <c r="I82" s="84">
        <v>1</v>
      </c>
      <c r="J82" s="84">
        <v>1</v>
      </c>
      <c r="K82" s="136">
        <f t="shared" si="3"/>
        <v>1</v>
      </c>
      <c r="L82" s="133" t="s">
        <v>3514</v>
      </c>
      <c r="M82" s="162"/>
      <c r="N82" s="162"/>
      <c r="O82" s="163"/>
      <c r="P82" s="164"/>
      <c r="Q82" s="165"/>
      <c r="R82" s="137">
        <f t="shared" si="13"/>
        <v>1</v>
      </c>
      <c r="S82" s="170"/>
      <c r="T82" s="176" t="str">
        <f t="shared" si="14"/>
        <v/>
      </c>
      <c r="U82" s="94">
        <v>2</v>
      </c>
      <c r="V82" s="84">
        <v>200</v>
      </c>
      <c r="W82" s="85">
        <v>10</v>
      </c>
      <c r="X82" s="94">
        <f t="shared" si="15"/>
        <v>88</v>
      </c>
      <c r="Y82" s="85" t="str">
        <f t="shared" si="16"/>
        <v/>
      </c>
      <c r="Z82" s="94">
        <f t="shared" si="17"/>
        <v>2464</v>
      </c>
      <c r="AA82" s="85" t="str">
        <f t="shared" si="18"/>
        <v/>
      </c>
      <c r="AB82" s="94" t="str">
        <f t="shared" si="19"/>
        <v/>
      </c>
      <c r="AC82" s="95" t="str">
        <f t="shared" si="20"/>
        <v/>
      </c>
      <c r="AD82" s="178" t="str">
        <f t="shared" si="21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2072</v>
      </c>
      <c r="D83" s="135" t="s">
        <v>1958</v>
      </c>
      <c r="E83" s="133"/>
      <c r="F83" s="82" t="s">
        <v>36</v>
      </c>
      <c r="G83" s="82" t="s">
        <v>142</v>
      </c>
      <c r="H83" s="84">
        <v>42</v>
      </c>
      <c r="I83" s="84">
        <v>6</v>
      </c>
      <c r="J83" s="84">
        <v>2</v>
      </c>
      <c r="K83" s="136">
        <f t="shared" si="3"/>
        <v>12</v>
      </c>
      <c r="L83" s="133" t="s">
        <v>3514</v>
      </c>
      <c r="M83" s="162"/>
      <c r="N83" s="162"/>
      <c r="O83" s="163"/>
      <c r="P83" s="164"/>
      <c r="Q83" s="165"/>
      <c r="R83" s="137">
        <f t="shared" si="13"/>
        <v>6</v>
      </c>
      <c r="S83" s="170"/>
      <c r="T83" s="176" t="str">
        <f t="shared" si="14"/>
        <v/>
      </c>
      <c r="U83" s="94">
        <v>10</v>
      </c>
      <c r="V83" s="84">
        <v>200</v>
      </c>
      <c r="W83" s="85">
        <v>10</v>
      </c>
      <c r="X83" s="94">
        <f t="shared" si="15"/>
        <v>10080</v>
      </c>
      <c r="Y83" s="85" t="str">
        <f t="shared" si="16"/>
        <v/>
      </c>
      <c r="Z83" s="94">
        <f t="shared" si="17"/>
        <v>282240</v>
      </c>
      <c r="AA83" s="85" t="str">
        <f t="shared" si="18"/>
        <v/>
      </c>
      <c r="AB83" s="94" t="str">
        <f t="shared" si="19"/>
        <v/>
      </c>
      <c r="AC83" s="95" t="str">
        <f t="shared" si="20"/>
        <v/>
      </c>
      <c r="AD83" s="178" t="str">
        <f t="shared" si="21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2072</v>
      </c>
      <c r="D84" s="135" t="s">
        <v>1958</v>
      </c>
      <c r="E84" s="133"/>
      <c r="F84" s="82" t="s">
        <v>24</v>
      </c>
      <c r="G84" s="82" t="s">
        <v>1953</v>
      </c>
      <c r="H84" s="84">
        <v>42</v>
      </c>
      <c r="I84" s="84">
        <v>2</v>
      </c>
      <c r="J84" s="84">
        <v>1</v>
      </c>
      <c r="K84" s="136">
        <f t="shared" si="3"/>
        <v>2</v>
      </c>
      <c r="L84" s="133" t="s">
        <v>3517</v>
      </c>
      <c r="M84" s="162"/>
      <c r="N84" s="162"/>
      <c r="O84" s="163"/>
      <c r="P84" s="164"/>
      <c r="Q84" s="165"/>
      <c r="R84" s="137">
        <f t="shared" si="13"/>
        <v>2</v>
      </c>
      <c r="S84" s="170"/>
      <c r="T84" s="176" t="str">
        <f t="shared" si="14"/>
        <v/>
      </c>
      <c r="U84" s="94">
        <v>10</v>
      </c>
      <c r="V84" s="84">
        <v>200</v>
      </c>
      <c r="W84" s="85">
        <v>10</v>
      </c>
      <c r="X84" s="94">
        <f t="shared" si="15"/>
        <v>1680</v>
      </c>
      <c r="Y84" s="85" t="str">
        <f t="shared" si="16"/>
        <v/>
      </c>
      <c r="Z84" s="94">
        <f t="shared" si="17"/>
        <v>47040</v>
      </c>
      <c r="AA84" s="85" t="str">
        <f t="shared" si="18"/>
        <v/>
      </c>
      <c r="AB84" s="94" t="str">
        <f t="shared" si="19"/>
        <v/>
      </c>
      <c r="AC84" s="95" t="str">
        <f t="shared" si="20"/>
        <v/>
      </c>
      <c r="AD84" s="178" t="str">
        <f t="shared" si="21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2073</v>
      </c>
      <c r="D85" s="135" t="s">
        <v>1958</v>
      </c>
      <c r="E85" s="133"/>
      <c r="F85" s="82" t="s">
        <v>113</v>
      </c>
      <c r="G85" s="82" t="s">
        <v>114</v>
      </c>
      <c r="H85" s="84">
        <v>22</v>
      </c>
      <c r="I85" s="84">
        <v>2</v>
      </c>
      <c r="J85" s="84">
        <v>1</v>
      </c>
      <c r="K85" s="136">
        <f t="shared" si="3"/>
        <v>2</v>
      </c>
      <c r="L85" s="133" t="s">
        <v>3514</v>
      </c>
      <c r="M85" s="162"/>
      <c r="N85" s="162"/>
      <c r="O85" s="163"/>
      <c r="P85" s="164"/>
      <c r="Q85" s="165"/>
      <c r="R85" s="137">
        <f t="shared" si="13"/>
        <v>2</v>
      </c>
      <c r="S85" s="170"/>
      <c r="T85" s="176" t="str">
        <f t="shared" si="14"/>
        <v/>
      </c>
      <c r="U85" s="94">
        <v>2</v>
      </c>
      <c r="V85" s="84">
        <v>200</v>
      </c>
      <c r="W85" s="85">
        <v>10</v>
      </c>
      <c r="X85" s="94">
        <f t="shared" si="15"/>
        <v>176</v>
      </c>
      <c r="Y85" s="85" t="str">
        <f t="shared" si="16"/>
        <v/>
      </c>
      <c r="Z85" s="94">
        <f t="shared" si="17"/>
        <v>4928</v>
      </c>
      <c r="AA85" s="85" t="str">
        <f t="shared" si="18"/>
        <v/>
      </c>
      <c r="AB85" s="94" t="str">
        <f t="shared" si="19"/>
        <v/>
      </c>
      <c r="AC85" s="95" t="str">
        <f t="shared" si="20"/>
        <v/>
      </c>
      <c r="AD85" s="178" t="str">
        <f t="shared" si="21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2073</v>
      </c>
      <c r="D86" s="135" t="s">
        <v>1958</v>
      </c>
      <c r="E86" s="133"/>
      <c r="F86" s="82" t="s">
        <v>24</v>
      </c>
      <c r="G86" s="82" t="s">
        <v>49</v>
      </c>
      <c r="H86" s="84">
        <v>42</v>
      </c>
      <c r="I86" s="84">
        <v>2</v>
      </c>
      <c r="J86" s="84">
        <v>1</v>
      </c>
      <c r="K86" s="136">
        <f t="shared" si="3"/>
        <v>2</v>
      </c>
      <c r="L86" s="133" t="s">
        <v>3514</v>
      </c>
      <c r="M86" s="162"/>
      <c r="N86" s="162"/>
      <c r="O86" s="163"/>
      <c r="P86" s="164"/>
      <c r="Q86" s="165"/>
      <c r="R86" s="137">
        <f t="shared" si="13"/>
        <v>2</v>
      </c>
      <c r="S86" s="170"/>
      <c r="T86" s="176" t="str">
        <f t="shared" si="14"/>
        <v/>
      </c>
      <c r="U86" s="94">
        <v>2</v>
      </c>
      <c r="V86" s="84">
        <v>200</v>
      </c>
      <c r="W86" s="85">
        <v>10</v>
      </c>
      <c r="X86" s="94">
        <f t="shared" si="15"/>
        <v>336</v>
      </c>
      <c r="Y86" s="85" t="str">
        <f t="shared" si="16"/>
        <v/>
      </c>
      <c r="Z86" s="94">
        <f t="shared" si="17"/>
        <v>9408</v>
      </c>
      <c r="AA86" s="85" t="str">
        <f t="shared" si="18"/>
        <v/>
      </c>
      <c r="AB86" s="94" t="str">
        <f t="shared" si="19"/>
        <v/>
      </c>
      <c r="AC86" s="95" t="str">
        <f t="shared" si="20"/>
        <v/>
      </c>
      <c r="AD86" s="178" t="str">
        <f t="shared" si="21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2074</v>
      </c>
      <c r="D87" s="135" t="s">
        <v>1958</v>
      </c>
      <c r="E87" s="133"/>
      <c r="F87" s="82" t="s">
        <v>113</v>
      </c>
      <c r="G87" s="82" t="s">
        <v>114</v>
      </c>
      <c r="H87" s="84">
        <v>22</v>
      </c>
      <c r="I87" s="84">
        <v>1</v>
      </c>
      <c r="J87" s="84">
        <v>1</v>
      </c>
      <c r="K87" s="136">
        <f t="shared" si="3"/>
        <v>1</v>
      </c>
      <c r="L87" s="133" t="s">
        <v>3514</v>
      </c>
      <c r="M87" s="162"/>
      <c r="N87" s="162"/>
      <c r="O87" s="163"/>
      <c r="P87" s="164"/>
      <c r="Q87" s="165"/>
      <c r="R87" s="137">
        <f t="shared" si="13"/>
        <v>1</v>
      </c>
      <c r="S87" s="170"/>
      <c r="T87" s="176" t="str">
        <f t="shared" si="14"/>
        <v/>
      </c>
      <c r="U87" s="94">
        <v>10</v>
      </c>
      <c r="V87" s="84">
        <v>200</v>
      </c>
      <c r="W87" s="85">
        <v>10</v>
      </c>
      <c r="X87" s="94">
        <f t="shared" si="15"/>
        <v>440</v>
      </c>
      <c r="Y87" s="85" t="str">
        <f t="shared" si="16"/>
        <v/>
      </c>
      <c r="Z87" s="94">
        <f t="shared" si="17"/>
        <v>12320</v>
      </c>
      <c r="AA87" s="85" t="str">
        <f t="shared" si="18"/>
        <v/>
      </c>
      <c r="AB87" s="94" t="str">
        <f t="shared" si="19"/>
        <v/>
      </c>
      <c r="AC87" s="95" t="str">
        <f t="shared" si="20"/>
        <v/>
      </c>
      <c r="AD87" s="178" t="str">
        <f t="shared" si="21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2075</v>
      </c>
      <c r="D88" s="135" t="s">
        <v>1958</v>
      </c>
      <c r="E88" s="133"/>
      <c r="F88" s="82" t="s">
        <v>24</v>
      </c>
      <c r="G88" s="82" t="s">
        <v>1787</v>
      </c>
      <c r="H88" s="84">
        <v>42</v>
      </c>
      <c r="I88" s="84">
        <v>2</v>
      </c>
      <c r="J88" s="84">
        <v>1</v>
      </c>
      <c r="K88" s="136">
        <f t="shared" si="3"/>
        <v>2</v>
      </c>
      <c r="L88" s="133" t="s">
        <v>3514</v>
      </c>
      <c r="M88" s="162"/>
      <c r="N88" s="162"/>
      <c r="O88" s="163"/>
      <c r="P88" s="164"/>
      <c r="Q88" s="165"/>
      <c r="R88" s="137">
        <f t="shared" si="13"/>
        <v>2</v>
      </c>
      <c r="S88" s="170"/>
      <c r="T88" s="176" t="str">
        <f t="shared" si="14"/>
        <v/>
      </c>
      <c r="U88" s="94">
        <v>10</v>
      </c>
      <c r="V88" s="84">
        <v>200</v>
      </c>
      <c r="W88" s="85">
        <v>10</v>
      </c>
      <c r="X88" s="94">
        <f t="shared" si="15"/>
        <v>1680</v>
      </c>
      <c r="Y88" s="85" t="str">
        <f t="shared" si="16"/>
        <v/>
      </c>
      <c r="Z88" s="94">
        <f t="shared" si="17"/>
        <v>47040</v>
      </c>
      <c r="AA88" s="85" t="str">
        <f t="shared" si="18"/>
        <v/>
      </c>
      <c r="AB88" s="94" t="str">
        <f t="shared" si="19"/>
        <v/>
      </c>
      <c r="AC88" s="95" t="str">
        <f t="shared" si="20"/>
        <v/>
      </c>
      <c r="AD88" s="178" t="str">
        <f t="shared" si="21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2075</v>
      </c>
      <c r="D89" s="135" t="s">
        <v>1958</v>
      </c>
      <c r="E89" s="133"/>
      <c r="F89" s="82" t="s">
        <v>24</v>
      </c>
      <c r="G89" s="82" t="s">
        <v>49</v>
      </c>
      <c r="H89" s="84">
        <v>42</v>
      </c>
      <c r="I89" s="84">
        <v>1</v>
      </c>
      <c r="J89" s="84">
        <v>1</v>
      </c>
      <c r="K89" s="136">
        <f t="shared" si="3"/>
        <v>1</v>
      </c>
      <c r="L89" s="133" t="s">
        <v>3514</v>
      </c>
      <c r="M89" s="162"/>
      <c r="N89" s="162"/>
      <c r="O89" s="163"/>
      <c r="P89" s="164"/>
      <c r="Q89" s="165"/>
      <c r="R89" s="137">
        <f t="shared" si="13"/>
        <v>1</v>
      </c>
      <c r="S89" s="170"/>
      <c r="T89" s="176" t="str">
        <f t="shared" si="14"/>
        <v/>
      </c>
      <c r="U89" s="94">
        <v>10</v>
      </c>
      <c r="V89" s="84">
        <v>200</v>
      </c>
      <c r="W89" s="85">
        <v>10</v>
      </c>
      <c r="X89" s="94">
        <f t="shared" si="15"/>
        <v>840</v>
      </c>
      <c r="Y89" s="85" t="str">
        <f t="shared" si="16"/>
        <v/>
      </c>
      <c r="Z89" s="94">
        <f t="shared" si="17"/>
        <v>23520</v>
      </c>
      <c r="AA89" s="85" t="str">
        <f t="shared" si="18"/>
        <v/>
      </c>
      <c r="AB89" s="94" t="str">
        <f t="shared" si="19"/>
        <v/>
      </c>
      <c r="AC89" s="95" t="str">
        <f t="shared" si="20"/>
        <v/>
      </c>
      <c r="AD89" s="178" t="str">
        <f t="shared" si="21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2115</v>
      </c>
      <c r="D90" s="135" t="s">
        <v>1958</v>
      </c>
      <c r="E90" s="133"/>
      <c r="F90" s="82" t="s">
        <v>481</v>
      </c>
      <c r="G90" s="82" t="s">
        <v>2117</v>
      </c>
      <c r="H90" s="84">
        <v>10</v>
      </c>
      <c r="I90" s="84">
        <v>1</v>
      </c>
      <c r="J90" s="84">
        <v>1</v>
      </c>
      <c r="K90" s="136">
        <f t="shared" si="3"/>
        <v>1</v>
      </c>
      <c r="L90" s="133" t="s">
        <v>3514</v>
      </c>
      <c r="M90" s="162"/>
      <c r="N90" s="162"/>
      <c r="O90" s="163"/>
      <c r="P90" s="164"/>
      <c r="Q90" s="165"/>
      <c r="R90" s="137">
        <f t="shared" si="13"/>
        <v>1</v>
      </c>
      <c r="S90" s="170"/>
      <c r="T90" s="176" t="str">
        <f t="shared" si="14"/>
        <v/>
      </c>
      <c r="U90" s="94">
        <v>24</v>
      </c>
      <c r="V90" s="84">
        <v>365</v>
      </c>
      <c r="W90" s="85">
        <v>10</v>
      </c>
      <c r="X90" s="94">
        <f t="shared" si="15"/>
        <v>876</v>
      </c>
      <c r="Y90" s="85" t="str">
        <f t="shared" si="16"/>
        <v/>
      </c>
      <c r="Z90" s="94">
        <f t="shared" si="17"/>
        <v>24528</v>
      </c>
      <c r="AA90" s="85" t="str">
        <f t="shared" si="18"/>
        <v/>
      </c>
      <c r="AB90" s="94" t="str">
        <f t="shared" si="19"/>
        <v/>
      </c>
      <c r="AC90" s="95" t="str">
        <f t="shared" si="20"/>
        <v/>
      </c>
      <c r="AD90" s="178" t="str">
        <f t="shared" si="21"/>
        <v/>
      </c>
    </row>
    <row r="91" spans="1:30" s="110" customFormat="1" ht="24.95" customHeight="1" x14ac:dyDescent="0.15">
      <c r="A91" s="133">
        <v>87</v>
      </c>
      <c r="B91" s="134">
        <v>1</v>
      </c>
      <c r="C91" s="134" t="s">
        <v>2115</v>
      </c>
      <c r="D91" s="135" t="s">
        <v>1958</v>
      </c>
      <c r="E91" s="133"/>
      <c r="F91" s="82" t="s">
        <v>927</v>
      </c>
      <c r="G91" s="82" t="s">
        <v>2110</v>
      </c>
      <c r="H91" s="84">
        <v>2</v>
      </c>
      <c r="I91" s="84">
        <v>15</v>
      </c>
      <c r="J91" s="84">
        <v>1</v>
      </c>
      <c r="K91" s="136">
        <f t="shared" si="3"/>
        <v>15</v>
      </c>
      <c r="L91" s="133" t="s">
        <v>3514</v>
      </c>
      <c r="M91" s="162"/>
      <c r="N91" s="162"/>
      <c r="O91" s="163"/>
      <c r="P91" s="164"/>
      <c r="Q91" s="165"/>
      <c r="R91" s="137">
        <f t="shared" si="13"/>
        <v>15</v>
      </c>
      <c r="S91" s="170"/>
      <c r="T91" s="176" t="str">
        <f t="shared" si="14"/>
        <v/>
      </c>
      <c r="U91" s="94">
        <v>24</v>
      </c>
      <c r="V91" s="84">
        <v>365</v>
      </c>
      <c r="W91" s="85">
        <v>10</v>
      </c>
      <c r="X91" s="94">
        <f t="shared" si="15"/>
        <v>2628</v>
      </c>
      <c r="Y91" s="85" t="str">
        <f t="shared" si="16"/>
        <v/>
      </c>
      <c r="Z91" s="94">
        <f t="shared" si="17"/>
        <v>73584</v>
      </c>
      <c r="AA91" s="85" t="str">
        <f t="shared" si="18"/>
        <v/>
      </c>
      <c r="AB91" s="94" t="str">
        <f t="shared" si="19"/>
        <v/>
      </c>
      <c r="AC91" s="95" t="str">
        <f t="shared" si="20"/>
        <v/>
      </c>
      <c r="AD91" s="178" t="str">
        <f t="shared" si="21"/>
        <v/>
      </c>
    </row>
    <row r="92" spans="1:30" s="110" customFormat="1" ht="24.95" customHeight="1" x14ac:dyDescent="0.15">
      <c r="A92" s="133">
        <v>88</v>
      </c>
      <c r="B92" s="134">
        <v>1</v>
      </c>
      <c r="C92" s="134" t="s">
        <v>2116</v>
      </c>
      <c r="D92" s="135" t="s">
        <v>1958</v>
      </c>
      <c r="E92" s="133"/>
      <c r="F92" s="82" t="s">
        <v>927</v>
      </c>
      <c r="G92" s="82" t="s">
        <v>2110</v>
      </c>
      <c r="H92" s="84">
        <v>2</v>
      </c>
      <c r="I92" s="84">
        <v>2</v>
      </c>
      <c r="J92" s="84">
        <v>1</v>
      </c>
      <c r="K92" s="136">
        <f t="shared" si="3"/>
        <v>2</v>
      </c>
      <c r="L92" s="133" t="s">
        <v>3514</v>
      </c>
      <c r="M92" s="162"/>
      <c r="N92" s="162"/>
      <c r="O92" s="163"/>
      <c r="P92" s="164"/>
      <c r="Q92" s="165"/>
      <c r="R92" s="137">
        <f t="shared" si="13"/>
        <v>2</v>
      </c>
      <c r="S92" s="170"/>
      <c r="T92" s="176" t="str">
        <f t="shared" si="14"/>
        <v/>
      </c>
      <c r="U92" s="94">
        <v>24</v>
      </c>
      <c r="V92" s="84">
        <v>365</v>
      </c>
      <c r="W92" s="85">
        <v>10</v>
      </c>
      <c r="X92" s="94">
        <f t="shared" si="15"/>
        <v>350</v>
      </c>
      <c r="Y92" s="85" t="str">
        <f t="shared" si="16"/>
        <v/>
      </c>
      <c r="Z92" s="94">
        <f t="shared" si="17"/>
        <v>9800</v>
      </c>
      <c r="AA92" s="85" t="str">
        <f t="shared" si="18"/>
        <v/>
      </c>
      <c r="AB92" s="94" t="str">
        <f t="shared" si="19"/>
        <v/>
      </c>
      <c r="AC92" s="95" t="str">
        <f t="shared" si="20"/>
        <v/>
      </c>
      <c r="AD92" s="178" t="str">
        <f t="shared" si="21"/>
        <v/>
      </c>
    </row>
    <row r="93" spans="1:30" s="110" customFormat="1" ht="24.95" customHeight="1" x14ac:dyDescent="0.15">
      <c r="A93" s="133">
        <v>89</v>
      </c>
      <c r="B93" s="134">
        <v>2</v>
      </c>
      <c r="C93" s="134" t="s">
        <v>2076</v>
      </c>
      <c r="D93" s="135" t="s">
        <v>1958</v>
      </c>
      <c r="E93" s="133"/>
      <c r="F93" s="82" t="s">
        <v>24</v>
      </c>
      <c r="G93" s="82" t="s">
        <v>1787</v>
      </c>
      <c r="H93" s="84">
        <v>42</v>
      </c>
      <c r="I93" s="84">
        <v>1</v>
      </c>
      <c r="J93" s="84">
        <v>1</v>
      </c>
      <c r="K93" s="136">
        <f t="shared" si="3"/>
        <v>1</v>
      </c>
      <c r="L93" s="133" t="s">
        <v>3514</v>
      </c>
      <c r="M93" s="162"/>
      <c r="N93" s="162"/>
      <c r="O93" s="163"/>
      <c r="P93" s="164"/>
      <c r="Q93" s="165"/>
      <c r="R93" s="137">
        <f t="shared" si="13"/>
        <v>1</v>
      </c>
      <c r="S93" s="170"/>
      <c r="T93" s="176" t="str">
        <f t="shared" si="14"/>
        <v/>
      </c>
      <c r="U93" s="94">
        <v>10</v>
      </c>
      <c r="V93" s="84">
        <v>200</v>
      </c>
      <c r="W93" s="85">
        <v>10</v>
      </c>
      <c r="X93" s="94">
        <f t="shared" si="15"/>
        <v>840</v>
      </c>
      <c r="Y93" s="85" t="str">
        <f t="shared" si="16"/>
        <v/>
      </c>
      <c r="Z93" s="94">
        <f t="shared" si="17"/>
        <v>23520</v>
      </c>
      <c r="AA93" s="85" t="str">
        <f t="shared" si="18"/>
        <v/>
      </c>
      <c r="AB93" s="94" t="str">
        <f t="shared" si="19"/>
        <v/>
      </c>
      <c r="AC93" s="95" t="str">
        <f t="shared" si="20"/>
        <v/>
      </c>
      <c r="AD93" s="178" t="str">
        <f t="shared" si="21"/>
        <v/>
      </c>
    </row>
    <row r="94" spans="1:30" s="110" customFormat="1" ht="24.95" customHeight="1" x14ac:dyDescent="0.15">
      <c r="A94" s="133">
        <v>90</v>
      </c>
      <c r="B94" s="134">
        <v>2</v>
      </c>
      <c r="C94" s="134" t="s">
        <v>2076</v>
      </c>
      <c r="D94" s="135" t="s">
        <v>1958</v>
      </c>
      <c r="E94" s="133"/>
      <c r="F94" s="82" t="s">
        <v>113</v>
      </c>
      <c r="G94" s="82" t="s">
        <v>1791</v>
      </c>
      <c r="H94" s="84">
        <v>22</v>
      </c>
      <c r="I94" s="84">
        <v>2</v>
      </c>
      <c r="J94" s="84">
        <v>1</v>
      </c>
      <c r="K94" s="136">
        <f t="shared" si="3"/>
        <v>2</v>
      </c>
      <c r="L94" s="133" t="s">
        <v>3514</v>
      </c>
      <c r="M94" s="162"/>
      <c r="N94" s="162"/>
      <c r="O94" s="163"/>
      <c r="P94" s="164"/>
      <c r="Q94" s="165"/>
      <c r="R94" s="137">
        <f t="shared" si="13"/>
        <v>2</v>
      </c>
      <c r="S94" s="170"/>
      <c r="T94" s="176" t="str">
        <f t="shared" si="14"/>
        <v/>
      </c>
      <c r="U94" s="94">
        <v>10</v>
      </c>
      <c r="V94" s="84">
        <v>200</v>
      </c>
      <c r="W94" s="85">
        <v>10</v>
      </c>
      <c r="X94" s="94">
        <f t="shared" si="15"/>
        <v>880</v>
      </c>
      <c r="Y94" s="85" t="str">
        <f t="shared" si="16"/>
        <v/>
      </c>
      <c r="Z94" s="94">
        <f t="shared" si="17"/>
        <v>24640</v>
      </c>
      <c r="AA94" s="85" t="str">
        <f t="shared" si="18"/>
        <v/>
      </c>
      <c r="AB94" s="94" t="str">
        <f t="shared" si="19"/>
        <v/>
      </c>
      <c r="AC94" s="95" t="str">
        <f t="shared" si="20"/>
        <v/>
      </c>
      <c r="AD94" s="178" t="str">
        <f t="shared" si="21"/>
        <v/>
      </c>
    </row>
    <row r="95" spans="1:30" s="110" customFormat="1" ht="24.95" customHeight="1" x14ac:dyDescent="0.15">
      <c r="A95" s="133">
        <v>91</v>
      </c>
      <c r="B95" s="134">
        <v>2</v>
      </c>
      <c r="C95" s="134" t="s">
        <v>2077</v>
      </c>
      <c r="D95" s="135" t="s">
        <v>1958</v>
      </c>
      <c r="E95" s="133"/>
      <c r="F95" s="82" t="s">
        <v>24</v>
      </c>
      <c r="G95" s="82" t="s">
        <v>49</v>
      </c>
      <c r="H95" s="84">
        <v>42</v>
      </c>
      <c r="I95" s="84">
        <v>2</v>
      </c>
      <c r="J95" s="84">
        <v>1</v>
      </c>
      <c r="K95" s="136">
        <f t="shared" si="3"/>
        <v>2</v>
      </c>
      <c r="L95" s="133" t="s">
        <v>3514</v>
      </c>
      <c r="M95" s="162"/>
      <c r="N95" s="162"/>
      <c r="O95" s="163"/>
      <c r="P95" s="164"/>
      <c r="Q95" s="165"/>
      <c r="R95" s="137">
        <f t="shared" si="13"/>
        <v>2</v>
      </c>
      <c r="S95" s="170"/>
      <c r="T95" s="176" t="str">
        <f t="shared" si="14"/>
        <v/>
      </c>
      <c r="U95" s="94">
        <v>10</v>
      </c>
      <c r="V95" s="84">
        <v>200</v>
      </c>
      <c r="W95" s="85">
        <v>10</v>
      </c>
      <c r="X95" s="94">
        <f t="shared" si="15"/>
        <v>1680</v>
      </c>
      <c r="Y95" s="85" t="str">
        <f t="shared" si="16"/>
        <v/>
      </c>
      <c r="Z95" s="94">
        <f t="shared" si="17"/>
        <v>47040</v>
      </c>
      <c r="AA95" s="85" t="str">
        <f t="shared" si="18"/>
        <v/>
      </c>
      <c r="AB95" s="94" t="str">
        <f t="shared" si="19"/>
        <v/>
      </c>
      <c r="AC95" s="95" t="str">
        <f t="shared" si="20"/>
        <v/>
      </c>
      <c r="AD95" s="178" t="str">
        <f t="shared" si="21"/>
        <v/>
      </c>
    </row>
    <row r="96" spans="1:30" s="110" customFormat="1" ht="24.95" customHeight="1" x14ac:dyDescent="0.15">
      <c r="A96" s="133">
        <v>92</v>
      </c>
      <c r="B96" s="134">
        <v>2</v>
      </c>
      <c r="C96" s="134" t="s">
        <v>2078</v>
      </c>
      <c r="D96" s="135" t="s">
        <v>1958</v>
      </c>
      <c r="E96" s="133"/>
      <c r="F96" s="82" t="s">
        <v>24</v>
      </c>
      <c r="G96" s="82" t="s">
        <v>49</v>
      </c>
      <c r="H96" s="84">
        <v>42</v>
      </c>
      <c r="I96" s="84">
        <v>2</v>
      </c>
      <c r="J96" s="84">
        <v>1</v>
      </c>
      <c r="K96" s="136">
        <f t="shared" ref="K96:K136" si="22">+I96*J96</f>
        <v>2</v>
      </c>
      <c r="L96" s="133" t="s">
        <v>3514</v>
      </c>
      <c r="M96" s="162"/>
      <c r="N96" s="162"/>
      <c r="O96" s="163"/>
      <c r="P96" s="164"/>
      <c r="Q96" s="165"/>
      <c r="R96" s="137">
        <f t="shared" si="13"/>
        <v>2</v>
      </c>
      <c r="S96" s="170"/>
      <c r="T96" s="176" t="str">
        <f t="shared" si="14"/>
        <v/>
      </c>
      <c r="U96" s="94">
        <v>10</v>
      </c>
      <c r="V96" s="84">
        <v>200</v>
      </c>
      <c r="W96" s="85">
        <v>10</v>
      </c>
      <c r="X96" s="94">
        <f t="shared" si="15"/>
        <v>1680</v>
      </c>
      <c r="Y96" s="85" t="str">
        <f t="shared" si="16"/>
        <v/>
      </c>
      <c r="Z96" s="94">
        <f t="shared" si="17"/>
        <v>47040</v>
      </c>
      <c r="AA96" s="85" t="str">
        <f t="shared" si="18"/>
        <v/>
      </c>
      <c r="AB96" s="94" t="str">
        <f t="shared" si="19"/>
        <v/>
      </c>
      <c r="AC96" s="95" t="str">
        <f t="shared" si="20"/>
        <v/>
      </c>
      <c r="AD96" s="178" t="str">
        <f t="shared" si="21"/>
        <v/>
      </c>
    </row>
    <row r="97" spans="1:30" s="110" customFormat="1" ht="24.95" customHeight="1" x14ac:dyDescent="0.15">
      <c r="A97" s="133">
        <v>93</v>
      </c>
      <c r="B97" s="134">
        <v>2</v>
      </c>
      <c r="C97" s="134" t="s">
        <v>2079</v>
      </c>
      <c r="D97" s="135" t="s">
        <v>1958</v>
      </c>
      <c r="E97" s="133"/>
      <c r="F97" s="82" t="s">
        <v>2128</v>
      </c>
      <c r="G97" s="82" t="s">
        <v>2129</v>
      </c>
      <c r="H97" s="84">
        <v>9</v>
      </c>
      <c r="I97" s="84">
        <v>1</v>
      </c>
      <c r="J97" s="84">
        <v>1</v>
      </c>
      <c r="K97" s="136">
        <f t="shared" si="22"/>
        <v>1</v>
      </c>
      <c r="L97" s="133" t="s">
        <v>3520</v>
      </c>
      <c r="M97" s="162"/>
      <c r="N97" s="162"/>
      <c r="O97" s="163"/>
      <c r="P97" s="164"/>
      <c r="Q97" s="165"/>
      <c r="R97" s="137">
        <f t="shared" si="13"/>
        <v>1</v>
      </c>
      <c r="S97" s="170"/>
      <c r="T97" s="176" t="str">
        <f t="shared" si="14"/>
        <v/>
      </c>
      <c r="U97" s="94">
        <v>10</v>
      </c>
      <c r="V97" s="84">
        <v>200</v>
      </c>
      <c r="W97" s="85">
        <v>10</v>
      </c>
      <c r="X97" s="94">
        <f t="shared" si="15"/>
        <v>180</v>
      </c>
      <c r="Y97" s="85" t="str">
        <f t="shared" si="16"/>
        <v/>
      </c>
      <c r="Z97" s="94">
        <f t="shared" si="17"/>
        <v>5040</v>
      </c>
      <c r="AA97" s="85" t="str">
        <f t="shared" si="18"/>
        <v/>
      </c>
      <c r="AB97" s="94" t="str">
        <f t="shared" si="19"/>
        <v/>
      </c>
      <c r="AC97" s="95" t="str">
        <f t="shared" si="20"/>
        <v/>
      </c>
      <c r="AD97" s="178" t="str">
        <f t="shared" si="21"/>
        <v/>
      </c>
    </row>
    <row r="98" spans="1:30" s="110" customFormat="1" ht="24.95" customHeight="1" x14ac:dyDescent="0.15">
      <c r="A98" s="133">
        <v>94</v>
      </c>
      <c r="B98" s="134">
        <v>2</v>
      </c>
      <c r="C98" s="134" t="s">
        <v>2080</v>
      </c>
      <c r="D98" s="135" t="s">
        <v>1958</v>
      </c>
      <c r="E98" s="133"/>
      <c r="F98" s="82" t="s">
        <v>36</v>
      </c>
      <c r="G98" s="82" t="s">
        <v>53</v>
      </c>
      <c r="H98" s="84">
        <v>42</v>
      </c>
      <c r="I98" s="84">
        <v>8</v>
      </c>
      <c r="J98" s="84">
        <v>2</v>
      </c>
      <c r="K98" s="136">
        <f t="shared" si="22"/>
        <v>16</v>
      </c>
      <c r="L98" s="133" t="s">
        <v>3514</v>
      </c>
      <c r="M98" s="162"/>
      <c r="N98" s="162"/>
      <c r="O98" s="163"/>
      <c r="P98" s="164"/>
      <c r="Q98" s="165"/>
      <c r="R98" s="137">
        <f t="shared" si="13"/>
        <v>8</v>
      </c>
      <c r="S98" s="170"/>
      <c r="T98" s="176" t="str">
        <f t="shared" si="14"/>
        <v/>
      </c>
      <c r="U98" s="94">
        <v>10</v>
      </c>
      <c r="V98" s="84">
        <v>200</v>
      </c>
      <c r="W98" s="85">
        <v>10</v>
      </c>
      <c r="X98" s="94">
        <f t="shared" si="15"/>
        <v>13440</v>
      </c>
      <c r="Y98" s="85" t="str">
        <f t="shared" si="16"/>
        <v/>
      </c>
      <c r="Z98" s="94">
        <f t="shared" si="17"/>
        <v>376320</v>
      </c>
      <c r="AA98" s="85" t="str">
        <f t="shared" si="18"/>
        <v/>
      </c>
      <c r="AB98" s="94" t="str">
        <f t="shared" si="19"/>
        <v/>
      </c>
      <c r="AC98" s="95" t="str">
        <f t="shared" si="20"/>
        <v/>
      </c>
      <c r="AD98" s="178" t="str">
        <f t="shared" si="21"/>
        <v/>
      </c>
    </row>
    <row r="99" spans="1:30" s="110" customFormat="1" ht="24.95" customHeight="1" x14ac:dyDescent="0.15">
      <c r="A99" s="133">
        <v>95</v>
      </c>
      <c r="B99" s="134">
        <v>2</v>
      </c>
      <c r="C99" s="143" t="s">
        <v>2080</v>
      </c>
      <c r="D99" s="135" t="s">
        <v>1958</v>
      </c>
      <c r="E99" s="142"/>
      <c r="F99" s="144" t="s">
        <v>113</v>
      </c>
      <c r="G99" s="144" t="s">
        <v>1791</v>
      </c>
      <c r="H99" s="145">
        <v>22</v>
      </c>
      <c r="I99" s="145">
        <v>1</v>
      </c>
      <c r="J99" s="145">
        <v>1</v>
      </c>
      <c r="K99" s="136">
        <f t="shared" si="22"/>
        <v>1</v>
      </c>
      <c r="L99" s="133" t="s">
        <v>3514</v>
      </c>
      <c r="M99" s="162"/>
      <c r="N99" s="162"/>
      <c r="O99" s="163"/>
      <c r="P99" s="164"/>
      <c r="Q99" s="165"/>
      <c r="R99" s="137">
        <f t="shared" si="13"/>
        <v>1</v>
      </c>
      <c r="S99" s="170"/>
      <c r="T99" s="176" t="str">
        <f t="shared" si="14"/>
        <v/>
      </c>
      <c r="U99" s="94">
        <v>10</v>
      </c>
      <c r="V99" s="84">
        <v>200</v>
      </c>
      <c r="W99" s="85">
        <v>10</v>
      </c>
      <c r="X99" s="94">
        <f t="shared" si="15"/>
        <v>440</v>
      </c>
      <c r="Y99" s="85" t="str">
        <f t="shared" si="16"/>
        <v/>
      </c>
      <c r="Z99" s="94">
        <f t="shared" si="17"/>
        <v>12320</v>
      </c>
      <c r="AA99" s="85" t="str">
        <f t="shared" si="18"/>
        <v/>
      </c>
      <c r="AB99" s="94" t="str">
        <f t="shared" si="19"/>
        <v/>
      </c>
      <c r="AC99" s="95" t="str">
        <f t="shared" si="20"/>
        <v/>
      </c>
      <c r="AD99" s="178" t="str">
        <f t="shared" si="21"/>
        <v/>
      </c>
    </row>
    <row r="100" spans="1:30" s="110" customFormat="1" ht="24.95" customHeight="1" x14ac:dyDescent="0.15">
      <c r="A100" s="133">
        <v>96</v>
      </c>
      <c r="B100" s="134">
        <v>2</v>
      </c>
      <c r="C100" s="143" t="s">
        <v>2081</v>
      </c>
      <c r="D100" s="135" t="s">
        <v>1958</v>
      </c>
      <c r="E100" s="142"/>
      <c r="F100" s="144" t="s">
        <v>113</v>
      </c>
      <c r="G100" s="144" t="s">
        <v>1947</v>
      </c>
      <c r="H100" s="145">
        <v>22</v>
      </c>
      <c r="I100" s="145">
        <v>2</v>
      </c>
      <c r="J100" s="145">
        <v>1</v>
      </c>
      <c r="K100" s="136">
        <f t="shared" si="22"/>
        <v>2</v>
      </c>
      <c r="L100" s="133" t="s">
        <v>3514</v>
      </c>
      <c r="M100" s="162"/>
      <c r="N100" s="162"/>
      <c r="O100" s="163"/>
      <c r="P100" s="164"/>
      <c r="Q100" s="165"/>
      <c r="R100" s="137">
        <f t="shared" si="13"/>
        <v>2</v>
      </c>
      <c r="S100" s="170"/>
      <c r="T100" s="176" t="str">
        <f t="shared" si="14"/>
        <v/>
      </c>
      <c r="U100" s="94">
        <v>2</v>
      </c>
      <c r="V100" s="84">
        <v>200</v>
      </c>
      <c r="W100" s="85">
        <v>10</v>
      </c>
      <c r="X100" s="94">
        <f t="shared" si="15"/>
        <v>176</v>
      </c>
      <c r="Y100" s="85" t="str">
        <f t="shared" si="16"/>
        <v/>
      </c>
      <c r="Z100" s="94">
        <f t="shared" si="17"/>
        <v>4928</v>
      </c>
      <c r="AA100" s="85" t="str">
        <f t="shared" si="18"/>
        <v/>
      </c>
      <c r="AB100" s="94" t="str">
        <f t="shared" si="19"/>
        <v/>
      </c>
      <c r="AC100" s="95" t="str">
        <f t="shared" si="20"/>
        <v/>
      </c>
      <c r="AD100" s="178" t="str">
        <f t="shared" si="21"/>
        <v/>
      </c>
    </row>
    <row r="101" spans="1:30" s="110" customFormat="1" ht="24.95" customHeight="1" x14ac:dyDescent="0.15">
      <c r="A101" s="133">
        <v>97</v>
      </c>
      <c r="B101" s="134">
        <v>2</v>
      </c>
      <c r="C101" s="143" t="s">
        <v>2081</v>
      </c>
      <c r="D101" s="135" t="s">
        <v>1958</v>
      </c>
      <c r="E101" s="142"/>
      <c r="F101" s="144" t="s">
        <v>24</v>
      </c>
      <c r="G101" s="144" t="s">
        <v>49</v>
      </c>
      <c r="H101" s="145">
        <v>42</v>
      </c>
      <c r="I101" s="145">
        <v>2</v>
      </c>
      <c r="J101" s="145">
        <v>1</v>
      </c>
      <c r="K101" s="136">
        <f t="shared" si="22"/>
        <v>2</v>
      </c>
      <c r="L101" s="133" t="s">
        <v>3514</v>
      </c>
      <c r="M101" s="162"/>
      <c r="N101" s="162"/>
      <c r="O101" s="163"/>
      <c r="P101" s="164"/>
      <c r="Q101" s="165"/>
      <c r="R101" s="137">
        <f t="shared" si="13"/>
        <v>2</v>
      </c>
      <c r="S101" s="170"/>
      <c r="T101" s="176" t="str">
        <f t="shared" si="14"/>
        <v/>
      </c>
      <c r="U101" s="94">
        <v>2</v>
      </c>
      <c r="V101" s="84">
        <v>200</v>
      </c>
      <c r="W101" s="85">
        <v>10</v>
      </c>
      <c r="X101" s="94">
        <f t="shared" si="15"/>
        <v>336</v>
      </c>
      <c r="Y101" s="85" t="str">
        <f t="shared" si="16"/>
        <v/>
      </c>
      <c r="Z101" s="94">
        <f t="shared" si="17"/>
        <v>9408</v>
      </c>
      <c r="AA101" s="85" t="str">
        <f t="shared" si="18"/>
        <v/>
      </c>
      <c r="AB101" s="94" t="str">
        <f t="shared" si="19"/>
        <v/>
      </c>
      <c r="AC101" s="95" t="str">
        <f t="shared" si="20"/>
        <v/>
      </c>
      <c r="AD101" s="178" t="str">
        <f t="shared" si="21"/>
        <v/>
      </c>
    </row>
    <row r="102" spans="1:30" s="110" customFormat="1" ht="24.95" customHeight="1" x14ac:dyDescent="0.15">
      <c r="A102" s="133">
        <v>98</v>
      </c>
      <c r="B102" s="134">
        <v>2</v>
      </c>
      <c r="C102" s="143" t="s">
        <v>2082</v>
      </c>
      <c r="D102" s="135" t="s">
        <v>1958</v>
      </c>
      <c r="E102" s="142"/>
      <c r="F102" s="144" t="s">
        <v>113</v>
      </c>
      <c r="G102" s="144" t="s">
        <v>114</v>
      </c>
      <c r="H102" s="145">
        <v>22</v>
      </c>
      <c r="I102" s="145">
        <v>2</v>
      </c>
      <c r="J102" s="145">
        <v>1</v>
      </c>
      <c r="K102" s="136">
        <f t="shared" si="22"/>
        <v>2</v>
      </c>
      <c r="L102" s="133" t="s">
        <v>3514</v>
      </c>
      <c r="M102" s="162"/>
      <c r="N102" s="162"/>
      <c r="O102" s="163"/>
      <c r="P102" s="164"/>
      <c r="Q102" s="165"/>
      <c r="R102" s="137">
        <f t="shared" si="13"/>
        <v>2</v>
      </c>
      <c r="S102" s="170"/>
      <c r="T102" s="176" t="str">
        <f t="shared" si="14"/>
        <v/>
      </c>
      <c r="U102" s="94">
        <v>10</v>
      </c>
      <c r="V102" s="84">
        <v>200</v>
      </c>
      <c r="W102" s="85">
        <v>10</v>
      </c>
      <c r="X102" s="94">
        <f t="shared" si="15"/>
        <v>880</v>
      </c>
      <c r="Y102" s="85" t="str">
        <f t="shared" si="16"/>
        <v/>
      </c>
      <c r="Z102" s="94">
        <f t="shared" si="17"/>
        <v>24640</v>
      </c>
      <c r="AA102" s="85" t="str">
        <f t="shared" si="18"/>
        <v/>
      </c>
      <c r="AB102" s="94" t="str">
        <f t="shared" si="19"/>
        <v/>
      </c>
      <c r="AC102" s="95" t="str">
        <f t="shared" si="20"/>
        <v/>
      </c>
      <c r="AD102" s="178" t="str">
        <f t="shared" si="21"/>
        <v/>
      </c>
    </row>
    <row r="103" spans="1:30" s="110" customFormat="1" ht="24.95" customHeight="1" x14ac:dyDescent="0.15">
      <c r="A103" s="133">
        <v>99</v>
      </c>
      <c r="B103" s="134">
        <v>2</v>
      </c>
      <c r="C103" s="143" t="s">
        <v>2083</v>
      </c>
      <c r="D103" s="135" t="s">
        <v>1958</v>
      </c>
      <c r="E103" s="142"/>
      <c r="F103" s="144" t="s">
        <v>36</v>
      </c>
      <c r="G103" s="144" t="s">
        <v>142</v>
      </c>
      <c r="H103" s="145">
        <v>42</v>
      </c>
      <c r="I103" s="145">
        <v>3</v>
      </c>
      <c r="J103" s="145">
        <v>2</v>
      </c>
      <c r="K103" s="136">
        <f t="shared" si="22"/>
        <v>6</v>
      </c>
      <c r="L103" s="133" t="s">
        <v>3514</v>
      </c>
      <c r="M103" s="162"/>
      <c r="N103" s="162"/>
      <c r="O103" s="163"/>
      <c r="P103" s="164"/>
      <c r="Q103" s="165"/>
      <c r="R103" s="137">
        <f t="shared" si="13"/>
        <v>3</v>
      </c>
      <c r="S103" s="170"/>
      <c r="T103" s="176" t="str">
        <f t="shared" si="14"/>
        <v/>
      </c>
      <c r="U103" s="94">
        <v>10</v>
      </c>
      <c r="V103" s="84">
        <v>200</v>
      </c>
      <c r="W103" s="85">
        <v>10</v>
      </c>
      <c r="X103" s="94">
        <f t="shared" si="15"/>
        <v>5040</v>
      </c>
      <c r="Y103" s="85" t="str">
        <f t="shared" si="16"/>
        <v/>
      </c>
      <c r="Z103" s="94">
        <f t="shared" si="17"/>
        <v>141120</v>
      </c>
      <c r="AA103" s="85" t="str">
        <f t="shared" si="18"/>
        <v/>
      </c>
      <c r="AB103" s="94" t="str">
        <f t="shared" si="19"/>
        <v/>
      </c>
      <c r="AC103" s="95" t="str">
        <f t="shared" si="20"/>
        <v/>
      </c>
      <c r="AD103" s="178" t="str">
        <f t="shared" si="21"/>
        <v/>
      </c>
    </row>
    <row r="104" spans="1:30" s="110" customFormat="1" ht="24.95" customHeight="1" x14ac:dyDescent="0.15">
      <c r="A104" s="133">
        <v>100</v>
      </c>
      <c r="B104" s="134">
        <v>2</v>
      </c>
      <c r="C104" s="143" t="s">
        <v>2084</v>
      </c>
      <c r="D104" s="135" t="s">
        <v>1958</v>
      </c>
      <c r="E104" s="142"/>
      <c r="F104" s="144" t="s">
        <v>36</v>
      </c>
      <c r="G104" s="144" t="s">
        <v>142</v>
      </c>
      <c r="H104" s="145">
        <v>42</v>
      </c>
      <c r="I104" s="145">
        <v>16</v>
      </c>
      <c r="J104" s="145">
        <v>2</v>
      </c>
      <c r="K104" s="136">
        <f t="shared" si="22"/>
        <v>32</v>
      </c>
      <c r="L104" s="133" t="s">
        <v>3514</v>
      </c>
      <c r="M104" s="162"/>
      <c r="N104" s="162"/>
      <c r="O104" s="163"/>
      <c r="P104" s="164"/>
      <c r="Q104" s="165"/>
      <c r="R104" s="137">
        <f t="shared" si="13"/>
        <v>16</v>
      </c>
      <c r="S104" s="170"/>
      <c r="T104" s="176" t="str">
        <f t="shared" si="14"/>
        <v/>
      </c>
      <c r="U104" s="94">
        <v>10</v>
      </c>
      <c r="V104" s="84">
        <v>200</v>
      </c>
      <c r="W104" s="85">
        <v>10</v>
      </c>
      <c r="X104" s="94">
        <f t="shared" si="15"/>
        <v>26880</v>
      </c>
      <c r="Y104" s="85" t="str">
        <f t="shared" si="16"/>
        <v/>
      </c>
      <c r="Z104" s="94">
        <f t="shared" si="17"/>
        <v>752640</v>
      </c>
      <c r="AA104" s="85" t="str">
        <f t="shared" si="18"/>
        <v/>
      </c>
      <c r="AB104" s="94" t="str">
        <f t="shared" si="19"/>
        <v/>
      </c>
      <c r="AC104" s="95" t="str">
        <f t="shared" si="20"/>
        <v/>
      </c>
      <c r="AD104" s="178" t="str">
        <f t="shared" si="21"/>
        <v/>
      </c>
    </row>
    <row r="105" spans="1:30" s="110" customFormat="1" ht="24.95" customHeight="1" x14ac:dyDescent="0.15">
      <c r="A105" s="133">
        <v>101</v>
      </c>
      <c r="B105" s="134">
        <v>2</v>
      </c>
      <c r="C105" s="143" t="s">
        <v>2084</v>
      </c>
      <c r="D105" s="135" t="s">
        <v>1958</v>
      </c>
      <c r="E105" s="142"/>
      <c r="F105" s="144" t="s">
        <v>24</v>
      </c>
      <c r="G105" s="144" t="s">
        <v>1953</v>
      </c>
      <c r="H105" s="145">
        <v>42</v>
      </c>
      <c r="I105" s="145">
        <v>2</v>
      </c>
      <c r="J105" s="145">
        <v>1</v>
      </c>
      <c r="K105" s="136">
        <f t="shared" si="22"/>
        <v>2</v>
      </c>
      <c r="L105" s="142" t="s">
        <v>3517</v>
      </c>
      <c r="M105" s="162"/>
      <c r="N105" s="162"/>
      <c r="O105" s="163"/>
      <c r="P105" s="164"/>
      <c r="Q105" s="165"/>
      <c r="R105" s="137">
        <f t="shared" si="13"/>
        <v>2</v>
      </c>
      <c r="S105" s="170"/>
      <c r="T105" s="176" t="str">
        <f t="shared" si="14"/>
        <v/>
      </c>
      <c r="U105" s="94">
        <v>10</v>
      </c>
      <c r="V105" s="84">
        <v>200</v>
      </c>
      <c r="W105" s="85">
        <v>10</v>
      </c>
      <c r="X105" s="94">
        <f t="shared" si="15"/>
        <v>1680</v>
      </c>
      <c r="Y105" s="85" t="str">
        <f t="shared" si="16"/>
        <v/>
      </c>
      <c r="Z105" s="94">
        <f t="shared" si="17"/>
        <v>47040</v>
      </c>
      <c r="AA105" s="85" t="str">
        <f t="shared" si="18"/>
        <v/>
      </c>
      <c r="AB105" s="94" t="str">
        <f t="shared" si="19"/>
        <v/>
      </c>
      <c r="AC105" s="95" t="str">
        <f t="shared" si="20"/>
        <v/>
      </c>
      <c r="AD105" s="178" t="str">
        <f t="shared" si="21"/>
        <v/>
      </c>
    </row>
    <row r="106" spans="1:30" s="110" customFormat="1" ht="24.95" customHeight="1" x14ac:dyDescent="0.15">
      <c r="A106" s="133">
        <v>102</v>
      </c>
      <c r="B106" s="134">
        <v>2</v>
      </c>
      <c r="C106" s="143" t="s">
        <v>2084</v>
      </c>
      <c r="D106" s="135" t="s">
        <v>1958</v>
      </c>
      <c r="E106" s="142"/>
      <c r="F106" s="144" t="s">
        <v>1934</v>
      </c>
      <c r="G106" s="144" t="s">
        <v>2127</v>
      </c>
      <c r="H106" s="145">
        <v>10</v>
      </c>
      <c r="I106" s="145">
        <v>1</v>
      </c>
      <c r="J106" s="145">
        <v>1</v>
      </c>
      <c r="K106" s="136">
        <f t="shared" si="22"/>
        <v>1</v>
      </c>
      <c r="L106" s="142" t="s">
        <v>3514</v>
      </c>
      <c r="M106" s="162"/>
      <c r="N106" s="162"/>
      <c r="O106" s="163"/>
      <c r="P106" s="164"/>
      <c r="Q106" s="165"/>
      <c r="R106" s="137">
        <f t="shared" si="13"/>
        <v>1</v>
      </c>
      <c r="S106" s="170"/>
      <c r="T106" s="176" t="str">
        <f t="shared" si="14"/>
        <v/>
      </c>
      <c r="U106" s="94">
        <v>10</v>
      </c>
      <c r="V106" s="84">
        <v>200</v>
      </c>
      <c r="W106" s="85">
        <v>10</v>
      </c>
      <c r="X106" s="94">
        <f t="shared" si="15"/>
        <v>200</v>
      </c>
      <c r="Y106" s="85" t="str">
        <f t="shared" si="16"/>
        <v/>
      </c>
      <c r="Z106" s="94">
        <f t="shared" si="17"/>
        <v>5600</v>
      </c>
      <c r="AA106" s="85" t="str">
        <f t="shared" si="18"/>
        <v/>
      </c>
      <c r="AB106" s="94" t="str">
        <f t="shared" si="19"/>
        <v/>
      </c>
      <c r="AC106" s="95" t="str">
        <f t="shared" si="20"/>
        <v/>
      </c>
      <c r="AD106" s="178" t="str">
        <f t="shared" si="21"/>
        <v/>
      </c>
    </row>
    <row r="107" spans="1:30" s="110" customFormat="1" ht="24.95" customHeight="1" x14ac:dyDescent="0.15">
      <c r="A107" s="133">
        <v>103</v>
      </c>
      <c r="B107" s="134">
        <v>2</v>
      </c>
      <c r="C107" s="143" t="s">
        <v>2085</v>
      </c>
      <c r="D107" s="135" t="s">
        <v>1958</v>
      </c>
      <c r="E107" s="142"/>
      <c r="F107" s="144" t="s">
        <v>36</v>
      </c>
      <c r="G107" s="144" t="s">
        <v>142</v>
      </c>
      <c r="H107" s="145">
        <v>42</v>
      </c>
      <c r="I107" s="145">
        <v>20</v>
      </c>
      <c r="J107" s="145">
        <v>2</v>
      </c>
      <c r="K107" s="136">
        <f t="shared" si="22"/>
        <v>40</v>
      </c>
      <c r="L107" s="142" t="s">
        <v>3514</v>
      </c>
      <c r="M107" s="162"/>
      <c r="N107" s="162"/>
      <c r="O107" s="163"/>
      <c r="P107" s="164"/>
      <c r="Q107" s="165"/>
      <c r="R107" s="137">
        <f t="shared" si="13"/>
        <v>20</v>
      </c>
      <c r="S107" s="170"/>
      <c r="T107" s="176" t="str">
        <f t="shared" si="14"/>
        <v/>
      </c>
      <c r="U107" s="94">
        <v>10</v>
      </c>
      <c r="V107" s="84">
        <v>200</v>
      </c>
      <c r="W107" s="85">
        <v>10</v>
      </c>
      <c r="X107" s="94">
        <f t="shared" si="15"/>
        <v>33600</v>
      </c>
      <c r="Y107" s="85" t="str">
        <f t="shared" si="16"/>
        <v/>
      </c>
      <c r="Z107" s="94">
        <f t="shared" si="17"/>
        <v>940800</v>
      </c>
      <c r="AA107" s="85" t="str">
        <f t="shared" si="18"/>
        <v/>
      </c>
      <c r="AB107" s="94" t="str">
        <f t="shared" si="19"/>
        <v/>
      </c>
      <c r="AC107" s="95" t="str">
        <f t="shared" si="20"/>
        <v/>
      </c>
      <c r="AD107" s="178" t="str">
        <f t="shared" si="21"/>
        <v/>
      </c>
    </row>
    <row r="108" spans="1:30" s="110" customFormat="1" ht="24.95" customHeight="1" x14ac:dyDescent="0.15">
      <c r="A108" s="133">
        <v>104</v>
      </c>
      <c r="B108" s="134">
        <v>2</v>
      </c>
      <c r="C108" s="143" t="s">
        <v>2085</v>
      </c>
      <c r="D108" s="135" t="s">
        <v>1958</v>
      </c>
      <c r="E108" s="142"/>
      <c r="F108" s="144" t="s">
        <v>113</v>
      </c>
      <c r="G108" s="144" t="s">
        <v>1791</v>
      </c>
      <c r="H108" s="145">
        <v>22</v>
      </c>
      <c r="I108" s="145">
        <v>1</v>
      </c>
      <c r="J108" s="145">
        <v>1</v>
      </c>
      <c r="K108" s="136">
        <f t="shared" si="22"/>
        <v>1</v>
      </c>
      <c r="L108" s="142" t="s">
        <v>3514</v>
      </c>
      <c r="M108" s="162"/>
      <c r="N108" s="162"/>
      <c r="O108" s="163"/>
      <c r="P108" s="164"/>
      <c r="Q108" s="165"/>
      <c r="R108" s="137">
        <f t="shared" si="13"/>
        <v>1</v>
      </c>
      <c r="S108" s="170"/>
      <c r="T108" s="176" t="str">
        <f t="shared" si="14"/>
        <v/>
      </c>
      <c r="U108" s="94">
        <v>10</v>
      </c>
      <c r="V108" s="84">
        <v>200</v>
      </c>
      <c r="W108" s="85">
        <v>10</v>
      </c>
      <c r="X108" s="94">
        <f t="shared" si="15"/>
        <v>440</v>
      </c>
      <c r="Y108" s="85" t="str">
        <f t="shared" si="16"/>
        <v/>
      </c>
      <c r="Z108" s="94">
        <f t="shared" si="17"/>
        <v>12320</v>
      </c>
      <c r="AA108" s="85" t="str">
        <f t="shared" si="18"/>
        <v/>
      </c>
      <c r="AB108" s="94" t="str">
        <f t="shared" si="19"/>
        <v/>
      </c>
      <c r="AC108" s="95" t="str">
        <f t="shared" si="20"/>
        <v/>
      </c>
      <c r="AD108" s="178" t="str">
        <f t="shared" si="21"/>
        <v/>
      </c>
    </row>
    <row r="109" spans="1:30" s="110" customFormat="1" ht="24.95" customHeight="1" x14ac:dyDescent="0.15">
      <c r="A109" s="133">
        <v>105</v>
      </c>
      <c r="B109" s="134">
        <v>2</v>
      </c>
      <c r="C109" s="143" t="s">
        <v>2085</v>
      </c>
      <c r="D109" s="135" t="s">
        <v>1958</v>
      </c>
      <c r="E109" s="142"/>
      <c r="F109" s="144" t="s">
        <v>24</v>
      </c>
      <c r="G109" s="144" t="s">
        <v>1787</v>
      </c>
      <c r="H109" s="145">
        <v>42</v>
      </c>
      <c r="I109" s="145">
        <v>1</v>
      </c>
      <c r="J109" s="145">
        <v>1</v>
      </c>
      <c r="K109" s="136">
        <f t="shared" si="22"/>
        <v>1</v>
      </c>
      <c r="L109" s="142" t="s">
        <v>3514</v>
      </c>
      <c r="M109" s="162"/>
      <c r="N109" s="162"/>
      <c r="O109" s="163"/>
      <c r="P109" s="164"/>
      <c r="Q109" s="165"/>
      <c r="R109" s="137">
        <f t="shared" si="13"/>
        <v>1</v>
      </c>
      <c r="S109" s="170"/>
      <c r="T109" s="176" t="str">
        <f t="shared" si="14"/>
        <v/>
      </c>
      <c r="U109" s="94">
        <v>10</v>
      </c>
      <c r="V109" s="84">
        <v>200</v>
      </c>
      <c r="W109" s="85">
        <v>10</v>
      </c>
      <c r="X109" s="94">
        <f t="shared" si="15"/>
        <v>840</v>
      </c>
      <c r="Y109" s="85" t="str">
        <f t="shared" si="16"/>
        <v/>
      </c>
      <c r="Z109" s="94">
        <f t="shared" si="17"/>
        <v>23520</v>
      </c>
      <c r="AA109" s="85" t="str">
        <f t="shared" si="18"/>
        <v/>
      </c>
      <c r="AB109" s="94" t="str">
        <f t="shared" si="19"/>
        <v/>
      </c>
      <c r="AC109" s="95" t="str">
        <f t="shared" si="20"/>
        <v/>
      </c>
      <c r="AD109" s="178" t="str">
        <f t="shared" si="21"/>
        <v/>
      </c>
    </row>
    <row r="110" spans="1:30" s="110" customFormat="1" ht="24.95" customHeight="1" x14ac:dyDescent="0.15">
      <c r="A110" s="133">
        <v>106</v>
      </c>
      <c r="B110" s="134">
        <v>2</v>
      </c>
      <c r="C110" s="143" t="s">
        <v>2085</v>
      </c>
      <c r="D110" s="135" t="s">
        <v>1958</v>
      </c>
      <c r="E110" s="142"/>
      <c r="F110" s="144" t="s">
        <v>113</v>
      </c>
      <c r="G110" s="144" t="s">
        <v>1947</v>
      </c>
      <c r="H110" s="145">
        <v>22</v>
      </c>
      <c r="I110" s="145">
        <v>1</v>
      </c>
      <c r="J110" s="145">
        <v>1</v>
      </c>
      <c r="K110" s="136">
        <f t="shared" si="22"/>
        <v>1</v>
      </c>
      <c r="L110" s="142" t="s">
        <v>3514</v>
      </c>
      <c r="M110" s="162"/>
      <c r="N110" s="162"/>
      <c r="O110" s="163"/>
      <c r="P110" s="164"/>
      <c r="Q110" s="165"/>
      <c r="R110" s="137">
        <f t="shared" si="13"/>
        <v>1</v>
      </c>
      <c r="S110" s="170"/>
      <c r="T110" s="176" t="str">
        <f t="shared" si="14"/>
        <v/>
      </c>
      <c r="U110" s="94">
        <v>10</v>
      </c>
      <c r="V110" s="84">
        <v>200</v>
      </c>
      <c r="W110" s="85">
        <v>10</v>
      </c>
      <c r="X110" s="94">
        <f t="shared" si="15"/>
        <v>440</v>
      </c>
      <c r="Y110" s="85" t="str">
        <f t="shared" si="16"/>
        <v/>
      </c>
      <c r="Z110" s="94">
        <f t="shared" si="17"/>
        <v>12320</v>
      </c>
      <c r="AA110" s="85" t="str">
        <f t="shared" si="18"/>
        <v/>
      </c>
      <c r="AB110" s="94" t="str">
        <f t="shared" si="19"/>
        <v/>
      </c>
      <c r="AC110" s="95" t="str">
        <f t="shared" si="20"/>
        <v/>
      </c>
      <c r="AD110" s="178" t="str">
        <f t="shared" si="21"/>
        <v/>
      </c>
    </row>
    <row r="111" spans="1:30" s="110" customFormat="1" ht="24.95" customHeight="1" x14ac:dyDescent="0.15">
      <c r="A111" s="133">
        <v>107</v>
      </c>
      <c r="B111" s="134">
        <v>2</v>
      </c>
      <c r="C111" s="143" t="s">
        <v>2086</v>
      </c>
      <c r="D111" s="135" t="s">
        <v>1958</v>
      </c>
      <c r="E111" s="142"/>
      <c r="F111" s="144" t="s">
        <v>1934</v>
      </c>
      <c r="G111" s="144" t="s">
        <v>2130</v>
      </c>
      <c r="H111" s="145">
        <v>10</v>
      </c>
      <c r="I111" s="145">
        <v>1</v>
      </c>
      <c r="J111" s="145">
        <v>1</v>
      </c>
      <c r="K111" s="136">
        <f t="shared" si="22"/>
        <v>1</v>
      </c>
      <c r="L111" s="142" t="s">
        <v>3514</v>
      </c>
      <c r="M111" s="162"/>
      <c r="N111" s="162"/>
      <c r="O111" s="163"/>
      <c r="P111" s="164"/>
      <c r="Q111" s="165"/>
      <c r="R111" s="137">
        <f t="shared" si="13"/>
        <v>1</v>
      </c>
      <c r="S111" s="170"/>
      <c r="T111" s="176" t="str">
        <f t="shared" si="14"/>
        <v/>
      </c>
      <c r="U111" s="94">
        <v>10</v>
      </c>
      <c r="V111" s="84">
        <v>200</v>
      </c>
      <c r="W111" s="85">
        <v>10</v>
      </c>
      <c r="X111" s="94">
        <f t="shared" si="15"/>
        <v>200</v>
      </c>
      <c r="Y111" s="85" t="str">
        <f t="shared" si="16"/>
        <v/>
      </c>
      <c r="Z111" s="94">
        <f t="shared" si="17"/>
        <v>5600</v>
      </c>
      <c r="AA111" s="85" t="str">
        <f t="shared" si="18"/>
        <v/>
      </c>
      <c r="AB111" s="94" t="str">
        <f t="shared" si="19"/>
        <v/>
      </c>
      <c r="AC111" s="95" t="str">
        <f t="shared" si="20"/>
        <v/>
      </c>
      <c r="AD111" s="178" t="str">
        <f t="shared" si="21"/>
        <v/>
      </c>
    </row>
    <row r="112" spans="1:30" s="110" customFormat="1" ht="24.95" customHeight="1" x14ac:dyDescent="0.15">
      <c r="A112" s="133">
        <v>108</v>
      </c>
      <c r="B112" s="134">
        <v>2</v>
      </c>
      <c r="C112" s="143" t="s">
        <v>2087</v>
      </c>
      <c r="D112" s="135" t="s">
        <v>1958</v>
      </c>
      <c r="E112" s="142"/>
      <c r="F112" s="144" t="s">
        <v>36</v>
      </c>
      <c r="G112" s="144" t="s">
        <v>53</v>
      </c>
      <c r="H112" s="145">
        <v>42</v>
      </c>
      <c r="I112" s="145">
        <v>2</v>
      </c>
      <c r="J112" s="145">
        <v>2</v>
      </c>
      <c r="K112" s="136">
        <f t="shared" si="22"/>
        <v>4</v>
      </c>
      <c r="L112" s="142" t="s">
        <v>3514</v>
      </c>
      <c r="M112" s="162"/>
      <c r="N112" s="162"/>
      <c r="O112" s="163"/>
      <c r="P112" s="164"/>
      <c r="Q112" s="165"/>
      <c r="R112" s="137">
        <f t="shared" si="13"/>
        <v>2</v>
      </c>
      <c r="S112" s="170"/>
      <c r="T112" s="176" t="str">
        <f t="shared" si="14"/>
        <v/>
      </c>
      <c r="U112" s="94">
        <v>10</v>
      </c>
      <c r="V112" s="84">
        <v>200</v>
      </c>
      <c r="W112" s="85">
        <v>10</v>
      </c>
      <c r="X112" s="94">
        <f t="shared" si="15"/>
        <v>3360</v>
      </c>
      <c r="Y112" s="85" t="str">
        <f t="shared" si="16"/>
        <v/>
      </c>
      <c r="Z112" s="94">
        <f t="shared" si="17"/>
        <v>94080</v>
      </c>
      <c r="AA112" s="85" t="str">
        <f t="shared" si="18"/>
        <v/>
      </c>
      <c r="AB112" s="94" t="str">
        <f t="shared" si="19"/>
        <v/>
      </c>
      <c r="AC112" s="95" t="str">
        <f t="shared" si="20"/>
        <v/>
      </c>
      <c r="AD112" s="178" t="str">
        <f t="shared" si="21"/>
        <v/>
      </c>
    </row>
    <row r="113" spans="1:30" s="110" customFormat="1" ht="24.95" customHeight="1" x14ac:dyDescent="0.15">
      <c r="A113" s="133">
        <v>109</v>
      </c>
      <c r="B113" s="134">
        <v>2</v>
      </c>
      <c r="C113" s="143" t="s">
        <v>2088</v>
      </c>
      <c r="D113" s="135" t="s">
        <v>1958</v>
      </c>
      <c r="E113" s="142"/>
      <c r="F113" s="144" t="s">
        <v>36</v>
      </c>
      <c r="G113" s="144" t="s">
        <v>142</v>
      </c>
      <c r="H113" s="145">
        <v>42</v>
      </c>
      <c r="I113" s="145">
        <v>1</v>
      </c>
      <c r="J113" s="145">
        <v>2</v>
      </c>
      <c r="K113" s="136">
        <f t="shared" si="22"/>
        <v>2</v>
      </c>
      <c r="L113" s="142" t="s">
        <v>3514</v>
      </c>
      <c r="M113" s="162"/>
      <c r="N113" s="162"/>
      <c r="O113" s="163"/>
      <c r="P113" s="164"/>
      <c r="Q113" s="165"/>
      <c r="R113" s="137">
        <f t="shared" si="13"/>
        <v>1</v>
      </c>
      <c r="S113" s="170"/>
      <c r="T113" s="176" t="str">
        <f t="shared" si="14"/>
        <v/>
      </c>
      <c r="U113" s="94">
        <v>10</v>
      </c>
      <c r="V113" s="84">
        <v>200</v>
      </c>
      <c r="W113" s="85">
        <v>10</v>
      </c>
      <c r="X113" s="94">
        <f t="shared" si="15"/>
        <v>1680</v>
      </c>
      <c r="Y113" s="85" t="str">
        <f t="shared" si="16"/>
        <v/>
      </c>
      <c r="Z113" s="94">
        <f t="shared" si="17"/>
        <v>47040</v>
      </c>
      <c r="AA113" s="85" t="str">
        <f t="shared" si="18"/>
        <v/>
      </c>
      <c r="AB113" s="94" t="str">
        <f t="shared" si="19"/>
        <v/>
      </c>
      <c r="AC113" s="95" t="str">
        <f t="shared" si="20"/>
        <v/>
      </c>
      <c r="AD113" s="178" t="str">
        <f t="shared" si="21"/>
        <v/>
      </c>
    </row>
    <row r="114" spans="1:30" s="110" customFormat="1" ht="24.95" customHeight="1" x14ac:dyDescent="0.15">
      <c r="A114" s="133">
        <v>110</v>
      </c>
      <c r="B114" s="134">
        <v>2</v>
      </c>
      <c r="C114" s="143" t="s">
        <v>2089</v>
      </c>
      <c r="D114" s="135" t="s">
        <v>1958</v>
      </c>
      <c r="E114" s="142"/>
      <c r="F114" s="144" t="s">
        <v>36</v>
      </c>
      <c r="G114" s="144" t="s">
        <v>142</v>
      </c>
      <c r="H114" s="145">
        <v>42</v>
      </c>
      <c r="I114" s="145">
        <v>9</v>
      </c>
      <c r="J114" s="145">
        <v>2</v>
      </c>
      <c r="K114" s="136">
        <f t="shared" si="22"/>
        <v>18</v>
      </c>
      <c r="L114" s="142" t="s">
        <v>3514</v>
      </c>
      <c r="M114" s="162"/>
      <c r="N114" s="162"/>
      <c r="O114" s="163"/>
      <c r="P114" s="164"/>
      <c r="Q114" s="165"/>
      <c r="R114" s="137">
        <f t="shared" si="13"/>
        <v>9</v>
      </c>
      <c r="S114" s="170"/>
      <c r="T114" s="176" t="str">
        <f t="shared" si="14"/>
        <v/>
      </c>
      <c r="U114" s="94">
        <v>24</v>
      </c>
      <c r="V114" s="84">
        <v>365</v>
      </c>
      <c r="W114" s="85">
        <v>10</v>
      </c>
      <c r="X114" s="94">
        <f t="shared" si="15"/>
        <v>66225</v>
      </c>
      <c r="Y114" s="85" t="str">
        <f t="shared" si="16"/>
        <v/>
      </c>
      <c r="Z114" s="94">
        <f t="shared" si="17"/>
        <v>1854300</v>
      </c>
      <c r="AA114" s="85" t="str">
        <f t="shared" si="18"/>
        <v/>
      </c>
      <c r="AB114" s="94" t="str">
        <f t="shared" si="19"/>
        <v/>
      </c>
      <c r="AC114" s="95" t="str">
        <f t="shared" si="20"/>
        <v/>
      </c>
      <c r="AD114" s="178" t="str">
        <f t="shared" si="21"/>
        <v/>
      </c>
    </row>
    <row r="115" spans="1:30" s="110" customFormat="1" ht="24.95" customHeight="1" x14ac:dyDescent="0.15">
      <c r="A115" s="133">
        <v>111</v>
      </c>
      <c r="B115" s="134">
        <v>2</v>
      </c>
      <c r="C115" s="143" t="s">
        <v>2089</v>
      </c>
      <c r="D115" s="135" t="s">
        <v>1958</v>
      </c>
      <c r="E115" s="142"/>
      <c r="F115" s="144" t="s">
        <v>24</v>
      </c>
      <c r="G115" s="144" t="s">
        <v>1953</v>
      </c>
      <c r="H115" s="145">
        <v>42</v>
      </c>
      <c r="I115" s="145">
        <v>2</v>
      </c>
      <c r="J115" s="145">
        <v>1</v>
      </c>
      <c r="K115" s="136">
        <f t="shared" si="22"/>
        <v>2</v>
      </c>
      <c r="L115" s="142" t="s">
        <v>3517</v>
      </c>
      <c r="M115" s="162"/>
      <c r="N115" s="162"/>
      <c r="O115" s="163"/>
      <c r="P115" s="164"/>
      <c r="Q115" s="165"/>
      <c r="R115" s="137">
        <f t="shared" si="13"/>
        <v>2</v>
      </c>
      <c r="S115" s="170"/>
      <c r="T115" s="176" t="str">
        <f t="shared" si="14"/>
        <v/>
      </c>
      <c r="U115" s="94">
        <v>24</v>
      </c>
      <c r="V115" s="84">
        <v>365</v>
      </c>
      <c r="W115" s="85">
        <v>10</v>
      </c>
      <c r="X115" s="94">
        <f t="shared" si="15"/>
        <v>7358</v>
      </c>
      <c r="Y115" s="85" t="str">
        <f t="shared" si="16"/>
        <v/>
      </c>
      <c r="Z115" s="94">
        <f t="shared" si="17"/>
        <v>206024</v>
      </c>
      <c r="AA115" s="85" t="str">
        <f t="shared" si="18"/>
        <v/>
      </c>
      <c r="AB115" s="94" t="str">
        <f t="shared" si="19"/>
        <v/>
      </c>
      <c r="AC115" s="95" t="str">
        <f t="shared" si="20"/>
        <v/>
      </c>
      <c r="AD115" s="178" t="str">
        <f t="shared" si="21"/>
        <v/>
      </c>
    </row>
    <row r="116" spans="1:30" s="110" customFormat="1" ht="24.95" customHeight="1" x14ac:dyDescent="0.15">
      <c r="A116" s="133">
        <v>112</v>
      </c>
      <c r="B116" s="134">
        <v>2</v>
      </c>
      <c r="C116" s="143" t="s">
        <v>2090</v>
      </c>
      <c r="D116" s="135" t="s">
        <v>1958</v>
      </c>
      <c r="E116" s="142"/>
      <c r="F116" s="144" t="s">
        <v>24</v>
      </c>
      <c r="G116" s="144" t="s">
        <v>49</v>
      </c>
      <c r="H116" s="145">
        <v>42</v>
      </c>
      <c r="I116" s="145">
        <v>2</v>
      </c>
      <c r="J116" s="145">
        <v>1</v>
      </c>
      <c r="K116" s="136">
        <f t="shared" si="22"/>
        <v>2</v>
      </c>
      <c r="L116" s="142" t="s">
        <v>3514</v>
      </c>
      <c r="M116" s="162"/>
      <c r="N116" s="162"/>
      <c r="O116" s="163"/>
      <c r="P116" s="164"/>
      <c r="Q116" s="165"/>
      <c r="R116" s="137">
        <f t="shared" si="13"/>
        <v>2</v>
      </c>
      <c r="S116" s="170"/>
      <c r="T116" s="176" t="str">
        <f t="shared" si="14"/>
        <v/>
      </c>
      <c r="U116" s="94">
        <v>24</v>
      </c>
      <c r="V116" s="84">
        <v>365</v>
      </c>
      <c r="W116" s="85">
        <v>10</v>
      </c>
      <c r="X116" s="94">
        <f t="shared" si="15"/>
        <v>7358</v>
      </c>
      <c r="Y116" s="85" t="str">
        <f t="shared" si="16"/>
        <v/>
      </c>
      <c r="Z116" s="94">
        <f t="shared" si="17"/>
        <v>206024</v>
      </c>
      <c r="AA116" s="85" t="str">
        <f t="shared" si="18"/>
        <v/>
      </c>
      <c r="AB116" s="94" t="str">
        <f t="shared" si="19"/>
        <v/>
      </c>
      <c r="AC116" s="95" t="str">
        <f t="shared" si="20"/>
        <v/>
      </c>
      <c r="AD116" s="178" t="str">
        <f t="shared" si="21"/>
        <v/>
      </c>
    </row>
    <row r="117" spans="1:30" s="110" customFormat="1" ht="24.95" customHeight="1" x14ac:dyDescent="0.15">
      <c r="A117" s="133">
        <v>113</v>
      </c>
      <c r="B117" s="134">
        <v>2</v>
      </c>
      <c r="C117" s="143" t="s">
        <v>2090</v>
      </c>
      <c r="D117" s="135" t="s">
        <v>1958</v>
      </c>
      <c r="E117" s="142"/>
      <c r="F117" s="144" t="s">
        <v>1934</v>
      </c>
      <c r="G117" s="144" t="s">
        <v>1936</v>
      </c>
      <c r="H117" s="145">
        <v>10</v>
      </c>
      <c r="I117" s="145">
        <v>1</v>
      </c>
      <c r="J117" s="145">
        <v>1</v>
      </c>
      <c r="K117" s="136">
        <f t="shared" si="22"/>
        <v>1</v>
      </c>
      <c r="L117" s="142" t="s">
        <v>3514</v>
      </c>
      <c r="M117" s="162"/>
      <c r="N117" s="162"/>
      <c r="O117" s="163"/>
      <c r="P117" s="164"/>
      <c r="Q117" s="165"/>
      <c r="R117" s="137">
        <f t="shared" si="13"/>
        <v>1</v>
      </c>
      <c r="S117" s="170"/>
      <c r="T117" s="176" t="str">
        <f t="shared" si="14"/>
        <v/>
      </c>
      <c r="U117" s="94">
        <v>24</v>
      </c>
      <c r="V117" s="84">
        <v>365</v>
      </c>
      <c r="W117" s="85">
        <v>10</v>
      </c>
      <c r="X117" s="94">
        <f t="shared" si="15"/>
        <v>876</v>
      </c>
      <c r="Y117" s="85" t="str">
        <f t="shared" si="16"/>
        <v/>
      </c>
      <c r="Z117" s="94">
        <f t="shared" si="17"/>
        <v>24528</v>
      </c>
      <c r="AA117" s="85" t="str">
        <f t="shared" si="18"/>
        <v/>
      </c>
      <c r="AB117" s="94" t="str">
        <f t="shared" si="19"/>
        <v/>
      </c>
      <c r="AC117" s="95" t="str">
        <f t="shared" si="20"/>
        <v/>
      </c>
      <c r="AD117" s="178" t="str">
        <f t="shared" si="21"/>
        <v/>
      </c>
    </row>
    <row r="118" spans="1:30" s="110" customFormat="1" ht="24.95" customHeight="1" x14ac:dyDescent="0.15">
      <c r="A118" s="133">
        <v>114</v>
      </c>
      <c r="B118" s="134">
        <v>2</v>
      </c>
      <c r="C118" s="143" t="s">
        <v>2091</v>
      </c>
      <c r="D118" s="135" t="s">
        <v>1958</v>
      </c>
      <c r="E118" s="142"/>
      <c r="F118" s="144" t="s">
        <v>113</v>
      </c>
      <c r="G118" s="144" t="s">
        <v>114</v>
      </c>
      <c r="H118" s="145">
        <v>22</v>
      </c>
      <c r="I118" s="145">
        <v>1</v>
      </c>
      <c r="J118" s="145">
        <v>1</v>
      </c>
      <c r="K118" s="136">
        <f t="shared" si="22"/>
        <v>1</v>
      </c>
      <c r="L118" s="142" t="s">
        <v>3514</v>
      </c>
      <c r="M118" s="162"/>
      <c r="N118" s="162"/>
      <c r="O118" s="163"/>
      <c r="P118" s="164"/>
      <c r="Q118" s="165"/>
      <c r="R118" s="137">
        <f t="shared" si="13"/>
        <v>1</v>
      </c>
      <c r="S118" s="170"/>
      <c r="T118" s="176" t="str">
        <f t="shared" si="14"/>
        <v/>
      </c>
      <c r="U118" s="94">
        <v>24</v>
      </c>
      <c r="V118" s="84">
        <v>365</v>
      </c>
      <c r="W118" s="85">
        <v>10</v>
      </c>
      <c r="X118" s="94">
        <f t="shared" si="15"/>
        <v>1927</v>
      </c>
      <c r="Y118" s="85" t="str">
        <f t="shared" si="16"/>
        <v/>
      </c>
      <c r="Z118" s="94">
        <f t="shared" si="17"/>
        <v>53956</v>
      </c>
      <c r="AA118" s="85" t="str">
        <f t="shared" si="18"/>
        <v/>
      </c>
      <c r="AB118" s="94" t="str">
        <f t="shared" si="19"/>
        <v/>
      </c>
      <c r="AC118" s="95" t="str">
        <f t="shared" si="20"/>
        <v/>
      </c>
      <c r="AD118" s="178" t="str">
        <f t="shared" si="21"/>
        <v/>
      </c>
    </row>
    <row r="119" spans="1:30" s="110" customFormat="1" ht="24.95" customHeight="1" x14ac:dyDescent="0.15">
      <c r="A119" s="133">
        <v>115</v>
      </c>
      <c r="B119" s="134">
        <v>2</v>
      </c>
      <c r="C119" s="143" t="s">
        <v>2092</v>
      </c>
      <c r="D119" s="135" t="s">
        <v>1958</v>
      </c>
      <c r="E119" s="142"/>
      <c r="F119" s="144" t="s">
        <v>113</v>
      </c>
      <c r="G119" s="144" t="s">
        <v>114</v>
      </c>
      <c r="H119" s="145">
        <v>22</v>
      </c>
      <c r="I119" s="145">
        <v>2</v>
      </c>
      <c r="J119" s="145">
        <v>1</v>
      </c>
      <c r="K119" s="136">
        <f t="shared" si="22"/>
        <v>2</v>
      </c>
      <c r="L119" s="142" t="s">
        <v>3514</v>
      </c>
      <c r="M119" s="162"/>
      <c r="N119" s="162"/>
      <c r="O119" s="163"/>
      <c r="P119" s="164"/>
      <c r="Q119" s="165"/>
      <c r="R119" s="137">
        <f t="shared" si="13"/>
        <v>2</v>
      </c>
      <c r="S119" s="170"/>
      <c r="T119" s="176" t="str">
        <f t="shared" si="14"/>
        <v/>
      </c>
      <c r="U119" s="94">
        <v>10</v>
      </c>
      <c r="V119" s="84">
        <v>200</v>
      </c>
      <c r="W119" s="85">
        <v>10</v>
      </c>
      <c r="X119" s="94">
        <f t="shared" si="15"/>
        <v>880</v>
      </c>
      <c r="Y119" s="85" t="str">
        <f t="shared" si="16"/>
        <v/>
      </c>
      <c r="Z119" s="94">
        <f t="shared" si="17"/>
        <v>24640</v>
      </c>
      <c r="AA119" s="85" t="str">
        <f t="shared" si="18"/>
        <v/>
      </c>
      <c r="AB119" s="94" t="str">
        <f t="shared" si="19"/>
        <v/>
      </c>
      <c r="AC119" s="95" t="str">
        <f t="shared" si="20"/>
        <v/>
      </c>
      <c r="AD119" s="178" t="str">
        <f t="shared" si="21"/>
        <v/>
      </c>
    </row>
    <row r="120" spans="1:30" s="110" customFormat="1" ht="24.95" customHeight="1" x14ac:dyDescent="0.15">
      <c r="A120" s="133">
        <v>116</v>
      </c>
      <c r="B120" s="134">
        <v>2</v>
      </c>
      <c r="C120" s="143" t="s">
        <v>2093</v>
      </c>
      <c r="D120" s="135" t="s">
        <v>1958</v>
      </c>
      <c r="E120" s="142"/>
      <c r="F120" s="144" t="s">
        <v>36</v>
      </c>
      <c r="G120" s="144" t="s">
        <v>142</v>
      </c>
      <c r="H120" s="145">
        <v>42</v>
      </c>
      <c r="I120" s="145">
        <v>20</v>
      </c>
      <c r="J120" s="145">
        <v>2</v>
      </c>
      <c r="K120" s="136">
        <f t="shared" si="22"/>
        <v>40</v>
      </c>
      <c r="L120" s="142" t="s">
        <v>3514</v>
      </c>
      <c r="M120" s="162"/>
      <c r="N120" s="162"/>
      <c r="O120" s="163"/>
      <c r="P120" s="164"/>
      <c r="Q120" s="165"/>
      <c r="R120" s="137">
        <f t="shared" si="13"/>
        <v>20</v>
      </c>
      <c r="S120" s="170"/>
      <c r="T120" s="176" t="str">
        <f t="shared" si="14"/>
        <v/>
      </c>
      <c r="U120" s="94">
        <v>10</v>
      </c>
      <c r="V120" s="84">
        <v>200</v>
      </c>
      <c r="W120" s="85">
        <v>10</v>
      </c>
      <c r="X120" s="94">
        <f t="shared" si="15"/>
        <v>33600</v>
      </c>
      <c r="Y120" s="85" t="str">
        <f t="shared" si="16"/>
        <v/>
      </c>
      <c r="Z120" s="94">
        <f t="shared" si="17"/>
        <v>940800</v>
      </c>
      <c r="AA120" s="85" t="str">
        <f t="shared" si="18"/>
        <v/>
      </c>
      <c r="AB120" s="94" t="str">
        <f t="shared" si="19"/>
        <v/>
      </c>
      <c r="AC120" s="95" t="str">
        <f t="shared" si="20"/>
        <v/>
      </c>
      <c r="AD120" s="178" t="str">
        <f t="shared" si="21"/>
        <v/>
      </c>
    </row>
    <row r="121" spans="1:30" s="110" customFormat="1" ht="24.95" customHeight="1" x14ac:dyDescent="0.15">
      <c r="A121" s="133">
        <v>117</v>
      </c>
      <c r="B121" s="134">
        <v>2</v>
      </c>
      <c r="C121" s="143" t="s">
        <v>2093</v>
      </c>
      <c r="D121" s="135" t="s">
        <v>1958</v>
      </c>
      <c r="E121" s="142"/>
      <c r="F121" s="144" t="s">
        <v>24</v>
      </c>
      <c r="G121" s="144" t="s">
        <v>1953</v>
      </c>
      <c r="H121" s="145">
        <v>42</v>
      </c>
      <c r="I121" s="145">
        <v>2</v>
      </c>
      <c r="J121" s="145">
        <v>1</v>
      </c>
      <c r="K121" s="136">
        <f t="shared" si="22"/>
        <v>2</v>
      </c>
      <c r="L121" s="142" t="s">
        <v>3517</v>
      </c>
      <c r="M121" s="162"/>
      <c r="N121" s="162"/>
      <c r="O121" s="163"/>
      <c r="P121" s="164"/>
      <c r="Q121" s="165"/>
      <c r="R121" s="137">
        <f t="shared" si="13"/>
        <v>2</v>
      </c>
      <c r="S121" s="170"/>
      <c r="T121" s="176" t="str">
        <f t="shared" si="14"/>
        <v/>
      </c>
      <c r="U121" s="94">
        <v>10</v>
      </c>
      <c r="V121" s="84">
        <v>200</v>
      </c>
      <c r="W121" s="85">
        <v>10</v>
      </c>
      <c r="X121" s="94">
        <f t="shared" si="15"/>
        <v>1680</v>
      </c>
      <c r="Y121" s="85" t="str">
        <f t="shared" si="16"/>
        <v/>
      </c>
      <c r="Z121" s="94">
        <f t="shared" si="17"/>
        <v>47040</v>
      </c>
      <c r="AA121" s="85" t="str">
        <f t="shared" si="18"/>
        <v/>
      </c>
      <c r="AB121" s="94" t="str">
        <f t="shared" si="19"/>
        <v/>
      </c>
      <c r="AC121" s="95" t="str">
        <f t="shared" si="20"/>
        <v/>
      </c>
      <c r="AD121" s="178" t="str">
        <f t="shared" si="21"/>
        <v/>
      </c>
    </row>
    <row r="122" spans="1:30" s="110" customFormat="1" ht="24.95" customHeight="1" x14ac:dyDescent="0.15">
      <c r="A122" s="133">
        <v>118</v>
      </c>
      <c r="B122" s="134">
        <v>2</v>
      </c>
      <c r="C122" s="143" t="s">
        <v>2094</v>
      </c>
      <c r="D122" s="135" t="s">
        <v>1958</v>
      </c>
      <c r="E122" s="142"/>
      <c r="F122" s="144" t="s">
        <v>36</v>
      </c>
      <c r="G122" s="144" t="s">
        <v>142</v>
      </c>
      <c r="H122" s="145">
        <v>42</v>
      </c>
      <c r="I122" s="145">
        <v>6</v>
      </c>
      <c r="J122" s="145">
        <v>2</v>
      </c>
      <c r="K122" s="136">
        <f t="shared" si="22"/>
        <v>12</v>
      </c>
      <c r="L122" s="142" t="s">
        <v>3514</v>
      </c>
      <c r="M122" s="162"/>
      <c r="N122" s="162"/>
      <c r="O122" s="163"/>
      <c r="P122" s="164"/>
      <c r="Q122" s="165"/>
      <c r="R122" s="137">
        <f t="shared" si="13"/>
        <v>6</v>
      </c>
      <c r="S122" s="170"/>
      <c r="T122" s="176" t="str">
        <f t="shared" si="14"/>
        <v/>
      </c>
      <c r="U122" s="94">
        <v>10</v>
      </c>
      <c r="V122" s="84">
        <v>200</v>
      </c>
      <c r="W122" s="85">
        <v>10</v>
      </c>
      <c r="X122" s="94">
        <f t="shared" si="15"/>
        <v>10080</v>
      </c>
      <c r="Y122" s="85" t="str">
        <f t="shared" si="16"/>
        <v/>
      </c>
      <c r="Z122" s="94">
        <f t="shared" si="17"/>
        <v>282240</v>
      </c>
      <c r="AA122" s="85" t="str">
        <f t="shared" si="18"/>
        <v/>
      </c>
      <c r="AB122" s="94" t="str">
        <f t="shared" si="19"/>
        <v/>
      </c>
      <c r="AC122" s="95" t="str">
        <f t="shared" si="20"/>
        <v/>
      </c>
      <c r="AD122" s="178" t="str">
        <f t="shared" si="21"/>
        <v/>
      </c>
    </row>
    <row r="123" spans="1:30" s="110" customFormat="1" ht="24.95" customHeight="1" x14ac:dyDescent="0.15">
      <c r="A123" s="133">
        <v>119</v>
      </c>
      <c r="B123" s="134">
        <v>2</v>
      </c>
      <c r="C123" s="143" t="s">
        <v>2094</v>
      </c>
      <c r="D123" s="135" t="s">
        <v>1958</v>
      </c>
      <c r="E123" s="142"/>
      <c r="F123" s="144" t="s">
        <v>24</v>
      </c>
      <c r="G123" s="144" t="s">
        <v>1953</v>
      </c>
      <c r="H123" s="145">
        <v>42</v>
      </c>
      <c r="I123" s="145">
        <v>2</v>
      </c>
      <c r="J123" s="145">
        <v>1</v>
      </c>
      <c r="K123" s="136">
        <f t="shared" si="22"/>
        <v>2</v>
      </c>
      <c r="L123" s="142" t="s">
        <v>3517</v>
      </c>
      <c r="M123" s="162"/>
      <c r="N123" s="162"/>
      <c r="O123" s="163"/>
      <c r="P123" s="164"/>
      <c r="Q123" s="165"/>
      <c r="R123" s="137">
        <f t="shared" si="13"/>
        <v>2</v>
      </c>
      <c r="S123" s="170"/>
      <c r="T123" s="176" t="str">
        <f t="shared" si="14"/>
        <v/>
      </c>
      <c r="U123" s="94">
        <v>10</v>
      </c>
      <c r="V123" s="84">
        <v>200</v>
      </c>
      <c r="W123" s="85">
        <v>10</v>
      </c>
      <c r="X123" s="94">
        <f t="shared" si="15"/>
        <v>1680</v>
      </c>
      <c r="Y123" s="85" t="str">
        <f t="shared" si="16"/>
        <v/>
      </c>
      <c r="Z123" s="94">
        <f t="shared" si="17"/>
        <v>47040</v>
      </c>
      <c r="AA123" s="85" t="str">
        <f t="shared" si="18"/>
        <v/>
      </c>
      <c r="AB123" s="94" t="str">
        <f t="shared" si="19"/>
        <v/>
      </c>
      <c r="AC123" s="95" t="str">
        <f t="shared" si="20"/>
        <v/>
      </c>
      <c r="AD123" s="178" t="str">
        <f t="shared" si="21"/>
        <v/>
      </c>
    </row>
    <row r="124" spans="1:30" s="110" customFormat="1" ht="24.95" customHeight="1" x14ac:dyDescent="0.15">
      <c r="A124" s="133">
        <v>120</v>
      </c>
      <c r="B124" s="134">
        <v>2</v>
      </c>
      <c r="C124" s="143" t="s">
        <v>2095</v>
      </c>
      <c r="D124" s="135" t="s">
        <v>1958</v>
      </c>
      <c r="E124" s="142"/>
      <c r="F124" s="144" t="s">
        <v>24</v>
      </c>
      <c r="G124" s="144" t="s">
        <v>49</v>
      </c>
      <c r="H124" s="145">
        <v>42</v>
      </c>
      <c r="I124" s="145">
        <v>2</v>
      </c>
      <c r="J124" s="145">
        <v>1</v>
      </c>
      <c r="K124" s="136">
        <f t="shared" si="22"/>
        <v>2</v>
      </c>
      <c r="L124" s="142" t="s">
        <v>3514</v>
      </c>
      <c r="M124" s="162"/>
      <c r="N124" s="162"/>
      <c r="O124" s="163"/>
      <c r="P124" s="164"/>
      <c r="Q124" s="165"/>
      <c r="R124" s="137">
        <f t="shared" si="13"/>
        <v>2</v>
      </c>
      <c r="S124" s="170"/>
      <c r="T124" s="176" t="str">
        <f t="shared" si="14"/>
        <v/>
      </c>
      <c r="U124" s="94">
        <v>10</v>
      </c>
      <c r="V124" s="84">
        <v>200</v>
      </c>
      <c r="W124" s="85">
        <v>10</v>
      </c>
      <c r="X124" s="94">
        <f t="shared" si="15"/>
        <v>1680</v>
      </c>
      <c r="Y124" s="85" t="str">
        <f t="shared" si="16"/>
        <v/>
      </c>
      <c r="Z124" s="94">
        <f t="shared" si="17"/>
        <v>47040</v>
      </c>
      <c r="AA124" s="85" t="str">
        <f t="shared" si="18"/>
        <v/>
      </c>
      <c r="AB124" s="94" t="str">
        <f t="shared" si="19"/>
        <v/>
      </c>
      <c r="AC124" s="95" t="str">
        <f t="shared" si="20"/>
        <v/>
      </c>
      <c r="AD124" s="178" t="str">
        <f t="shared" si="21"/>
        <v/>
      </c>
    </row>
    <row r="125" spans="1:30" s="110" customFormat="1" ht="24.95" customHeight="1" x14ac:dyDescent="0.15">
      <c r="A125" s="133">
        <v>121</v>
      </c>
      <c r="B125" s="134">
        <v>2</v>
      </c>
      <c r="C125" s="143" t="s">
        <v>2096</v>
      </c>
      <c r="D125" s="135" t="s">
        <v>1958</v>
      </c>
      <c r="E125" s="142"/>
      <c r="F125" s="144" t="s">
        <v>24</v>
      </c>
      <c r="G125" s="144" t="s">
        <v>1787</v>
      </c>
      <c r="H125" s="145">
        <v>42</v>
      </c>
      <c r="I125" s="145">
        <v>2</v>
      </c>
      <c r="J125" s="145">
        <v>1</v>
      </c>
      <c r="K125" s="136">
        <f t="shared" si="22"/>
        <v>2</v>
      </c>
      <c r="L125" s="142" t="s">
        <v>3514</v>
      </c>
      <c r="M125" s="162"/>
      <c r="N125" s="162"/>
      <c r="O125" s="163"/>
      <c r="P125" s="164"/>
      <c r="Q125" s="165"/>
      <c r="R125" s="137">
        <f t="shared" si="13"/>
        <v>2</v>
      </c>
      <c r="S125" s="170"/>
      <c r="T125" s="176" t="str">
        <f t="shared" si="14"/>
        <v/>
      </c>
      <c r="U125" s="94">
        <v>10</v>
      </c>
      <c r="V125" s="84">
        <v>200</v>
      </c>
      <c r="W125" s="85">
        <v>10</v>
      </c>
      <c r="X125" s="94">
        <f t="shared" si="15"/>
        <v>1680</v>
      </c>
      <c r="Y125" s="85" t="str">
        <f t="shared" si="16"/>
        <v/>
      </c>
      <c r="Z125" s="94">
        <f t="shared" si="17"/>
        <v>47040</v>
      </c>
      <c r="AA125" s="85" t="str">
        <f t="shared" si="18"/>
        <v/>
      </c>
      <c r="AB125" s="94" t="str">
        <f t="shared" si="19"/>
        <v/>
      </c>
      <c r="AC125" s="95" t="str">
        <f t="shared" si="20"/>
        <v/>
      </c>
      <c r="AD125" s="178" t="str">
        <f t="shared" si="21"/>
        <v/>
      </c>
    </row>
    <row r="126" spans="1:30" s="110" customFormat="1" ht="24.95" customHeight="1" x14ac:dyDescent="0.15">
      <c r="A126" s="133">
        <v>122</v>
      </c>
      <c r="B126" s="134">
        <v>2</v>
      </c>
      <c r="C126" s="143" t="s">
        <v>2118</v>
      </c>
      <c r="D126" s="135" t="s">
        <v>1958</v>
      </c>
      <c r="E126" s="142"/>
      <c r="F126" s="144" t="s">
        <v>927</v>
      </c>
      <c r="G126" s="144" t="s">
        <v>2117</v>
      </c>
      <c r="H126" s="145">
        <v>2</v>
      </c>
      <c r="I126" s="145">
        <v>2</v>
      </c>
      <c r="J126" s="145">
        <v>1</v>
      </c>
      <c r="K126" s="136">
        <f t="shared" si="22"/>
        <v>2</v>
      </c>
      <c r="L126" s="142" t="s">
        <v>3514</v>
      </c>
      <c r="M126" s="162"/>
      <c r="N126" s="162"/>
      <c r="O126" s="163"/>
      <c r="P126" s="164"/>
      <c r="Q126" s="165"/>
      <c r="R126" s="137">
        <f t="shared" si="13"/>
        <v>2</v>
      </c>
      <c r="S126" s="170"/>
      <c r="T126" s="176" t="str">
        <f t="shared" si="14"/>
        <v/>
      </c>
      <c r="U126" s="94">
        <v>24</v>
      </c>
      <c r="V126" s="84">
        <v>365</v>
      </c>
      <c r="W126" s="85">
        <v>10</v>
      </c>
      <c r="X126" s="94">
        <f t="shared" si="15"/>
        <v>350</v>
      </c>
      <c r="Y126" s="85" t="str">
        <f t="shared" si="16"/>
        <v/>
      </c>
      <c r="Z126" s="94">
        <f t="shared" si="17"/>
        <v>9800</v>
      </c>
      <c r="AA126" s="85" t="str">
        <f t="shared" si="18"/>
        <v/>
      </c>
      <c r="AB126" s="94" t="str">
        <f t="shared" si="19"/>
        <v/>
      </c>
      <c r="AC126" s="95" t="str">
        <f t="shared" si="20"/>
        <v/>
      </c>
      <c r="AD126" s="178" t="str">
        <f t="shared" si="21"/>
        <v/>
      </c>
    </row>
    <row r="127" spans="1:30" s="110" customFormat="1" ht="24.95" customHeight="1" x14ac:dyDescent="0.15">
      <c r="A127" s="133">
        <v>123</v>
      </c>
      <c r="B127" s="134">
        <v>2</v>
      </c>
      <c r="C127" s="143" t="s">
        <v>2118</v>
      </c>
      <c r="D127" s="135" t="s">
        <v>1958</v>
      </c>
      <c r="E127" s="142"/>
      <c r="F127" s="144" t="s">
        <v>478</v>
      </c>
      <c r="G127" s="144" t="s">
        <v>2110</v>
      </c>
      <c r="H127" s="145">
        <v>20</v>
      </c>
      <c r="I127" s="145">
        <v>2</v>
      </c>
      <c r="J127" s="145">
        <v>1</v>
      </c>
      <c r="K127" s="136">
        <f t="shared" si="22"/>
        <v>2</v>
      </c>
      <c r="L127" s="142" t="s">
        <v>3514</v>
      </c>
      <c r="M127" s="162"/>
      <c r="N127" s="162"/>
      <c r="O127" s="163"/>
      <c r="P127" s="164"/>
      <c r="Q127" s="165"/>
      <c r="R127" s="137">
        <f t="shared" si="13"/>
        <v>2</v>
      </c>
      <c r="S127" s="170"/>
      <c r="T127" s="176" t="str">
        <f t="shared" si="14"/>
        <v/>
      </c>
      <c r="U127" s="94">
        <v>24</v>
      </c>
      <c r="V127" s="84">
        <v>365</v>
      </c>
      <c r="W127" s="85">
        <v>10</v>
      </c>
      <c r="X127" s="94">
        <f t="shared" si="15"/>
        <v>3504</v>
      </c>
      <c r="Y127" s="85" t="str">
        <f t="shared" si="16"/>
        <v/>
      </c>
      <c r="Z127" s="94">
        <f t="shared" si="17"/>
        <v>98112</v>
      </c>
      <c r="AA127" s="85" t="str">
        <f t="shared" si="18"/>
        <v/>
      </c>
      <c r="AB127" s="94" t="str">
        <f t="shared" si="19"/>
        <v/>
      </c>
      <c r="AC127" s="95" t="str">
        <f t="shared" si="20"/>
        <v/>
      </c>
      <c r="AD127" s="178" t="str">
        <f t="shared" si="21"/>
        <v/>
      </c>
    </row>
    <row r="128" spans="1:30" s="110" customFormat="1" ht="24.95" customHeight="1" x14ac:dyDescent="0.15">
      <c r="A128" s="133">
        <v>124</v>
      </c>
      <c r="B128" s="134">
        <v>2</v>
      </c>
      <c r="C128" s="143" t="s">
        <v>2119</v>
      </c>
      <c r="D128" s="135" t="s">
        <v>1958</v>
      </c>
      <c r="E128" s="142"/>
      <c r="F128" s="144" t="s">
        <v>478</v>
      </c>
      <c r="G128" s="144" t="s">
        <v>2110</v>
      </c>
      <c r="H128" s="145">
        <v>20</v>
      </c>
      <c r="I128" s="145">
        <v>1</v>
      </c>
      <c r="J128" s="145">
        <v>1</v>
      </c>
      <c r="K128" s="136">
        <f t="shared" si="22"/>
        <v>1</v>
      </c>
      <c r="L128" s="142" t="s">
        <v>3514</v>
      </c>
      <c r="M128" s="162"/>
      <c r="N128" s="162"/>
      <c r="O128" s="163"/>
      <c r="P128" s="164"/>
      <c r="Q128" s="165"/>
      <c r="R128" s="137">
        <f t="shared" si="13"/>
        <v>1</v>
      </c>
      <c r="S128" s="170"/>
      <c r="T128" s="176" t="str">
        <f t="shared" si="14"/>
        <v/>
      </c>
      <c r="U128" s="94">
        <v>24</v>
      </c>
      <c r="V128" s="84">
        <v>365</v>
      </c>
      <c r="W128" s="85">
        <v>10</v>
      </c>
      <c r="X128" s="94">
        <f t="shared" si="15"/>
        <v>1752</v>
      </c>
      <c r="Y128" s="85" t="str">
        <f t="shared" si="16"/>
        <v/>
      </c>
      <c r="Z128" s="94">
        <f t="shared" si="17"/>
        <v>49056</v>
      </c>
      <c r="AA128" s="85" t="str">
        <f t="shared" si="18"/>
        <v/>
      </c>
      <c r="AB128" s="94" t="str">
        <f t="shared" si="19"/>
        <v/>
      </c>
      <c r="AC128" s="95" t="str">
        <f t="shared" si="20"/>
        <v/>
      </c>
      <c r="AD128" s="178" t="str">
        <f t="shared" si="21"/>
        <v/>
      </c>
    </row>
    <row r="129" spans="1:30" s="110" customFormat="1" ht="24.95" customHeight="1" x14ac:dyDescent="0.15">
      <c r="A129" s="133">
        <v>125</v>
      </c>
      <c r="B129" s="134"/>
      <c r="C129" s="207" t="s">
        <v>1385</v>
      </c>
      <c r="D129" s="135"/>
      <c r="E129" s="142"/>
      <c r="F129" s="144"/>
      <c r="G129" s="144"/>
      <c r="H129" s="145"/>
      <c r="I129" s="145"/>
      <c r="J129" s="145"/>
      <c r="K129" s="136"/>
      <c r="L129" s="142"/>
      <c r="M129" s="162"/>
      <c r="N129" s="162"/>
      <c r="O129" s="163"/>
      <c r="P129" s="164"/>
      <c r="Q129" s="165"/>
      <c r="R129" s="137"/>
      <c r="S129" s="170"/>
      <c r="T129" s="176" t="str">
        <f t="shared" si="14"/>
        <v/>
      </c>
      <c r="U129" s="94"/>
      <c r="V129" s="84"/>
      <c r="W129" s="85"/>
      <c r="X129" s="94" t="str">
        <f t="shared" si="15"/>
        <v/>
      </c>
      <c r="Y129" s="85" t="str">
        <f t="shared" si="16"/>
        <v/>
      </c>
      <c r="Z129" s="94" t="str">
        <f t="shared" si="17"/>
        <v/>
      </c>
      <c r="AA129" s="85" t="str">
        <f t="shared" si="18"/>
        <v/>
      </c>
      <c r="AB129" s="94" t="str">
        <f t="shared" si="19"/>
        <v/>
      </c>
      <c r="AC129" s="95" t="str">
        <f t="shared" si="20"/>
        <v/>
      </c>
      <c r="AD129" s="178" t="str">
        <f t="shared" si="21"/>
        <v/>
      </c>
    </row>
    <row r="130" spans="1:30" s="110" customFormat="1" ht="24.95" customHeight="1" x14ac:dyDescent="0.15">
      <c r="A130" s="133">
        <v>126</v>
      </c>
      <c r="B130" s="134"/>
      <c r="C130" s="143" t="s">
        <v>2097</v>
      </c>
      <c r="D130" s="135"/>
      <c r="E130" s="142"/>
      <c r="F130" s="144" t="s">
        <v>800</v>
      </c>
      <c r="G130" s="144" t="s">
        <v>2105</v>
      </c>
      <c r="H130" s="145">
        <v>30</v>
      </c>
      <c r="I130" s="145">
        <v>1</v>
      </c>
      <c r="J130" s="145">
        <v>1</v>
      </c>
      <c r="K130" s="136">
        <f t="shared" si="22"/>
        <v>1</v>
      </c>
      <c r="L130" s="142" t="s">
        <v>3514</v>
      </c>
      <c r="M130" s="162"/>
      <c r="N130" s="162"/>
      <c r="O130" s="163"/>
      <c r="P130" s="164"/>
      <c r="Q130" s="165"/>
      <c r="R130" s="137">
        <f t="shared" si="13"/>
        <v>1</v>
      </c>
      <c r="S130" s="170"/>
      <c r="T130" s="176" t="str">
        <f t="shared" si="14"/>
        <v/>
      </c>
      <c r="U130" s="94">
        <v>10</v>
      </c>
      <c r="V130" s="84">
        <v>365</v>
      </c>
      <c r="W130" s="85">
        <v>10</v>
      </c>
      <c r="X130" s="94">
        <f t="shared" si="15"/>
        <v>1095</v>
      </c>
      <c r="Y130" s="85" t="str">
        <f t="shared" si="16"/>
        <v/>
      </c>
      <c r="Z130" s="94">
        <f t="shared" si="17"/>
        <v>30660</v>
      </c>
      <c r="AA130" s="85" t="str">
        <f t="shared" si="18"/>
        <v/>
      </c>
      <c r="AB130" s="94" t="str">
        <f t="shared" si="19"/>
        <v/>
      </c>
      <c r="AC130" s="95" t="str">
        <f t="shared" si="20"/>
        <v/>
      </c>
      <c r="AD130" s="178" t="str">
        <f t="shared" si="21"/>
        <v/>
      </c>
    </row>
    <row r="131" spans="1:30" s="110" customFormat="1" ht="24.95" customHeight="1" x14ac:dyDescent="0.15">
      <c r="A131" s="133">
        <v>127</v>
      </c>
      <c r="B131" s="134"/>
      <c r="C131" s="143" t="s">
        <v>2098</v>
      </c>
      <c r="D131" s="135"/>
      <c r="E131" s="142"/>
      <c r="F131" s="144" t="s">
        <v>2106</v>
      </c>
      <c r="G131" s="144" t="s">
        <v>2107</v>
      </c>
      <c r="H131" s="145">
        <v>300</v>
      </c>
      <c r="I131" s="145">
        <v>1</v>
      </c>
      <c r="J131" s="145">
        <v>1</v>
      </c>
      <c r="K131" s="136">
        <f t="shared" si="22"/>
        <v>1</v>
      </c>
      <c r="L131" s="142" t="s">
        <v>3514</v>
      </c>
      <c r="M131" s="162"/>
      <c r="N131" s="162"/>
      <c r="O131" s="163"/>
      <c r="P131" s="164"/>
      <c r="Q131" s="165"/>
      <c r="R131" s="137">
        <f t="shared" si="13"/>
        <v>1</v>
      </c>
      <c r="S131" s="170"/>
      <c r="T131" s="176" t="str">
        <f t="shared" si="14"/>
        <v/>
      </c>
      <c r="U131" s="94">
        <v>10</v>
      </c>
      <c r="V131" s="84">
        <v>365</v>
      </c>
      <c r="W131" s="85">
        <v>10</v>
      </c>
      <c r="X131" s="94">
        <f t="shared" si="15"/>
        <v>10950</v>
      </c>
      <c r="Y131" s="85" t="str">
        <f t="shared" si="16"/>
        <v/>
      </c>
      <c r="Z131" s="94">
        <f t="shared" si="17"/>
        <v>306600</v>
      </c>
      <c r="AA131" s="85" t="str">
        <f t="shared" si="18"/>
        <v/>
      </c>
      <c r="AB131" s="94" t="str">
        <f t="shared" si="19"/>
        <v/>
      </c>
      <c r="AC131" s="95" t="str">
        <f t="shared" si="20"/>
        <v/>
      </c>
      <c r="AD131" s="178" t="str">
        <f t="shared" si="21"/>
        <v/>
      </c>
    </row>
    <row r="132" spans="1:30" s="110" customFormat="1" ht="24.95" customHeight="1" x14ac:dyDescent="0.15">
      <c r="A132" s="133">
        <v>128</v>
      </c>
      <c r="B132" s="134"/>
      <c r="C132" s="143" t="s">
        <v>2099</v>
      </c>
      <c r="D132" s="135"/>
      <c r="E132" s="142"/>
      <c r="F132" s="144" t="s">
        <v>113</v>
      </c>
      <c r="G132" s="144" t="s">
        <v>1947</v>
      </c>
      <c r="H132" s="145">
        <v>22</v>
      </c>
      <c r="I132" s="145">
        <v>2</v>
      </c>
      <c r="J132" s="145">
        <v>1</v>
      </c>
      <c r="K132" s="136">
        <f t="shared" si="22"/>
        <v>2</v>
      </c>
      <c r="L132" s="142" t="s">
        <v>3514</v>
      </c>
      <c r="M132" s="162"/>
      <c r="N132" s="162"/>
      <c r="O132" s="163"/>
      <c r="P132" s="164"/>
      <c r="Q132" s="165"/>
      <c r="R132" s="137">
        <f t="shared" si="13"/>
        <v>2</v>
      </c>
      <c r="S132" s="170"/>
      <c r="T132" s="176" t="str">
        <f t="shared" si="14"/>
        <v/>
      </c>
      <c r="U132" s="94">
        <v>10</v>
      </c>
      <c r="V132" s="84">
        <v>365</v>
      </c>
      <c r="W132" s="85">
        <v>10</v>
      </c>
      <c r="X132" s="94">
        <f t="shared" si="15"/>
        <v>1606</v>
      </c>
      <c r="Y132" s="85" t="str">
        <f t="shared" si="16"/>
        <v/>
      </c>
      <c r="Z132" s="94">
        <f t="shared" si="17"/>
        <v>44968</v>
      </c>
      <c r="AA132" s="85" t="str">
        <f t="shared" si="18"/>
        <v/>
      </c>
      <c r="AB132" s="94" t="str">
        <f t="shared" si="19"/>
        <v/>
      </c>
      <c r="AC132" s="95" t="str">
        <f t="shared" si="20"/>
        <v/>
      </c>
      <c r="AD132" s="178" t="str">
        <f t="shared" si="21"/>
        <v/>
      </c>
    </row>
    <row r="133" spans="1:30" s="110" customFormat="1" ht="24.95" customHeight="1" x14ac:dyDescent="0.15">
      <c r="A133" s="133">
        <v>129</v>
      </c>
      <c r="B133" s="134"/>
      <c r="C133" s="143" t="s">
        <v>2098</v>
      </c>
      <c r="D133" s="135"/>
      <c r="E133" s="142"/>
      <c r="F133" s="144" t="s">
        <v>2106</v>
      </c>
      <c r="G133" s="144" t="s">
        <v>2107</v>
      </c>
      <c r="H133" s="145">
        <v>300</v>
      </c>
      <c r="I133" s="145">
        <v>1</v>
      </c>
      <c r="J133" s="145">
        <v>1</v>
      </c>
      <c r="K133" s="136">
        <f t="shared" si="22"/>
        <v>1</v>
      </c>
      <c r="L133" s="142" t="s">
        <v>3514</v>
      </c>
      <c r="M133" s="162"/>
      <c r="N133" s="162"/>
      <c r="O133" s="163"/>
      <c r="P133" s="164"/>
      <c r="Q133" s="165"/>
      <c r="R133" s="137">
        <f t="shared" si="13"/>
        <v>1</v>
      </c>
      <c r="S133" s="170"/>
      <c r="T133" s="176" t="str">
        <f t="shared" si="14"/>
        <v/>
      </c>
      <c r="U133" s="94">
        <v>10</v>
      </c>
      <c r="V133" s="84">
        <v>365</v>
      </c>
      <c r="W133" s="85">
        <v>10</v>
      </c>
      <c r="X133" s="94">
        <f t="shared" si="15"/>
        <v>10950</v>
      </c>
      <c r="Y133" s="85" t="str">
        <f t="shared" si="16"/>
        <v/>
      </c>
      <c r="Z133" s="94">
        <f t="shared" si="17"/>
        <v>306600</v>
      </c>
      <c r="AA133" s="85" t="str">
        <f t="shared" si="18"/>
        <v/>
      </c>
      <c r="AB133" s="94" t="str">
        <f t="shared" si="19"/>
        <v/>
      </c>
      <c r="AC133" s="95" t="str">
        <f t="shared" si="20"/>
        <v/>
      </c>
      <c r="AD133" s="178" t="str">
        <f t="shared" si="21"/>
        <v/>
      </c>
    </row>
    <row r="134" spans="1:30" s="110" customFormat="1" ht="24.95" customHeight="1" x14ac:dyDescent="0.15">
      <c r="A134" s="133">
        <v>130</v>
      </c>
      <c r="B134" s="134"/>
      <c r="C134" s="143" t="s">
        <v>2100</v>
      </c>
      <c r="D134" s="135"/>
      <c r="E134" s="142"/>
      <c r="F134" s="144" t="s">
        <v>113</v>
      </c>
      <c r="G134" s="144" t="s">
        <v>1947</v>
      </c>
      <c r="H134" s="145">
        <v>22</v>
      </c>
      <c r="I134" s="145">
        <v>1</v>
      </c>
      <c r="J134" s="145">
        <v>1</v>
      </c>
      <c r="K134" s="136">
        <f t="shared" si="22"/>
        <v>1</v>
      </c>
      <c r="L134" s="142" t="s">
        <v>3514</v>
      </c>
      <c r="M134" s="162"/>
      <c r="N134" s="162"/>
      <c r="O134" s="163"/>
      <c r="P134" s="164"/>
      <c r="Q134" s="165"/>
      <c r="R134" s="137">
        <f t="shared" ref="R134:R136" si="23">+I134</f>
        <v>1</v>
      </c>
      <c r="S134" s="170"/>
      <c r="T134" s="176" t="str">
        <f t="shared" si="14"/>
        <v/>
      </c>
      <c r="U134" s="94">
        <v>10</v>
      </c>
      <c r="V134" s="84">
        <v>365</v>
      </c>
      <c r="W134" s="85">
        <v>10</v>
      </c>
      <c r="X134" s="94">
        <f t="shared" si="15"/>
        <v>803</v>
      </c>
      <c r="Y134" s="85" t="str">
        <f t="shared" si="16"/>
        <v/>
      </c>
      <c r="Z134" s="94">
        <f t="shared" si="17"/>
        <v>22484</v>
      </c>
      <c r="AA134" s="85" t="str">
        <f t="shared" si="18"/>
        <v/>
      </c>
      <c r="AB134" s="94" t="str">
        <f t="shared" si="19"/>
        <v/>
      </c>
      <c r="AC134" s="95" t="str">
        <f t="shared" si="20"/>
        <v/>
      </c>
      <c r="AD134" s="178" t="str">
        <f t="shared" si="21"/>
        <v/>
      </c>
    </row>
    <row r="135" spans="1:30" s="110" customFormat="1" ht="24.95" customHeight="1" x14ac:dyDescent="0.15">
      <c r="A135" s="133">
        <v>131</v>
      </c>
      <c r="B135" s="134"/>
      <c r="C135" s="143" t="s">
        <v>2101</v>
      </c>
      <c r="D135" s="135"/>
      <c r="E135" s="142"/>
      <c r="F135" s="144" t="s">
        <v>931</v>
      </c>
      <c r="G135" s="144" t="s">
        <v>2108</v>
      </c>
      <c r="H135" s="145">
        <v>150</v>
      </c>
      <c r="I135" s="145">
        <v>1</v>
      </c>
      <c r="J135" s="145">
        <v>1</v>
      </c>
      <c r="K135" s="136">
        <f t="shared" si="22"/>
        <v>1</v>
      </c>
      <c r="L135" s="142" t="s">
        <v>3514</v>
      </c>
      <c r="M135" s="162"/>
      <c r="N135" s="162"/>
      <c r="O135" s="163"/>
      <c r="P135" s="164"/>
      <c r="Q135" s="165"/>
      <c r="R135" s="137">
        <f t="shared" si="23"/>
        <v>1</v>
      </c>
      <c r="S135" s="170"/>
      <c r="T135" s="176" t="str">
        <f t="shared" ref="T135:T136" si="24">IFERROR(IF(S135="","",R135*S135),"-")</f>
        <v/>
      </c>
      <c r="U135" s="94">
        <v>10</v>
      </c>
      <c r="V135" s="84">
        <v>365</v>
      </c>
      <c r="W135" s="85">
        <v>10</v>
      </c>
      <c r="X135" s="94">
        <f t="shared" ref="X135:X136" si="25">IFERROR(IF(H135="","",ROUNDDOWN(H135/1000*K135*U135*V135*W135,0)),"-")</f>
        <v>5475</v>
      </c>
      <c r="Y135" s="85" t="str">
        <f t="shared" ref="Y135:Y136" si="26">IFERROR(IF(Q135="","",ROUNDDOWN(Q135/1000*R135*U135*V135*W135,0)),"-")</f>
        <v/>
      </c>
      <c r="Z135" s="94">
        <f t="shared" ref="Z135:Z136" si="27">IFERROR(IF(H135="","",ROUNDDOWN(X135*$V$2,0)),"-")</f>
        <v>153300</v>
      </c>
      <c r="AA135" s="85" t="str">
        <f t="shared" ref="AA135:AA136" si="28">IFERROR(IF(Q135="","",ROUNDDOWN(Y135*$V$2,0)),"-")</f>
        <v/>
      </c>
      <c r="AB135" s="94" t="str">
        <f t="shared" ref="AB135:AB136" si="29">IFERROR(IF(Q135="","",ROUNDDOWN(X135-Y135,0)),"-")</f>
        <v/>
      </c>
      <c r="AC135" s="95" t="str">
        <f t="shared" ref="AC135:AC136" si="30">IFERROR(IF(Q135="","",ROUNDDOWN(Z135-AA135,0)),"-")</f>
        <v/>
      </c>
      <c r="AD135" s="178" t="str">
        <f t="shared" ref="AD135:AD136" si="31">IFERROR(IF(Q135="","",ROUNDDOWN(AB135*$AD$2,2)),"-")</f>
        <v/>
      </c>
    </row>
    <row r="136" spans="1:30" s="110" customFormat="1" ht="24.95" customHeight="1" x14ac:dyDescent="0.15">
      <c r="A136" s="133">
        <v>132</v>
      </c>
      <c r="B136" s="134"/>
      <c r="C136" s="143" t="s">
        <v>2102</v>
      </c>
      <c r="D136" s="135"/>
      <c r="E136" s="142"/>
      <c r="F136" s="144" t="s">
        <v>24</v>
      </c>
      <c r="G136" s="144" t="s">
        <v>49</v>
      </c>
      <c r="H136" s="145">
        <v>42</v>
      </c>
      <c r="I136" s="145">
        <v>1</v>
      </c>
      <c r="J136" s="145">
        <v>1</v>
      </c>
      <c r="K136" s="136">
        <f t="shared" si="22"/>
        <v>1</v>
      </c>
      <c r="L136" s="142" t="s">
        <v>3514</v>
      </c>
      <c r="M136" s="162"/>
      <c r="N136" s="162"/>
      <c r="O136" s="163"/>
      <c r="P136" s="164"/>
      <c r="Q136" s="165"/>
      <c r="R136" s="137">
        <f t="shared" si="23"/>
        <v>1</v>
      </c>
      <c r="S136" s="170"/>
      <c r="T136" s="176" t="str">
        <f t="shared" si="24"/>
        <v/>
      </c>
      <c r="U136" s="94">
        <v>2</v>
      </c>
      <c r="V136" s="84">
        <v>200</v>
      </c>
      <c r="W136" s="85">
        <v>10</v>
      </c>
      <c r="X136" s="94">
        <f t="shared" si="25"/>
        <v>168</v>
      </c>
      <c r="Y136" s="85" t="str">
        <f t="shared" si="26"/>
        <v/>
      </c>
      <c r="Z136" s="94">
        <f t="shared" si="27"/>
        <v>4704</v>
      </c>
      <c r="AA136" s="85" t="str">
        <f t="shared" si="28"/>
        <v/>
      </c>
      <c r="AB136" s="94" t="str">
        <f t="shared" si="29"/>
        <v/>
      </c>
      <c r="AC136" s="95" t="str">
        <f t="shared" si="30"/>
        <v/>
      </c>
      <c r="AD136" s="178" t="str">
        <f t="shared" si="31"/>
        <v/>
      </c>
    </row>
    <row r="137" spans="1:30" s="110" customFormat="1" ht="24.95" customHeight="1" x14ac:dyDescent="0.15">
      <c r="A137" s="133"/>
      <c r="B137" s="134"/>
      <c r="C137" s="143"/>
      <c r="D137" s="135"/>
      <c r="E137" s="142"/>
      <c r="F137" s="144"/>
      <c r="G137" s="144"/>
      <c r="H137" s="145"/>
      <c r="I137" s="145"/>
      <c r="J137" s="145"/>
      <c r="K137" s="136"/>
      <c r="L137" s="142"/>
      <c r="M137" s="146"/>
      <c r="N137" s="146"/>
      <c r="O137" s="143"/>
      <c r="P137" s="147"/>
      <c r="Q137" s="148"/>
      <c r="R137" s="152"/>
      <c r="S137" s="176"/>
      <c r="T137" s="149"/>
      <c r="U137" s="94"/>
      <c r="V137" s="84"/>
      <c r="W137" s="85"/>
      <c r="X137" s="153"/>
      <c r="Y137" s="154"/>
      <c r="Z137" s="153"/>
      <c r="AA137" s="154"/>
      <c r="AB137" s="153"/>
      <c r="AC137" s="155"/>
      <c r="AD137" s="154"/>
    </row>
    <row r="138" spans="1:30" s="110" customFormat="1" ht="24.95" customHeight="1" thickBot="1" x14ac:dyDescent="0.2">
      <c r="A138" s="97"/>
      <c r="B138" s="98"/>
      <c r="C138" s="98"/>
      <c r="D138" s="99"/>
      <c r="E138" s="97"/>
      <c r="F138" s="100"/>
      <c r="G138" s="100"/>
      <c r="H138" s="102"/>
      <c r="I138" s="102"/>
      <c r="J138" s="102"/>
      <c r="K138" s="157"/>
      <c r="L138" s="97"/>
      <c r="M138" s="104"/>
      <c r="N138" s="104"/>
      <c r="O138" s="98"/>
      <c r="P138" s="105"/>
      <c r="Q138" s="106"/>
      <c r="R138" s="158"/>
      <c r="S138" s="108"/>
      <c r="T138" s="108"/>
      <c r="U138" s="94"/>
      <c r="V138" s="84"/>
      <c r="W138" s="85"/>
      <c r="X138" s="109"/>
      <c r="Y138" s="103"/>
      <c r="Z138" s="109"/>
      <c r="AA138" s="103"/>
      <c r="AB138" s="109"/>
      <c r="AC138" s="159"/>
      <c r="AD138" s="103"/>
    </row>
    <row r="139" spans="1:30" ht="24.95" customHeight="1" thickBot="1" x14ac:dyDescent="0.2">
      <c r="M139" s="46"/>
      <c r="N139" s="46"/>
      <c r="O139" s="46"/>
      <c r="P139" s="46"/>
      <c r="Q139" s="46"/>
      <c r="R139" s="111"/>
      <c r="S139" s="251" t="s">
        <v>40</v>
      </c>
      <c r="T139" s="181" t="str">
        <f>IF(SUBTOTAL(9,T5:T138)=0,"",SUBTOTAL(9,T5:T138))</f>
        <v/>
      </c>
      <c r="U139" s="190"/>
      <c r="V139" s="191"/>
      <c r="W139" s="192"/>
      <c r="X139" s="182">
        <f t="shared" ref="X139:AD139" si="32">IF(SUBTOTAL(9,X5:X138)=0,"",SUBTOTAL(9,X5:X138))</f>
        <v>692448</v>
      </c>
      <c r="Y139" s="184" t="str">
        <f t="shared" si="32"/>
        <v/>
      </c>
      <c r="Z139" s="182">
        <f t="shared" si="32"/>
        <v>19388544</v>
      </c>
      <c r="AA139" s="184" t="str">
        <f t="shared" si="32"/>
        <v/>
      </c>
      <c r="AB139" s="182" t="str">
        <f t="shared" si="32"/>
        <v/>
      </c>
      <c r="AC139" s="183" t="str">
        <f t="shared" si="32"/>
        <v/>
      </c>
      <c r="AD139" s="186" t="str">
        <f t="shared" si="32"/>
        <v/>
      </c>
    </row>
    <row r="140" spans="1:30" ht="24.95" customHeight="1" thickBot="1" x14ac:dyDescent="0.2">
      <c r="S140" s="262" t="s">
        <v>3544</v>
      </c>
      <c r="T140" s="264"/>
    </row>
    <row r="141" spans="1:30" ht="24.95" customHeight="1" thickTop="1" thickBot="1" x14ac:dyDescent="0.2">
      <c r="S141" s="265" t="s">
        <v>3545</v>
      </c>
      <c r="T141" s="268" t="str">
        <f>IF(T139="","",T139+T140)</f>
        <v/>
      </c>
    </row>
    <row r="142" spans="1:30" ht="24.95" customHeight="1" thickTop="1" x14ac:dyDescent="0.15"/>
  </sheetData>
  <sheetProtection algorithmName="SHA-512" hashValue="dlgxUVCRit1ad7QqKlOsRPsQANV93w5mknFc8q/Qm8d5p+uITTaNeQQbO1KII8Sc8QBQYowXm8hE1VCtQGWT5Q==" saltValue="T4ef/I76iwzrDoQP780ZAA==" spinCount="100000" sheet="1" objects="1" scenarios="1" autoFilter="0"/>
  <autoFilter ref="A4:AD13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65 M130:Q136">
    <cfRule type="containsBlanks" dxfId="108" priority="10" stopIfTrue="1">
      <formula>LEN(TRIM(M6))=0</formula>
    </cfRule>
  </conditionalFormatting>
  <conditionalFormatting sqref="M67:Q128">
    <cfRule type="containsBlanks" dxfId="107" priority="12" stopIfTrue="1">
      <formula>LEN(TRIM(M67))=0</formula>
    </cfRule>
  </conditionalFormatting>
  <conditionalFormatting sqref="S6:S65 S67:S128 S130:S136">
    <cfRule type="containsBlanks" dxfId="106" priority="3">
      <formula>LEN(TRIM(S6))=0</formula>
    </cfRule>
  </conditionalFormatting>
  <conditionalFormatting sqref="S139">
    <cfRule type="containsBlanks" dxfId="105" priority="2">
      <formula>LEN(TRIM(S139))=0</formula>
    </cfRule>
  </conditionalFormatting>
  <conditionalFormatting sqref="T140">
    <cfRule type="containsBlanks" dxfId="104" priority="1">
      <formula>LEN(TRIM(T140))=0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AB723-DB2B-4FF4-809C-13F2E8F3C943}">
  <sheetPr>
    <pageSetUpPr fitToPage="1"/>
  </sheetPr>
  <dimension ref="A1:AD71"/>
  <sheetViews>
    <sheetView showGridLines="0" zoomScale="85" zoomScaleNormal="85" zoomScaleSheetLayoutView="100" workbookViewId="0">
      <pane xSplit="11" ySplit="4" topLeftCell="N53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91</v>
      </c>
      <c r="D1" s="41" t="s">
        <v>1</v>
      </c>
      <c r="E1" s="42" t="s">
        <v>2131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2132</v>
      </c>
      <c r="D5" s="66">
        <v>4000</v>
      </c>
      <c r="E5" s="64"/>
      <c r="F5" s="67" t="s">
        <v>2162</v>
      </c>
      <c r="G5" s="67" t="s">
        <v>2163</v>
      </c>
      <c r="H5" s="74">
        <v>68</v>
      </c>
      <c r="I5" s="74">
        <v>1</v>
      </c>
      <c r="J5" s="74">
        <v>1</v>
      </c>
      <c r="K5" s="136">
        <f>+I5*J5</f>
        <v>1</v>
      </c>
      <c r="L5" s="64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73">
        <v>10</v>
      </c>
      <c r="V5" s="74">
        <v>200</v>
      </c>
      <c r="W5" s="75">
        <v>10</v>
      </c>
      <c r="X5" s="73">
        <f>IFERROR(IF(H5="","",ROUNDDOWN(H5/1000*K5*U5*V5*W5,0)),"-")</f>
        <v>1360</v>
      </c>
      <c r="Y5" s="75" t="str">
        <f>IFERROR(IF(Q5="","",ROUNDDOWN(Q5/1000*R5*U5*V5*W5,0)),"-")</f>
        <v/>
      </c>
      <c r="Z5" s="73">
        <f>IFERROR(IF(H5="","",ROUNDDOWN(X5*$V$2,0)),"-")</f>
        <v>38080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2132</v>
      </c>
      <c r="D6" s="135">
        <v>4000</v>
      </c>
      <c r="E6" s="133"/>
      <c r="F6" s="82" t="s">
        <v>927</v>
      </c>
      <c r="G6" s="82" t="s">
        <v>2164</v>
      </c>
      <c r="H6" s="84">
        <v>10.7</v>
      </c>
      <c r="I6" s="84">
        <v>1</v>
      </c>
      <c r="J6" s="84">
        <v>1</v>
      </c>
      <c r="K6" s="136">
        <f>+I6*J6</f>
        <v>1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214</v>
      </c>
      <c r="Y6" s="85" t="str">
        <f>IFERROR(IF(Q6="","",ROUNDDOWN(Q6/1000*R6*U6*V6*W6,0)),"-")</f>
        <v/>
      </c>
      <c r="Z6" s="94">
        <f>IFERROR(IF(H6="","",ROUNDDOWN(X6*$V$2,0)),"-")</f>
        <v>5992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1766</v>
      </c>
      <c r="D7" s="135">
        <v>3100</v>
      </c>
      <c r="E7" s="133"/>
      <c r="F7" s="82" t="s">
        <v>2162</v>
      </c>
      <c r="G7" s="82" t="s">
        <v>2165</v>
      </c>
      <c r="H7" s="84">
        <v>34</v>
      </c>
      <c r="I7" s="84">
        <v>2</v>
      </c>
      <c r="J7" s="84">
        <v>1</v>
      </c>
      <c r="K7" s="136">
        <f t="shared" ref="K7:K65" si="3">+I7*J7</f>
        <v>2</v>
      </c>
      <c r="L7" s="133" t="s">
        <v>3514</v>
      </c>
      <c r="M7" s="162"/>
      <c r="N7" s="162"/>
      <c r="O7" s="163"/>
      <c r="P7" s="164"/>
      <c r="Q7" s="165"/>
      <c r="R7" s="137">
        <f t="shared" ref="R7:R65" si="4">+I7</f>
        <v>2</v>
      </c>
      <c r="S7" s="170"/>
      <c r="T7" s="176" t="str">
        <f t="shared" ref="T7:T65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65" si="6">IFERROR(IF(H7="","",ROUNDDOWN(H7/1000*K7*U7*V7*W7,0)),"-")</f>
        <v>1360</v>
      </c>
      <c r="Y7" s="85" t="str">
        <f t="shared" ref="Y7:Y65" si="7">IFERROR(IF(Q7="","",ROUNDDOWN(Q7/1000*R7*U7*V7*W7,0)),"-")</f>
        <v/>
      </c>
      <c r="Z7" s="94">
        <f t="shared" ref="Z7:Z65" si="8">IFERROR(IF(H7="","",ROUNDDOWN(X7*$V$2,0)),"-")</f>
        <v>38080</v>
      </c>
      <c r="AA7" s="85" t="str">
        <f t="shared" ref="AA7:AA65" si="9">IFERROR(IF(Q7="","",ROUNDDOWN(Y7*$V$2,0)),"-")</f>
        <v/>
      </c>
      <c r="AB7" s="94" t="str">
        <f t="shared" ref="AB7:AB65" si="10">IFERROR(IF(Q7="","",ROUNDDOWN(X7-Y7,0)),"-")</f>
        <v/>
      </c>
      <c r="AC7" s="95" t="str">
        <f t="shared" ref="AC7:AC65" si="11">IFERROR(IF(Q7="","",ROUNDDOWN(Z7-AA7,0)),"-")</f>
        <v/>
      </c>
      <c r="AD7" s="178" t="str">
        <f t="shared" ref="AD7:AD65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1766</v>
      </c>
      <c r="D8" s="135">
        <v>3100</v>
      </c>
      <c r="E8" s="133"/>
      <c r="F8" s="82" t="s">
        <v>24</v>
      </c>
      <c r="G8" s="82" t="s">
        <v>25</v>
      </c>
      <c r="H8" s="84">
        <v>42</v>
      </c>
      <c r="I8" s="84">
        <v>2</v>
      </c>
      <c r="J8" s="84">
        <v>1</v>
      </c>
      <c r="K8" s="136">
        <f>+I8*J8</f>
        <v>2</v>
      </c>
      <c r="L8" s="133" t="s">
        <v>3514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1680</v>
      </c>
      <c r="Y8" s="85" t="str">
        <f t="shared" si="7"/>
        <v/>
      </c>
      <c r="Z8" s="94">
        <f t="shared" si="8"/>
        <v>47040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1688</v>
      </c>
      <c r="D9" s="135" t="s">
        <v>1958</v>
      </c>
      <c r="E9" s="133"/>
      <c r="F9" s="82" t="s">
        <v>36</v>
      </c>
      <c r="G9" s="82" t="s">
        <v>142</v>
      </c>
      <c r="H9" s="84">
        <v>42</v>
      </c>
      <c r="I9" s="84">
        <v>2</v>
      </c>
      <c r="J9" s="84">
        <v>2</v>
      </c>
      <c r="K9" s="136">
        <f t="shared" si="3"/>
        <v>4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3360</v>
      </c>
      <c r="Y9" s="85" t="str">
        <f t="shared" si="7"/>
        <v/>
      </c>
      <c r="Z9" s="94">
        <f t="shared" si="8"/>
        <v>94080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1688</v>
      </c>
      <c r="D10" s="135" t="s">
        <v>1958</v>
      </c>
      <c r="E10" s="133"/>
      <c r="F10" s="82" t="s">
        <v>24</v>
      </c>
      <c r="G10" s="82" t="s">
        <v>25</v>
      </c>
      <c r="H10" s="84">
        <v>42</v>
      </c>
      <c r="I10" s="84">
        <v>7</v>
      </c>
      <c r="J10" s="84">
        <v>1</v>
      </c>
      <c r="K10" s="136">
        <f t="shared" si="3"/>
        <v>7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7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5880</v>
      </c>
      <c r="Y10" s="85" t="str">
        <f t="shared" si="7"/>
        <v/>
      </c>
      <c r="Z10" s="94">
        <f t="shared" si="8"/>
        <v>164640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2133</v>
      </c>
      <c r="D11" s="135" t="s">
        <v>1958</v>
      </c>
      <c r="E11" s="133"/>
      <c r="F11" s="82" t="s">
        <v>44</v>
      </c>
      <c r="G11" s="82" t="s">
        <v>2166</v>
      </c>
      <c r="H11" s="84">
        <v>40</v>
      </c>
      <c r="I11" s="84">
        <v>1</v>
      </c>
      <c r="J11" s="84">
        <v>1</v>
      </c>
      <c r="K11" s="136">
        <f t="shared" si="3"/>
        <v>1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800</v>
      </c>
      <c r="Y11" s="85" t="str">
        <f t="shared" si="7"/>
        <v/>
      </c>
      <c r="Z11" s="94">
        <f t="shared" si="8"/>
        <v>22400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2134</v>
      </c>
      <c r="D12" s="135" t="s">
        <v>1958</v>
      </c>
      <c r="E12" s="133"/>
      <c r="F12" s="82" t="s">
        <v>36</v>
      </c>
      <c r="G12" s="82" t="s">
        <v>142</v>
      </c>
      <c r="H12" s="179">
        <v>42</v>
      </c>
      <c r="I12" s="84">
        <v>8</v>
      </c>
      <c r="J12" s="84">
        <v>2</v>
      </c>
      <c r="K12" s="136">
        <f t="shared" si="3"/>
        <v>16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8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13440</v>
      </c>
      <c r="Y12" s="85" t="str">
        <f t="shared" si="7"/>
        <v/>
      </c>
      <c r="Z12" s="94">
        <f t="shared" si="8"/>
        <v>376320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2134</v>
      </c>
      <c r="D13" s="135" t="s">
        <v>1958</v>
      </c>
      <c r="E13" s="133"/>
      <c r="F13" s="82" t="s">
        <v>24</v>
      </c>
      <c r="G13" s="82" t="s">
        <v>2167</v>
      </c>
      <c r="H13" s="84">
        <v>42</v>
      </c>
      <c r="I13" s="84">
        <v>2</v>
      </c>
      <c r="J13" s="84">
        <v>1</v>
      </c>
      <c r="K13" s="136">
        <f t="shared" si="3"/>
        <v>2</v>
      </c>
      <c r="L13" s="133" t="s">
        <v>3517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1680</v>
      </c>
      <c r="Y13" s="85" t="str">
        <f t="shared" si="7"/>
        <v/>
      </c>
      <c r="Z13" s="94">
        <f t="shared" si="8"/>
        <v>47040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2135</v>
      </c>
      <c r="D14" s="135" t="s">
        <v>1958</v>
      </c>
      <c r="E14" s="133"/>
      <c r="F14" s="82" t="s">
        <v>36</v>
      </c>
      <c r="G14" s="82" t="s">
        <v>142</v>
      </c>
      <c r="H14" s="84">
        <v>42</v>
      </c>
      <c r="I14" s="84">
        <v>8</v>
      </c>
      <c r="J14" s="84">
        <v>2</v>
      </c>
      <c r="K14" s="136">
        <f t="shared" si="3"/>
        <v>16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8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13440</v>
      </c>
      <c r="Y14" s="85" t="str">
        <f t="shared" si="7"/>
        <v/>
      </c>
      <c r="Z14" s="94">
        <f t="shared" si="8"/>
        <v>376320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2135</v>
      </c>
      <c r="D15" s="135" t="s">
        <v>1958</v>
      </c>
      <c r="E15" s="133"/>
      <c r="F15" s="82" t="s">
        <v>24</v>
      </c>
      <c r="G15" s="82" t="s">
        <v>2167</v>
      </c>
      <c r="H15" s="84">
        <v>42</v>
      </c>
      <c r="I15" s="84">
        <v>2</v>
      </c>
      <c r="J15" s="84">
        <v>1</v>
      </c>
      <c r="K15" s="136">
        <f t="shared" si="3"/>
        <v>2</v>
      </c>
      <c r="L15" s="133" t="s">
        <v>3517</v>
      </c>
      <c r="M15" s="162"/>
      <c r="N15" s="162"/>
      <c r="O15" s="163"/>
      <c r="P15" s="164"/>
      <c r="Q15" s="165"/>
      <c r="R15" s="137">
        <f t="shared" si="4"/>
        <v>2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1680</v>
      </c>
      <c r="Y15" s="85" t="str">
        <f t="shared" si="7"/>
        <v/>
      </c>
      <c r="Z15" s="94">
        <f t="shared" si="8"/>
        <v>47040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2136</v>
      </c>
      <c r="D16" s="135" t="s">
        <v>1958</v>
      </c>
      <c r="E16" s="133"/>
      <c r="F16" s="82" t="s">
        <v>36</v>
      </c>
      <c r="G16" s="82" t="s">
        <v>142</v>
      </c>
      <c r="H16" s="84">
        <v>42</v>
      </c>
      <c r="I16" s="84">
        <v>8</v>
      </c>
      <c r="J16" s="84">
        <v>2</v>
      </c>
      <c r="K16" s="136">
        <f t="shared" si="3"/>
        <v>16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8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13440</v>
      </c>
      <c r="Y16" s="85" t="str">
        <f t="shared" si="7"/>
        <v/>
      </c>
      <c r="Z16" s="94">
        <f t="shared" si="8"/>
        <v>376320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2136</v>
      </c>
      <c r="D17" s="135" t="s">
        <v>1958</v>
      </c>
      <c r="E17" s="133"/>
      <c r="F17" s="82" t="s">
        <v>24</v>
      </c>
      <c r="G17" s="82" t="s">
        <v>2167</v>
      </c>
      <c r="H17" s="84">
        <v>42</v>
      </c>
      <c r="I17" s="84">
        <v>2</v>
      </c>
      <c r="J17" s="84">
        <v>1</v>
      </c>
      <c r="K17" s="136">
        <f t="shared" si="3"/>
        <v>2</v>
      </c>
      <c r="L17" s="133" t="s">
        <v>3517</v>
      </c>
      <c r="M17" s="162"/>
      <c r="N17" s="162"/>
      <c r="O17" s="163"/>
      <c r="P17" s="164"/>
      <c r="Q17" s="165"/>
      <c r="R17" s="137">
        <f t="shared" si="4"/>
        <v>2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1680</v>
      </c>
      <c r="Y17" s="85" t="str">
        <f t="shared" si="7"/>
        <v/>
      </c>
      <c r="Z17" s="94">
        <f t="shared" si="8"/>
        <v>47040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2137</v>
      </c>
      <c r="D18" s="135" t="s">
        <v>1958</v>
      </c>
      <c r="E18" s="133"/>
      <c r="F18" s="82" t="s">
        <v>927</v>
      </c>
      <c r="G18" s="82" t="s">
        <v>2168</v>
      </c>
      <c r="H18" s="84">
        <v>16.3</v>
      </c>
      <c r="I18" s="84">
        <v>2</v>
      </c>
      <c r="J18" s="84">
        <v>1</v>
      </c>
      <c r="K18" s="136">
        <f t="shared" si="3"/>
        <v>2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652</v>
      </c>
      <c r="Y18" s="85" t="str">
        <f t="shared" si="7"/>
        <v/>
      </c>
      <c r="Z18" s="94">
        <f t="shared" si="8"/>
        <v>18256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2137</v>
      </c>
      <c r="D19" s="135" t="s">
        <v>1958</v>
      </c>
      <c r="E19" s="133"/>
      <c r="F19" s="82" t="s">
        <v>927</v>
      </c>
      <c r="G19" s="82" t="s">
        <v>2169</v>
      </c>
      <c r="H19" s="84">
        <v>16.3</v>
      </c>
      <c r="I19" s="84">
        <v>2</v>
      </c>
      <c r="J19" s="84">
        <v>1</v>
      </c>
      <c r="K19" s="136">
        <f t="shared" si="3"/>
        <v>2</v>
      </c>
      <c r="L19" s="133" t="s">
        <v>3517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652</v>
      </c>
      <c r="Y19" s="85" t="str">
        <f t="shared" si="7"/>
        <v/>
      </c>
      <c r="Z19" s="94">
        <f t="shared" si="8"/>
        <v>18256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1688</v>
      </c>
      <c r="D20" s="135" t="s">
        <v>1958</v>
      </c>
      <c r="E20" s="133"/>
      <c r="F20" s="82" t="s">
        <v>1934</v>
      </c>
      <c r="G20" s="82" t="s">
        <v>1936</v>
      </c>
      <c r="H20" s="84">
        <v>10</v>
      </c>
      <c r="I20" s="84">
        <v>1</v>
      </c>
      <c r="J20" s="84">
        <v>1</v>
      </c>
      <c r="K20" s="136">
        <f t="shared" si="3"/>
        <v>1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200</v>
      </c>
      <c r="Y20" s="85" t="str">
        <f t="shared" si="7"/>
        <v/>
      </c>
      <c r="Z20" s="94">
        <f t="shared" si="8"/>
        <v>5600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1705</v>
      </c>
      <c r="D21" s="135" t="s">
        <v>1958</v>
      </c>
      <c r="E21" s="133"/>
      <c r="F21" s="82" t="s">
        <v>36</v>
      </c>
      <c r="G21" s="82" t="s">
        <v>142</v>
      </c>
      <c r="H21" s="84">
        <v>42</v>
      </c>
      <c r="I21" s="84">
        <v>4</v>
      </c>
      <c r="J21" s="84">
        <v>2</v>
      </c>
      <c r="K21" s="136">
        <f t="shared" si="3"/>
        <v>8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4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6720</v>
      </c>
      <c r="Y21" s="85" t="str">
        <f t="shared" si="7"/>
        <v/>
      </c>
      <c r="Z21" s="94">
        <f t="shared" si="8"/>
        <v>188160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2138</v>
      </c>
      <c r="D22" s="135" t="s">
        <v>1958</v>
      </c>
      <c r="E22" s="133"/>
      <c r="F22" s="82" t="s">
        <v>36</v>
      </c>
      <c r="G22" s="82" t="s">
        <v>142</v>
      </c>
      <c r="H22" s="84">
        <v>42</v>
      </c>
      <c r="I22" s="84">
        <v>8</v>
      </c>
      <c r="J22" s="84">
        <v>2</v>
      </c>
      <c r="K22" s="136">
        <f t="shared" si="3"/>
        <v>16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8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13440</v>
      </c>
      <c r="Y22" s="85" t="str">
        <f t="shared" si="7"/>
        <v/>
      </c>
      <c r="Z22" s="94">
        <f t="shared" si="8"/>
        <v>376320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2138</v>
      </c>
      <c r="D23" s="135" t="s">
        <v>1958</v>
      </c>
      <c r="E23" s="133"/>
      <c r="F23" s="82" t="s">
        <v>24</v>
      </c>
      <c r="G23" s="82" t="s">
        <v>2167</v>
      </c>
      <c r="H23" s="84">
        <v>42</v>
      </c>
      <c r="I23" s="84">
        <v>2</v>
      </c>
      <c r="J23" s="84">
        <v>1</v>
      </c>
      <c r="K23" s="136">
        <f t="shared" si="3"/>
        <v>2</v>
      </c>
      <c r="L23" s="133" t="s">
        <v>3517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1680</v>
      </c>
      <c r="Y23" s="85" t="str">
        <f t="shared" si="7"/>
        <v/>
      </c>
      <c r="Z23" s="94">
        <f t="shared" si="8"/>
        <v>47040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1699</v>
      </c>
      <c r="D24" s="135" t="s">
        <v>1958</v>
      </c>
      <c r="E24" s="133"/>
      <c r="F24" s="82" t="s">
        <v>24</v>
      </c>
      <c r="G24" s="82" t="s">
        <v>49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2</v>
      </c>
      <c r="V24" s="84">
        <v>200</v>
      </c>
      <c r="W24" s="85">
        <v>10</v>
      </c>
      <c r="X24" s="94">
        <f t="shared" si="6"/>
        <v>168</v>
      </c>
      <c r="Y24" s="85" t="str">
        <f t="shared" si="7"/>
        <v/>
      </c>
      <c r="Z24" s="94">
        <f t="shared" si="8"/>
        <v>4704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1698</v>
      </c>
      <c r="D25" s="135" t="s">
        <v>1958</v>
      </c>
      <c r="E25" s="133"/>
      <c r="F25" s="82" t="s">
        <v>24</v>
      </c>
      <c r="G25" s="82" t="s">
        <v>49</v>
      </c>
      <c r="H25" s="84">
        <v>42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2</v>
      </c>
      <c r="V25" s="84">
        <v>200</v>
      </c>
      <c r="W25" s="85">
        <v>10</v>
      </c>
      <c r="X25" s="94">
        <f t="shared" si="6"/>
        <v>168</v>
      </c>
      <c r="Y25" s="85" t="str">
        <f t="shared" si="7"/>
        <v/>
      </c>
      <c r="Z25" s="94">
        <f t="shared" si="8"/>
        <v>4704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1765</v>
      </c>
      <c r="D26" s="135" t="s">
        <v>1958</v>
      </c>
      <c r="E26" s="133"/>
      <c r="F26" s="82" t="s">
        <v>24</v>
      </c>
      <c r="G26" s="82" t="s">
        <v>49</v>
      </c>
      <c r="H26" s="84">
        <v>42</v>
      </c>
      <c r="I26" s="84">
        <v>1</v>
      </c>
      <c r="J26" s="84">
        <v>1</v>
      </c>
      <c r="K26" s="136">
        <f t="shared" si="3"/>
        <v>1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840</v>
      </c>
      <c r="Y26" s="85" t="str">
        <f t="shared" si="7"/>
        <v/>
      </c>
      <c r="Z26" s="94">
        <f t="shared" si="8"/>
        <v>23520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2139</v>
      </c>
      <c r="D27" s="135" t="s">
        <v>1958</v>
      </c>
      <c r="E27" s="133"/>
      <c r="F27" s="82" t="s">
        <v>24</v>
      </c>
      <c r="G27" s="82" t="s">
        <v>49</v>
      </c>
      <c r="H27" s="84">
        <v>42</v>
      </c>
      <c r="I27" s="84">
        <v>1</v>
      </c>
      <c r="J27" s="84">
        <v>1</v>
      </c>
      <c r="K27" s="136">
        <f t="shared" si="3"/>
        <v>1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840</v>
      </c>
      <c r="Y27" s="85" t="str">
        <f t="shared" si="7"/>
        <v/>
      </c>
      <c r="Z27" s="94">
        <f t="shared" si="8"/>
        <v>23520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1699</v>
      </c>
      <c r="D28" s="135" t="s">
        <v>1958</v>
      </c>
      <c r="E28" s="133"/>
      <c r="F28" s="82" t="s">
        <v>24</v>
      </c>
      <c r="G28" s="82" t="s">
        <v>49</v>
      </c>
      <c r="H28" s="84">
        <v>42</v>
      </c>
      <c r="I28" s="84">
        <v>1</v>
      </c>
      <c r="J28" s="84">
        <v>1</v>
      </c>
      <c r="K28" s="136">
        <f t="shared" si="3"/>
        <v>1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2</v>
      </c>
      <c r="V28" s="84">
        <v>200</v>
      </c>
      <c r="W28" s="85">
        <v>10</v>
      </c>
      <c r="X28" s="94">
        <f t="shared" si="6"/>
        <v>168</v>
      </c>
      <c r="Y28" s="85" t="str">
        <f t="shared" si="7"/>
        <v/>
      </c>
      <c r="Z28" s="94">
        <f t="shared" si="8"/>
        <v>4704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1699</v>
      </c>
      <c r="D29" s="135" t="s">
        <v>1958</v>
      </c>
      <c r="E29" s="133"/>
      <c r="F29" s="82" t="s">
        <v>208</v>
      </c>
      <c r="G29" s="82" t="s">
        <v>2170</v>
      </c>
      <c r="H29" s="84">
        <v>22</v>
      </c>
      <c r="I29" s="84">
        <v>1</v>
      </c>
      <c r="J29" s="84">
        <v>1</v>
      </c>
      <c r="K29" s="136">
        <f t="shared" si="3"/>
        <v>1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2</v>
      </c>
      <c r="V29" s="84">
        <v>200</v>
      </c>
      <c r="W29" s="85">
        <v>10</v>
      </c>
      <c r="X29" s="94">
        <f t="shared" si="6"/>
        <v>88</v>
      </c>
      <c r="Y29" s="85" t="str">
        <f t="shared" si="7"/>
        <v/>
      </c>
      <c r="Z29" s="94">
        <f t="shared" si="8"/>
        <v>2464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1698</v>
      </c>
      <c r="D30" s="135" t="s">
        <v>1958</v>
      </c>
      <c r="E30" s="133"/>
      <c r="F30" s="82" t="s">
        <v>24</v>
      </c>
      <c r="G30" s="82" t="s">
        <v>49</v>
      </c>
      <c r="H30" s="84">
        <v>42</v>
      </c>
      <c r="I30" s="84">
        <v>1</v>
      </c>
      <c r="J30" s="84">
        <v>1</v>
      </c>
      <c r="K30" s="136">
        <f t="shared" si="3"/>
        <v>1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2</v>
      </c>
      <c r="V30" s="84">
        <v>200</v>
      </c>
      <c r="W30" s="85">
        <v>10</v>
      </c>
      <c r="X30" s="94">
        <f t="shared" si="6"/>
        <v>168</v>
      </c>
      <c r="Y30" s="85" t="str">
        <f t="shared" si="7"/>
        <v/>
      </c>
      <c r="Z30" s="94">
        <f t="shared" si="8"/>
        <v>4704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1698</v>
      </c>
      <c r="D31" s="135" t="s">
        <v>1958</v>
      </c>
      <c r="E31" s="133"/>
      <c r="F31" s="82" t="s">
        <v>208</v>
      </c>
      <c r="G31" s="82" t="s">
        <v>2170</v>
      </c>
      <c r="H31" s="84">
        <v>22</v>
      </c>
      <c r="I31" s="84">
        <v>1</v>
      </c>
      <c r="J31" s="84">
        <v>1</v>
      </c>
      <c r="K31" s="136">
        <f t="shared" si="3"/>
        <v>1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2</v>
      </c>
      <c r="V31" s="84">
        <v>200</v>
      </c>
      <c r="W31" s="85">
        <v>10</v>
      </c>
      <c r="X31" s="94">
        <f t="shared" si="6"/>
        <v>88</v>
      </c>
      <c r="Y31" s="85" t="str">
        <f t="shared" si="7"/>
        <v/>
      </c>
      <c r="Z31" s="94">
        <f t="shared" si="8"/>
        <v>2464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2</v>
      </c>
      <c r="C32" s="134" t="s">
        <v>2140</v>
      </c>
      <c r="D32" s="135" t="s">
        <v>1958</v>
      </c>
      <c r="E32" s="133"/>
      <c r="F32" s="82" t="s">
        <v>173</v>
      </c>
      <c r="G32" s="82" t="s">
        <v>226</v>
      </c>
      <c r="H32" s="84">
        <v>22</v>
      </c>
      <c r="I32" s="84">
        <v>1</v>
      </c>
      <c r="J32" s="84">
        <v>2</v>
      </c>
      <c r="K32" s="136">
        <f t="shared" si="3"/>
        <v>2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880</v>
      </c>
      <c r="Y32" s="85" t="str">
        <f t="shared" si="7"/>
        <v/>
      </c>
      <c r="Z32" s="94">
        <f t="shared" si="8"/>
        <v>24640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2</v>
      </c>
      <c r="C33" s="134" t="s">
        <v>1688</v>
      </c>
      <c r="D33" s="135" t="s">
        <v>1958</v>
      </c>
      <c r="E33" s="133"/>
      <c r="F33" s="82" t="s">
        <v>24</v>
      </c>
      <c r="G33" s="82" t="s">
        <v>25</v>
      </c>
      <c r="H33" s="84">
        <v>42</v>
      </c>
      <c r="I33" s="84">
        <v>5</v>
      </c>
      <c r="J33" s="84">
        <v>1</v>
      </c>
      <c r="K33" s="136">
        <f t="shared" si="3"/>
        <v>5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5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4200</v>
      </c>
      <c r="Y33" s="85" t="str">
        <f t="shared" si="7"/>
        <v/>
      </c>
      <c r="Z33" s="94">
        <f t="shared" si="8"/>
        <v>117600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2</v>
      </c>
      <c r="C34" s="134" t="s">
        <v>1688</v>
      </c>
      <c r="D34" s="135" t="s">
        <v>1958</v>
      </c>
      <c r="E34" s="133"/>
      <c r="F34" s="82" t="s">
        <v>36</v>
      </c>
      <c r="G34" s="82" t="s">
        <v>142</v>
      </c>
      <c r="H34" s="84">
        <v>42</v>
      </c>
      <c r="I34" s="84">
        <v>1</v>
      </c>
      <c r="J34" s="84">
        <v>2</v>
      </c>
      <c r="K34" s="136">
        <f t="shared" si="3"/>
        <v>2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1680</v>
      </c>
      <c r="Y34" s="85" t="str">
        <f t="shared" si="7"/>
        <v/>
      </c>
      <c r="Z34" s="94">
        <f t="shared" si="8"/>
        <v>47040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2</v>
      </c>
      <c r="C35" s="134" t="s">
        <v>2141</v>
      </c>
      <c r="D35" s="135" t="s">
        <v>1958</v>
      </c>
      <c r="E35" s="133"/>
      <c r="F35" s="82" t="s">
        <v>173</v>
      </c>
      <c r="G35" s="82" t="s">
        <v>226</v>
      </c>
      <c r="H35" s="84">
        <v>22</v>
      </c>
      <c r="I35" s="84">
        <v>1</v>
      </c>
      <c r="J35" s="84">
        <v>1</v>
      </c>
      <c r="K35" s="136">
        <f t="shared" si="3"/>
        <v>1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440</v>
      </c>
      <c r="Y35" s="85" t="str">
        <f t="shared" si="7"/>
        <v/>
      </c>
      <c r="Z35" s="94">
        <f t="shared" si="8"/>
        <v>12320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2</v>
      </c>
      <c r="C36" s="134" t="s">
        <v>2142</v>
      </c>
      <c r="D36" s="135">
        <v>3250</v>
      </c>
      <c r="E36" s="133"/>
      <c r="F36" s="82" t="s">
        <v>36</v>
      </c>
      <c r="G36" s="82" t="s">
        <v>142</v>
      </c>
      <c r="H36" s="84">
        <v>42</v>
      </c>
      <c r="I36" s="84">
        <v>8</v>
      </c>
      <c r="J36" s="84">
        <v>2</v>
      </c>
      <c r="K36" s="136">
        <f t="shared" si="3"/>
        <v>16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8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13440</v>
      </c>
      <c r="Y36" s="85" t="str">
        <f t="shared" si="7"/>
        <v/>
      </c>
      <c r="Z36" s="94">
        <f t="shared" si="8"/>
        <v>376320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2</v>
      </c>
      <c r="C37" s="134" t="s">
        <v>2142</v>
      </c>
      <c r="D37" s="135">
        <v>3250</v>
      </c>
      <c r="E37" s="133"/>
      <c r="F37" s="82" t="s">
        <v>24</v>
      </c>
      <c r="G37" s="82" t="s">
        <v>2167</v>
      </c>
      <c r="H37" s="84">
        <v>42</v>
      </c>
      <c r="I37" s="84">
        <v>2</v>
      </c>
      <c r="J37" s="84">
        <v>1</v>
      </c>
      <c r="K37" s="136">
        <f t="shared" si="3"/>
        <v>2</v>
      </c>
      <c r="L37" s="133" t="s">
        <v>3517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1680</v>
      </c>
      <c r="Y37" s="85" t="str">
        <f t="shared" si="7"/>
        <v/>
      </c>
      <c r="Z37" s="94">
        <f t="shared" si="8"/>
        <v>47040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2</v>
      </c>
      <c r="C38" s="134" t="s">
        <v>2143</v>
      </c>
      <c r="D38" s="135" t="s">
        <v>1958</v>
      </c>
      <c r="E38" s="133"/>
      <c r="F38" s="82" t="s">
        <v>24</v>
      </c>
      <c r="G38" s="82" t="s">
        <v>49</v>
      </c>
      <c r="H38" s="84">
        <v>42</v>
      </c>
      <c r="I38" s="84">
        <v>3</v>
      </c>
      <c r="J38" s="84">
        <v>1</v>
      </c>
      <c r="K38" s="136">
        <f t="shared" si="3"/>
        <v>3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3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2520</v>
      </c>
      <c r="Y38" s="85" t="str">
        <f t="shared" si="7"/>
        <v/>
      </c>
      <c r="Z38" s="94">
        <f t="shared" si="8"/>
        <v>70560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2</v>
      </c>
      <c r="C39" s="134" t="s">
        <v>2144</v>
      </c>
      <c r="D39" s="135" t="s">
        <v>1958</v>
      </c>
      <c r="E39" s="133"/>
      <c r="F39" s="82" t="s">
        <v>24</v>
      </c>
      <c r="G39" s="82" t="s">
        <v>49</v>
      </c>
      <c r="H39" s="84">
        <v>42</v>
      </c>
      <c r="I39" s="84">
        <v>3</v>
      </c>
      <c r="J39" s="84">
        <v>1</v>
      </c>
      <c r="K39" s="136">
        <f t="shared" si="3"/>
        <v>3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3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2520</v>
      </c>
      <c r="Y39" s="85" t="str">
        <f t="shared" si="7"/>
        <v/>
      </c>
      <c r="Z39" s="94">
        <f t="shared" si="8"/>
        <v>70560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1688</v>
      </c>
      <c r="D40" s="135" t="s">
        <v>1958</v>
      </c>
      <c r="E40" s="133"/>
      <c r="F40" s="82" t="s">
        <v>1934</v>
      </c>
      <c r="G40" s="82" t="s">
        <v>1936</v>
      </c>
      <c r="H40" s="84">
        <v>10</v>
      </c>
      <c r="I40" s="84">
        <v>1</v>
      </c>
      <c r="J40" s="84">
        <v>1</v>
      </c>
      <c r="K40" s="136">
        <f t="shared" si="3"/>
        <v>1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200</v>
      </c>
      <c r="Y40" s="85" t="str">
        <f t="shared" si="7"/>
        <v/>
      </c>
      <c r="Z40" s="94">
        <f t="shared" si="8"/>
        <v>5600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1992</v>
      </c>
      <c r="D41" s="135" t="s">
        <v>1958</v>
      </c>
      <c r="E41" s="133"/>
      <c r="F41" s="82" t="s">
        <v>36</v>
      </c>
      <c r="G41" s="82" t="s">
        <v>142</v>
      </c>
      <c r="H41" s="84">
        <v>42</v>
      </c>
      <c r="I41" s="84">
        <v>6</v>
      </c>
      <c r="J41" s="84">
        <v>2</v>
      </c>
      <c r="K41" s="136">
        <f t="shared" si="3"/>
        <v>12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6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10080</v>
      </c>
      <c r="Y41" s="85" t="str">
        <f t="shared" si="7"/>
        <v/>
      </c>
      <c r="Z41" s="94">
        <f t="shared" si="8"/>
        <v>282240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1992</v>
      </c>
      <c r="D42" s="135" t="s">
        <v>1958</v>
      </c>
      <c r="E42" s="133"/>
      <c r="F42" s="82" t="s">
        <v>24</v>
      </c>
      <c r="G42" s="82" t="s">
        <v>2167</v>
      </c>
      <c r="H42" s="84">
        <v>42</v>
      </c>
      <c r="I42" s="84">
        <v>2</v>
      </c>
      <c r="J42" s="84">
        <v>1</v>
      </c>
      <c r="K42" s="136">
        <f t="shared" si="3"/>
        <v>2</v>
      </c>
      <c r="L42" s="133" t="s">
        <v>3517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1680</v>
      </c>
      <c r="Y42" s="85" t="str">
        <f t="shared" si="7"/>
        <v/>
      </c>
      <c r="Z42" s="94">
        <f t="shared" si="8"/>
        <v>47040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2145</v>
      </c>
      <c r="D43" s="135" t="s">
        <v>1958</v>
      </c>
      <c r="E43" s="133"/>
      <c r="F43" s="82" t="s">
        <v>36</v>
      </c>
      <c r="G43" s="82" t="s">
        <v>142</v>
      </c>
      <c r="H43" s="84">
        <v>42</v>
      </c>
      <c r="I43" s="84">
        <v>8</v>
      </c>
      <c r="J43" s="84">
        <v>2</v>
      </c>
      <c r="K43" s="136">
        <f t="shared" si="3"/>
        <v>16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8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13440</v>
      </c>
      <c r="Y43" s="85" t="str">
        <f t="shared" si="7"/>
        <v/>
      </c>
      <c r="Z43" s="94">
        <f t="shared" si="8"/>
        <v>376320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2145</v>
      </c>
      <c r="D44" s="135" t="s">
        <v>1958</v>
      </c>
      <c r="E44" s="133"/>
      <c r="F44" s="82" t="s">
        <v>24</v>
      </c>
      <c r="G44" s="82" t="s">
        <v>2167</v>
      </c>
      <c r="H44" s="84">
        <v>42</v>
      </c>
      <c r="I44" s="84">
        <v>2</v>
      </c>
      <c r="J44" s="84">
        <v>1</v>
      </c>
      <c r="K44" s="136">
        <f t="shared" si="3"/>
        <v>2</v>
      </c>
      <c r="L44" s="133" t="s">
        <v>3517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1680</v>
      </c>
      <c r="Y44" s="85" t="str">
        <f t="shared" si="7"/>
        <v/>
      </c>
      <c r="Z44" s="94">
        <f t="shared" si="8"/>
        <v>47040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1699</v>
      </c>
      <c r="D45" s="135" t="s">
        <v>1958</v>
      </c>
      <c r="E45" s="133"/>
      <c r="F45" s="82" t="s">
        <v>24</v>
      </c>
      <c r="G45" s="82" t="s">
        <v>49</v>
      </c>
      <c r="H45" s="84">
        <v>42</v>
      </c>
      <c r="I45" s="84">
        <v>1</v>
      </c>
      <c r="J45" s="84">
        <v>1</v>
      </c>
      <c r="K45" s="136">
        <f t="shared" si="3"/>
        <v>1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2</v>
      </c>
      <c r="V45" s="84">
        <v>200</v>
      </c>
      <c r="W45" s="85">
        <v>10</v>
      </c>
      <c r="X45" s="94">
        <f t="shared" si="6"/>
        <v>168</v>
      </c>
      <c r="Y45" s="85" t="str">
        <f t="shared" si="7"/>
        <v/>
      </c>
      <c r="Z45" s="94">
        <f t="shared" si="8"/>
        <v>4704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1698</v>
      </c>
      <c r="D46" s="135" t="s">
        <v>1958</v>
      </c>
      <c r="E46" s="133"/>
      <c r="F46" s="82" t="s">
        <v>24</v>
      </c>
      <c r="G46" s="82" t="s">
        <v>49</v>
      </c>
      <c r="H46" s="84">
        <v>42</v>
      </c>
      <c r="I46" s="84">
        <v>1</v>
      </c>
      <c r="J46" s="84">
        <v>1</v>
      </c>
      <c r="K46" s="136">
        <f t="shared" si="3"/>
        <v>1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2</v>
      </c>
      <c r="V46" s="84">
        <v>200</v>
      </c>
      <c r="W46" s="85">
        <v>10</v>
      </c>
      <c r="X46" s="94">
        <f t="shared" si="6"/>
        <v>168</v>
      </c>
      <c r="Y46" s="85" t="str">
        <f t="shared" si="7"/>
        <v/>
      </c>
      <c r="Z46" s="94">
        <f t="shared" si="8"/>
        <v>4704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2146</v>
      </c>
      <c r="D47" s="135" t="s">
        <v>1958</v>
      </c>
      <c r="E47" s="133"/>
      <c r="F47" s="82" t="s">
        <v>36</v>
      </c>
      <c r="G47" s="82" t="s">
        <v>142</v>
      </c>
      <c r="H47" s="84">
        <v>42</v>
      </c>
      <c r="I47" s="84">
        <v>10</v>
      </c>
      <c r="J47" s="84">
        <v>2</v>
      </c>
      <c r="K47" s="136">
        <f t="shared" si="3"/>
        <v>20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10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16800</v>
      </c>
      <c r="Y47" s="85" t="str">
        <f t="shared" si="7"/>
        <v/>
      </c>
      <c r="Z47" s="94">
        <f t="shared" si="8"/>
        <v>470400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2147</v>
      </c>
      <c r="D48" s="135" t="s">
        <v>1958</v>
      </c>
      <c r="E48" s="133"/>
      <c r="F48" s="82" t="s">
        <v>36</v>
      </c>
      <c r="G48" s="82" t="s">
        <v>142</v>
      </c>
      <c r="H48" s="84">
        <v>42</v>
      </c>
      <c r="I48" s="84">
        <v>8</v>
      </c>
      <c r="J48" s="84">
        <v>2</v>
      </c>
      <c r="K48" s="136">
        <f t="shared" si="3"/>
        <v>16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8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13440</v>
      </c>
      <c r="Y48" s="85" t="str">
        <f t="shared" si="7"/>
        <v/>
      </c>
      <c r="Z48" s="94">
        <f t="shared" si="8"/>
        <v>376320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2147</v>
      </c>
      <c r="D49" s="135" t="s">
        <v>1958</v>
      </c>
      <c r="E49" s="133"/>
      <c r="F49" s="82" t="s">
        <v>24</v>
      </c>
      <c r="G49" s="82" t="s">
        <v>2167</v>
      </c>
      <c r="H49" s="84">
        <v>42</v>
      </c>
      <c r="I49" s="84">
        <v>2</v>
      </c>
      <c r="J49" s="84">
        <v>1</v>
      </c>
      <c r="K49" s="136">
        <f t="shared" si="3"/>
        <v>2</v>
      </c>
      <c r="L49" s="133" t="s">
        <v>3517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1680</v>
      </c>
      <c r="Y49" s="85" t="str">
        <f t="shared" si="7"/>
        <v/>
      </c>
      <c r="Z49" s="94">
        <f t="shared" si="8"/>
        <v>47040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2148</v>
      </c>
      <c r="D50" s="135" t="s">
        <v>1958</v>
      </c>
      <c r="E50" s="133"/>
      <c r="F50" s="82" t="s">
        <v>36</v>
      </c>
      <c r="G50" s="82" t="s">
        <v>142</v>
      </c>
      <c r="H50" s="84">
        <v>42</v>
      </c>
      <c r="I50" s="84">
        <v>8</v>
      </c>
      <c r="J50" s="84">
        <v>2</v>
      </c>
      <c r="K50" s="136">
        <f t="shared" si="3"/>
        <v>16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8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13440</v>
      </c>
      <c r="Y50" s="85" t="str">
        <f t="shared" si="7"/>
        <v/>
      </c>
      <c r="Z50" s="94">
        <f t="shared" si="8"/>
        <v>376320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2148</v>
      </c>
      <c r="D51" s="135" t="s">
        <v>1958</v>
      </c>
      <c r="E51" s="133"/>
      <c r="F51" s="82" t="s">
        <v>24</v>
      </c>
      <c r="G51" s="82" t="s">
        <v>2167</v>
      </c>
      <c r="H51" s="84">
        <v>42</v>
      </c>
      <c r="I51" s="84">
        <v>2</v>
      </c>
      <c r="J51" s="84">
        <v>1</v>
      </c>
      <c r="K51" s="136">
        <f t="shared" si="3"/>
        <v>2</v>
      </c>
      <c r="L51" s="133" t="s">
        <v>3517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1680</v>
      </c>
      <c r="Y51" s="85" t="str">
        <f t="shared" si="7"/>
        <v/>
      </c>
      <c r="Z51" s="94">
        <f t="shared" si="8"/>
        <v>47040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2149</v>
      </c>
      <c r="D52" s="135" t="s">
        <v>1958</v>
      </c>
      <c r="E52" s="133"/>
      <c r="F52" s="82" t="s">
        <v>36</v>
      </c>
      <c r="G52" s="82" t="s">
        <v>142</v>
      </c>
      <c r="H52" s="84">
        <v>42</v>
      </c>
      <c r="I52" s="84">
        <v>8</v>
      </c>
      <c r="J52" s="84">
        <v>2</v>
      </c>
      <c r="K52" s="136">
        <f t="shared" si="3"/>
        <v>16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8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13440</v>
      </c>
      <c r="Y52" s="85" t="str">
        <f t="shared" si="7"/>
        <v/>
      </c>
      <c r="Z52" s="94">
        <f t="shared" si="8"/>
        <v>376320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2149</v>
      </c>
      <c r="D53" s="135" t="s">
        <v>1958</v>
      </c>
      <c r="E53" s="133"/>
      <c r="F53" s="82" t="s">
        <v>24</v>
      </c>
      <c r="G53" s="82" t="s">
        <v>2167</v>
      </c>
      <c r="H53" s="84">
        <v>42</v>
      </c>
      <c r="I53" s="84">
        <v>2</v>
      </c>
      <c r="J53" s="84">
        <v>1</v>
      </c>
      <c r="K53" s="136">
        <f t="shared" si="3"/>
        <v>2</v>
      </c>
      <c r="L53" s="133" t="s">
        <v>3517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1680</v>
      </c>
      <c r="Y53" s="85" t="str">
        <f t="shared" si="7"/>
        <v/>
      </c>
      <c r="Z53" s="94">
        <f t="shared" si="8"/>
        <v>47040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2150</v>
      </c>
      <c r="D54" s="135" t="s">
        <v>1958</v>
      </c>
      <c r="E54" s="133"/>
      <c r="F54" s="82" t="s">
        <v>36</v>
      </c>
      <c r="G54" s="82" t="s">
        <v>142</v>
      </c>
      <c r="H54" s="84">
        <v>42</v>
      </c>
      <c r="I54" s="84">
        <v>4</v>
      </c>
      <c r="J54" s="84">
        <v>2</v>
      </c>
      <c r="K54" s="136">
        <f t="shared" si="3"/>
        <v>8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4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6720</v>
      </c>
      <c r="Y54" s="85" t="str">
        <f t="shared" si="7"/>
        <v/>
      </c>
      <c r="Z54" s="94">
        <f t="shared" si="8"/>
        <v>188160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1</v>
      </c>
      <c r="C55" s="134" t="s">
        <v>2151</v>
      </c>
      <c r="D55" s="135" t="s">
        <v>1958</v>
      </c>
      <c r="E55" s="133"/>
      <c r="F55" s="82" t="s">
        <v>173</v>
      </c>
      <c r="G55" s="82" t="s">
        <v>2171</v>
      </c>
      <c r="H55" s="84">
        <v>22</v>
      </c>
      <c r="I55" s="84">
        <v>1</v>
      </c>
      <c r="J55" s="84">
        <v>1</v>
      </c>
      <c r="K55" s="136">
        <f t="shared" si="3"/>
        <v>1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440</v>
      </c>
      <c r="Y55" s="85" t="str">
        <f t="shared" si="7"/>
        <v/>
      </c>
      <c r="Z55" s="94">
        <f t="shared" si="8"/>
        <v>12320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1</v>
      </c>
      <c r="C56" s="134" t="s">
        <v>2151</v>
      </c>
      <c r="D56" s="135" t="s">
        <v>1958</v>
      </c>
      <c r="E56" s="133"/>
      <c r="F56" s="82" t="s">
        <v>113</v>
      </c>
      <c r="G56" s="82" t="s">
        <v>182</v>
      </c>
      <c r="H56" s="84">
        <v>22</v>
      </c>
      <c r="I56" s="84">
        <v>8</v>
      </c>
      <c r="J56" s="84">
        <v>1</v>
      </c>
      <c r="K56" s="136">
        <f t="shared" si="3"/>
        <v>8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8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3520</v>
      </c>
      <c r="Y56" s="85" t="str">
        <f t="shared" si="7"/>
        <v/>
      </c>
      <c r="Z56" s="94">
        <f t="shared" si="8"/>
        <v>98560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1</v>
      </c>
      <c r="C57" s="134" t="s">
        <v>2152</v>
      </c>
      <c r="D57" s="135" t="s">
        <v>1958</v>
      </c>
      <c r="E57" s="133"/>
      <c r="F57" s="82" t="s">
        <v>208</v>
      </c>
      <c r="G57" s="82" t="s">
        <v>2015</v>
      </c>
      <c r="H57" s="84">
        <v>22</v>
      </c>
      <c r="I57" s="84">
        <v>1</v>
      </c>
      <c r="J57" s="84">
        <v>1</v>
      </c>
      <c r="K57" s="136">
        <f t="shared" si="3"/>
        <v>1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440</v>
      </c>
      <c r="Y57" s="85" t="str">
        <f t="shared" si="7"/>
        <v/>
      </c>
      <c r="Z57" s="94">
        <f t="shared" si="8"/>
        <v>12320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1</v>
      </c>
      <c r="C58" s="134" t="s">
        <v>2153</v>
      </c>
      <c r="D58" s="135" t="s">
        <v>1958</v>
      </c>
      <c r="E58" s="133"/>
      <c r="F58" s="82" t="s">
        <v>363</v>
      </c>
      <c r="G58" s="82" t="s">
        <v>2004</v>
      </c>
      <c r="H58" s="84">
        <v>34</v>
      </c>
      <c r="I58" s="84">
        <v>8</v>
      </c>
      <c r="J58" s="84">
        <v>2</v>
      </c>
      <c r="K58" s="136">
        <f t="shared" si="3"/>
        <v>16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8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10880</v>
      </c>
      <c r="Y58" s="85" t="str">
        <f t="shared" si="7"/>
        <v/>
      </c>
      <c r="Z58" s="94">
        <f t="shared" si="8"/>
        <v>304640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1</v>
      </c>
      <c r="C59" s="134" t="s">
        <v>2154</v>
      </c>
      <c r="D59" s="135" t="s">
        <v>1958</v>
      </c>
      <c r="E59" s="133"/>
      <c r="F59" s="82" t="s">
        <v>36</v>
      </c>
      <c r="G59" s="82" t="s">
        <v>142</v>
      </c>
      <c r="H59" s="84">
        <v>42</v>
      </c>
      <c r="I59" s="84">
        <v>3</v>
      </c>
      <c r="J59" s="84">
        <v>2</v>
      </c>
      <c r="K59" s="136">
        <f t="shared" si="3"/>
        <v>6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3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5040</v>
      </c>
      <c r="Y59" s="85" t="str">
        <f t="shared" si="7"/>
        <v/>
      </c>
      <c r="Z59" s="94">
        <f t="shared" si="8"/>
        <v>141120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1</v>
      </c>
      <c r="C60" s="134" t="s">
        <v>2155</v>
      </c>
      <c r="D60" s="135" t="s">
        <v>1958</v>
      </c>
      <c r="E60" s="133"/>
      <c r="F60" s="82" t="s">
        <v>1934</v>
      </c>
      <c r="G60" s="82" t="s">
        <v>1936</v>
      </c>
      <c r="H60" s="84">
        <v>10</v>
      </c>
      <c r="I60" s="84">
        <v>1</v>
      </c>
      <c r="J60" s="84">
        <v>1</v>
      </c>
      <c r="K60" s="136">
        <f t="shared" si="3"/>
        <v>1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200</v>
      </c>
      <c r="Y60" s="85" t="str">
        <f t="shared" si="7"/>
        <v/>
      </c>
      <c r="Z60" s="94">
        <f t="shared" si="8"/>
        <v>5600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2156</v>
      </c>
      <c r="D61" s="135" t="s">
        <v>1958</v>
      </c>
      <c r="E61" s="133"/>
      <c r="F61" s="82" t="s">
        <v>36</v>
      </c>
      <c r="G61" s="82" t="s">
        <v>79</v>
      </c>
      <c r="H61" s="84">
        <v>42</v>
      </c>
      <c r="I61" s="84">
        <v>3</v>
      </c>
      <c r="J61" s="84">
        <v>2</v>
      </c>
      <c r="K61" s="136">
        <f t="shared" si="3"/>
        <v>6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3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5040</v>
      </c>
      <c r="Y61" s="85" t="str">
        <f t="shared" si="7"/>
        <v/>
      </c>
      <c r="Z61" s="94">
        <f t="shared" si="8"/>
        <v>141120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2157</v>
      </c>
      <c r="D62" s="135" t="s">
        <v>1958</v>
      </c>
      <c r="E62" s="133"/>
      <c r="F62" s="82" t="s">
        <v>1247</v>
      </c>
      <c r="G62" s="82" t="s">
        <v>2173</v>
      </c>
      <c r="H62" s="84">
        <v>15</v>
      </c>
      <c r="I62" s="84">
        <v>1</v>
      </c>
      <c r="J62" s="84">
        <v>1</v>
      </c>
      <c r="K62" s="136">
        <f t="shared" si="3"/>
        <v>1</v>
      </c>
      <c r="L62" s="133" t="s">
        <v>3517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300</v>
      </c>
      <c r="Y62" s="85" t="str">
        <f t="shared" si="7"/>
        <v/>
      </c>
      <c r="Z62" s="94">
        <f t="shared" si="8"/>
        <v>8400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2158</v>
      </c>
      <c r="D63" s="135" t="s">
        <v>1958</v>
      </c>
      <c r="E63" s="133"/>
      <c r="F63" s="82" t="s">
        <v>24</v>
      </c>
      <c r="G63" s="82" t="s">
        <v>49</v>
      </c>
      <c r="H63" s="84">
        <v>42</v>
      </c>
      <c r="I63" s="84">
        <v>2</v>
      </c>
      <c r="J63" s="84">
        <v>1</v>
      </c>
      <c r="K63" s="136">
        <f t="shared" si="3"/>
        <v>2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2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1680</v>
      </c>
      <c r="Y63" s="85" t="str">
        <f t="shared" si="7"/>
        <v/>
      </c>
      <c r="Z63" s="94">
        <f t="shared" si="8"/>
        <v>47040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2159</v>
      </c>
      <c r="D64" s="135" t="s">
        <v>1958</v>
      </c>
      <c r="E64" s="133"/>
      <c r="F64" s="82" t="s">
        <v>2174</v>
      </c>
      <c r="G64" s="82" t="s">
        <v>2175</v>
      </c>
      <c r="H64" s="84">
        <v>42</v>
      </c>
      <c r="I64" s="84">
        <v>9</v>
      </c>
      <c r="J64" s="84">
        <v>2</v>
      </c>
      <c r="K64" s="136">
        <f t="shared" si="3"/>
        <v>18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9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15120</v>
      </c>
      <c r="Y64" s="85" t="str">
        <f t="shared" si="7"/>
        <v/>
      </c>
      <c r="Z64" s="94">
        <f t="shared" si="8"/>
        <v>423360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2159</v>
      </c>
      <c r="D65" s="135" t="s">
        <v>1958</v>
      </c>
      <c r="E65" s="133"/>
      <c r="F65" s="82" t="s">
        <v>24</v>
      </c>
      <c r="G65" s="82" t="s">
        <v>2167</v>
      </c>
      <c r="H65" s="84">
        <v>42</v>
      </c>
      <c r="I65" s="84">
        <v>2</v>
      </c>
      <c r="J65" s="84">
        <v>1</v>
      </c>
      <c r="K65" s="136">
        <f t="shared" si="3"/>
        <v>2</v>
      </c>
      <c r="L65" s="133" t="s">
        <v>3517</v>
      </c>
      <c r="M65" s="162"/>
      <c r="N65" s="162"/>
      <c r="O65" s="163"/>
      <c r="P65" s="164"/>
      <c r="Q65" s="165"/>
      <c r="R65" s="137">
        <f t="shared" si="4"/>
        <v>2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1680</v>
      </c>
      <c r="Y65" s="85" t="str">
        <f t="shared" si="7"/>
        <v/>
      </c>
      <c r="Z65" s="94">
        <f t="shared" si="8"/>
        <v>47040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/>
      <c r="B66" s="134"/>
      <c r="C66" s="134"/>
      <c r="D66" s="135"/>
      <c r="E66" s="133"/>
      <c r="F66" s="82"/>
      <c r="G66" s="82"/>
      <c r="H66" s="84"/>
      <c r="I66" s="84"/>
      <c r="J66" s="84"/>
      <c r="K66" s="136"/>
      <c r="L66" s="133"/>
      <c r="M66" s="173"/>
      <c r="N66" s="173"/>
      <c r="O66" s="134"/>
      <c r="P66" s="174"/>
      <c r="Q66" s="175"/>
      <c r="R66" s="137"/>
      <c r="S66" s="176"/>
      <c r="T66" s="176"/>
      <c r="U66" s="94"/>
      <c r="V66" s="84"/>
      <c r="W66" s="85"/>
      <c r="X66" s="94"/>
      <c r="Y66" s="85"/>
      <c r="Z66" s="94"/>
      <c r="AA66" s="85"/>
      <c r="AB66" s="94"/>
      <c r="AC66" s="95"/>
      <c r="AD66" s="85"/>
    </row>
    <row r="67" spans="1:30" s="110" customFormat="1" ht="24.95" customHeight="1" thickBot="1" x14ac:dyDescent="0.2">
      <c r="A67" s="97"/>
      <c r="B67" s="98"/>
      <c r="C67" s="98"/>
      <c r="D67" s="99"/>
      <c r="E67" s="97"/>
      <c r="F67" s="100"/>
      <c r="G67" s="100"/>
      <c r="H67" s="102"/>
      <c r="I67" s="102"/>
      <c r="J67" s="102"/>
      <c r="K67" s="157"/>
      <c r="L67" s="97"/>
      <c r="M67" s="104"/>
      <c r="N67" s="104"/>
      <c r="O67" s="98"/>
      <c r="P67" s="105"/>
      <c r="Q67" s="106"/>
      <c r="R67" s="158"/>
      <c r="S67" s="108"/>
      <c r="T67" s="108"/>
      <c r="U67" s="94"/>
      <c r="V67" s="84"/>
      <c r="W67" s="85"/>
      <c r="X67" s="109"/>
      <c r="Y67" s="103"/>
      <c r="Z67" s="109"/>
      <c r="AA67" s="103"/>
      <c r="AB67" s="109"/>
      <c r="AC67" s="159"/>
      <c r="AD67" s="103"/>
    </row>
    <row r="68" spans="1:30" ht="24.95" customHeight="1" thickBot="1" x14ac:dyDescent="0.2">
      <c r="M68" s="46"/>
      <c r="N68" s="46"/>
      <c r="O68" s="46"/>
      <c r="P68" s="46"/>
      <c r="Q68" s="46"/>
      <c r="R68" s="111"/>
      <c r="S68" s="251" t="s">
        <v>40</v>
      </c>
      <c r="T68" s="181" t="str">
        <f>IF(SUBTOTAL(9,T5:T67)=0,"",SUBTOTAL(9,T5:T67))</f>
        <v/>
      </c>
      <c r="U68" s="190"/>
      <c r="V68" s="191"/>
      <c r="W68" s="192"/>
      <c r="X68" s="182">
        <f t="shared" ref="X68:AD68" si="13">IF(SUBTOTAL(9,X5:X67)=0,"",SUBTOTAL(9,X5:X67))</f>
        <v>253882</v>
      </c>
      <c r="Y68" s="184" t="str">
        <f t="shared" si="13"/>
        <v/>
      </c>
      <c r="Z68" s="182">
        <f t="shared" si="13"/>
        <v>7108696</v>
      </c>
      <c r="AA68" s="184" t="str">
        <f t="shared" si="13"/>
        <v/>
      </c>
      <c r="AB68" s="182" t="str">
        <f t="shared" si="13"/>
        <v/>
      </c>
      <c r="AC68" s="183" t="str">
        <f t="shared" si="13"/>
        <v/>
      </c>
      <c r="AD68" s="186" t="str">
        <f t="shared" si="13"/>
        <v/>
      </c>
    </row>
    <row r="69" spans="1:30" ht="24.95" customHeight="1" thickBot="1" x14ac:dyDescent="0.2">
      <c r="S69" s="262" t="s">
        <v>3544</v>
      </c>
      <c r="T69" s="264"/>
    </row>
    <row r="70" spans="1:30" ht="24.95" customHeight="1" thickTop="1" thickBot="1" x14ac:dyDescent="0.2">
      <c r="S70" s="265" t="s">
        <v>3545</v>
      </c>
      <c r="T70" s="268" t="str">
        <f>IF(T68="","",T68+T69)</f>
        <v/>
      </c>
    </row>
    <row r="71" spans="1:30" ht="24.95" customHeight="1" thickTop="1" x14ac:dyDescent="0.15"/>
  </sheetData>
  <sheetProtection algorithmName="SHA-512" hashValue="rmbdsTr9h6iZt590xpHLoDgBClP9OfIZgRnPikLIqz/jPMZl0bOKncBTKlC12FlzcZe6t5tTIWmjBcUFPh9Spg==" saltValue="v2WrFz9hc1nCHu2ZJm8A+g==" spinCount="100000" sheet="1" objects="1" scenarios="1" autoFilter="0"/>
  <autoFilter ref="A4:AD6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65">
    <cfRule type="containsBlanks" dxfId="103" priority="7" stopIfTrue="1">
      <formula>LEN(TRIM(M5))=0</formula>
    </cfRule>
  </conditionalFormatting>
  <conditionalFormatting sqref="S5">
    <cfRule type="containsBlanks" dxfId="102" priority="4">
      <formula>LEN(TRIM(S5))=0</formula>
    </cfRule>
  </conditionalFormatting>
  <conditionalFormatting sqref="S6:S65">
    <cfRule type="containsBlanks" dxfId="101" priority="3">
      <formula>LEN(TRIM(S6))=0</formula>
    </cfRule>
  </conditionalFormatting>
  <conditionalFormatting sqref="S68">
    <cfRule type="containsBlanks" dxfId="100" priority="2">
      <formula>LEN(TRIM(S68))=0</formula>
    </cfRule>
  </conditionalFormatting>
  <conditionalFormatting sqref="T69">
    <cfRule type="containsBlanks" dxfId="99" priority="1">
      <formula>LEN(TRIM(T69))=0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C4A1-02D2-41A8-8F03-15C0A7B1555D}">
  <sheetPr>
    <pageSetUpPr fitToPage="1"/>
  </sheetPr>
  <dimension ref="A1:AD132"/>
  <sheetViews>
    <sheetView showGridLines="0" zoomScale="85" zoomScaleNormal="85" zoomScaleSheetLayoutView="100" workbookViewId="0">
      <pane xSplit="11" ySplit="4" topLeftCell="N114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92</v>
      </c>
      <c r="D1" s="41" t="s">
        <v>1</v>
      </c>
      <c r="E1" s="42" t="s">
        <v>2228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1966</v>
      </c>
      <c r="D5" s="66" t="s">
        <v>2176</v>
      </c>
      <c r="E5" s="64"/>
      <c r="F5" s="67" t="s">
        <v>36</v>
      </c>
      <c r="G5" s="67" t="s">
        <v>79</v>
      </c>
      <c r="H5" s="74">
        <v>42</v>
      </c>
      <c r="I5" s="74">
        <v>20</v>
      </c>
      <c r="J5" s="74">
        <v>2</v>
      </c>
      <c r="K5" s="136">
        <f>+I5*J5</f>
        <v>40</v>
      </c>
      <c r="L5" s="64" t="s">
        <v>3512</v>
      </c>
      <c r="M5" s="162"/>
      <c r="N5" s="162"/>
      <c r="O5" s="163"/>
      <c r="P5" s="164"/>
      <c r="Q5" s="165"/>
      <c r="R5" s="137">
        <f>+I5</f>
        <v>20</v>
      </c>
      <c r="S5" s="5"/>
      <c r="T5" s="246" t="str">
        <f>IFERROR(IF(S5="","",R5*S5),"-")</f>
        <v/>
      </c>
      <c r="U5" s="73">
        <v>10</v>
      </c>
      <c r="V5" s="74">
        <v>200</v>
      </c>
      <c r="W5" s="75">
        <v>10</v>
      </c>
      <c r="X5" s="73">
        <f>IFERROR(IF(H5="","",ROUNDDOWN(H5/1000*K5*U5*V5*W5,0)),"-")</f>
        <v>33600</v>
      </c>
      <c r="Y5" s="75" t="str">
        <f>IFERROR(IF(Q5="","",ROUNDDOWN(Q5/1000*R5*U5*V5*W5,0)),"-")</f>
        <v/>
      </c>
      <c r="Z5" s="73">
        <f>IFERROR(IF(H5="","",ROUNDDOWN(X5*$V$2,0)),"-")</f>
        <v>940800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1766</v>
      </c>
      <c r="D6" s="135" t="s">
        <v>2176</v>
      </c>
      <c r="E6" s="133"/>
      <c r="F6" s="82" t="s">
        <v>2214</v>
      </c>
      <c r="G6" s="82" t="s">
        <v>2007</v>
      </c>
      <c r="H6" s="84">
        <v>22</v>
      </c>
      <c r="I6" s="84">
        <v>5</v>
      </c>
      <c r="J6" s="84">
        <v>5</v>
      </c>
      <c r="K6" s="136">
        <f>+I6*J6</f>
        <v>25</v>
      </c>
      <c r="L6" s="133" t="s">
        <v>3514</v>
      </c>
      <c r="M6" s="162"/>
      <c r="N6" s="162"/>
      <c r="O6" s="163"/>
      <c r="P6" s="164"/>
      <c r="Q6" s="165"/>
      <c r="R6" s="137">
        <f>+I6</f>
        <v>5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11000</v>
      </c>
      <c r="Y6" s="85" t="str">
        <f>IFERROR(IF(Q6="","",ROUNDDOWN(Q6/1000*R6*U6*V6*W6,0)),"-")</f>
        <v/>
      </c>
      <c r="Z6" s="94">
        <f>IFERROR(IF(H6="","",ROUNDDOWN(X6*$V$2,0)),"-")</f>
        <v>308000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2177</v>
      </c>
      <c r="D7" s="135" t="s">
        <v>2176</v>
      </c>
      <c r="E7" s="133"/>
      <c r="F7" s="82" t="s">
        <v>24</v>
      </c>
      <c r="G7" s="82" t="s">
        <v>1787</v>
      </c>
      <c r="H7" s="84">
        <v>42</v>
      </c>
      <c r="I7" s="84">
        <v>2</v>
      </c>
      <c r="J7" s="84">
        <v>1</v>
      </c>
      <c r="K7" s="136">
        <f t="shared" ref="K7:K70" si="3">+I7*J7</f>
        <v>2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2</v>
      </c>
      <c r="V7" s="84">
        <v>200</v>
      </c>
      <c r="W7" s="85">
        <v>10</v>
      </c>
      <c r="X7" s="94">
        <f t="shared" ref="X7:X70" si="6">IFERROR(IF(H7="","",ROUNDDOWN(H7/1000*K7*U7*V7*W7,0)),"-")</f>
        <v>336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9408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2177</v>
      </c>
      <c r="D8" s="135" t="s">
        <v>2176</v>
      </c>
      <c r="E8" s="133"/>
      <c r="F8" s="82" t="s">
        <v>113</v>
      </c>
      <c r="G8" s="82" t="s">
        <v>1791</v>
      </c>
      <c r="H8" s="84">
        <v>22</v>
      </c>
      <c r="I8" s="84">
        <v>1</v>
      </c>
      <c r="J8" s="84">
        <v>1</v>
      </c>
      <c r="K8" s="136">
        <f>+I8*J8</f>
        <v>1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2</v>
      </c>
      <c r="V8" s="84">
        <v>200</v>
      </c>
      <c r="W8" s="85">
        <v>10</v>
      </c>
      <c r="X8" s="94">
        <f t="shared" si="6"/>
        <v>88</v>
      </c>
      <c r="Y8" s="85" t="str">
        <f t="shared" si="7"/>
        <v/>
      </c>
      <c r="Z8" s="94">
        <f t="shared" si="8"/>
        <v>2464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2177</v>
      </c>
      <c r="D9" s="135" t="s">
        <v>2176</v>
      </c>
      <c r="E9" s="133"/>
      <c r="F9" s="82" t="s">
        <v>372</v>
      </c>
      <c r="G9" s="82" t="s">
        <v>2215</v>
      </c>
      <c r="H9" s="84">
        <v>13</v>
      </c>
      <c r="I9" s="84">
        <v>3</v>
      </c>
      <c r="J9" s="84">
        <v>1</v>
      </c>
      <c r="K9" s="136">
        <f t="shared" si="3"/>
        <v>3</v>
      </c>
      <c r="L9" s="133" t="s">
        <v>3514</v>
      </c>
      <c r="M9" s="162"/>
      <c r="N9" s="162"/>
      <c r="O9" s="163"/>
      <c r="P9" s="164"/>
      <c r="Q9" s="165"/>
      <c r="R9" s="137">
        <f t="shared" si="4"/>
        <v>3</v>
      </c>
      <c r="S9" s="170"/>
      <c r="T9" s="176" t="str">
        <f t="shared" si="5"/>
        <v/>
      </c>
      <c r="U9" s="94">
        <v>2</v>
      </c>
      <c r="V9" s="84">
        <v>200</v>
      </c>
      <c r="W9" s="85">
        <v>10</v>
      </c>
      <c r="X9" s="94">
        <f t="shared" si="6"/>
        <v>156</v>
      </c>
      <c r="Y9" s="85" t="str">
        <f t="shared" si="7"/>
        <v/>
      </c>
      <c r="Z9" s="94">
        <f t="shared" si="8"/>
        <v>4368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2177</v>
      </c>
      <c r="D10" s="135" t="s">
        <v>2176</v>
      </c>
      <c r="E10" s="133"/>
      <c r="F10" s="82" t="s">
        <v>1783</v>
      </c>
      <c r="G10" s="82" t="s">
        <v>75</v>
      </c>
      <c r="H10" s="84">
        <v>22</v>
      </c>
      <c r="I10" s="84">
        <v>1</v>
      </c>
      <c r="J10" s="84">
        <v>1</v>
      </c>
      <c r="K10" s="136">
        <f t="shared" si="3"/>
        <v>1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1</v>
      </c>
      <c r="S10" s="170"/>
      <c r="T10" s="176" t="str">
        <f t="shared" si="5"/>
        <v/>
      </c>
      <c r="U10" s="94">
        <v>2</v>
      </c>
      <c r="V10" s="84">
        <v>200</v>
      </c>
      <c r="W10" s="85">
        <v>10</v>
      </c>
      <c r="X10" s="94">
        <f t="shared" si="6"/>
        <v>88</v>
      </c>
      <c r="Y10" s="85" t="str">
        <f t="shared" si="7"/>
        <v/>
      </c>
      <c r="Z10" s="94">
        <f t="shared" si="8"/>
        <v>2464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1688</v>
      </c>
      <c r="D11" s="135" t="s">
        <v>2176</v>
      </c>
      <c r="E11" s="133"/>
      <c r="F11" s="82" t="s">
        <v>113</v>
      </c>
      <c r="G11" s="82" t="s">
        <v>1791</v>
      </c>
      <c r="H11" s="84">
        <v>22</v>
      </c>
      <c r="I11" s="84">
        <v>8</v>
      </c>
      <c r="J11" s="84">
        <v>1</v>
      </c>
      <c r="K11" s="136">
        <f t="shared" si="3"/>
        <v>8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8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3520</v>
      </c>
      <c r="Y11" s="85" t="str">
        <f t="shared" si="7"/>
        <v/>
      </c>
      <c r="Z11" s="94">
        <f t="shared" si="8"/>
        <v>98560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1688</v>
      </c>
      <c r="D12" s="135" t="s">
        <v>2176</v>
      </c>
      <c r="E12" s="133"/>
      <c r="F12" s="82" t="s">
        <v>24</v>
      </c>
      <c r="G12" s="82" t="s">
        <v>1787</v>
      </c>
      <c r="H12" s="179">
        <v>42</v>
      </c>
      <c r="I12" s="84">
        <v>2</v>
      </c>
      <c r="J12" s="84">
        <v>1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1680</v>
      </c>
      <c r="Y12" s="85" t="str">
        <f t="shared" si="7"/>
        <v/>
      </c>
      <c r="Z12" s="94">
        <f t="shared" si="8"/>
        <v>47040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2178</v>
      </c>
      <c r="D13" s="135" t="s">
        <v>2176</v>
      </c>
      <c r="E13" s="133"/>
      <c r="F13" s="82" t="s">
        <v>1934</v>
      </c>
      <c r="G13" s="82" t="s">
        <v>1936</v>
      </c>
      <c r="H13" s="84">
        <v>10</v>
      </c>
      <c r="I13" s="84">
        <v>1</v>
      </c>
      <c r="J13" s="84">
        <v>1</v>
      </c>
      <c r="K13" s="136">
        <f t="shared" si="3"/>
        <v>1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200</v>
      </c>
      <c r="Y13" s="85" t="str">
        <f t="shared" si="7"/>
        <v/>
      </c>
      <c r="Z13" s="94">
        <f t="shared" si="8"/>
        <v>5600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1705</v>
      </c>
      <c r="D14" s="135" t="s">
        <v>2176</v>
      </c>
      <c r="E14" s="133"/>
      <c r="F14" s="82" t="s">
        <v>36</v>
      </c>
      <c r="G14" s="82" t="s">
        <v>142</v>
      </c>
      <c r="H14" s="84">
        <v>42</v>
      </c>
      <c r="I14" s="84">
        <v>5</v>
      </c>
      <c r="J14" s="84">
        <v>2</v>
      </c>
      <c r="K14" s="136">
        <f t="shared" si="3"/>
        <v>10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5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8400</v>
      </c>
      <c r="Y14" s="85" t="str">
        <f t="shared" si="7"/>
        <v/>
      </c>
      <c r="Z14" s="94">
        <f t="shared" si="8"/>
        <v>235200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1705</v>
      </c>
      <c r="D15" s="135" t="s">
        <v>2176</v>
      </c>
      <c r="E15" s="133"/>
      <c r="F15" s="82" t="s">
        <v>927</v>
      </c>
      <c r="G15" s="82" t="s">
        <v>2216</v>
      </c>
      <c r="H15" s="84">
        <v>20</v>
      </c>
      <c r="I15" s="84">
        <v>1</v>
      </c>
      <c r="J15" s="84">
        <v>1</v>
      </c>
      <c r="K15" s="136">
        <f t="shared" si="3"/>
        <v>1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400</v>
      </c>
      <c r="Y15" s="85" t="str">
        <f t="shared" si="7"/>
        <v/>
      </c>
      <c r="Z15" s="94">
        <f t="shared" si="8"/>
        <v>11200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2179</v>
      </c>
      <c r="D16" s="135" t="s">
        <v>2176</v>
      </c>
      <c r="E16" s="133"/>
      <c r="F16" s="82" t="s">
        <v>24</v>
      </c>
      <c r="G16" s="82" t="s">
        <v>1953</v>
      </c>
      <c r="H16" s="84">
        <v>42</v>
      </c>
      <c r="I16" s="84">
        <v>2</v>
      </c>
      <c r="J16" s="84">
        <v>1</v>
      </c>
      <c r="K16" s="136">
        <f t="shared" si="3"/>
        <v>2</v>
      </c>
      <c r="L16" s="133" t="s">
        <v>3517</v>
      </c>
      <c r="M16" s="162"/>
      <c r="N16" s="162"/>
      <c r="O16" s="163"/>
      <c r="P16" s="164"/>
      <c r="Q16" s="165"/>
      <c r="R16" s="137">
        <f t="shared" si="4"/>
        <v>2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1680</v>
      </c>
      <c r="Y16" s="85" t="str">
        <f t="shared" si="7"/>
        <v/>
      </c>
      <c r="Z16" s="94">
        <f t="shared" si="8"/>
        <v>47040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2179</v>
      </c>
      <c r="D17" s="135" t="s">
        <v>2176</v>
      </c>
      <c r="E17" s="133"/>
      <c r="F17" s="82" t="s">
        <v>36</v>
      </c>
      <c r="G17" s="82" t="s">
        <v>142</v>
      </c>
      <c r="H17" s="84">
        <v>42</v>
      </c>
      <c r="I17" s="84">
        <v>6</v>
      </c>
      <c r="J17" s="84">
        <v>2</v>
      </c>
      <c r="K17" s="136">
        <f t="shared" si="3"/>
        <v>12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6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10080</v>
      </c>
      <c r="Y17" s="85" t="str">
        <f t="shared" si="7"/>
        <v/>
      </c>
      <c r="Z17" s="94">
        <f t="shared" si="8"/>
        <v>282240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1691</v>
      </c>
      <c r="D18" s="135" t="s">
        <v>2176</v>
      </c>
      <c r="E18" s="133"/>
      <c r="F18" s="82" t="s">
        <v>24</v>
      </c>
      <c r="G18" s="82" t="s">
        <v>49</v>
      </c>
      <c r="H18" s="84">
        <v>42</v>
      </c>
      <c r="I18" s="84">
        <v>3</v>
      </c>
      <c r="J18" s="84">
        <v>1</v>
      </c>
      <c r="K18" s="136">
        <f t="shared" si="3"/>
        <v>3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3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2520</v>
      </c>
      <c r="Y18" s="85" t="str">
        <f t="shared" si="7"/>
        <v/>
      </c>
      <c r="Z18" s="94">
        <f t="shared" si="8"/>
        <v>70560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1690</v>
      </c>
      <c r="D19" s="135" t="s">
        <v>2176</v>
      </c>
      <c r="E19" s="133"/>
      <c r="F19" s="82" t="s">
        <v>24</v>
      </c>
      <c r="G19" s="82" t="s">
        <v>1787</v>
      </c>
      <c r="H19" s="84">
        <v>42</v>
      </c>
      <c r="I19" s="84">
        <v>2</v>
      </c>
      <c r="J19" s="84">
        <v>1</v>
      </c>
      <c r="K19" s="136">
        <f t="shared" si="3"/>
        <v>2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2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1680</v>
      </c>
      <c r="Y19" s="85" t="str">
        <f t="shared" si="7"/>
        <v/>
      </c>
      <c r="Z19" s="94">
        <f t="shared" si="8"/>
        <v>47040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2180</v>
      </c>
      <c r="D20" s="135" t="s">
        <v>2176</v>
      </c>
      <c r="E20" s="133"/>
      <c r="F20" s="82" t="s">
        <v>24</v>
      </c>
      <c r="G20" s="82" t="s">
        <v>1953</v>
      </c>
      <c r="H20" s="84">
        <v>42</v>
      </c>
      <c r="I20" s="84">
        <v>2</v>
      </c>
      <c r="J20" s="84">
        <v>1</v>
      </c>
      <c r="K20" s="136">
        <f t="shared" si="3"/>
        <v>2</v>
      </c>
      <c r="L20" s="133" t="s">
        <v>3517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1680</v>
      </c>
      <c r="Y20" s="85" t="str">
        <f t="shared" si="7"/>
        <v/>
      </c>
      <c r="Z20" s="94">
        <f t="shared" si="8"/>
        <v>47040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2180</v>
      </c>
      <c r="D21" s="135" t="s">
        <v>2176</v>
      </c>
      <c r="E21" s="133"/>
      <c r="F21" s="82" t="s">
        <v>36</v>
      </c>
      <c r="G21" s="82" t="s">
        <v>142</v>
      </c>
      <c r="H21" s="84">
        <v>42</v>
      </c>
      <c r="I21" s="84">
        <v>5</v>
      </c>
      <c r="J21" s="84">
        <v>2</v>
      </c>
      <c r="K21" s="136">
        <f t="shared" si="3"/>
        <v>10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5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8400</v>
      </c>
      <c r="Y21" s="85" t="str">
        <f t="shared" si="7"/>
        <v/>
      </c>
      <c r="Z21" s="94">
        <f t="shared" si="8"/>
        <v>235200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2180</v>
      </c>
      <c r="D22" s="135" t="s">
        <v>2176</v>
      </c>
      <c r="E22" s="133"/>
      <c r="F22" s="82" t="s">
        <v>927</v>
      </c>
      <c r="G22" s="82" t="s">
        <v>2216</v>
      </c>
      <c r="H22" s="84">
        <v>20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400</v>
      </c>
      <c r="Y22" s="85" t="str">
        <f t="shared" si="7"/>
        <v/>
      </c>
      <c r="Z22" s="94">
        <f t="shared" si="8"/>
        <v>11200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2181</v>
      </c>
      <c r="D23" s="135" t="s">
        <v>2176</v>
      </c>
      <c r="E23" s="133"/>
      <c r="F23" s="82" t="s">
        <v>24</v>
      </c>
      <c r="G23" s="82" t="s">
        <v>1953</v>
      </c>
      <c r="H23" s="84">
        <v>42</v>
      </c>
      <c r="I23" s="84">
        <v>2</v>
      </c>
      <c r="J23" s="84">
        <v>1</v>
      </c>
      <c r="K23" s="136">
        <f t="shared" si="3"/>
        <v>2</v>
      </c>
      <c r="L23" s="133" t="s">
        <v>3517</v>
      </c>
      <c r="M23" s="162"/>
      <c r="N23" s="162"/>
      <c r="O23" s="163"/>
      <c r="P23" s="164"/>
      <c r="Q23" s="165"/>
      <c r="R23" s="137">
        <f t="shared" si="4"/>
        <v>2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1680</v>
      </c>
      <c r="Y23" s="85" t="str">
        <f t="shared" si="7"/>
        <v/>
      </c>
      <c r="Z23" s="94">
        <f t="shared" si="8"/>
        <v>47040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2181</v>
      </c>
      <c r="D24" s="135" t="s">
        <v>2176</v>
      </c>
      <c r="E24" s="133"/>
      <c r="F24" s="82" t="s">
        <v>36</v>
      </c>
      <c r="G24" s="82" t="s">
        <v>142</v>
      </c>
      <c r="H24" s="84">
        <v>42</v>
      </c>
      <c r="I24" s="84">
        <v>6</v>
      </c>
      <c r="J24" s="84">
        <v>2</v>
      </c>
      <c r="K24" s="136">
        <f t="shared" si="3"/>
        <v>12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6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10080</v>
      </c>
      <c r="Y24" s="85" t="str">
        <f t="shared" si="7"/>
        <v/>
      </c>
      <c r="Z24" s="94">
        <f t="shared" si="8"/>
        <v>282240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2182</v>
      </c>
      <c r="D25" s="135" t="s">
        <v>2176</v>
      </c>
      <c r="E25" s="133"/>
      <c r="F25" s="82" t="s">
        <v>24</v>
      </c>
      <c r="G25" s="82" t="s">
        <v>1953</v>
      </c>
      <c r="H25" s="84">
        <v>42</v>
      </c>
      <c r="I25" s="84">
        <v>2</v>
      </c>
      <c r="J25" s="84">
        <v>1</v>
      </c>
      <c r="K25" s="136">
        <f t="shared" si="3"/>
        <v>2</v>
      </c>
      <c r="L25" s="133" t="s">
        <v>3517</v>
      </c>
      <c r="M25" s="162"/>
      <c r="N25" s="162"/>
      <c r="O25" s="163"/>
      <c r="P25" s="164"/>
      <c r="Q25" s="165"/>
      <c r="R25" s="137">
        <f t="shared" si="4"/>
        <v>2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1680</v>
      </c>
      <c r="Y25" s="85" t="str">
        <f t="shared" si="7"/>
        <v/>
      </c>
      <c r="Z25" s="94">
        <f t="shared" si="8"/>
        <v>47040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2182</v>
      </c>
      <c r="D26" s="135" t="s">
        <v>2176</v>
      </c>
      <c r="E26" s="133"/>
      <c r="F26" s="82" t="s">
        <v>36</v>
      </c>
      <c r="G26" s="82" t="s">
        <v>142</v>
      </c>
      <c r="H26" s="84">
        <v>42</v>
      </c>
      <c r="I26" s="84">
        <v>5</v>
      </c>
      <c r="J26" s="84">
        <v>2</v>
      </c>
      <c r="K26" s="136">
        <f t="shared" si="3"/>
        <v>10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5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8400</v>
      </c>
      <c r="Y26" s="85" t="str">
        <f t="shared" si="7"/>
        <v/>
      </c>
      <c r="Z26" s="94">
        <f t="shared" si="8"/>
        <v>235200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2182</v>
      </c>
      <c r="D27" s="135" t="s">
        <v>2176</v>
      </c>
      <c r="E27" s="133"/>
      <c r="F27" s="82" t="s">
        <v>927</v>
      </c>
      <c r="G27" s="82" t="s">
        <v>2216</v>
      </c>
      <c r="H27" s="84">
        <v>20</v>
      </c>
      <c r="I27" s="84">
        <v>1</v>
      </c>
      <c r="J27" s="84">
        <v>1</v>
      </c>
      <c r="K27" s="136">
        <f t="shared" si="3"/>
        <v>1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400</v>
      </c>
      <c r="Y27" s="85" t="str">
        <f t="shared" si="7"/>
        <v/>
      </c>
      <c r="Z27" s="94">
        <f t="shared" si="8"/>
        <v>11200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1720</v>
      </c>
      <c r="D28" s="135" t="s">
        <v>2176</v>
      </c>
      <c r="E28" s="133"/>
      <c r="F28" s="82" t="s">
        <v>24</v>
      </c>
      <c r="G28" s="82" t="s">
        <v>1953</v>
      </c>
      <c r="H28" s="84">
        <v>42</v>
      </c>
      <c r="I28" s="84">
        <v>2</v>
      </c>
      <c r="J28" s="84">
        <v>1</v>
      </c>
      <c r="K28" s="136">
        <f t="shared" si="3"/>
        <v>2</v>
      </c>
      <c r="L28" s="133" t="s">
        <v>3517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1680</v>
      </c>
      <c r="Y28" s="85" t="str">
        <f t="shared" si="7"/>
        <v/>
      </c>
      <c r="Z28" s="94">
        <f t="shared" si="8"/>
        <v>47040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1720</v>
      </c>
      <c r="D29" s="135" t="s">
        <v>2176</v>
      </c>
      <c r="E29" s="133"/>
      <c r="F29" s="82" t="s">
        <v>36</v>
      </c>
      <c r="G29" s="82" t="s">
        <v>142</v>
      </c>
      <c r="H29" s="84">
        <v>42</v>
      </c>
      <c r="I29" s="84">
        <v>6</v>
      </c>
      <c r="J29" s="84">
        <v>2</v>
      </c>
      <c r="K29" s="136">
        <f t="shared" si="3"/>
        <v>12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6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10080</v>
      </c>
      <c r="Y29" s="85" t="str">
        <f t="shared" si="7"/>
        <v/>
      </c>
      <c r="Z29" s="94">
        <f t="shared" si="8"/>
        <v>282240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1751</v>
      </c>
      <c r="D30" s="135" t="s">
        <v>2176</v>
      </c>
      <c r="E30" s="133"/>
      <c r="F30" s="82" t="s">
        <v>24</v>
      </c>
      <c r="G30" s="82" t="s">
        <v>1953</v>
      </c>
      <c r="H30" s="84">
        <v>42</v>
      </c>
      <c r="I30" s="84">
        <v>2</v>
      </c>
      <c r="J30" s="84">
        <v>1</v>
      </c>
      <c r="K30" s="136">
        <f t="shared" si="3"/>
        <v>2</v>
      </c>
      <c r="L30" s="133" t="s">
        <v>3517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1680</v>
      </c>
      <c r="Y30" s="85" t="str">
        <f t="shared" si="7"/>
        <v/>
      </c>
      <c r="Z30" s="94">
        <f t="shared" si="8"/>
        <v>47040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1751</v>
      </c>
      <c r="D31" s="135" t="s">
        <v>2176</v>
      </c>
      <c r="E31" s="133"/>
      <c r="F31" s="82" t="s">
        <v>36</v>
      </c>
      <c r="G31" s="82" t="s">
        <v>142</v>
      </c>
      <c r="H31" s="84">
        <v>42</v>
      </c>
      <c r="I31" s="84">
        <v>15</v>
      </c>
      <c r="J31" s="84">
        <v>2</v>
      </c>
      <c r="K31" s="136">
        <f t="shared" si="3"/>
        <v>30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15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25200</v>
      </c>
      <c r="Y31" s="85" t="str">
        <f t="shared" si="7"/>
        <v/>
      </c>
      <c r="Z31" s="94">
        <f t="shared" si="8"/>
        <v>705600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1752</v>
      </c>
      <c r="D32" s="135" t="s">
        <v>2176</v>
      </c>
      <c r="E32" s="133"/>
      <c r="F32" s="82" t="s">
        <v>24</v>
      </c>
      <c r="G32" s="82" t="s">
        <v>49</v>
      </c>
      <c r="H32" s="84">
        <v>42</v>
      </c>
      <c r="I32" s="84">
        <v>3</v>
      </c>
      <c r="J32" s="84">
        <v>1</v>
      </c>
      <c r="K32" s="136">
        <f t="shared" si="3"/>
        <v>3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3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2520</v>
      </c>
      <c r="Y32" s="85" t="str">
        <f t="shared" si="7"/>
        <v/>
      </c>
      <c r="Z32" s="94">
        <f t="shared" si="8"/>
        <v>70560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1744</v>
      </c>
      <c r="D33" s="135" t="s">
        <v>2176</v>
      </c>
      <c r="E33" s="133"/>
      <c r="F33" s="82" t="s">
        <v>24</v>
      </c>
      <c r="G33" s="82" t="s">
        <v>1953</v>
      </c>
      <c r="H33" s="84">
        <v>42</v>
      </c>
      <c r="I33" s="84">
        <v>2</v>
      </c>
      <c r="J33" s="84">
        <v>1</v>
      </c>
      <c r="K33" s="136">
        <f t="shared" si="3"/>
        <v>2</v>
      </c>
      <c r="L33" s="133" t="s">
        <v>3517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1680</v>
      </c>
      <c r="Y33" s="85" t="str">
        <f t="shared" si="7"/>
        <v/>
      </c>
      <c r="Z33" s="94">
        <f t="shared" si="8"/>
        <v>47040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1744</v>
      </c>
      <c r="D34" s="135" t="s">
        <v>2176</v>
      </c>
      <c r="E34" s="133"/>
      <c r="F34" s="82" t="s">
        <v>36</v>
      </c>
      <c r="G34" s="82" t="s">
        <v>142</v>
      </c>
      <c r="H34" s="84">
        <v>42</v>
      </c>
      <c r="I34" s="84">
        <v>12</v>
      </c>
      <c r="J34" s="84">
        <v>2</v>
      </c>
      <c r="K34" s="136">
        <f t="shared" si="3"/>
        <v>24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12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20160</v>
      </c>
      <c r="Y34" s="85" t="str">
        <f t="shared" si="7"/>
        <v/>
      </c>
      <c r="Z34" s="94">
        <f t="shared" si="8"/>
        <v>564480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1745</v>
      </c>
      <c r="D35" s="135" t="s">
        <v>2176</v>
      </c>
      <c r="E35" s="133"/>
      <c r="F35" s="82" t="s">
        <v>24</v>
      </c>
      <c r="G35" s="82" t="s">
        <v>49</v>
      </c>
      <c r="H35" s="84">
        <v>42</v>
      </c>
      <c r="I35" s="84">
        <v>3</v>
      </c>
      <c r="J35" s="84">
        <v>1</v>
      </c>
      <c r="K35" s="136">
        <f t="shared" si="3"/>
        <v>3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3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2520</v>
      </c>
      <c r="Y35" s="85" t="str">
        <f t="shared" si="7"/>
        <v/>
      </c>
      <c r="Z35" s="94">
        <f t="shared" si="8"/>
        <v>70560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2183</v>
      </c>
      <c r="D36" s="135" t="s">
        <v>2176</v>
      </c>
      <c r="E36" s="133"/>
      <c r="F36" s="82" t="s">
        <v>36</v>
      </c>
      <c r="G36" s="82" t="s">
        <v>79</v>
      </c>
      <c r="H36" s="84">
        <v>42</v>
      </c>
      <c r="I36" s="84">
        <v>7</v>
      </c>
      <c r="J36" s="84">
        <v>2</v>
      </c>
      <c r="K36" s="136">
        <f t="shared" si="3"/>
        <v>14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7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11760</v>
      </c>
      <c r="Y36" s="85" t="str">
        <f t="shared" si="7"/>
        <v/>
      </c>
      <c r="Z36" s="94">
        <f t="shared" si="8"/>
        <v>329280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2183</v>
      </c>
      <c r="D37" s="135" t="s">
        <v>2176</v>
      </c>
      <c r="E37" s="133"/>
      <c r="F37" s="82" t="s">
        <v>927</v>
      </c>
      <c r="G37" s="82" t="s">
        <v>2217</v>
      </c>
      <c r="H37" s="84">
        <v>20</v>
      </c>
      <c r="I37" s="84">
        <v>5</v>
      </c>
      <c r="J37" s="84">
        <v>1</v>
      </c>
      <c r="K37" s="136">
        <f t="shared" si="3"/>
        <v>5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5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2000</v>
      </c>
      <c r="Y37" s="85" t="str">
        <f t="shared" si="7"/>
        <v/>
      </c>
      <c r="Z37" s="94">
        <f t="shared" si="8"/>
        <v>56000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665</v>
      </c>
      <c r="D38" s="135" t="s">
        <v>2176</v>
      </c>
      <c r="E38" s="133"/>
      <c r="F38" s="82" t="s">
        <v>24</v>
      </c>
      <c r="G38" s="82" t="s">
        <v>49</v>
      </c>
      <c r="H38" s="84">
        <v>42</v>
      </c>
      <c r="I38" s="84">
        <v>4</v>
      </c>
      <c r="J38" s="84">
        <v>1</v>
      </c>
      <c r="K38" s="136">
        <f t="shared" si="3"/>
        <v>4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4</v>
      </c>
      <c r="S38" s="170"/>
      <c r="T38" s="176" t="str">
        <f t="shared" si="5"/>
        <v/>
      </c>
      <c r="U38" s="94">
        <v>2</v>
      </c>
      <c r="V38" s="84">
        <v>200</v>
      </c>
      <c r="W38" s="85">
        <v>10</v>
      </c>
      <c r="X38" s="94">
        <f t="shared" si="6"/>
        <v>672</v>
      </c>
      <c r="Y38" s="85" t="str">
        <f t="shared" si="7"/>
        <v/>
      </c>
      <c r="Z38" s="94">
        <f t="shared" si="8"/>
        <v>18816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2184</v>
      </c>
      <c r="D39" s="135" t="s">
        <v>2176</v>
      </c>
      <c r="E39" s="133"/>
      <c r="F39" s="82" t="s">
        <v>927</v>
      </c>
      <c r="G39" s="82" t="s">
        <v>1912</v>
      </c>
      <c r="H39" s="84">
        <v>3.6</v>
      </c>
      <c r="I39" s="84">
        <v>1</v>
      </c>
      <c r="J39" s="84">
        <v>1</v>
      </c>
      <c r="K39" s="136">
        <f t="shared" si="3"/>
        <v>1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24</v>
      </c>
      <c r="V39" s="84">
        <v>365</v>
      </c>
      <c r="W39" s="85">
        <v>10</v>
      </c>
      <c r="X39" s="94">
        <f t="shared" si="6"/>
        <v>315</v>
      </c>
      <c r="Y39" s="85" t="str">
        <f t="shared" si="7"/>
        <v/>
      </c>
      <c r="Z39" s="94">
        <f t="shared" si="8"/>
        <v>8820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2185</v>
      </c>
      <c r="D40" s="135" t="s">
        <v>2176</v>
      </c>
      <c r="E40" s="133"/>
      <c r="F40" s="82" t="s">
        <v>586</v>
      </c>
      <c r="G40" s="82" t="s">
        <v>1911</v>
      </c>
      <c r="H40" s="84">
        <v>15</v>
      </c>
      <c r="I40" s="84">
        <v>1</v>
      </c>
      <c r="J40" s="84">
        <v>1</v>
      </c>
      <c r="K40" s="136">
        <f t="shared" si="3"/>
        <v>1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24</v>
      </c>
      <c r="V40" s="84">
        <v>365</v>
      </c>
      <c r="W40" s="85">
        <v>10</v>
      </c>
      <c r="X40" s="94">
        <f t="shared" si="6"/>
        <v>1314</v>
      </c>
      <c r="Y40" s="85" t="str">
        <f t="shared" si="7"/>
        <v/>
      </c>
      <c r="Z40" s="94">
        <f t="shared" si="8"/>
        <v>36792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2185</v>
      </c>
      <c r="D41" s="135" t="s">
        <v>2176</v>
      </c>
      <c r="E41" s="133"/>
      <c r="F41" s="82" t="s">
        <v>586</v>
      </c>
      <c r="G41" s="82" t="s">
        <v>1924</v>
      </c>
      <c r="H41" s="84">
        <v>15</v>
      </c>
      <c r="I41" s="84">
        <v>1</v>
      </c>
      <c r="J41" s="84">
        <v>1</v>
      </c>
      <c r="K41" s="136">
        <f t="shared" si="3"/>
        <v>1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24</v>
      </c>
      <c r="V41" s="84">
        <v>365</v>
      </c>
      <c r="W41" s="85">
        <v>10</v>
      </c>
      <c r="X41" s="94">
        <f t="shared" si="6"/>
        <v>1314</v>
      </c>
      <c r="Y41" s="85" t="str">
        <f t="shared" si="7"/>
        <v/>
      </c>
      <c r="Z41" s="94">
        <f t="shared" si="8"/>
        <v>36792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2185</v>
      </c>
      <c r="D42" s="135" t="s">
        <v>2176</v>
      </c>
      <c r="E42" s="133"/>
      <c r="F42" s="82" t="s">
        <v>586</v>
      </c>
      <c r="G42" s="82" t="s">
        <v>1911</v>
      </c>
      <c r="H42" s="84">
        <v>15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24</v>
      </c>
      <c r="V42" s="84">
        <v>365</v>
      </c>
      <c r="W42" s="85">
        <v>10</v>
      </c>
      <c r="X42" s="94">
        <f t="shared" si="6"/>
        <v>1314</v>
      </c>
      <c r="Y42" s="85" t="str">
        <f t="shared" si="7"/>
        <v/>
      </c>
      <c r="Z42" s="94">
        <f t="shared" si="8"/>
        <v>36792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2186</v>
      </c>
      <c r="D43" s="135" t="s">
        <v>2176</v>
      </c>
      <c r="E43" s="133"/>
      <c r="F43" s="82" t="s">
        <v>36</v>
      </c>
      <c r="G43" s="82" t="s">
        <v>79</v>
      </c>
      <c r="H43" s="84">
        <v>42</v>
      </c>
      <c r="I43" s="84">
        <v>24</v>
      </c>
      <c r="J43" s="84">
        <v>2</v>
      </c>
      <c r="K43" s="136">
        <f t="shared" si="3"/>
        <v>48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24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40320</v>
      </c>
      <c r="Y43" s="85" t="str">
        <f t="shared" si="7"/>
        <v/>
      </c>
      <c r="Z43" s="94">
        <f t="shared" si="8"/>
        <v>1128960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2187</v>
      </c>
      <c r="D44" s="135" t="s">
        <v>2176</v>
      </c>
      <c r="E44" s="133"/>
      <c r="F44" s="82" t="s">
        <v>2218</v>
      </c>
      <c r="G44" s="82" t="s">
        <v>2219</v>
      </c>
      <c r="H44" s="84">
        <v>40</v>
      </c>
      <c r="I44" s="84">
        <v>1</v>
      </c>
      <c r="J44" s="84">
        <v>1</v>
      </c>
      <c r="K44" s="136">
        <f t="shared" si="3"/>
        <v>1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800</v>
      </c>
      <c r="Y44" s="85" t="str">
        <f t="shared" si="7"/>
        <v/>
      </c>
      <c r="Z44" s="94">
        <f t="shared" si="8"/>
        <v>22400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2187</v>
      </c>
      <c r="D45" s="135" t="s">
        <v>2176</v>
      </c>
      <c r="E45" s="133"/>
      <c r="F45" s="82" t="s">
        <v>2220</v>
      </c>
      <c r="G45" s="82" t="s">
        <v>2221</v>
      </c>
      <c r="H45" s="84">
        <v>65</v>
      </c>
      <c r="I45" s="84">
        <v>1</v>
      </c>
      <c r="J45" s="84">
        <v>1</v>
      </c>
      <c r="K45" s="136">
        <f t="shared" si="3"/>
        <v>1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1300</v>
      </c>
      <c r="Y45" s="85" t="str">
        <f t="shared" si="7"/>
        <v/>
      </c>
      <c r="Z45" s="94">
        <f t="shared" si="8"/>
        <v>36400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2187</v>
      </c>
      <c r="D46" s="135" t="s">
        <v>2176</v>
      </c>
      <c r="E46" s="133"/>
      <c r="F46" s="82" t="s">
        <v>1055</v>
      </c>
      <c r="G46" s="82" t="s">
        <v>2219</v>
      </c>
      <c r="H46" s="84">
        <v>18</v>
      </c>
      <c r="I46" s="84">
        <v>2</v>
      </c>
      <c r="J46" s="84">
        <v>1</v>
      </c>
      <c r="K46" s="136">
        <f t="shared" si="3"/>
        <v>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720</v>
      </c>
      <c r="Y46" s="85" t="str">
        <f t="shared" si="7"/>
        <v/>
      </c>
      <c r="Z46" s="94">
        <f t="shared" si="8"/>
        <v>20160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1766</v>
      </c>
      <c r="D47" s="135" t="s">
        <v>2176</v>
      </c>
      <c r="E47" s="133"/>
      <c r="F47" s="82" t="s">
        <v>2214</v>
      </c>
      <c r="G47" s="82" t="s">
        <v>2007</v>
      </c>
      <c r="H47" s="84">
        <v>22</v>
      </c>
      <c r="I47" s="84">
        <v>9</v>
      </c>
      <c r="J47" s="84">
        <v>5</v>
      </c>
      <c r="K47" s="136">
        <f t="shared" si="3"/>
        <v>45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9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19800</v>
      </c>
      <c r="Y47" s="85" t="str">
        <f t="shared" si="7"/>
        <v/>
      </c>
      <c r="Z47" s="94">
        <f t="shared" si="8"/>
        <v>554400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1766</v>
      </c>
      <c r="D48" s="135" t="s">
        <v>2176</v>
      </c>
      <c r="E48" s="133"/>
      <c r="F48" s="82" t="s">
        <v>356</v>
      </c>
      <c r="G48" s="82" t="s">
        <v>69</v>
      </c>
      <c r="H48" s="84">
        <v>27</v>
      </c>
      <c r="I48" s="84">
        <v>4</v>
      </c>
      <c r="J48" s="84">
        <v>1</v>
      </c>
      <c r="K48" s="136">
        <f t="shared" si="3"/>
        <v>4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4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2160</v>
      </c>
      <c r="Y48" s="85" t="str">
        <f t="shared" si="7"/>
        <v/>
      </c>
      <c r="Z48" s="94">
        <f t="shared" si="8"/>
        <v>60480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1738</v>
      </c>
      <c r="D49" s="135" t="s">
        <v>2176</v>
      </c>
      <c r="E49" s="133"/>
      <c r="F49" s="82" t="s">
        <v>2214</v>
      </c>
      <c r="G49" s="82" t="s">
        <v>2007</v>
      </c>
      <c r="H49" s="84">
        <v>22</v>
      </c>
      <c r="I49" s="84">
        <v>1</v>
      </c>
      <c r="J49" s="84">
        <v>5</v>
      </c>
      <c r="K49" s="136">
        <f t="shared" si="3"/>
        <v>5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1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2200</v>
      </c>
      <c r="Y49" s="85" t="str">
        <f t="shared" si="7"/>
        <v/>
      </c>
      <c r="Z49" s="94">
        <f t="shared" si="8"/>
        <v>61600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1738</v>
      </c>
      <c r="D50" s="135" t="s">
        <v>2176</v>
      </c>
      <c r="E50" s="133"/>
      <c r="F50" s="82" t="s">
        <v>372</v>
      </c>
      <c r="G50" s="82" t="s">
        <v>2222</v>
      </c>
      <c r="H50" s="84">
        <v>13</v>
      </c>
      <c r="I50" s="84">
        <v>2</v>
      </c>
      <c r="J50" s="84">
        <v>1</v>
      </c>
      <c r="K50" s="136">
        <f t="shared" si="3"/>
        <v>2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520</v>
      </c>
      <c r="Y50" s="85" t="str">
        <f t="shared" si="7"/>
        <v/>
      </c>
      <c r="Z50" s="94">
        <f t="shared" si="8"/>
        <v>14560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665</v>
      </c>
      <c r="D51" s="135" t="s">
        <v>2176</v>
      </c>
      <c r="E51" s="133"/>
      <c r="F51" s="82" t="s">
        <v>1783</v>
      </c>
      <c r="G51" s="82" t="s">
        <v>75</v>
      </c>
      <c r="H51" s="84">
        <v>22</v>
      </c>
      <c r="I51" s="84">
        <v>2</v>
      </c>
      <c r="J51" s="84">
        <v>1</v>
      </c>
      <c r="K51" s="136">
        <f t="shared" si="3"/>
        <v>2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2</v>
      </c>
      <c r="V51" s="84">
        <v>200</v>
      </c>
      <c r="W51" s="85">
        <v>10</v>
      </c>
      <c r="X51" s="94">
        <f t="shared" si="6"/>
        <v>176</v>
      </c>
      <c r="Y51" s="85" t="str">
        <f t="shared" si="7"/>
        <v/>
      </c>
      <c r="Z51" s="94">
        <f t="shared" si="8"/>
        <v>4928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665</v>
      </c>
      <c r="D52" s="135" t="s">
        <v>2176</v>
      </c>
      <c r="E52" s="133"/>
      <c r="F52" s="82" t="s">
        <v>24</v>
      </c>
      <c r="G52" s="82" t="s">
        <v>1787</v>
      </c>
      <c r="H52" s="84">
        <v>42</v>
      </c>
      <c r="I52" s="84">
        <v>2</v>
      </c>
      <c r="J52" s="84">
        <v>1</v>
      </c>
      <c r="K52" s="136">
        <f t="shared" si="3"/>
        <v>2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2</v>
      </c>
      <c r="S52" s="170"/>
      <c r="T52" s="176" t="str">
        <f t="shared" si="5"/>
        <v/>
      </c>
      <c r="U52" s="94">
        <v>2</v>
      </c>
      <c r="V52" s="84">
        <v>200</v>
      </c>
      <c r="W52" s="85">
        <v>10</v>
      </c>
      <c r="X52" s="94">
        <f t="shared" si="6"/>
        <v>336</v>
      </c>
      <c r="Y52" s="85" t="str">
        <f t="shared" si="7"/>
        <v/>
      </c>
      <c r="Z52" s="94">
        <f t="shared" si="8"/>
        <v>9408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1982</v>
      </c>
      <c r="D53" s="135" t="s">
        <v>2176</v>
      </c>
      <c r="E53" s="133"/>
      <c r="F53" s="82" t="s">
        <v>36</v>
      </c>
      <c r="G53" s="82" t="s">
        <v>142</v>
      </c>
      <c r="H53" s="84">
        <v>42</v>
      </c>
      <c r="I53" s="84">
        <v>2</v>
      </c>
      <c r="J53" s="84">
        <v>2</v>
      </c>
      <c r="K53" s="136">
        <f t="shared" si="3"/>
        <v>4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3360</v>
      </c>
      <c r="Y53" s="85" t="str">
        <f t="shared" si="7"/>
        <v/>
      </c>
      <c r="Z53" s="94">
        <f t="shared" si="8"/>
        <v>94080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1688</v>
      </c>
      <c r="D54" s="135" t="s">
        <v>2176</v>
      </c>
      <c r="E54" s="133"/>
      <c r="F54" s="82" t="s">
        <v>113</v>
      </c>
      <c r="G54" s="82" t="s">
        <v>1791</v>
      </c>
      <c r="H54" s="84">
        <v>22</v>
      </c>
      <c r="I54" s="84">
        <v>8</v>
      </c>
      <c r="J54" s="84">
        <v>1</v>
      </c>
      <c r="K54" s="136">
        <f t="shared" si="3"/>
        <v>8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8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3520</v>
      </c>
      <c r="Y54" s="85" t="str">
        <f t="shared" si="7"/>
        <v/>
      </c>
      <c r="Z54" s="94">
        <f t="shared" si="8"/>
        <v>98560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1688</v>
      </c>
      <c r="D55" s="135" t="s">
        <v>2176</v>
      </c>
      <c r="E55" s="133"/>
      <c r="F55" s="82" t="s">
        <v>24</v>
      </c>
      <c r="G55" s="82" t="s">
        <v>1787</v>
      </c>
      <c r="H55" s="84">
        <v>42</v>
      </c>
      <c r="I55" s="84">
        <v>2</v>
      </c>
      <c r="J55" s="84">
        <v>1</v>
      </c>
      <c r="K55" s="136">
        <f t="shared" si="3"/>
        <v>2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1680</v>
      </c>
      <c r="Y55" s="85" t="str">
        <f t="shared" si="7"/>
        <v/>
      </c>
      <c r="Z55" s="94">
        <f t="shared" si="8"/>
        <v>47040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1728</v>
      </c>
      <c r="D56" s="135" t="s">
        <v>2176</v>
      </c>
      <c r="E56" s="133"/>
      <c r="F56" s="82" t="s">
        <v>2214</v>
      </c>
      <c r="G56" s="82" t="s">
        <v>2007</v>
      </c>
      <c r="H56" s="84">
        <v>22</v>
      </c>
      <c r="I56" s="84">
        <v>3</v>
      </c>
      <c r="J56" s="84">
        <v>5</v>
      </c>
      <c r="K56" s="136">
        <f t="shared" si="3"/>
        <v>15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3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6600</v>
      </c>
      <c r="Y56" s="85" t="str">
        <f t="shared" si="7"/>
        <v/>
      </c>
      <c r="Z56" s="94">
        <f t="shared" si="8"/>
        <v>184800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1728</v>
      </c>
      <c r="D57" s="135" t="s">
        <v>2176</v>
      </c>
      <c r="E57" s="133"/>
      <c r="F57" s="82" t="s">
        <v>1783</v>
      </c>
      <c r="G57" s="82" t="s">
        <v>75</v>
      </c>
      <c r="H57" s="84">
        <v>22</v>
      </c>
      <c r="I57" s="84">
        <v>1</v>
      </c>
      <c r="J57" s="84">
        <v>1</v>
      </c>
      <c r="K57" s="136">
        <f t="shared" si="3"/>
        <v>1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440</v>
      </c>
      <c r="Y57" s="85" t="str">
        <f t="shared" si="7"/>
        <v/>
      </c>
      <c r="Z57" s="94">
        <f t="shared" si="8"/>
        <v>12320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1727</v>
      </c>
      <c r="D58" s="135" t="s">
        <v>2176</v>
      </c>
      <c r="E58" s="133"/>
      <c r="F58" s="82" t="s">
        <v>36</v>
      </c>
      <c r="G58" s="82" t="s">
        <v>142</v>
      </c>
      <c r="H58" s="84">
        <v>42</v>
      </c>
      <c r="I58" s="84">
        <v>20</v>
      </c>
      <c r="J58" s="84">
        <v>2</v>
      </c>
      <c r="K58" s="136">
        <f t="shared" si="3"/>
        <v>40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20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33600</v>
      </c>
      <c r="Y58" s="85" t="str">
        <f t="shared" si="7"/>
        <v/>
      </c>
      <c r="Z58" s="94">
        <f t="shared" si="8"/>
        <v>940800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1727</v>
      </c>
      <c r="D59" s="135" t="s">
        <v>2176</v>
      </c>
      <c r="E59" s="133"/>
      <c r="F59" s="82" t="s">
        <v>173</v>
      </c>
      <c r="G59" s="82" t="s">
        <v>426</v>
      </c>
      <c r="H59" s="84">
        <v>22</v>
      </c>
      <c r="I59" s="84">
        <v>1</v>
      </c>
      <c r="J59" s="84">
        <v>2</v>
      </c>
      <c r="K59" s="136">
        <f t="shared" si="3"/>
        <v>2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880</v>
      </c>
      <c r="Y59" s="85" t="str">
        <f t="shared" si="7"/>
        <v/>
      </c>
      <c r="Z59" s="94">
        <f t="shared" si="8"/>
        <v>24640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1727</v>
      </c>
      <c r="D60" s="135" t="s">
        <v>2176</v>
      </c>
      <c r="E60" s="133"/>
      <c r="F60" s="82" t="s">
        <v>927</v>
      </c>
      <c r="G60" s="82" t="s">
        <v>2216</v>
      </c>
      <c r="H60" s="84">
        <v>20</v>
      </c>
      <c r="I60" s="84">
        <v>2</v>
      </c>
      <c r="J60" s="84">
        <v>1</v>
      </c>
      <c r="K60" s="136">
        <f t="shared" si="3"/>
        <v>2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2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800</v>
      </c>
      <c r="Y60" s="85" t="str">
        <f t="shared" si="7"/>
        <v/>
      </c>
      <c r="Z60" s="94">
        <f t="shared" si="8"/>
        <v>22400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1727</v>
      </c>
      <c r="D61" s="135" t="s">
        <v>2176</v>
      </c>
      <c r="E61" s="133"/>
      <c r="F61" s="82" t="s">
        <v>1934</v>
      </c>
      <c r="G61" s="82" t="s">
        <v>1936</v>
      </c>
      <c r="H61" s="84">
        <v>10</v>
      </c>
      <c r="I61" s="84">
        <v>1</v>
      </c>
      <c r="J61" s="84">
        <v>1</v>
      </c>
      <c r="K61" s="136">
        <f t="shared" si="3"/>
        <v>1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200</v>
      </c>
      <c r="Y61" s="85" t="str">
        <f t="shared" si="7"/>
        <v/>
      </c>
      <c r="Z61" s="94">
        <f t="shared" si="8"/>
        <v>5600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2188</v>
      </c>
      <c r="D62" s="135" t="s">
        <v>2176</v>
      </c>
      <c r="E62" s="133"/>
      <c r="F62" s="82" t="s">
        <v>24</v>
      </c>
      <c r="G62" s="82" t="s">
        <v>49</v>
      </c>
      <c r="H62" s="84">
        <v>42</v>
      </c>
      <c r="I62" s="84">
        <v>1</v>
      </c>
      <c r="J62" s="84">
        <v>1</v>
      </c>
      <c r="K62" s="136">
        <f t="shared" si="3"/>
        <v>1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840</v>
      </c>
      <c r="Y62" s="85" t="str">
        <f t="shared" si="7"/>
        <v/>
      </c>
      <c r="Z62" s="94">
        <f t="shared" si="8"/>
        <v>23520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2189</v>
      </c>
      <c r="D63" s="135" t="s">
        <v>2176</v>
      </c>
      <c r="E63" s="133"/>
      <c r="F63" s="82" t="s">
        <v>2223</v>
      </c>
      <c r="G63" s="82" t="s">
        <v>2224</v>
      </c>
      <c r="H63" s="84">
        <v>18</v>
      </c>
      <c r="I63" s="84">
        <v>1</v>
      </c>
      <c r="J63" s="84">
        <v>1</v>
      </c>
      <c r="K63" s="136">
        <f t="shared" si="3"/>
        <v>1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360</v>
      </c>
      <c r="Y63" s="85" t="str">
        <f t="shared" si="7"/>
        <v/>
      </c>
      <c r="Z63" s="94">
        <f t="shared" si="8"/>
        <v>10080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2190</v>
      </c>
      <c r="D64" s="135" t="s">
        <v>2176</v>
      </c>
      <c r="E64" s="133"/>
      <c r="F64" s="82" t="s">
        <v>2214</v>
      </c>
      <c r="G64" s="82" t="s">
        <v>2007</v>
      </c>
      <c r="H64" s="84">
        <v>22</v>
      </c>
      <c r="I64" s="84">
        <v>2</v>
      </c>
      <c r="J64" s="84">
        <v>5</v>
      </c>
      <c r="K64" s="136">
        <f t="shared" si="3"/>
        <v>10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2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4400</v>
      </c>
      <c r="Y64" s="85" t="str">
        <f t="shared" si="7"/>
        <v/>
      </c>
      <c r="Z64" s="94">
        <f t="shared" si="8"/>
        <v>123200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2190</v>
      </c>
      <c r="D65" s="135" t="s">
        <v>2176</v>
      </c>
      <c r="E65" s="133"/>
      <c r="F65" s="82" t="s">
        <v>36</v>
      </c>
      <c r="G65" s="82" t="s">
        <v>79</v>
      </c>
      <c r="H65" s="84">
        <v>42</v>
      </c>
      <c r="I65" s="84">
        <v>1</v>
      </c>
      <c r="J65" s="84">
        <v>2</v>
      </c>
      <c r="K65" s="136">
        <f t="shared" si="3"/>
        <v>2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1680</v>
      </c>
      <c r="Y65" s="85" t="str">
        <f t="shared" si="7"/>
        <v/>
      </c>
      <c r="Z65" s="94">
        <f t="shared" si="8"/>
        <v>47040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2191</v>
      </c>
      <c r="D66" s="135" t="s">
        <v>2176</v>
      </c>
      <c r="E66" s="133"/>
      <c r="F66" s="82" t="s">
        <v>1934</v>
      </c>
      <c r="G66" s="82" t="s">
        <v>2008</v>
      </c>
      <c r="H66" s="84">
        <v>10</v>
      </c>
      <c r="I66" s="84">
        <v>1</v>
      </c>
      <c r="J66" s="84">
        <v>1</v>
      </c>
      <c r="K66" s="136">
        <f t="shared" si="3"/>
        <v>1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200</v>
      </c>
      <c r="Y66" s="85" t="str">
        <f t="shared" si="7"/>
        <v/>
      </c>
      <c r="Z66" s="94">
        <f t="shared" si="8"/>
        <v>5600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1975</v>
      </c>
      <c r="D67" s="135" t="s">
        <v>2176</v>
      </c>
      <c r="E67" s="133"/>
      <c r="F67" s="82" t="s">
        <v>24</v>
      </c>
      <c r="G67" s="82" t="s">
        <v>1953</v>
      </c>
      <c r="H67" s="84">
        <v>42</v>
      </c>
      <c r="I67" s="84">
        <v>2</v>
      </c>
      <c r="J67" s="84">
        <v>1</v>
      </c>
      <c r="K67" s="136">
        <f t="shared" si="3"/>
        <v>2</v>
      </c>
      <c r="L67" s="133" t="s">
        <v>3517</v>
      </c>
      <c r="M67" s="162"/>
      <c r="N67" s="162"/>
      <c r="O67" s="163"/>
      <c r="P67" s="164"/>
      <c r="Q67" s="165"/>
      <c r="R67" s="137">
        <f t="shared" si="4"/>
        <v>2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1680</v>
      </c>
      <c r="Y67" s="85" t="str">
        <f t="shared" si="7"/>
        <v/>
      </c>
      <c r="Z67" s="94">
        <f t="shared" si="8"/>
        <v>47040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1975</v>
      </c>
      <c r="D68" s="135" t="s">
        <v>2176</v>
      </c>
      <c r="E68" s="133"/>
      <c r="F68" s="82" t="s">
        <v>36</v>
      </c>
      <c r="G68" s="82" t="s">
        <v>142</v>
      </c>
      <c r="H68" s="84">
        <v>42</v>
      </c>
      <c r="I68" s="84">
        <v>5</v>
      </c>
      <c r="J68" s="84">
        <v>2</v>
      </c>
      <c r="K68" s="136">
        <f t="shared" si="3"/>
        <v>10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5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8400</v>
      </c>
      <c r="Y68" s="85" t="str">
        <f t="shared" si="7"/>
        <v/>
      </c>
      <c r="Z68" s="94">
        <f t="shared" si="8"/>
        <v>235200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1975</v>
      </c>
      <c r="D69" s="135" t="s">
        <v>2176</v>
      </c>
      <c r="E69" s="133"/>
      <c r="F69" s="82" t="s">
        <v>927</v>
      </c>
      <c r="G69" s="82" t="s">
        <v>2216</v>
      </c>
      <c r="H69" s="84">
        <v>20</v>
      </c>
      <c r="I69" s="84">
        <v>1</v>
      </c>
      <c r="J69" s="84">
        <v>1</v>
      </c>
      <c r="K69" s="136">
        <f t="shared" si="3"/>
        <v>1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1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400</v>
      </c>
      <c r="Y69" s="85" t="str">
        <f t="shared" si="7"/>
        <v/>
      </c>
      <c r="Z69" s="94">
        <f t="shared" si="8"/>
        <v>11200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2192</v>
      </c>
      <c r="D70" s="135" t="s">
        <v>2176</v>
      </c>
      <c r="E70" s="133"/>
      <c r="F70" s="82" t="s">
        <v>24</v>
      </c>
      <c r="G70" s="82" t="s">
        <v>1953</v>
      </c>
      <c r="H70" s="84">
        <v>42</v>
      </c>
      <c r="I70" s="84">
        <v>2</v>
      </c>
      <c r="J70" s="84">
        <v>1</v>
      </c>
      <c r="K70" s="136">
        <f t="shared" si="3"/>
        <v>2</v>
      </c>
      <c r="L70" s="133" t="s">
        <v>3517</v>
      </c>
      <c r="M70" s="162"/>
      <c r="N70" s="162"/>
      <c r="O70" s="163"/>
      <c r="P70" s="164"/>
      <c r="Q70" s="165"/>
      <c r="R70" s="137">
        <f t="shared" si="4"/>
        <v>2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1680</v>
      </c>
      <c r="Y70" s="85" t="str">
        <f t="shared" si="7"/>
        <v/>
      </c>
      <c r="Z70" s="94">
        <f t="shared" si="8"/>
        <v>47040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2192</v>
      </c>
      <c r="D71" s="135" t="s">
        <v>2176</v>
      </c>
      <c r="E71" s="133"/>
      <c r="F71" s="82" t="s">
        <v>36</v>
      </c>
      <c r="G71" s="82" t="s">
        <v>142</v>
      </c>
      <c r="H71" s="84">
        <v>42</v>
      </c>
      <c r="I71" s="84">
        <v>6</v>
      </c>
      <c r="J71" s="84">
        <v>2</v>
      </c>
      <c r="K71" s="136">
        <f t="shared" ref="K71:K126" si="13">+I71*J71</f>
        <v>12</v>
      </c>
      <c r="L71" s="133" t="s">
        <v>3514</v>
      </c>
      <c r="M71" s="162"/>
      <c r="N71" s="162"/>
      <c r="O71" s="163"/>
      <c r="P71" s="164"/>
      <c r="Q71" s="165"/>
      <c r="R71" s="137">
        <f t="shared" ref="R71:R126" si="14">+I71</f>
        <v>6</v>
      </c>
      <c r="S71" s="170"/>
      <c r="T71" s="176" t="str">
        <f t="shared" ref="T71:T126" si="15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126" si="16">IFERROR(IF(H71="","",ROUNDDOWN(H71/1000*K71*U71*V71*W71,0)),"-")</f>
        <v>10080</v>
      </c>
      <c r="Y71" s="85" t="str">
        <f t="shared" ref="Y71:Y126" si="17">IFERROR(IF(Q71="","",ROUNDDOWN(Q71/1000*R71*U71*V71*W71,0)),"-")</f>
        <v/>
      </c>
      <c r="Z71" s="94">
        <f t="shared" ref="Z71:Z126" si="18">IFERROR(IF(H71="","",ROUNDDOWN(X71*$V$2,0)),"-")</f>
        <v>282240</v>
      </c>
      <c r="AA71" s="85" t="str">
        <f t="shared" ref="AA71:AA126" si="19">IFERROR(IF(Q71="","",ROUNDDOWN(Y71*$V$2,0)),"-")</f>
        <v/>
      </c>
      <c r="AB71" s="94" t="str">
        <f t="shared" ref="AB71:AB126" si="20">IFERROR(IF(Q71="","",ROUNDDOWN(X71-Y71,0)),"-")</f>
        <v/>
      </c>
      <c r="AC71" s="95" t="str">
        <f t="shared" ref="AC71:AC126" si="21">IFERROR(IF(Q71="","",ROUNDDOWN(Z71-AA71,0)),"-")</f>
        <v/>
      </c>
      <c r="AD71" s="178" t="str">
        <f t="shared" ref="AD71:AD126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2193</v>
      </c>
      <c r="D72" s="135" t="s">
        <v>2176</v>
      </c>
      <c r="E72" s="133"/>
      <c r="F72" s="82" t="s">
        <v>24</v>
      </c>
      <c r="G72" s="82" t="s">
        <v>1953</v>
      </c>
      <c r="H72" s="84">
        <v>42</v>
      </c>
      <c r="I72" s="84">
        <v>2</v>
      </c>
      <c r="J72" s="84">
        <v>1</v>
      </c>
      <c r="K72" s="136">
        <f t="shared" si="13"/>
        <v>2</v>
      </c>
      <c r="L72" s="133" t="s">
        <v>3517</v>
      </c>
      <c r="M72" s="162"/>
      <c r="N72" s="162"/>
      <c r="O72" s="163"/>
      <c r="P72" s="164"/>
      <c r="Q72" s="165"/>
      <c r="R72" s="137">
        <f t="shared" si="14"/>
        <v>2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1680</v>
      </c>
      <c r="Y72" s="85" t="str">
        <f t="shared" si="17"/>
        <v/>
      </c>
      <c r="Z72" s="94">
        <f t="shared" si="18"/>
        <v>47040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2193</v>
      </c>
      <c r="D73" s="135" t="s">
        <v>2176</v>
      </c>
      <c r="E73" s="133"/>
      <c r="F73" s="82" t="s">
        <v>36</v>
      </c>
      <c r="G73" s="82" t="s">
        <v>142</v>
      </c>
      <c r="H73" s="84">
        <v>42</v>
      </c>
      <c r="I73" s="84">
        <v>6</v>
      </c>
      <c r="J73" s="84">
        <v>2</v>
      </c>
      <c r="K73" s="136">
        <f t="shared" si="13"/>
        <v>12</v>
      </c>
      <c r="L73" s="133" t="s">
        <v>3514</v>
      </c>
      <c r="M73" s="162"/>
      <c r="N73" s="162"/>
      <c r="O73" s="163"/>
      <c r="P73" s="164"/>
      <c r="Q73" s="165"/>
      <c r="R73" s="137">
        <f t="shared" si="14"/>
        <v>6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10080</v>
      </c>
      <c r="Y73" s="85" t="str">
        <f t="shared" si="17"/>
        <v/>
      </c>
      <c r="Z73" s="94">
        <f t="shared" si="18"/>
        <v>282240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>
        <v>2</v>
      </c>
      <c r="C74" s="134" t="s">
        <v>2181</v>
      </c>
      <c r="D74" s="135" t="s">
        <v>2176</v>
      </c>
      <c r="E74" s="133"/>
      <c r="F74" s="82" t="s">
        <v>24</v>
      </c>
      <c r="G74" s="82" t="s">
        <v>1953</v>
      </c>
      <c r="H74" s="84">
        <v>42</v>
      </c>
      <c r="I74" s="84">
        <v>2</v>
      </c>
      <c r="J74" s="84">
        <v>1</v>
      </c>
      <c r="K74" s="136">
        <f t="shared" si="13"/>
        <v>2</v>
      </c>
      <c r="L74" s="133" t="s">
        <v>3517</v>
      </c>
      <c r="M74" s="162"/>
      <c r="N74" s="162"/>
      <c r="O74" s="163"/>
      <c r="P74" s="164"/>
      <c r="Q74" s="165"/>
      <c r="R74" s="137">
        <f t="shared" si="14"/>
        <v>2</v>
      </c>
      <c r="S74" s="170"/>
      <c r="T74" s="176" t="str">
        <f t="shared" si="15"/>
        <v/>
      </c>
      <c r="U74" s="94">
        <v>10</v>
      </c>
      <c r="V74" s="84">
        <v>200</v>
      </c>
      <c r="W74" s="85">
        <v>10</v>
      </c>
      <c r="X74" s="94">
        <f t="shared" si="16"/>
        <v>1680</v>
      </c>
      <c r="Y74" s="85" t="str">
        <f t="shared" si="17"/>
        <v/>
      </c>
      <c r="Z74" s="94">
        <f t="shared" si="18"/>
        <v>47040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2</v>
      </c>
      <c r="C75" s="134" t="s">
        <v>2181</v>
      </c>
      <c r="D75" s="135" t="s">
        <v>2176</v>
      </c>
      <c r="E75" s="133"/>
      <c r="F75" s="82" t="s">
        <v>36</v>
      </c>
      <c r="G75" s="82" t="s">
        <v>142</v>
      </c>
      <c r="H75" s="84">
        <v>42</v>
      </c>
      <c r="I75" s="84">
        <v>6</v>
      </c>
      <c r="J75" s="84">
        <v>2</v>
      </c>
      <c r="K75" s="136">
        <f t="shared" si="13"/>
        <v>12</v>
      </c>
      <c r="L75" s="133" t="s">
        <v>3514</v>
      </c>
      <c r="M75" s="162"/>
      <c r="N75" s="162"/>
      <c r="O75" s="163"/>
      <c r="P75" s="164"/>
      <c r="Q75" s="165"/>
      <c r="R75" s="137">
        <f t="shared" si="14"/>
        <v>6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10080</v>
      </c>
      <c r="Y75" s="85" t="str">
        <f t="shared" si="17"/>
        <v/>
      </c>
      <c r="Z75" s="94">
        <f t="shared" si="18"/>
        <v>282240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2</v>
      </c>
      <c r="C76" s="134" t="s">
        <v>1690</v>
      </c>
      <c r="D76" s="135" t="s">
        <v>2176</v>
      </c>
      <c r="E76" s="133"/>
      <c r="F76" s="82" t="s">
        <v>24</v>
      </c>
      <c r="G76" s="82" t="s">
        <v>1787</v>
      </c>
      <c r="H76" s="84">
        <v>42</v>
      </c>
      <c r="I76" s="84">
        <v>4</v>
      </c>
      <c r="J76" s="84">
        <v>1</v>
      </c>
      <c r="K76" s="136">
        <f t="shared" si="13"/>
        <v>4</v>
      </c>
      <c r="L76" s="133" t="s">
        <v>3514</v>
      </c>
      <c r="M76" s="162"/>
      <c r="N76" s="162"/>
      <c r="O76" s="163"/>
      <c r="P76" s="164"/>
      <c r="Q76" s="165"/>
      <c r="R76" s="137">
        <f t="shared" si="14"/>
        <v>4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3360</v>
      </c>
      <c r="Y76" s="85" t="str">
        <f t="shared" si="17"/>
        <v/>
      </c>
      <c r="Z76" s="94">
        <f t="shared" si="18"/>
        <v>94080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2</v>
      </c>
      <c r="C77" s="134" t="s">
        <v>2194</v>
      </c>
      <c r="D77" s="135" t="s">
        <v>2176</v>
      </c>
      <c r="E77" s="133"/>
      <c r="F77" s="82" t="s">
        <v>2005</v>
      </c>
      <c r="G77" s="82" t="s">
        <v>2225</v>
      </c>
      <c r="H77" s="84">
        <v>42</v>
      </c>
      <c r="I77" s="84">
        <v>2</v>
      </c>
      <c r="J77" s="84">
        <v>1</v>
      </c>
      <c r="K77" s="136">
        <f t="shared" si="13"/>
        <v>2</v>
      </c>
      <c r="L77" s="133" t="s">
        <v>3514</v>
      </c>
      <c r="M77" s="162"/>
      <c r="N77" s="162"/>
      <c r="O77" s="163"/>
      <c r="P77" s="164"/>
      <c r="Q77" s="165"/>
      <c r="R77" s="137">
        <f t="shared" si="14"/>
        <v>2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1680</v>
      </c>
      <c r="Y77" s="85" t="str">
        <f t="shared" si="17"/>
        <v/>
      </c>
      <c r="Z77" s="94">
        <f t="shared" si="18"/>
        <v>47040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2</v>
      </c>
      <c r="C78" s="134" t="s">
        <v>1691</v>
      </c>
      <c r="D78" s="135" t="s">
        <v>2176</v>
      </c>
      <c r="E78" s="133"/>
      <c r="F78" s="82" t="s">
        <v>24</v>
      </c>
      <c r="G78" s="82" t="s">
        <v>49</v>
      </c>
      <c r="H78" s="84">
        <v>42</v>
      </c>
      <c r="I78" s="84">
        <v>3</v>
      </c>
      <c r="J78" s="84">
        <v>1</v>
      </c>
      <c r="K78" s="136">
        <f t="shared" si="13"/>
        <v>3</v>
      </c>
      <c r="L78" s="133" t="s">
        <v>3514</v>
      </c>
      <c r="M78" s="162"/>
      <c r="N78" s="162"/>
      <c r="O78" s="163"/>
      <c r="P78" s="164"/>
      <c r="Q78" s="165"/>
      <c r="R78" s="137">
        <f t="shared" si="14"/>
        <v>3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2520</v>
      </c>
      <c r="Y78" s="85" t="str">
        <f t="shared" si="17"/>
        <v/>
      </c>
      <c r="Z78" s="94">
        <f t="shared" si="18"/>
        <v>70560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2</v>
      </c>
      <c r="C79" s="134" t="s">
        <v>2195</v>
      </c>
      <c r="D79" s="135" t="s">
        <v>2176</v>
      </c>
      <c r="E79" s="133"/>
      <c r="F79" s="82" t="s">
        <v>24</v>
      </c>
      <c r="G79" s="82" t="s">
        <v>49</v>
      </c>
      <c r="H79" s="84">
        <v>42</v>
      </c>
      <c r="I79" s="84">
        <v>4</v>
      </c>
      <c r="J79" s="84">
        <v>1</v>
      </c>
      <c r="K79" s="136">
        <f t="shared" si="13"/>
        <v>4</v>
      </c>
      <c r="L79" s="133" t="s">
        <v>3514</v>
      </c>
      <c r="M79" s="162"/>
      <c r="N79" s="162"/>
      <c r="O79" s="163"/>
      <c r="P79" s="164"/>
      <c r="Q79" s="165"/>
      <c r="R79" s="137">
        <f t="shared" si="14"/>
        <v>4</v>
      </c>
      <c r="S79" s="170"/>
      <c r="T79" s="176" t="str">
        <f t="shared" si="15"/>
        <v/>
      </c>
      <c r="U79" s="94">
        <v>2</v>
      </c>
      <c r="V79" s="84">
        <v>200</v>
      </c>
      <c r="W79" s="85">
        <v>10</v>
      </c>
      <c r="X79" s="94">
        <f t="shared" si="16"/>
        <v>672</v>
      </c>
      <c r="Y79" s="85" t="str">
        <f t="shared" si="17"/>
        <v/>
      </c>
      <c r="Z79" s="94">
        <f t="shared" si="18"/>
        <v>18816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2</v>
      </c>
      <c r="C80" s="134" t="s">
        <v>1725</v>
      </c>
      <c r="D80" s="135" t="s">
        <v>2176</v>
      </c>
      <c r="E80" s="133"/>
      <c r="F80" s="82" t="s">
        <v>24</v>
      </c>
      <c r="G80" s="82" t="s">
        <v>49</v>
      </c>
      <c r="H80" s="84">
        <v>42</v>
      </c>
      <c r="I80" s="84">
        <v>3</v>
      </c>
      <c r="J80" s="84">
        <v>1</v>
      </c>
      <c r="K80" s="136">
        <f t="shared" si="13"/>
        <v>3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3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2520</v>
      </c>
      <c r="Y80" s="85" t="str">
        <f t="shared" si="17"/>
        <v/>
      </c>
      <c r="Z80" s="94">
        <f t="shared" si="18"/>
        <v>70560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>
        <v>2</v>
      </c>
      <c r="C81" s="134" t="s">
        <v>1992</v>
      </c>
      <c r="D81" s="135" t="s">
        <v>2176</v>
      </c>
      <c r="E81" s="133"/>
      <c r="F81" s="82" t="s">
        <v>24</v>
      </c>
      <c r="G81" s="82" t="s">
        <v>1953</v>
      </c>
      <c r="H81" s="84">
        <v>42</v>
      </c>
      <c r="I81" s="84">
        <v>2</v>
      </c>
      <c r="J81" s="84">
        <v>1</v>
      </c>
      <c r="K81" s="136">
        <f t="shared" si="13"/>
        <v>2</v>
      </c>
      <c r="L81" s="133" t="s">
        <v>3517</v>
      </c>
      <c r="M81" s="162"/>
      <c r="N81" s="162"/>
      <c r="O81" s="163"/>
      <c r="P81" s="164"/>
      <c r="Q81" s="165"/>
      <c r="R81" s="137">
        <f t="shared" si="14"/>
        <v>2</v>
      </c>
      <c r="S81" s="170"/>
      <c r="T81" s="176" t="str">
        <f t="shared" si="15"/>
        <v/>
      </c>
      <c r="U81" s="94">
        <v>10</v>
      </c>
      <c r="V81" s="84">
        <v>200</v>
      </c>
      <c r="W81" s="85">
        <v>10</v>
      </c>
      <c r="X81" s="94">
        <f t="shared" si="16"/>
        <v>1680</v>
      </c>
      <c r="Y81" s="85" t="str">
        <f t="shared" si="17"/>
        <v/>
      </c>
      <c r="Z81" s="94">
        <f t="shared" si="18"/>
        <v>47040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2</v>
      </c>
      <c r="C82" s="134" t="s">
        <v>1992</v>
      </c>
      <c r="D82" s="135" t="s">
        <v>2176</v>
      </c>
      <c r="E82" s="133"/>
      <c r="F82" s="82" t="s">
        <v>36</v>
      </c>
      <c r="G82" s="82" t="s">
        <v>142</v>
      </c>
      <c r="H82" s="84">
        <v>42</v>
      </c>
      <c r="I82" s="84">
        <v>15</v>
      </c>
      <c r="J82" s="84">
        <v>2</v>
      </c>
      <c r="K82" s="136">
        <f t="shared" si="13"/>
        <v>30</v>
      </c>
      <c r="L82" s="133" t="s">
        <v>3514</v>
      </c>
      <c r="M82" s="162"/>
      <c r="N82" s="162"/>
      <c r="O82" s="163"/>
      <c r="P82" s="164"/>
      <c r="Q82" s="165"/>
      <c r="R82" s="137">
        <f t="shared" si="14"/>
        <v>15</v>
      </c>
      <c r="S82" s="170"/>
      <c r="T82" s="176" t="str">
        <f t="shared" si="15"/>
        <v/>
      </c>
      <c r="U82" s="94">
        <v>10</v>
      </c>
      <c r="V82" s="84">
        <v>200</v>
      </c>
      <c r="W82" s="85">
        <v>10</v>
      </c>
      <c r="X82" s="94">
        <f t="shared" si="16"/>
        <v>25200</v>
      </c>
      <c r="Y82" s="85" t="str">
        <f t="shared" si="17"/>
        <v/>
      </c>
      <c r="Z82" s="94">
        <f t="shared" si="18"/>
        <v>705600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2</v>
      </c>
      <c r="C83" s="134" t="s">
        <v>1697</v>
      </c>
      <c r="D83" s="135" t="s">
        <v>2176</v>
      </c>
      <c r="E83" s="133"/>
      <c r="F83" s="82" t="s">
        <v>24</v>
      </c>
      <c r="G83" s="82" t="s">
        <v>49</v>
      </c>
      <c r="H83" s="84">
        <v>42</v>
      </c>
      <c r="I83" s="84">
        <v>1</v>
      </c>
      <c r="J83" s="84">
        <v>1</v>
      </c>
      <c r="K83" s="136">
        <f t="shared" si="13"/>
        <v>1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1</v>
      </c>
      <c r="S83" s="170"/>
      <c r="T83" s="176" t="str">
        <f t="shared" si="15"/>
        <v/>
      </c>
      <c r="U83" s="94">
        <v>10</v>
      </c>
      <c r="V83" s="84">
        <v>200</v>
      </c>
      <c r="W83" s="85">
        <v>10</v>
      </c>
      <c r="X83" s="94">
        <f t="shared" si="16"/>
        <v>840</v>
      </c>
      <c r="Y83" s="85" t="str">
        <f t="shared" si="17"/>
        <v/>
      </c>
      <c r="Z83" s="94">
        <f t="shared" si="18"/>
        <v>23520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>
        <v>2</v>
      </c>
      <c r="C84" s="134" t="s">
        <v>2183</v>
      </c>
      <c r="D84" s="135" t="s">
        <v>2176</v>
      </c>
      <c r="E84" s="133"/>
      <c r="F84" s="82" t="s">
        <v>36</v>
      </c>
      <c r="G84" s="82" t="s">
        <v>79</v>
      </c>
      <c r="H84" s="84">
        <v>42</v>
      </c>
      <c r="I84" s="84">
        <v>10</v>
      </c>
      <c r="J84" s="84">
        <v>2</v>
      </c>
      <c r="K84" s="136">
        <f t="shared" si="13"/>
        <v>20</v>
      </c>
      <c r="L84" s="133" t="s">
        <v>3514</v>
      </c>
      <c r="M84" s="162"/>
      <c r="N84" s="162"/>
      <c r="O84" s="163"/>
      <c r="P84" s="164"/>
      <c r="Q84" s="165"/>
      <c r="R84" s="137">
        <f t="shared" si="14"/>
        <v>10</v>
      </c>
      <c r="S84" s="170"/>
      <c r="T84" s="176" t="str">
        <f t="shared" si="15"/>
        <v/>
      </c>
      <c r="U84" s="94">
        <v>10</v>
      </c>
      <c r="V84" s="84">
        <v>200</v>
      </c>
      <c r="W84" s="85">
        <v>10</v>
      </c>
      <c r="X84" s="94">
        <f t="shared" si="16"/>
        <v>16800</v>
      </c>
      <c r="Y84" s="85" t="str">
        <f t="shared" si="17"/>
        <v/>
      </c>
      <c r="Z84" s="94">
        <f t="shared" si="18"/>
        <v>470400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2</v>
      </c>
      <c r="C85" s="134" t="s">
        <v>2183</v>
      </c>
      <c r="D85" s="135" t="s">
        <v>2176</v>
      </c>
      <c r="E85" s="133"/>
      <c r="F85" s="82" t="s">
        <v>927</v>
      </c>
      <c r="G85" s="82" t="s">
        <v>2217</v>
      </c>
      <c r="H85" s="84">
        <v>20</v>
      </c>
      <c r="I85" s="84">
        <v>2</v>
      </c>
      <c r="J85" s="84">
        <v>1</v>
      </c>
      <c r="K85" s="136">
        <f t="shared" si="13"/>
        <v>2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2</v>
      </c>
      <c r="S85" s="170"/>
      <c r="T85" s="176" t="str">
        <f t="shared" si="15"/>
        <v/>
      </c>
      <c r="U85" s="94">
        <v>10</v>
      </c>
      <c r="V85" s="84">
        <v>200</v>
      </c>
      <c r="W85" s="85">
        <v>10</v>
      </c>
      <c r="X85" s="94">
        <f t="shared" si="16"/>
        <v>800</v>
      </c>
      <c r="Y85" s="85" t="str">
        <f t="shared" si="17"/>
        <v/>
      </c>
      <c r="Z85" s="94">
        <f t="shared" si="18"/>
        <v>22400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>
        <v>2</v>
      </c>
      <c r="C86" s="134" t="s">
        <v>2196</v>
      </c>
      <c r="D86" s="135" t="s">
        <v>2176</v>
      </c>
      <c r="E86" s="133"/>
      <c r="F86" s="82" t="s">
        <v>24</v>
      </c>
      <c r="G86" s="82" t="s">
        <v>49</v>
      </c>
      <c r="H86" s="84">
        <v>42</v>
      </c>
      <c r="I86" s="84">
        <v>4</v>
      </c>
      <c r="J86" s="84">
        <v>1</v>
      </c>
      <c r="K86" s="136">
        <f t="shared" si="13"/>
        <v>4</v>
      </c>
      <c r="L86" s="133" t="s">
        <v>3514</v>
      </c>
      <c r="M86" s="162"/>
      <c r="N86" s="162"/>
      <c r="O86" s="163"/>
      <c r="P86" s="164"/>
      <c r="Q86" s="165"/>
      <c r="R86" s="137">
        <f t="shared" si="14"/>
        <v>4</v>
      </c>
      <c r="S86" s="170"/>
      <c r="T86" s="176" t="str">
        <f t="shared" si="15"/>
        <v/>
      </c>
      <c r="U86" s="94">
        <v>10</v>
      </c>
      <c r="V86" s="84">
        <v>200</v>
      </c>
      <c r="W86" s="85">
        <v>10</v>
      </c>
      <c r="X86" s="94">
        <f t="shared" si="16"/>
        <v>3360</v>
      </c>
      <c r="Y86" s="85" t="str">
        <f t="shared" si="17"/>
        <v/>
      </c>
      <c r="Z86" s="94">
        <f t="shared" si="18"/>
        <v>94080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>
        <v>2</v>
      </c>
      <c r="C87" s="134" t="s">
        <v>1766</v>
      </c>
      <c r="D87" s="135" t="s">
        <v>2176</v>
      </c>
      <c r="E87" s="133"/>
      <c r="F87" s="82" t="s">
        <v>586</v>
      </c>
      <c r="G87" s="82" t="s">
        <v>1911</v>
      </c>
      <c r="H87" s="84">
        <v>15</v>
      </c>
      <c r="I87" s="84">
        <v>1</v>
      </c>
      <c r="J87" s="84">
        <v>1</v>
      </c>
      <c r="K87" s="136">
        <f t="shared" si="13"/>
        <v>1</v>
      </c>
      <c r="L87" s="133" t="s">
        <v>3514</v>
      </c>
      <c r="M87" s="162"/>
      <c r="N87" s="162"/>
      <c r="O87" s="163"/>
      <c r="P87" s="164"/>
      <c r="Q87" s="165"/>
      <c r="R87" s="137">
        <f t="shared" si="14"/>
        <v>1</v>
      </c>
      <c r="S87" s="170"/>
      <c r="T87" s="176" t="str">
        <f t="shared" si="15"/>
        <v/>
      </c>
      <c r="U87" s="94">
        <v>24</v>
      </c>
      <c r="V87" s="84">
        <v>365</v>
      </c>
      <c r="W87" s="85">
        <v>10</v>
      </c>
      <c r="X87" s="94">
        <f t="shared" si="16"/>
        <v>1314</v>
      </c>
      <c r="Y87" s="85" t="str">
        <f t="shared" si="17"/>
        <v/>
      </c>
      <c r="Z87" s="94">
        <f t="shared" si="18"/>
        <v>36792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>
        <v>2</v>
      </c>
      <c r="C88" s="134" t="s">
        <v>1688</v>
      </c>
      <c r="D88" s="135" t="s">
        <v>2176</v>
      </c>
      <c r="E88" s="133"/>
      <c r="F88" s="82" t="s">
        <v>586</v>
      </c>
      <c r="G88" s="82" t="s">
        <v>1911</v>
      </c>
      <c r="H88" s="84">
        <v>15</v>
      </c>
      <c r="I88" s="84">
        <v>1</v>
      </c>
      <c r="J88" s="84">
        <v>1</v>
      </c>
      <c r="K88" s="136">
        <f t="shared" si="13"/>
        <v>1</v>
      </c>
      <c r="L88" s="133" t="s">
        <v>3514</v>
      </c>
      <c r="M88" s="162"/>
      <c r="N88" s="162"/>
      <c r="O88" s="163"/>
      <c r="P88" s="164"/>
      <c r="Q88" s="165"/>
      <c r="R88" s="137">
        <f t="shared" si="14"/>
        <v>1</v>
      </c>
      <c r="S88" s="170"/>
      <c r="T88" s="176" t="str">
        <f t="shared" si="15"/>
        <v/>
      </c>
      <c r="U88" s="94">
        <v>24</v>
      </c>
      <c r="V88" s="84">
        <v>365</v>
      </c>
      <c r="W88" s="85">
        <v>10</v>
      </c>
      <c r="X88" s="94">
        <f t="shared" si="16"/>
        <v>1314</v>
      </c>
      <c r="Y88" s="85" t="str">
        <f t="shared" si="17"/>
        <v/>
      </c>
      <c r="Z88" s="94">
        <f t="shared" si="18"/>
        <v>36792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>
        <v>2</v>
      </c>
      <c r="C89" s="134" t="s">
        <v>1688</v>
      </c>
      <c r="D89" s="135" t="s">
        <v>2176</v>
      </c>
      <c r="E89" s="133"/>
      <c r="F89" s="82" t="s">
        <v>586</v>
      </c>
      <c r="G89" s="82" t="s">
        <v>1914</v>
      </c>
      <c r="H89" s="84">
        <v>15</v>
      </c>
      <c r="I89" s="84">
        <v>1</v>
      </c>
      <c r="J89" s="84">
        <v>1</v>
      </c>
      <c r="K89" s="136">
        <f t="shared" si="13"/>
        <v>1</v>
      </c>
      <c r="L89" s="133" t="s">
        <v>3514</v>
      </c>
      <c r="M89" s="162"/>
      <c r="N89" s="162"/>
      <c r="O89" s="163"/>
      <c r="P89" s="164"/>
      <c r="Q89" s="165"/>
      <c r="R89" s="137">
        <f t="shared" si="14"/>
        <v>1</v>
      </c>
      <c r="S89" s="170"/>
      <c r="T89" s="176" t="str">
        <f t="shared" si="15"/>
        <v/>
      </c>
      <c r="U89" s="94">
        <v>24</v>
      </c>
      <c r="V89" s="84">
        <v>365</v>
      </c>
      <c r="W89" s="85">
        <v>10</v>
      </c>
      <c r="X89" s="94">
        <f t="shared" si="16"/>
        <v>1314</v>
      </c>
      <c r="Y89" s="85" t="str">
        <f t="shared" si="17"/>
        <v/>
      </c>
      <c r="Z89" s="94">
        <f t="shared" si="18"/>
        <v>36792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>
        <v>2</v>
      </c>
      <c r="C90" s="134" t="s">
        <v>1688</v>
      </c>
      <c r="D90" s="135" t="s">
        <v>2176</v>
      </c>
      <c r="E90" s="133"/>
      <c r="F90" s="82" t="s">
        <v>586</v>
      </c>
      <c r="G90" s="82" t="s">
        <v>1911</v>
      </c>
      <c r="H90" s="84">
        <v>15</v>
      </c>
      <c r="I90" s="84">
        <v>1</v>
      </c>
      <c r="J90" s="84">
        <v>1</v>
      </c>
      <c r="K90" s="136">
        <f t="shared" si="13"/>
        <v>1</v>
      </c>
      <c r="L90" s="133" t="s">
        <v>3514</v>
      </c>
      <c r="M90" s="162"/>
      <c r="N90" s="162"/>
      <c r="O90" s="163"/>
      <c r="P90" s="164"/>
      <c r="Q90" s="165"/>
      <c r="R90" s="137">
        <f t="shared" si="14"/>
        <v>1</v>
      </c>
      <c r="S90" s="170"/>
      <c r="T90" s="176" t="str">
        <f t="shared" si="15"/>
        <v/>
      </c>
      <c r="U90" s="94">
        <v>24</v>
      </c>
      <c r="V90" s="84">
        <v>365</v>
      </c>
      <c r="W90" s="85">
        <v>10</v>
      </c>
      <c r="X90" s="94">
        <f t="shared" si="16"/>
        <v>1314</v>
      </c>
      <c r="Y90" s="85" t="str">
        <f t="shared" si="17"/>
        <v/>
      </c>
      <c r="Z90" s="94">
        <f t="shared" si="18"/>
        <v>36792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133">
        <v>87</v>
      </c>
      <c r="B91" s="134">
        <v>2</v>
      </c>
      <c r="C91" s="134" t="s">
        <v>1688</v>
      </c>
      <c r="D91" s="135" t="s">
        <v>2176</v>
      </c>
      <c r="E91" s="133"/>
      <c r="F91" s="82" t="s">
        <v>208</v>
      </c>
      <c r="G91" s="82" t="s">
        <v>2197</v>
      </c>
      <c r="H91" s="84">
        <v>22</v>
      </c>
      <c r="I91" s="84">
        <v>1</v>
      </c>
      <c r="J91" s="84">
        <v>1</v>
      </c>
      <c r="K91" s="136">
        <f t="shared" si="13"/>
        <v>1</v>
      </c>
      <c r="L91" s="133" t="s">
        <v>3514</v>
      </c>
      <c r="M91" s="162"/>
      <c r="N91" s="162"/>
      <c r="O91" s="163"/>
      <c r="P91" s="164"/>
      <c r="Q91" s="165"/>
      <c r="R91" s="137">
        <f t="shared" si="14"/>
        <v>1</v>
      </c>
      <c r="S91" s="170"/>
      <c r="T91" s="176" t="str">
        <f t="shared" si="15"/>
        <v/>
      </c>
      <c r="U91" s="94">
        <v>24</v>
      </c>
      <c r="V91" s="84">
        <v>365</v>
      </c>
      <c r="W91" s="85">
        <v>10</v>
      </c>
      <c r="X91" s="94">
        <f t="shared" si="16"/>
        <v>1927</v>
      </c>
      <c r="Y91" s="85" t="str">
        <f t="shared" si="17"/>
        <v/>
      </c>
      <c r="Z91" s="94">
        <f t="shared" si="18"/>
        <v>53956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22"/>
        <v/>
      </c>
    </row>
    <row r="92" spans="1:30" s="110" customFormat="1" ht="24.95" customHeight="1" x14ac:dyDescent="0.15">
      <c r="A92" s="133">
        <v>88</v>
      </c>
      <c r="B92" s="134">
        <v>3</v>
      </c>
      <c r="C92" s="134" t="s">
        <v>1688</v>
      </c>
      <c r="D92" s="135" t="s">
        <v>2176</v>
      </c>
      <c r="E92" s="133"/>
      <c r="F92" s="82" t="s">
        <v>113</v>
      </c>
      <c r="G92" s="82" t="s">
        <v>1791</v>
      </c>
      <c r="H92" s="84">
        <v>22</v>
      </c>
      <c r="I92" s="84">
        <v>6</v>
      </c>
      <c r="J92" s="84">
        <v>1</v>
      </c>
      <c r="K92" s="136">
        <f t="shared" si="13"/>
        <v>6</v>
      </c>
      <c r="L92" s="133" t="s">
        <v>3514</v>
      </c>
      <c r="M92" s="162"/>
      <c r="N92" s="162"/>
      <c r="O92" s="163"/>
      <c r="P92" s="164"/>
      <c r="Q92" s="165"/>
      <c r="R92" s="137">
        <f t="shared" si="14"/>
        <v>6</v>
      </c>
      <c r="S92" s="170"/>
      <c r="T92" s="176" t="str">
        <f t="shared" si="15"/>
        <v/>
      </c>
      <c r="U92" s="94">
        <v>10</v>
      </c>
      <c r="V92" s="84">
        <v>200</v>
      </c>
      <c r="W92" s="85">
        <v>10</v>
      </c>
      <c r="X92" s="94">
        <f t="shared" si="16"/>
        <v>2640</v>
      </c>
      <c r="Y92" s="85" t="str">
        <f t="shared" si="17"/>
        <v/>
      </c>
      <c r="Z92" s="94">
        <f t="shared" si="18"/>
        <v>73920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22"/>
        <v/>
      </c>
    </row>
    <row r="93" spans="1:30" s="110" customFormat="1" ht="24.95" customHeight="1" x14ac:dyDescent="0.15">
      <c r="A93" s="133">
        <v>89</v>
      </c>
      <c r="B93" s="134">
        <v>3</v>
      </c>
      <c r="C93" s="134" t="s">
        <v>1688</v>
      </c>
      <c r="D93" s="135" t="s">
        <v>2176</v>
      </c>
      <c r="E93" s="133"/>
      <c r="F93" s="82" t="s">
        <v>24</v>
      </c>
      <c r="G93" s="82" t="s">
        <v>1787</v>
      </c>
      <c r="H93" s="84">
        <v>42</v>
      </c>
      <c r="I93" s="84">
        <v>2</v>
      </c>
      <c r="J93" s="84">
        <v>1</v>
      </c>
      <c r="K93" s="136">
        <f t="shared" si="13"/>
        <v>2</v>
      </c>
      <c r="L93" s="133" t="s">
        <v>3514</v>
      </c>
      <c r="M93" s="162"/>
      <c r="N93" s="162"/>
      <c r="O93" s="163"/>
      <c r="P93" s="164"/>
      <c r="Q93" s="165"/>
      <c r="R93" s="137">
        <f t="shared" si="14"/>
        <v>2</v>
      </c>
      <c r="S93" s="170"/>
      <c r="T93" s="176" t="str">
        <f t="shared" si="15"/>
        <v/>
      </c>
      <c r="U93" s="94">
        <v>10</v>
      </c>
      <c r="V93" s="84">
        <v>200</v>
      </c>
      <c r="W93" s="85">
        <v>10</v>
      </c>
      <c r="X93" s="94">
        <f t="shared" si="16"/>
        <v>1680</v>
      </c>
      <c r="Y93" s="85" t="str">
        <f t="shared" si="17"/>
        <v/>
      </c>
      <c r="Z93" s="94">
        <f t="shared" si="18"/>
        <v>47040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22"/>
        <v/>
      </c>
    </row>
    <row r="94" spans="1:30" s="110" customFormat="1" ht="24.95" customHeight="1" x14ac:dyDescent="0.15">
      <c r="A94" s="133">
        <v>90</v>
      </c>
      <c r="B94" s="134">
        <v>3</v>
      </c>
      <c r="C94" s="134" t="s">
        <v>2198</v>
      </c>
      <c r="D94" s="135" t="s">
        <v>2176</v>
      </c>
      <c r="E94" s="133"/>
      <c r="F94" s="82" t="s">
        <v>24</v>
      </c>
      <c r="G94" s="82" t="s">
        <v>1953</v>
      </c>
      <c r="H94" s="84">
        <v>42</v>
      </c>
      <c r="I94" s="84">
        <v>2</v>
      </c>
      <c r="J94" s="84">
        <v>1</v>
      </c>
      <c r="K94" s="136">
        <f t="shared" si="13"/>
        <v>2</v>
      </c>
      <c r="L94" s="133" t="s">
        <v>3517</v>
      </c>
      <c r="M94" s="162"/>
      <c r="N94" s="162"/>
      <c r="O94" s="163"/>
      <c r="P94" s="164"/>
      <c r="Q94" s="165"/>
      <c r="R94" s="137">
        <f t="shared" si="14"/>
        <v>2</v>
      </c>
      <c r="S94" s="170"/>
      <c r="T94" s="176" t="str">
        <f t="shared" si="15"/>
        <v/>
      </c>
      <c r="U94" s="94">
        <v>10</v>
      </c>
      <c r="V94" s="84">
        <v>200</v>
      </c>
      <c r="W94" s="85">
        <v>10</v>
      </c>
      <c r="X94" s="94">
        <f t="shared" si="16"/>
        <v>1680</v>
      </c>
      <c r="Y94" s="85" t="str">
        <f t="shared" si="17"/>
        <v/>
      </c>
      <c r="Z94" s="94">
        <f t="shared" si="18"/>
        <v>47040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22"/>
        <v/>
      </c>
    </row>
    <row r="95" spans="1:30" s="110" customFormat="1" ht="24.95" customHeight="1" x14ac:dyDescent="0.15">
      <c r="A95" s="133">
        <v>91</v>
      </c>
      <c r="B95" s="134">
        <v>3</v>
      </c>
      <c r="C95" s="134" t="s">
        <v>2198</v>
      </c>
      <c r="D95" s="135" t="s">
        <v>2176</v>
      </c>
      <c r="E95" s="133"/>
      <c r="F95" s="82" t="s">
        <v>36</v>
      </c>
      <c r="G95" s="82" t="s">
        <v>142</v>
      </c>
      <c r="H95" s="84">
        <v>42</v>
      </c>
      <c r="I95" s="84">
        <v>6</v>
      </c>
      <c r="J95" s="84">
        <v>2</v>
      </c>
      <c r="K95" s="136">
        <f t="shared" si="13"/>
        <v>12</v>
      </c>
      <c r="L95" s="133" t="s">
        <v>3514</v>
      </c>
      <c r="M95" s="162"/>
      <c r="N95" s="162"/>
      <c r="O95" s="163"/>
      <c r="P95" s="164"/>
      <c r="Q95" s="165"/>
      <c r="R95" s="137">
        <f t="shared" si="14"/>
        <v>6</v>
      </c>
      <c r="S95" s="170"/>
      <c r="T95" s="176" t="str">
        <f t="shared" si="15"/>
        <v/>
      </c>
      <c r="U95" s="94">
        <v>10</v>
      </c>
      <c r="V95" s="84">
        <v>200</v>
      </c>
      <c r="W95" s="85">
        <v>10</v>
      </c>
      <c r="X95" s="94">
        <f t="shared" si="16"/>
        <v>10080</v>
      </c>
      <c r="Y95" s="85" t="str">
        <f t="shared" si="17"/>
        <v/>
      </c>
      <c r="Z95" s="94">
        <f t="shared" si="18"/>
        <v>282240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22"/>
        <v/>
      </c>
    </row>
    <row r="96" spans="1:30" s="110" customFormat="1" ht="24.95" customHeight="1" x14ac:dyDescent="0.15">
      <c r="A96" s="133">
        <v>92</v>
      </c>
      <c r="B96" s="134">
        <v>3</v>
      </c>
      <c r="C96" s="134" t="s">
        <v>1974</v>
      </c>
      <c r="D96" s="135" t="s">
        <v>2176</v>
      </c>
      <c r="E96" s="133"/>
      <c r="F96" s="82" t="s">
        <v>24</v>
      </c>
      <c r="G96" s="82" t="s">
        <v>1953</v>
      </c>
      <c r="H96" s="84">
        <v>42</v>
      </c>
      <c r="I96" s="84">
        <v>2</v>
      </c>
      <c r="J96" s="84">
        <v>1</v>
      </c>
      <c r="K96" s="136">
        <f t="shared" si="13"/>
        <v>2</v>
      </c>
      <c r="L96" s="133" t="s">
        <v>3517</v>
      </c>
      <c r="M96" s="162"/>
      <c r="N96" s="162"/>
      <c r="O96" s="163"/>
      <c r="P96" s="164"/>
      <c r="Q96" s="165"/>
      <c r="R96" s="137">
        <f t="shared" si="14"/>
        <v>2</v>
      </c>
      <c r="S96" s="170"/>
      <c r="T96" s="176" t="str">
        <f t="shared" si="15"/>
        <v/>
      </c>
      <c r="U96" s="94">
        <v>10</v>
      </c>
      <c r="V96" s="84">
        <v>200</v>
      </c>
      <c r="W96" s="85">
        <v>10</v>
      </c>
      <c r="X96" s="94">
        <f t="shared" si="16"/>
        <v>1680</v>
      </c>
      <c r="Y96" s="85" t="str">
        <f t="shared" si="17"/>
        <v/>
      </c>
      <c r="Z96" s="94">
        <f t="shared" si="18"/>
        <v>47040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22"/>
        <v/>
      </c>
    </row>
    <row r="97" spans="1:30" s="110" customFormat="1" ht="24.95" customHeight="1" x14ac:dyDescent="0.15">
      <c r="A97" s="133">
        <v>93</v>
      </c>
      <c r="B97" s="134">
        <v>3</v>
      </c>
      <c r="C97" s="134" t="s">
        <v>1974</v>
      </c>
      <c r="D97" s="135" t="s">
        <v>2176</v>
      </c>
      <c r="E97" s="133"/>
      <c r="F97" s="82" t="s">
        <v>36</v>
      </c>
      <c r="G97" s="82" t="s">
        <v>142</v>
      </c>
      <c r="H97" s="84">
        <v>42</v>
      </c>
      <c r="I97" s="84">
        <v>6</v>
      </c>
      <c r="J97" s="84">
        <v>2</v>
      </c>
      <c r="K97" s="136">
        <f t="shared" si="13"/>
        <v>12</v>
      </c>
      <c r="L97" s="133" t="s">
        <v>3514</v>
      </c>
      <c r="M97" s="162"/>
      <c r="N97" s="162"/>
      <c r="O97" s="163"/>
      <c r="P97" s="164"/>
      <c r="Q97" s="165"/>
      <c r="R97" s="137">
        <f t="shared" si="14"/>
        <v>6</v>
      </c>
      <c r="S97" s="170"/>
      <c r="T97" s="176" t="str">
        <f t="shared" si="15"/>
        <v/>
      </c>
      <c r="U97" s="94">
        <v>10</v>
      </c>
      <c r="V97" s="84">
        <v>200</v>
      </c>
      <c r="W97" s="85">
        <v>10</v>
      </c>
      <c r="X97" s="94">
        <f t="shared" si="16"/>
        <v>10080</v>
      </c>
      <c r="Y97" s="85" t="str">
        <f t="shared" si="17"/>
        <v/>
      </c>
      <c r="Z97" s="94">
        <f t="shared" si="18"/>
        <v>282240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22"/>
        <v/>
      </c>
    </row>
    <row r="98" spans="1:30" s="110" customFormat="1" ht="24.95" customHeight="1" x14ac:dyDescent="0.15">
      <c r="A98" s="133">
        <v>94</v>
      </c>
      <c r="B98" s="134">
        <v>3</v>
      </c>
      <c r="C98" s="134" t="s">
        <v>2199</v>
      </c>
      <c r="D98" s="135" t="s">
        <v>2176</v>
      </c>
      <c r="E98" s="133"/>
      <c r="F98" s="82" t="s">
        <v>24</v>
      </c>
      <c r="G98" s="82" t="s">
        <v>1953</v>
      </c>
      <c r="H98" s="84">
        <v>42</v>
      </c>
      <c r="I98" s="84">
        <v>2</v>
      </c>
      <c r="J98" s="84">
        <v>1</v>
      </c>
      <c r="K98" s="136">
        <f t="shared" si="13"/>
        <v>2</v>
      </c>
      <c r="L98" s="133" t="s">
        <v>3517</v>
      </c>
      <c r="M98" s="162"/>
      <c r="N98" s="162"/>
      <c r="O98" s="163"/>
      <c r="P98" s="164"/>
      <c r="Q98" s="165"/>
      <c r="R98" s="137">
        <f t="shared" si="14"/>
        <v>2</v>
      </c>
      <c r="S98" s="170"/>
      <c r="T98" s="176" t="str">
        <f t="shared" si="15"/>
        <v/>
      </c>
      <c r="U98" s="94">
        <v>10</v>
      </c>
      <c r="V98" s="84">
        <v>200</v>
      </c>
      <c r="W98" s="85">
        <v>10</v>
      </c>
      <c r="X98" s="94">
        <f t="shared" si="16"/>
        <v>1680</v>
      </c>
      <c r="Y98" s="85" t="str">
        <f t="shared" si="17"/>
        <v/>
      </c>
      <c r="Z98" s="94">
        <f t="shared" si="18"/>
        <v>47040</v>
      </c>
      <c r="AA98" s="85" t="str">
        <f t="shared" si="19"/>
        <v/>
      </c>
      <c r="AB98" s="94" t="str">
        <f t="shared" si="20"/>
        <v/>
      </c>
      <c r="AC98" s="95" t="str">
        <f t="shared" si="21"/>
        <v/>
      </c>
      <c r="AD98" s="178" t="str">
        <f t="shared" si="22"/>
        <v/>
      </c>
    </row>
    <row r="99" spans="1:30" s="110" customFormat="1" ht="24.95" customHeight="1" x14ac:dyDescent="0.15">
      <c r="A99" s="133">
        <v>95</v>
      </c>
      <c r="B99" s="134">
        <v>3</v>
      </c>
      <c r="C99" s="134" t="s">
        <v>2199</v>
      </c>
      <c r="D99" s="135" t="s">
        <v>2176</v>
      </c>
      <c r="E99" s="133"/>
      <c r="F99" s="82" t="s">
        <v>36</v>
      </c>
      <c r="G99" s="82" t="s">
        <v>142</v>
      </c>
      <c r="H99" s="84">
        <v>42</v>
      </c>
      <c r="I99" s="84">
        <v>6</v>
      </c>
      <c r="J99" s="84">
        <v>2</v>
      </c>
      <c r="K99" s="136">
        <f t="shared" si="13"/>
        <v>12</v>
      </c>
      <c r="L99" s="133" t="s">
        <v>3514</v>
      </c>
      <c r="M99" s="162"/>
      <c r="N99" s="162"/>
      <c r="O99" s="163"/>
      <c r="P99" s="164"/>
      <c r="Q99" s="165"/>
      <c r="R99" s="137">
        <f t="shared" si="14"/>
        <v>6</v>
      </c>
      <c r="S99" s="170"/>
      <c r="T99" s="176" t="str">
        <f t="shared" si="15"/>
        <v/>
      </c>
      <c r="U99" s="94">
        <v>10</v>
      </c>
      <c r="V99" s="84">
        <v>200</v>
      </c>
      <c r="W99" s="85">
        <v>10</v>
      </c>
      <c r="X99" s="94">
        <f t="shared" si="16"/>
        <v>10080</v>
      </c>
      <c r="Y99" s="85" t="str">
        <f t="shared" si="17"/>
        <v/>
      </c>
      <c r="Z99" s="94">
        <f t="shared" si="18"/>
        <v>282240</v>
      </c>
      <c r="AA99" s="85" t="str">
        <f t="shared" si="19"/>
        <v/>
      </c>
      <c r="AB99" s="94" t="str">
        <f t="shared" si="20"/>
        <v/>
      </c>
      <c r="AC99" s="95" t="str">
        <f t="shared" si="21"/>
        <v/>
      </c>
      <c r="AD99" s="178" t="str">
        <f t="shared" si="22"/>
        <v/>
      </c>
    </row>
    <row r="100" spans="1:30" s="110" customFormat="1" ht="24.95" customHeight="1" x14ac:dyDescent="0.15">
      <c r="A100" s="133">
        <v>96</v>
      </c>
      <c r="B100" s="134">
        <v>3</v>
      </c>
      <c r="C100" s="134" t="s">
        <v>2200</v>
      </c>
      <c r="D100" s="135" t="s">
        <v>2176</v>
      </c>
      <c r="E100" s="133"/>
      <c r="F100" s="82" t="s">
        <v>24</v>
      </c>
      <c r="G100" s="82" t="s">
        <v>1953</v>
      </c>
      <c r="H100" s="84">
        <v>42</v>
      </c>
      <c r="I100" s="84">
        <v>2</v>
      </c>
      <c r="J100" s="84">
        <v>1</v>
      </c>
      <c r="K100" s="136">
        <f t="shared" si="13"/>
        <v>2</v>
      </c>
      <c r="L100" s="133" t="s">
        <v>3517</v>
      </c>
      <c r="M100" s="162"/>
      <c r="N100" s="162"/>
      <c r="O100" s="163"/>
      <c r="P100" s="164"/>
      <c r="Q100" s="165"/>
      <c r="R100" s="137">
        <f t="shared" si="14"/>
        <v>2</v>
      </c>
      <c r="S100" s="170"/>
      <c r="T100" s="176" t="str">
        <f t="shared" si="15"/>
        <v/>
      </c>
      <c r="U100" s="94">
        <v>10</v>
      </c>
      <c r="V100" s="84">
        <v>200</v>
      </c>
      <c r="W100" s="85">
        <v>10</v>
      </c>
      <c r="X100" s="94">
        <f t="shared" si="16"/>
        <v>1680</v>
      </c>
      <c r="Y100" s="85" t="str">
        <f t="shared" si="17"/>
        <v/>
      </c>
      <c r="Z100" s="94">
        <f t="shared" si="18"/>
        <v>47040</v>
      </c>
      <c r="AA100" s="85" t="str">
        <f t="shared" si="19"/>
        <v/>
      </c>
      <c r="AB100" s="94" t="str">
        <f t="shared" si="20"/>
        <v/>
      </c>
      <c r="AC100" s="95" t="str">
        <f t="shared" si="21"/>
        <v/>
      </c>
      <c r="AD100" s="178" t="str">
        <f t="shared" si="22"/>
        <v/>
      </c>
    </row>
    <row r="101" spans="1:30" s="110" customFormat="1" ht="24.95" customHeight="1" x14ac:dyDescent="0.15">
      <c r="A101" s="133">
        <v>97</v>
      </c>
      <c r="B101" s="134">
        <v>3</v>
      </c>
      <c r="C101" s="134" t="s">
        <v>2200</v>
      </c>
      <c r="D101" s="135" t="s">
        <v>2176</v>
      </c>
      <c r="E101" s="133"/>
      <c r="F101" s="82" t="s">
        <v>36</v>
      </c>
      <c r="G101" s="82" t="s">
        <v>142</v>
      </c>
      <c r="H101" s="84">
        <v>42</v>
      </c>
      <c r="I101" s="84">
        <v>6</v>
      </c>
      <c r="J101" s="84">
        <v>2</v>
      </c>
      <c r="K101" s="136">
        <f t="shared" si="13"/>
        <v>12</v>
      </c>
      <c r="L101" s="133" t="s">
        <v>3514</v>
      </c>
      <c r="M101" s="162"/>
      <c r="N101" s="162"/>
      <c r="O101" s="163"/>
      <c r="P101" s="164"/>
      <c r="Q101" s="165"/>
      <c r="R101" s="137">
        <f t="shared" si="14"/>
        <v>6</v>
      </c>
      <c r="S101" s="170"/>
      <c r="T101" s="176" t="str">
        <f t="shared" si="15"/>
        <v/>
      </c>
      <c r="U101" s="94">
        <v>10</v>
      </c>
      <c r="V101" s="84">
        <v>200</v>
      </c>
      <c r="W101" s="85">
        <v>10</v>
      </c>
      <c r="X101" s="94">
        <f t="shared" si="16"/>
        <v>10080</v>
      </c>
      <c r="Y101" s="85" t="str">
        <f t="shared" si="17"/>
        <v/>
      </c>
      <c r="Z101" s="94">
        <f t="shared" si="18"/>
        <v>282240</v>
      </c>
      <c r="AA101" s="85" t="str">
        <f t="shared" si="19"/>
        <v/>
      </c>
      <c r="AB101" s="94" t="str">
        <f t="shared" si="20"/>
        <v/>
      </c>
      <c r="AC101" s="95" t="str">
        <f t="shared" si="21"/>
        <v/>
      </c>
      <c r="AD101" s="178" t="str">
        <f t="shared" si="22"/>
        <v/>
      </c>
    </row>
    <row r="102" spans="1:30" s="110" customFormat="1" ht="24.95" customHeight="1" x14ac:dyDescent="0.15">
      <c r="A102" s="133">
        <v>98</v>
      </c>
      <c r="B102" s="134">
        <v>3</v>
      </c>
      <c r="C102" s="134" t="s">
        <v>2181</v>
      </c>
      <c r="D102" s="135" t="s">
        <v>2176</v>
      </c>
      <c r="E102" s="133"/>
      <c r="F102" s="82" t="s">
        <v>24</v>
      </c>
      <c r="G102" s="82" t="s">
        <v>1953</v>
      </c>
      <c r="H102" s="84">
        <v>42</v>
      </c>
      <c r="I102" s="84">
        <v>2</v>
      </c>
      <c r="J102" s="84">
        <v>1</v>
      </c>
      <c r="K102" s="136">
        <f t="shared" si="13"/>
        <v>2</v>
      </c>
      <c r="L102" s="133" t="s">
        <v>3517</v>
      </c>
      <c r="M102" s="162"/>
      <c r="N102" s="162"/>
      <c r="O102" s="163"/>
      <c r="P102" s="164"/>
      <c r="Q102" s="165"/>
      <c r="R102" s="137">
        <f t="shared" si="14"/>
        <v>2</v>
      </c>
      <c r="S102" s="170"/>
      <c r="T102" s="176" t="str">
        <f t="shared" si="15"/>
        <v/>
      </c>
      <c r="U102" s="94">
        <v>10</v>
      </c>
      <c r="V102" s="84">
        <v>200</v>
      </c>
      <c r="W102" s="85">
        <v>10</v>
      </c>
      <c r="X102" s="94">
        <f t="shared" si="16"/>
        <v>1680</v>
      </c>
      <c r="Y102" s="85" t="str">
        <f t="shared" si="17"/>
        <v/>
      </c>
      <c r="Z102" s="94">
        <f t="shared" si="18"/>
        <v>47040</v>
      </c>
      <c r="AA102" s="85" t="str">
        <f t="shared" si="19"/>
        <v/>
      </c>
      <c r="AB102" s="94" t="str">
        <f t="shared" si="20"/>
        <v/>
      </c>
      <c r="AC102" s="95" t="str">
        <f t="shared" si="21"/>
        <v/>
      </c>
      <c r="AD102" s="178" t="str">
        <f t="shared" si="22"/>
        <v/>
      </c>
    </row>
    <row r="103" spans="1:30" s="110" customFormat="1" ht="24.95" customHeight="1" x14ac:dyDescent="0.15">
      <c r="A103" s="133">
        <v>99</v>
      </c>
      <c r="B103" s="134">
        <v>3</v>
      </c>
      <c r="C103" s="134" t="s">
        <v>2181</v>
      </c>
      <c r="D103" s="135" t="s">
        <v>2176</v>
      </c>
      <c r="E103" s="133"/>
      <c r="F103" s="82" t="s">
        <v>36</v>
      </c>
      <c r="G103" s="82" t="s">
        <v>142</v>
      </c>
      <c r="H103" s="84">
        <v>42</v>
      </c>
      <c r="I103" s="84">
        <v>6</v>
      </c>
      <c r="J103" s="84">
        <v>2</v>
      </c>
      <c r="K103" s="136">
        <f t="shared" si="13"/>
        <v>12</v>
      </c>
      <c r="L103" s="133" t="s">
        <v>3514</v>
      </c>
      <c r="M103" s="162"/>
      <c r="N103" s="162"/>
      <c r="O103" s="163"/>
      <c r="P103" s="164"/>
      <c r="Q103" s="165"/>
      <c r="R103" s="137">
        <f t="shared" si="14"/>
        <v>6</v>
      </c>
      <c r="S103" s="170"/>
      <c r="T103" s="176" t="str">
        <f t="shared" si="15"/>
        <v/>
      </c>
      <c r="U103" s="94">
        <v>10</v>
      </c>
      <c r="V103" s="84">
        <v>200</v>
      </c>
      <c r="W103" s="85">
        <v>10</v>
      </c>
      <c r="X103" s="94">
        <f t="shared" si="16"/>
        <v>10080</v>
      </c>
      <c r="Y103" s="85" t="str">
        <f t="shared" si="17"/>
        <v/>
      </c>
      <c r="Z103" s="94">
        <f t="shared" si="18"/>
        <v>282240</v>
      </c>
      <c r="AA103" s="85" t="str">
        <f t="shared" si="19"/>
        <v/>
      </c>
      <c r="AB103" s="94" t="str">
        <f t="shared" si="20"/>
        <v/>
      </c>
      <c r="AC103" s="95" t="str">
        <f t="shared" si="21"/>
        <v/>
      </c>
      <c r="AD103" s="178" t="str">
        <f t="shared" si="22"/>
        <v/>
      </c>
    </row>
    <row r="104" spans="1:30" s="110" customFormat="1" ht="24.95" customHeight="1" x14ac:dyDescent="0.15">
      <c r="A104" s="133">
        <v>100</v>
      </c>
      <c r="B104" s="134">
        <v>3</v>
      </c>
      <c r="C104" s="134" t="s">
        <v>1758</v>
      </c>
      <c r="D104" s="135" t="s">
        <v>2176</v>
      </c>
      <c r="E104" s="133"/>
      <c r="F104" s="82" t="s">
        <v>24</v>
      </c>
      <c r="G104" s="82" t="s">
        <v>49</v>
      </c>
      <c r="H104" s="84">
        <v>42</v>
      </c>
      <c r="I104" s="84">
        <v>3</v>
      </c>
      <c r="J104" s="84">
        <v>1</v>
      </c>
      <c r="K104" s="136">
        <f t="shared" si="13"/>
        <v>3</v>
      </c>
      <c r="L104" s="133" t="s">
        <v>3514</v>
      </c>
      <c r="M104" s="162"/>
      <c r="N104" s="162"/>
      <c r="O104" s="163"/>
      <c r="P104" s="164"/>
      <c r="Q104" s="165"/>
      <c r="R104" s="137">
        <f t="shared" si="14"/>
        <v>3</v>
      </c>
      <c r="S104" s="170"/>
      <c r="T104" s="176" t="str">
        <f t="shared" si="15"/>
        <v/>
      </c>
      <c r="U104" s="94">
        <v>10</v>
      </c>
      <c r="V104" s="84">
        <v>200</v>
      </c>
      <c r="W104" s="85">
        <v>10</v>
      </c>
      <c r="X104" s="94">
        <f t="shared" si="16"/>
        <v>2520</v>
      </c>
      <c r="Y104" s="85" t="str">
        <f t="shared" si="17"/>
        <v/>
      </c>
      <c r="Z104" s="94">
        <f t="shared" si="18"/>
        <v>70560</v>
      </c>
      <c r="AA104" s="85" t="str">
        <f t="shared" si="19"/>
        <v/>
      </c>
      <c r="AB104" s="94" t="str">
        <f t="shared" si="20"/>
        <v/>
      </c>
      <c r="AC104" s="95" t="str">
        <f t="shared" si="21"/>
        <v/>
      </c>
      <c r="AD104" s="178" t="str">
        <f t="shared" si="22"/>
        <v/>
      </c>
    </row>
    <row r="105" spans="1:30" s="110" customFormat="1" ht="24.95" customHeight="1" x14ac:dyDescent="0.15">
      <c r="A105" s="133">
        <v>101</v>
      </c>
      <c r="B105" s="134">
        <v>3</v>
      </c>
      <c r="C105" s="134" t="s">
        <v>1759</v>
      </c>
      <c r="D105" s="135" t="s">
        <v>2176</v>
      </c>
      <c r="E105" s="133"/>
      <c r="F105" s="82" t="s">
        <v>24</v>
      </c>
      <c r="G105" s="82" t="s">
        <v>1953</v>
      </c>
      <c r="H105" s="84">
        <v>42</v>
      </c>
      <c r="I105" s="84">
        <v>2</v>
      </c>
      <c r="J105" s="84">
        <v>1</v>
      </c>
      <c r="K105" s="136">
        <f t="shared" si="13"/>
        <v>2</v>
      </c>
      <c r="L105" s="133" t="s">
        <v>3517</v>
      </c>
      <c r="M105" s="162"/>
      <c r="N105" s="162"/>
      <c r="O105" s="163"/>
      <c r="P105" s="164"/>
      <c r="Q105" s="165"/>
      <c r="R105" s="137">
        <f t="shared" si="14"/>
        <v>2</v>
      </c>
      <c r="S105" s="170"/>
      <c r="T105" s="176" t="str">
        <f t="shared" si="15"/>
        <v/>
      </c>
      <c r="U105" s="94">
        <v>10</v>
      </c>
      <c r="V105" s="84">
        <v>200</v>
      </c>
      <c r="W105" s="85">
        <v>10</v>
      </c>
      <c r="X105" s="94">
        <f t="shared" si="16"/>
        <v>1680</v>
      </c>
      <c r="Y105" s="85" t="str">
        <f t="shared" si="17"/>
        <v/>
      </c>
      <c r="Z105" s="94">
        <f t="shared" si="18"/>
        <v>47040</v>
      </c>
      <c r="AA105" s="85" t="str">
        <f t="shared" si="19"/>
        <v/>
      </c>
      <c r="AB105" s="94" t="str">
        <f t="shared" si="20"/>
        <v/>
      </c>
      <c r="AC105" s="95" t="str">
        <f t="shared" si="21"/>
        <v/>
      </c>
      <c r="AD105" s="178" t="str">
        <f t="shared" si="22"/>
        <v/>
      </c>
    </row>
    <row r="106" spans="1:30" s="110" customFormat="1" ht="24.95" customHeight="1" x14ac:dyDescent="0.15">
      <c r="A106" s="133">
        <v>102</v>
      </c>
      <c r="B106" s="134">
        <v>3</v>
      </c>
      <c r="C106" s="134" t="s">
        <v>1759</v>
      </c>
      <c r="D106" s="135" t="s">
        <v>2176</v>
      </c>
      <c r="E106" s="133"/>
      <c r="F106" s="82" t="s">
        <v>36</v>
      </c>
      <c r="G106" s="82" t="s">
        <v>142</v>
      </c>
      <c r="H106" s="84">
        <v>42</v>
      </c>
      <c r="I106" s="84">
        <v>18</v>
      </c>
      <c r="J106" s="84">
        <v>2</v>
      </c>
      <c r="K106" s="136">
        <f t="shared" si="13"/>
        <v>36</v>
      </c>
      <c r="L106" s="133" t="s">
        <v>3514</v>
      </c>
      <c r="M106" s="162"/>
      <c r="N106" s="162"/>
      <c r="O106" s="163"/>
      <c r="P106" s="164"/>
      <c r="Q106" s="165"/>
      <c r="R106" s="137">
        <f t="shared" si="14"/>
        <v>18</v>
      </c>
      <c r="S106" s="170"/>
      <c r="T106" s="176" t="str">
        <f t="shared" si="15"/>
        <v/>
      </c>
      <c r="U106" s="94">
        <v>10</v>
      </c>
      <c r="V106" s="84">
        <v>200</v>
      </c>
      <c r="W106" s="85">
        <v>10</v>
      </c>
      <c r="X106" s="94">
        <f t="shared" si="16"/>
        <v>30240</v>
      </c>
      <c r="Y106" s="85" t="str">
        <f t="shared" si="17"/>
        <v/>
      </c>
      <c r="Z106" s="94">
        <f t="shared" si="18"/>
        <v>846720</v>
      </c>
      <c r="AA106" s="85" t="str">
        <f t="shared" si="19"/>
        <v/>
      </c>
      <c r="AB106" s="94" t="str">
        <f t="shared" si="20"/>
        <v/>
      </c>
      <c r="AC106" s="95" t="str">
        <f t="shared" si="21"/>
        <v/>
      </c>
      <c r="AD106" s="178" t="str">
        <f t="shared" si="22"/>
        <v/>
      </c>
    </row>
    <row r="107" spans="1:30" s="110" customFormat="1" ht="24.95" customHeight="1" x14ac:dyDescent="0.15">
      <c r="A107" s="133">
        <v>103</v>
      </c>
      <c r="B107" s="134">
        <v>3</v>
      </c>
      <c r="C107" s="134" t="s">
        <v>1697</v>
      </c>
      <c r="D107" s="135" t="s">
        <v>2176</v>
      </c>
      <c r="E107" s="133"/>
      <c r="F107" s="82" t="s">
        <v>24</v>
      </c>
      <c r="G107" s="82" t="s">
        <v>49</v>
      </c>
      <c r="H107" s="84">
        <v>42</v>
      </c>
      <c r="I107" s="84">
        <v>1</v>
      </c>
      <c r="J107" s="84">
        <v>1</v>
      </c>
      <c r="K107" s="136">
        <f t="shared" si="13"/>
        <v>1</v>
      </c>
      <c r="L107" s="133" t="s">
        <v>3514</v>
      </c>
      <c r="M107" s="162"/>
      <c r="N107" s="162"/>
      <c r="O107" s="163"/>
      <c r="P107" s="164"/>
      <c r="Q107" s="165"/>
      <c r="R107" s="137">
        <f t="shared" si="14"/>
        <v>1</v>
      </c>
      <c r="S107" s="170"/>
      <c r="T107" s="176" t="str">
        <f t="shared" si="15"/>
        <v/>
      </c>
      <c r="U107" s="94">
        <v>10</v>
      </c>
      <c r="V107" s="84">
        <v>200</v>
      </c>
      <c r="W107" s="85">
        <v>10</v>
      </c>
      <c r="X107" s="94">
        <f t="shared" si="16"/>
        <v>840</v>
      </c>
      <c r="Y107" s="85" t="str">
        <f t="shared" si="17"/>
        <v/>
      </c>
      <c r="Z107" s="94">
        <f t="shared" si="18"/>
        <v>23520</v>
      </c>
      <c r="AA107" s="85" t="str">
        <f t="shared" si="19"/>
        <v/>
      </c>
      <c r="AB107" s="94" t="str">
        <f t="shared" si="20"/>
        <v/>
      </c>
      <c r="AC107" s="95" t="str">
        <f t="shared" si="21"/>
        <v/>
      </c>
      <c r="AD107" s="178" t="str">
        <f t="shared" si="22"/>
        <v/>
      </c>
    </row>
    <row r="108" spans="1:30" s="110" customFormat="1" ht="24.95" customHeight="1" x14ac:dyDescent="0.15">
      <c r="A108" s="133">
        <v>104</v>
      </c>
      <c r="B108" s="134" t="s">
        <v>2211</v>
      </c>
      <c r="C108" s="134" t="s">
        <v>1749</v>
      </c>
      <c r="D108" s="135" t="s">
        <v>2176</v>
      </c>
      <c r="E108" s="133"/>
      <c r="F108" s="82" t="s">
        <v>113</v>
      </c>
      <c r="G108" s="82" t="s">
        <v>114</v>
      </c>
      <c r="H108" s="84">
        <v>22</v>
      </c>
      <c r="I108" s="84">
        <v>5</v>
      </c>
      <c r="J108" s="84">
        <v>1</v>
      </c>
      <c r="K108" s="136">
        <f t="shared" si="13"/>
        <v>5</v>
      </c>
      <c r="L108" s="133" t="s">
        <v>3514</v>
      </c>
      <c r="M108" s="162"/>
      <c r="N108" s="162"/>
      <c r="O108" s="163"/>
      <c r="P108" s="164"/>
      <c r="Q108" s="165"/>
      <c r="R108" s="137">
        <f t="shared" si="14"/>
        <v>5</v>
      </c>
      <c r="S108" s="170"/>
      <c r="T108" s="176" t="str">
        <f t="shared" si="15"/>
        <v/>
      </c>
      <c r="U108" s="94">
        <v>10</v>
      </c>
      <c r="V108" s="84">
        <v>200</v>
      </c>
      <c r="W108" s="85">
        <v>10</v>
      </c>
      <c r="X108" s="94">
        <f t="shared" si="16"/>
        <v>2200</v>
      </c>
      <c r="Y108" s="85" t="str">
        <f t="shared" si="17"/>
        <v/>
      </c>
      <c r="Z108" s="94">
        <f t="shared" si="18"/>
        <v>61600</v>
      </c>
      <c r="AA108" s="85" t="str">
        <f t="shared" si="19"/>
        <v/>
      </c>
      <c r="AB108" s="94" t="str">
        <f t="shared" si="20"/>
        <v/>
      </c>
      <c r="AC108" s="95" t="str">
        <f t="shared" si="21"/>
        <v/>
      </c>
      <c r="AD108" s="178" t="str">
        <f t="shared" si="22"/>
        <v/>
      </c>
    </row>
    <row r="109" spans="1:30" s="110" customFormat="1" ht="24.95" customHeight="1" x14ac:dyDescent="0.15">
      <c r="A109" s="133">
        <v>105</v>
      </c>
      <c r="B109" s="134">
        <v>3</v>
      </c>
      <c r="C109" s="134" t="s">
        <v>2183</v>
      </c>
      <c r="D109" s="135" t="s">
        <v>2176</v>
      </c>
      <c r="E109" s="133"/>
      <c r="F109" s="82" t="s">
        <v>36</v>
      </c>
      <c r="G109" s="82" t="s">
        <v>79</v>
      </c>
      <c r="H109" s="84">
        <v>42</v>
      </c>
      <c r="I109" s="84">
        <v>12</v>
      </c>
      <c r="J109" s="84">
        <v>2</v>
      </c>
      <c r="K109" s="136">
        <f t="shared" si="13"/>
        <v>24</v>
      </c>
      <c r="L109" s="133" t="s">
        <v>3514</v>
      </c>
      <c r="M109" s="162"/>
      <c r="N109" s="162"/>
      <c r="O109" s="163"/>
      <c r="P109" s="164"/>
      <c r="Q109" s="165"/>
      <c r="R109" s="137">
        <f t="shared" si="14"/>
        <v>12</v>
      </c>
      <c r="S109" s="170"/>
      <c r="T109" s="176" t="str">
        <f t="shared" si="15"/>
        <v/>
      </c>
      <c r="U109" s="94">
        <v>10</v>
      </c>
      <c r="V109" s="84">
        <v>200</v>
      </c>
      <c r="W109" s="85">
        <v>10</v>
      </c>
      <c r="X109" s="94">
        <f t="shared" si="16"/>
        <v>20160</v>
      </c>
      <c r="Y109" s="85" t="str">
        <f t="shared" si="17"/>
        <v/>
      </c>
      <c r="Z109" s="94">
        <f t="shared" si="18"/>
        <v>564480</v>
      </c>
      <c r="AA109" s="85" t="str">
        <f t="shared" si="19"/>
        <v/>
      </c>
      <c r="AB109" s="94" t="str">
        <f t="shared" si="20"/>
        <v/>
      </c>
      <c r="AC109" s="95" t="str">
        <f t="shared" si="21"/>
        <v/>
      </c>
      <c r="AD109" s="178" t="str">
        <f t="shared" si="22"/>
        <v/>
      </c>
    </row>
    <row r="110" spans="1:30" s="110" customFormat="1" ht="24.95" customHeight="1" x14ac:dyDescent="0.15">
      <c r="A110" s="133">
        <v>106</v>
      </c>
      <c r="B110" s="134">
        <v>3</v>
      </c>
      <c r="C110" s="134" t="s">
        <v>2195</v>
      </c>
      <c r="D110" s="135" t="s">
        <v>2176</v>
      </c>
      <c r="E110" s="133"/>
      <c r="F110" s="82" t="s">
        <v>24</v>
      </c>
      <c r="G110" s="82" t="s">
        <v>49</v>
      </c>
      <c r="H110" s="84">
        <v>42</v>
      </c>
      <c r="I110" s="84">
        <v>4</v>
      </c>
      <c r="J110" s="84">
        <v>1</v>
      </c>
      <c r="K110" s="136">
        <f t="shared" si="13"/>
        <v>4</v>
      </c>
      <c r="L110" s="133" t="s">
        <v>3514</v>
      </c>
      <c r="M110" s="162"/>
      <c r="N110" s="162"/>
      <c r="O110" s="163"/>
      <c r="P110" s="164"/>
      <c r="Q110" s="165"/>
      <c r="R110" s="137">
        <f t="shared" si="14"/>
        <v>4</v>
      </c>
      <c r="S110" s="170"/>
      <c r="T110" s="176" t="str">
        <f t="shared" si="15"/>
        <v/>
      </c>
      <c r="U110" s="94">
        <v>2</v>
      </c>
      <c r="V110" s="84">
        <v>200</v>
      </c>
      <c r="W110" s="85">
        <v>10</v>
      </c>
      <c r="X110" s="94">
        <f t="shared" si="16"/>
        <v>672</v>
      </c>
      <c r="Y110" s="85" t="str">
        <f t="shared" si="17"/>
        <v/>
      </c>
      <c r="Z110" s="94">
        <f t="shared" si="18"/>
        <v>18816</v>
      </c>
      <c r="AA110" s="85" t="str">
        <f t="shared" si="19"/>
        <v/>
      </c>
      <c r="AB110" s="94" t="str">
        <f t="shared" si="20"/>
        <v/>
      </c>
      <c r="AC110" s="95" t="str">
        <f t="shared" si="21"/>
        <v/>
      </c>
      <c r="AD110" s="178" t="str">
        <f t="shared" si="22"/>
        <v/>
      </c>
    </row>
    <row r="111" spans="1:30" s="110" customFormat="1" ht="24.95" customHeight="1" x14ac:dyDescent="0.15">
      <c r="A111" s="133">
        <v>107</v>
      </c>
      <c r="B111" s="134" t="s">
        <v>2212</v>
      </c>
      <c r="C111" s="134" t="s">
        <v>1748</v>
      </c>
      <c r="D111" s="135" t="s">
        <v>2176</v>
      </c>
      <c r="E111" s="133"/>
      <c r="F111" s="82" t="s">
        <v>113</v>
      </c>
      <c r="G111" s="82" t="s">
        <v>114</v>
      </c>
      <c r="H111" s="84">
        <v>22</v>
      </c>
      <c r="I111" s="84">
        <v>5</v>
      </c>
      <c r="J111" s="84">
        <v>1</v>
      </c>
      <c r="K111" s="136">
        <f t="shared" si="13"/>
        <v>5</v>
      </c>
      <c r="L111" s="133" t="s">
        <v>3514</v>
      </c>
      <c r="M111" s="162"/>
      <c r="N111" s="162"/>
      <c r="O111" s="163"/>
      <c r="P111" s="164"/>
      <c r="Q111" s="165"/>
      <c r="R111" s="137">
        <f t="shared" si="14"/>
        <v>5</v>
      </c>
      <c r="S111" s="170"/>
      <c r="T111" s="176" t="str">
        <f t="shared" si="15"/>
        <v/>
      </c>
      <c r="U111" s="94">
        <v>10</v>
      </c>
      <c r="V111" s="84">
        <v>200</v>
      </c>
      <c r="W111" s="85">
        <v>10</v>
      </c>
      <c r="X111" s="94">
        <f t="shared" si="16"/>
        <v>2200</v>
      </c>
      <c r="Y111" s="85" t="str">
        <f t="shared" si="17"/>
        <v/>
      </c>
      <c r="Z111" s="94">
        <f t="shared" si="18"/>
        <v>61600</v>
      </c>
      <c r="AA111" s="85" t="str">
        <f t="shared" si="19"/>
        <v/>
      </c>
      <c r="AB111" s="94" t="str">
        <f t="shared" si="20"/>
        <v/>
      </c>
      <c r="AC111" s="95" t="str">
        <f t="shared" si="21"/>
        <v/>
      </c>
      <c r="AD111" s="178" t="str">
        <f t="shared" si="22"/>
        <v/>
      </c>
    </row>
    <row r="112" spans="1:30" s="110" customFormat="1" ht="24.95" customHeight="1" x14ac:dyDescent="0.15">
      <c r="A112" s="133">
        <v>108</v>
      </c>
      <c r="B112" s="134" t="s">
        <v>2213</v>
      </c>
      <c r="C112" s="134" t="s">
        <v>1760</v>
      </c>
      <c r="D112" s="135" t="s">
        <v>2176</v>
      </c>
      <c r="E112" s="133"/>
      <c r="F112" s="82" t="s">
        <v>24</v>
      </c>
      <c r="G112" s="82" t="s">
        <v>49</v>
      </c>
      <c r="H112" s="84">
        <v>42</v>
      </c>
      <c r="I112" s="84">
        <v>1</v>
      </c>
      <c r="J112" s="84">
        <v>1</v>
      </c>
      <c r="K112" s="136">
        <f t="shared" si="13"/>
        <v>1</v>
      </c>
      <c r="L112" s="133" t="s">
        <v>3514</v>
      </c>
      <c r="M112" s="162"/>
      <c r="N112" s="162"/>
      <c r="O112" s="163"/>
      <c r="P112" s="164"/>
      <c r="Q112" s="165"/>
      <c r="R112" s="137">
        <f t="shared" si="14"/>
        <v>1</v>
      </c>
      <c r="S112" s="170"/>
      <c r="T112" s="176" t="str">
        <f t="shared" si="15"/>
        <v/>
      </c>
      <c r="U112" s="94">
        <v>10</v>
      </c>
      <c r="V112" s="84">
        <v>200</v>
      </c>
      <c r="W112" s="85">
        <v>10</v>
      </c>
      <c r="X112" s="94">
        <f t="shared" si="16"/>
        <v>840</v>
      </c>
      <c r="Y112" s="85" t="str">
        <f t="shared" si="17"/>
        <v/>
      </c>
      <c r="Z112" s="94">
        <f t="shared" si="18"/>
        <v>23520</v>
      </c>
      <c r="AA112" s="85" t="str">
        <f t="shared" si="19"/>
        <v/>
      </c>
      <c r="AB112" s="94" t="str">
        <f t="shared" si="20"/>
        <v/>
      </c>
      <c r="AC112" s="95" t="str">
        <f t="shared" si="21"/>
        <v/>
      </c>
      <c r="AD112" s="178" t="str">
        <f t="shared" si="22"/>
        <v/>
      </c>
    </row>
    <row r="113" spans="1:30" s="110" customFormat="1" ht="24.95" customHeight="1" x14ac:dyDescent="0.15">
      <c r="A113" s="133">
        <v>109</v>
      </c>
      <c r="B113" s="134" t="s">
        <v>1600</v>
      </c>
      <c r="C113" s="134" t="s">
        <v>2201</v>
      </c>
      <c r="D113" s="135" t="s">
        <v>2176</v>
      </c>
      <c r="E113" s="133"/>
      <c r="F113" s="82" t="s">
        <v>1783</v>
      </c>
      <c r="G113" s="82" t="s">
        <v>75</v>
      </c>
      <c r="H113" s="84">
        <v>22</v>
      </c>
      <c r="I113" s="84">
        <v>4</v>
      </c>
      <c r="J113" s="84">
        <v>1</v>
      </c>
      <c r="K113" s="136">
        <f t="shared" si="13"/>
        <v>4</v>
      </c>
      <c r="L113" s="133" t="s">
        <v>3514</v>
      </c>
      <c r="M113" s="162"/>
      <c r="N113" s="162"/>
      <c r="O113" s="163"/>
      <c r="P113" s="164"/>
      <c r="Q113" s="165"/>
      <c r="R113" s="137">
        <f t="shared" si="14"/>
        <v>4</v>
      </c>
      <c r="S113" s="170"/>
      <c r="T113" s="176" t="str">
        <f t="shared" si="15"/>
        <v/>
      </c>
      <c r="U113" s="94">
        <v>10</v>
      </c>
      <c r="V113" s="84">
        <v>200</v>
      </c>
      <c r="W113" s="85">
        <v>10</v>
      </c>
      <c r="X113" s="94">
        <f t="shared" si="16"/>
        <v>1760</v>
      </c>
      <c r="Y113" s="85" t="str">
        <f t="shared" si="17"/>
        <v/>
      </c>
      <c r="Z113" s="94">
        <f t="shared" si="18"/>
        <v>49280</v>
      </c>
      <c r="AA113" s="85" t="str">
        <f t="shared" si="19"/>
        <v/>
      </c>
      <c r="AB113" s="94" t="str">
        <f t="shared" si="20"/>
        <v/>
      </c>
      <c r="AC113" s="95" t="str">
        <f t="shared" si="21"/>
        <v/>
      </c>
      <c r="AD113" s="178" t="str">
        <f t="shared" si="22"/>
        <v/>
      </c>
    </row>
    <row r="114" spans="1:30" s="110" customFormat="1" ht="24.95" customHeight="1" x14ac:dyDescent="0.15">
      <c r="A114" s="133">
        <v>110</v>
      </c>
      <c r="B114" s="134" t="s">
        <v>1600</v>
      </c>
      <c r="C114" s="134" t="s">
        <v>1715</v>
      </c>
      <c r="D114" s="135" t="s">
        <v>2176</v>
      </c>
      <c r="E114" s="133"/>
      <c r="F114" s="82" t="s">
        <v>113</v>
      </c>
      <c r="G114" s="82" t="s">
        <v>114</v>
      </c>
      <c r="H114" s="84">
        <v>22</v>
      </c>
      <c r="I114" s="84">
        <v>1</v>
      </c>
      <c r="J114" s="84">
        <v>1</v>
      </c>
      <c r="K114" s="136">
        <f t="shared" si="13"/>
        <v>1</v>
      </c>
      <c r="L114" s="133" t="s">
        <v>3514</v>
      </c>
      <c r="M114" s="162"/>
      <c r="N114" s="162"/>
      <c r="O114" s="163"/>
      <c r="P114" s="164"/>
      <c r="Q114" s="165"/>
      <c r="R114" s="137">
        <f t="shared" si="14"/>
        <v>1</v>
      </c>
      <c r="S114" s="170"/>
      <c r="T114" s="176" t="str">
        <f t="shared" si="15"/>
        <v/>
      </c>
      <c r="U114" s="94">
        <v>2</v>
      </c>
      <c r="V114" s="84">
        <v>200</v>
      </c>
      <c r="W114" s="85">
        <v>10</v>
      </c>
      <c r="X114" s="94">
        <f t="shared" si="16"/>
        <v>88</v>
      </c>
      <c r="Y114" s="85" t="str">
        <f t="shared" si="17"/>
        <v/>
      </c>
      <c r="Z114" s="94">
        <f t="shared" si="18"/>
        <v>2464</v>
      </c>
      <c r="AA114" s="85" t="str">
        <f t="shared" si="19"/>
        <v/>
      </c>
      <c r="AB114" s="94" t="str">
        <f t="shared" si="20"/>
        <v/>
      </c>
      <c r="AC114" s="95" t="str">
        <f t="shared" si="21"/>
        <v/>
      </c>
      <c r="AD114" s="178" t="str">
        <f t="shared" si="22"/>
        <v/>
      </c>
    </row>
    <row r="115" spans="1:30" s="110" customFormat="1" ht="24.95" customHeight="1" x14ac:dyDescent="0.15">
      <c r="A115" s="133">
        <v>111</v>
      </c>
      <c r="B115" s="134" t="s">
        <v>213</v>
      </c>
      <c r="C115" s="134" t="s">
        <v>2202</v>
      </c>
      <c r="D115" s="135" t="s">
        <v>2176</v>
      </c>
      <c r="E115" s="133"/>
      <c r="F115" s="82" t="s">
        <v>36</v>
      </c>
      <c r="G115" s="82" t="s">
        <v>79</v>
      </c>
      <c r="H115" s="84">
        <v>42</v>
      </c>
      <c r="I115" s="84">
        <v>2</v>
      </c>
      <c r="J115" s="84">
        <v>2</v>
      </c>
      <c r="K115" s="136">
        <f t="shared" si="13"/>
        <v>4</v>
      </c>
      <c r="L115" s="133" t="s">
        <v>3514</v>
      </c>
      <c r="M115" s="162"/>
      <c r="N115" s="162"/>
      <c r="O115" s="163"/>
      <c r="P115" s="164"/>
      <c r="Q115" s="165"/>
      <c r="R115" s="137">
        <f t="shared" si="14"/>
        <v>2</v>
      </c>
      <c r="S115" s="170"/>
      <c r="T115" s="176" t="str">
        <f t="shared" si="15"/>
        <v/>
      </c>
      <c r="U115" s="94">
        <v>10</v>
      </c>
      <c r="V115" s="84">
        <v>200</v>
      </c>
      <c r="W115" s="85">
        <v>10</v>
      </c>
      <c r="X115" s="94">
        <f t="shared" si="16"/>
        <v>3360</v>
      </c>
      <c r="Y115" s="85" t="str">
        <f t="shared" si="17"/>
        <v/>
      </c>
      <c r="Z115" s="94">
        <f t="shared" si="18"/>
        <v>94080</v>
      </c>
      <c r="AA115" s="85" t="str">
        <f t="shared" si="19"/>
        <v/>
      </c>
      <c r="AB115" s="94" t="str">
        <f t="shared" si="20"/>
        <v/>
      </c>
      <c r="AC115" s="95" t="str">
        <f t="shared" si="21"/>
        <v/>
      </c>
      <c r="AD115" s="178" t="str">
        <f t="shared" si="22"/>
        <v/>
      </c>
    </row>
    <row r="116" spans="1:30" s="110" customFormat="1" ht="24.95" customHeight="1" x14ac:dyDescent="0.15">
      <c r="A116" s="133">
        <v>112</v>
      </c>
      <c r="B116" s="134" t="s">
        <v>213</v>
      </c>
      <c r="C116" s="134" t="s">
        <v>2203</v>
      </c>
      <c r="D116" s="135" t="s">
        <v>2176</v>
      </c>
      <c r="E116" s="133"/>
      <c r="F116" s="82" t="s">
        <v>1783</v>
      </c>
      <c r="G116" s="82" t="s">
        <v>75</v>
      </c>
      <c r="H116" s="84">
        <v>22</v>
      </c>
      <c r="I116" s="84">
        <v>2</v>
      </c>
      <c r="J116" s="84">
        <v>1</v>
      </c>
      <c r="K116" s="136">
        <f t="shared" si="13"/>
        <v>2</v>
      </c>
      <c r="L116" s="133" t="s">
        <v>3514</v>
      </c>
      <c r="M116" s="162"/>
      <c r="N116" s="162"/>
      <c r="O116" s="163"/>
      <c r="P116" s="164"/>
      <c r="Q116" s="165"/>
      <c r="R116" s="137">
        <f t="shared" si="14"/>
        <v>2</v>
      </c>
      <c r="S116" s="170"/>
      <c r="T116" s="176" t="str">
        <f t="shared" si="15"/>
        <v/>
      </c>
      <c r="U116" s="94">
        <v>10</v>
      </c>
      <c r="V116" s="84">
        <v>200</v>
      </c>
      <c r="W116" s="85">
        <v>10</v>
      </c>
      <c r="X116" s="94">
        <f t="shared" si="16"/>
        <v>880</v>
      </c>
      <c r="Y116" s="85" t="str">
        <f t="shared" si="17"/>
        <v/>
      </c>
      <c r="Z116" s="94">
        <f t="shared" si="18"/>
        <v>24640</v>
      </c>
      <c r="AA116" s="85" t="str">
        <f t="shared" si="19"/>
        <v/>
      </c>
      <c r="AB116" s="94" t="str">
        <f t="shared" si="20"/>
        <v/>
      </c>
      <c r="AC116" s="95" t="str">
        <f t="shared" si="21"/>
        <v/>
      </c>
      <c r="AD116" s="178" t="str">
        <f t="shared" si="22"/>
        <v/>
      </c>
    </row>
    <row r="117" spans="1:30" s="110" customFormat="1" ht="24.95" customHeight="1" x14ac:dyDescent="0.15">
      <c r="A117" s="133">
        <v>113</v>
      </c>
      <c r="B117" s="134" t="s">
        <v>213</v>
      </c>
      <c r="C117" s="134" t="s">
        <v>2204</v>
      </c>
      <c r="D117" s="135" t="s">
        <v>2176</v>
      </c>
      <c r="E117" s="133"/>
      <c r="F117" s="82" t="s">
        <v>2223</v>
      </c>
      <c r="G117" s="82" t="s">
        <v>2224</v>
      </c>
      <c r="H117" s="84">
        <v>18</v>
      </c>
      <c r="I117" s="84">
        <v>2</v>
      </c>
      <c r="J117" s="84">
        <v>1</v>
      </c>
      <c r="K117" s="136">
        <f t="shared" si="13"/>
        <v>2</v>
      </c>
      <c r="L117" s="133" t="s">
        <v>3514</v>
      </c>
      <c r="M117" s="162"/>
      <c r="N117" s="162"/>
      <c r="O117" s="163"/>
      <c r="P117" s="164"/>
      <c r="Q117" s="165"/>
      <c r="R117" s="137">
        <f t="shared" si="14"/>
        <v>2</v>
      </c>
      <c r="S117" s="170"/>
      <c r="T117" s="176" t="str">
        <f t="shared" si="15"/>
        <v/>
      </c>
      <c r="U117" s="94">
        <v>10</v>
      </c>
      <c r="V117" s="84">
        <v>200</v>
      </c>
      <c r="W117" s="85">
        <v>10</v>
      </c>
      <c r="X117" s="94">
        <f t="shared" si="16"/>
        <v>720</v>
      </c>
      <c r="Y117" s="85" t="str">
        <f t="shared" si="17"/>
        <v/>
      </c>
      <c r="Z117" s="94">
        <f t="shared" si="18"/>
        <v>20160</v>
      </c>
      <c r="AA117" s="85" t="str">
        <f t="shared" si="19"/>
        <v/>
      </c>
      <c r="AB117" s="94" t="str">
        <f t="shared" si="20"/>
        <v/>
      </c>
      <c r="AC117" s="95" t="str">
        <f t="shared" si="21"/>
        <v/>
      </c>
      <c r="AD117" s="178" t="str">
        <f t="shared" si="22"/>
        <v/>
      </c>
    </row>
    <row r="118" spans="1:30" s="110" customFormat="1" ht="24.95" customHeight="1" x14ac:dyDescent="0.15">
      <c r="A118" s="133">
        <v>114</v>
      </c>
      <c r="B118" s="134" t="s">
        <v>213</v>
      </c>
      <c r="C118" s="134" t="s">
        <v>2204</v>
      </c>
      <c r="D118" s="135" t="s">
        <v>2176</v>
      </c>
      <c r="E118" s="133"/>
      <c r="F118" s="82" t="s">
        <v>927</v>
      </c>
      <c r="G118" s="82" t="s">
        <v>2226</v>
      </c>
      <c r="H118" s="84">
        <v>60</v>
      </c>
      <c r="I118" s="84">
        <v>4</v>
      </c>
      <c r="J118" s="84">
        <v>1</v>
      </c>
      <c r="K118" s="136">
        <f t="shared" si="13"/>
        <v>4</v>
      </c>
      <c r="L118" s="133" t="s">
        <v>3514</v>
      </c>
      <c r="M118" s="162"/>
      <c r="N118" s="162"/>
      <c r="O118" s="163"/>
      <c r="P118" s="164"/>
      <c r="Q118" s="165"/>
      <c r="R118" s="137">
        <f t="shared" si="14"/>
        <v>4</v>
      </c>
      <c r="S118" s="170"/>
      <c r="T118" s="176" t="str">
        <f t="shared" si="15"/>
        <v/>
      </c>
      <c r="U118" s="94">
        <v>10</v>
      </c>
      <c r="V118" s="84">
        <v>200</v>
      </c>
      <c r="W118" s="85">
        <v>10</v>
      </c>
      <c r="X118" s="94">
        <f t="shared" si="16"/>
        <v>4800</v>
      </c>
      <c r="Y118" s="85" t="str">
        <f t="shared" si="17"/>
        <v/>
      </c>
      <c r="Z118" s="94">
        <f t="shared" si="18"/>
        <v>134400</v>
      </c>
      <c r="AA118" s="85" t="str">
        <f t="shared" si="19"/>
        <v/>
      </c>
      <c r="AB118" s="94" t="str">
        <f t="shared" si="20"/>
        <v/>
      </c>
      <c r="AC118" s="95" t="str">
        <f t="shared" si="21"/>
        <v/>
      </c>
      <c r="AD118" s="178" t="str">
        <f t="shared" si="22"/>
        <v/>
      </c>
    </row>
    <row r="119" spans="1:30" s="110" customFormat="1" ht="24.95" customHeight="1" x14ac:dyDescent="0.15">
      <c r="A119" s="133">
        <v>115</v>
      </c>
      <c r="B119" s="134" t="s">
        <v>213</v>
      </c>
      <c r="C119" s="134" t="s">
        <v>2204</v>
      </c>
      <c r="D119" s="135" t="s">
        <v>2176</v>
      </c>
      <c r="E119" s="133"/>
      <c r="F119" s="82" t="s">
        <v>208</v>
      </c>
      <c r="G119" s="82" t="s">
        <v>2015</v>
      </c>
      <c r="H119" s="84">
        <v>22</v>
      </c>
      <c r="I119" s="84">
        <v>2</v>
      </c>
      <c r="J119" s="84">
        <v>1</v>
      </c>
      <c r="K119" s="136">
        <f t="shared" si="13"/>
        <v>2</v>
      </c>
      <c r="L119" s="133" t="s">
        <v>3514</v>
      </c>
      <c r="M119" s="162"/>
      <c r="N119" s="162"/>
      <c r="O119" s="163"/>
      <c r="P119" s="164"/>
      <c r="Q119" s="165"/>
      <c r="R119" s="137">
        <f t="shared" si="14"/>
        <v>2</v>
      </c>
      <c r="S119" s="170"/>
      <c r="T119" s="176" t="str">
        <f t="shared" si="15"/>
        <v/>
      </c>
      <c r="U119" s="94">
        <v>10</v>
      </c>
      <c r="V119" s="84">
        <v>200</v>
      </c>
      <c r="W119" s="85">
        <v>10</v>
      </c>
      <c r="X119" s="94">
        <f t="shared" si="16"/>
        <v>880</v>
      </c>
      <c r="Y119" s="85" t="str">
        <f t="shared" si="17"/>
        <v/>
      </c>
      <c r="Z119" s="94">
        <f t="shared" si="18"/>
        <v>24640</v>
      </c>
      <c r="AA119" s="85" t="str">
        <f t="shared" si="19"/>
        <v/>
      </c>
      <c r="AB119" s="94" t="str">
        <f t="shared" si="20"/>
        <v/>
      </c>
      <c r="AC119" s="95" t="str">
        <f t="shared" si="21"/>
        <v/>
      </c>
      <c r="AD119" s="178" t="str">
        <f t="shared" si="22"/>
        <v/>
      </c>
    </row>
    <row r="120" spans="1:30" s="110" customFormat="1" ht="24.95" customHeight="1" x14ac:dyDescent="0.15">
      <c r="A120" s="133">
        <v>116</v>
      </c>
      <c r="B120" s="134" t="s">
        <v>213</v>
      </c>
      <c r="C120" s="134" t="s">
        <v>2204</v>
      </c>
      <c r="D120" s="135" t="s">
        <v>2176</v>
      </c>
      <c r="E120" s="133"/>
      <c r="F120" s="82" t="s">
        <v>1247</v>
      </c>
      <c r="G120" s="82" t="s">
        <v>2015</v>
      </c>
      <c r="H120" s="84">
        <v>15</v>
      </c>
      <c r="I120" s="84">
        <v>1</v>
      </c>
      <c r="J120" s="84">
        <v>1</v>
      </c>
      <c r="K120" s="136">
        <f t="shared" si="13"/>
        <v>1</v>
      </c>
      <c r="L120" s="133" t="s">
        <v>3514</v>
      </c>
      <c r="M120" s="162"/>
      <c r="N120" s="162"/>
      <c r="O120" s="163"/>
      <c r="P120" s="164"/>
      <c r="Q120" s="165"/>
      <c r="R120" s="137">
        <f t="shared" si="14"/>
        <v>1</v>
      </c>
      <c r="S120" s="170"/>
      <c r="T120" s="176" t="str">
        <f t="shared" si="15"/>
        <v/>
      </c>
      <c r="U120" s="94">
        <v>10</v>
      </c>
      <c r="V120" s="84">
        <v>200</v>
      </c>
      <c r="W120" s="85">
        <v>10</v>
      </c>
      <c r="X120" s="94">
        <f t="shared" si="16"/>
        <v>300</v>
      </c>
      <c r="Y120" s="85" t="str">
        <f t="shared" si="17"/>
        <v/>
      </c>
      <c r="Z120" s="94">
        <f t="shared" si="18"/>
        <v>8400</v>
      </c>
      <c r="AA120" s="85" t="str">
        <f t="shared" si="19"/>
        <v/>
      </c>
      <c r="AB120" s="94" t="str">
        <f t="shared" si="20"/>
        <v/>
      </c>
      <c r="AC120" s="95" t="str">
        <f t="shared" si="21"/>
        <v/>
      </c>
      <c r="AD120" s="178" t="str">
        <f t="shared" si="22"/>
        <v/>
      </c>
    </row>
    <row r="121" spans="1:30" s="110" customFormat="1" ht="24.95" customHeight="1" x14ac:dyDescent="0.15">
      <c r="A121" s="133">
        <v>117</v>
      </c>
      <c r="B121" s="134" t="s">
        <v>213</v>
      </c>
      <c r="C121" s="134" t="s">
        <v>2205</v>
      </c>
      <c r="D121" s="135" t="s">
        <v>2176</v>
      </c>
      <c r="E121" s="133"/>
      <c r="F121" s="82" t="s">
        <v>2005</v>
      </c>
      <c r="G121" s="82" t="s">
        <v>2227</v>
      </c>
      <c r="H121" s="84">
        <v>42</v>
      </c>
      <c r="I121" s="84">
        <v>1</v>
      </c>
      <c r="J121" s="84">
        <v>1</v>
      </c>
      <c r="K121" s="136">
        <f t="shared" si="13"/>
        <v>1</v>
      </c>
      <c r="L121" s="133" t="s">
        <v>3514</v>
      </c>
      <c r="M121" s="162"/>
      <c r="N121" s="162"/>
      <c r="O121" s="163"/>
      <c r="P121" s="164"/>
      <c r="Q121" s="165"/>
      <c r="R121" s="137">
        <f t="shared" si="14"/>
        <v>1</v>
      </c>
      <c r="S121" s="170"/>
      <c r="T121" s="176" t="str">
        <f t="shared" si="15"/>
        <v/>
      </c>
      <c r="U121" s="94">
        <v>10</v>
      </c>
      <c r="V121" s="84">
        <v>200</v>
      </c>
      <c r="W121" s="85">
        <v>10</v>
      </c>
      <c r="X121" s="94">
        <f t="shared" si="16"/>
        <v>840</v>
      </c>
      <c r="Y121" s="85" t="str">
        <f t="shared" si="17"/>
        <v/>
      </c>
      <c r="Z121" s="94">
        <f t="shared" si="18"/>
        <v>23520</v>
      </c>
      <c r="AA121" s="85" t="str">
        <f t="shared" si="19"/>
        <v/>
      </c>
      <c r="AB121" s="94" t="str">
        <f t="shared" si="20"/>
        <v/>
      </c>
      <c r="AC121" s="95" t="str">
        <f t="shared" si="21"/>
        <v/>
      </c>
      <c r="AD121" s="178" t="str">
        <f t="shared" si="22"/>
        <v/>
      </c>
    </row>
    <row r="122" spans="1:30" s="110" customFormat="1" ht="24.95" customHeight="1" x14ac:dyDescent="0.15">
      <c r="A122" s="133">
        <v>118</v>
      </c>
      <c r="B122" s="134" t="s">
        <v>213</v>
      </c>
      <c r="C122" s="134" t="s">
        <v>2206</v>
      </c>
      <c r="D122" s="135" t="s">
        <v>2176</v>
      </c>
      <c r="E122" s="133"/>
      <c r="F122" s="82" t="s">
        <v>711</v>
      </c>
      <c r="G122" s="82" t="s">
        <v>1009</v>
      </c>
      <c r="H122" s="84">
        <v>34</v>
      </c>
      <c r="I122" s="84">
        <v>2</v>
      </c>
      <c r="J122" s="84">
        <v>1</v>
      </c>
      <c r="K122" s="136">
        <f t="shared" si="13"/>
        <v>2</v>
      </c>
      <c r="L122" s="133" t="s">
        <v>3514</v>
      </c>
      <c r="M122" s="162"/>
      <c r="N122" s="162"/>
      <c r="O122" s="163"/>
      <c r="P122" s="164"/>
      <c r="Q122" s="165"/>
      <c r="R122" s="137">
        <f t="shared" si="14"/>
        <v>2</v>
      </c>
      <c r="S122" s="170"/>
      <c r="T122" s="176" t="str">
        <f t="shared" si="15"/>
        <v/>
      </c>
      <c r="U122" s="94">
        <v>10</v>
      </c>
      <c r="V122" s="84">
        <v>200</v>
      </c>
      <c r="W122" s="85">
        <v>10</v>
      </c>
      <c r="X122" s="94">
        <f t="shared" si="16"/>
        <v>1360</v>
      </c>
      <c r="Y122" s="85" t="str">
        <f t="shared" si="17"/>
        <v/>
      </c>
      <c r="Z122" s="94">
        <f t="shared" si="18"/>
        <v>38080</v>
      </c>
      <c r="AA122" s="85" t="str">
        <f t="shared" si="19"/>
        <v/>
      </c>
      <c r="AB122" s="94" t="str">
        <f t="shared" si="20"/>
        <v/>
      </c>
      <c r="AC122" s="95" t="str">
        <f t="shared" si="21"/>
        <v/>
      </c>
      <c r="AD122" s="178" t="str">
        <f t="shared" si="22"/>
        <v/>
      </c>
    </row>
    <row r="123" spans="1:30" s="110" customFormat="1" ht="24.95" customHeight="1" x14ac:dyDescent="0.15">
      <c r="A123" s="133">
        <v>119</v>
      </c>
      <c r="B123" s="134" t="s">
        <v>213</v>
      </c>
      <c r="C123" s="134" t="s">
        <v>1996</v>
      </c>
      <c r="D123" s="135" t="s">
        <v>2176</v>
      </c>
      <c r="E123" s="133"/>
      <c r="F123" s="82" t="s">
        <v>711</v>
      </c>
      <c r="G123" s="82" t="s">
        <v>1009</v>
      </c>
      <c r="H123" s="84">
        <v>34</v>
      </c>
      <c r="I123" s="84">
        <v>8</v>
      </c>
      <c r="J123" s="84">
        <v>1</v>
      </c>
      <c r="K123" s="136">
        <f t="shared" si="13"/>
        <v>8</v>
      </c>
      <c r="L123" s="133" t="s">
        <v>3514</v>
      </c>
      <c r="M123" s="162"/>
      <c r="N123" s="162"/>
      <c r="O123" s="163"/>
      <c r="P123" s="164"/>
      <c r="Q123" s="165"/>
      <c r="R123" s="137">
        <f t="shared" si="14"/>
        <v>8</v>
      </c>
      <c r="S123" s="170"/>
      <c r="T123" s="176" t="str">
        <f t="shared" si="15"/>
        <v/>
      </c>
      <c r="U123" s="94">
        <v>2</v>
      </c>
      <c r="V123" s="84">
        <v>200</v>
      </c>
      <c r="W123" s="85">
        <v>10</v>
      </c>
      <c r="X123" s="94">
        <f t="shared" si="16"/>
        <v>1088</v>
      </c>
      <c r="Y123" s="85" t="str">
        <f t="shared" si="17"/>
        <v/>
      </c>
      <c r="Z123" s="94">
        <f t="shared" si="18"/>
        <v>30464</v>
      </c>
      <c r="AA123" s="85" t="str">
        <f t="shared" si="19"/>
        <v/>
      </c>
      <c r="AB123" s="94" t="str">
        <f t="shared" si="20"/>
        <v/>
      </c>
      <c r="AC123" s="95" t="str">
        <f t="shared" si="21"/>
        <v/>
      </c>
      <c r="AD123" s="178" t="str">
        <f t="shared" si="22"/>
        <v/>
      </c>
    </row>
    <row r="124" spans="1:30" s="110" customFormat="1" ht="24.95" customHeight="1" x14ac:dyDescent="0.15">
      <c r="A124" s="133">
        <v>120</v>
      </c>
      <c r="B124" s="134" t="s">
        <v>213</v>
      </c>
      <c r="C124" s="134" t="s">
        <v>2207</v>
      </c>
      <c r="D124" s="135" t="s">
        <v>2176</v>
      </c>
      <c r="E124" s="133"/>
      <c r="F124" s="82" t="s">
        <v>711</v>
      </c>
      <c r="G124" s="82" t="s">
        <v>1009</v>
      </c>
      <c r="H124" s="84">
        <v>34</v>
      </c>
      <c r="I124" s="84">
        <v>3</v>
      </c>
      <c r="J124" s="84">
        <v>1</v>
      </c>
      <c r="K124" s="136">
        <f t="shared" si="13"/>
        <v>3</v>
      </c>
      <c r="L124" s="133" t="s">
        <v>3514</v>
      </c>
      <c r="M124" s="162"/>
      <c r="N124" s="162"/>
      <c r="O124" s="163"/>
      <c r="P124" s="164"/>
      <c r="Q124" s="165"/>
      <c r="R124" s="137">
        <f t="shared" si="14"/>
        <v>3</v>
      </c>
      <c r="S124" s="170"/>
      <c r="T124" s="176" t="str">
        <f t="shared" si="15"/>
        <v/>
      </c>
      <c r="U124" s="94">
        <v>2</v>
      </c>
      <c r="V124" s="84">
        <v>200</v>
      </c>
      <c r="W124" s="85">
        <v>10</v>
      </c>
      <c r="X124" s="94">
        <f t="shared" si="16"/>
        <v>408</v>
      </c>
      <c r="Y124" s="85" t="str">
        <f t="shared" si="17"/>
        <v/>
      </c>
      <c r="Z124" s="94">
        <f t="shared" si="18"/>
        <v>11424</v>
      </c>
      <c r="AA124" s="85" t="str">
        <f t="shared" si="19"/>
        <v/>
      </c>
      <c r="AB124" s="94" t="str">
        <f t="shared" si="20"/>
        <v/>
      </c>
      <c r="AC124" s="95" t="str">
        <f t="shared" si="21"/>
        <v/>
      </c>
      <c r="AD124" s="178" t="str">
        <f t="shared" si="22"/>
        <v/>
      </c>
    </row>
    <row r="125" spans="1:30" s="110" customFormat="1" ht="24.95" customHeight="1" x14ac:dyDescent="0.15">
      <c r="A125" s="133">
        <v>121</v>
      </c>
      <c r="B125" s="134" t="s">
        <v>213</v>
      </c>
      <c r="C125" s="134" t="s">
        <v>2208</v>
      </c>
      <c r="D125" s="135" t="s">
        <v>2176</v>
      </c>
      <c r="E125" s="133"/>
      <c r="F125" s="82" t="s">
        <v>711</v>
      </c>
      <c r="G125" s="82" t="s">
        <v>1009</v>
      </c>
      <c r="H125" s="84">
        <v>34</v>
      </c>
      <c r="I125" s="84">
        <v>1</v>
      </c>
      <c r="J125" s="84">
        <v>1</v>
      </c>
      <c r="K125" s="136">
        <f t="shared" si="13"/>
        <v>1</v>
      </c>
      <c r="L125" s="133" t="s">
        <v>3514</v>
      </c>
      <c r="M125" s="162"/>
      <c r="N125" s="162"/>
      <c r="O125" s="163"/>
      <c r="P125" s="164"/>
      <c r="Q125" s="165"/>
      <c r="R125" s="137">
        <f t="shared" si="14"/>
        <v>1</v>
      </c>
      <c r="S125" s="170"/>
      <c r="T125" s="176" t="str">
        <f t="shared" si="15"/>
        <v/>
      </c>
      <c r="U125" s="94">
        <v>2</v>
      </c>
      <c r="V125" s="84">
        <v>200</v>
      </c>
      <c r="W125" s="85">
        <v>10</v>
      </c>
      <c r="X125" s="94">
        <f t="shared" si="16"/>
        <v>136</v>
      </c>
      <c r="Y125" s="85" t="str">
        <f t="shared" si="17"/>
        <v/>
      </c>
      <c r="Z125" s="94">
        <f t="shared" si="18"/>
        <v>3808</v>
      </c>
      <c r="AA125" s="85" t="str">
        <f t="shared" si="19"/>
        <v/>
      </c>
      <c r="AB125" s="94" t="str">
        <f t="shared" si="20"/>
        <v/>
      </c>
      <c r="AC125" s="95" t="str">
        <f t="shared" si="21"/>
        <v/>
      </c>
      <c r="AD125" s="178" t="str">
        <f t="shared" si="22"/>
        <v/>
      </c>
    </row>
    <row r="126" spans="1:30" s="110" customFormat="1" ht="24.95" customHeight="1" x14ac:dyDescent="0.15">
      <c r="A126" s="133">
        <v>122</v>
      </c>
      <c r="B126" s="134" t="s">
        <v>213</v>
      </c>
      <c r="C126" s="134" t="s">
        <v>2209</v>
      </c>
      <c r="D126" s="135" t="s">
        <v>2176</v>
      </c>
      <c r="E126" s="133"/>
      <c r="F126" s="82" t="s">
        <v>2012</v>
      </c>
      <c r="G126" s="82" t="s">
        <v>2018</v>
      </c>
      <c r="H126" s="84">
        <v>400</v>
      </c>
      <c r="I126" s="84">
        <v>1</v>
      </c>
      <c r="J126" s="84">
        <v>2</v>
      </c>
      <c r="K126" s="136">
        <f t="shared" si="13"/>
        <v>2</v>
      </c>
      <c r="L126" s="133" t="s">
        <v>3514</v>
      </c>
      <c r="M126" s="162"/>
      <c r="N126" s="162"/>
      <c r="O126" s="163"/>
      <c r="P126" s="164"/>
      <c r="Q126" s="165"/>
      <c r="R126" s="137">
        <f t="shared" si="14"/>
        <v>1</v>
      </c>
      <c r="S126" s="170"/>
      <c r="T126" s="176" t="str">
        <f t="shared" si="15"/>
        <v/>
      </c>
      <c r="U126" s="94">
        <v>10</v>
      </c>
      <c r="V126" s="84">
        <v>365</v>
      </c>
      <c r="W126" s="85">
        <v>10</v>
      </c>
      <c r="X126" s="94">
        <f t="shared" si="16"/>
        <v>29200</v>
      </c>
      <c r="Y126" s="85" t="str">
        <f t="shared" si="17"/>
        <v/>
      </c>
      <c r="Z126" s="94">
        <f t="shared" si="18"/>
        <v>817600</v>
      </c>
      <c r="AA126" s="85" t="str">
        <f t="shared" si="19"/>
        <v/>
      </c>
      <c r="AB126" s="94" t="str">
        <f t="shared" si="20"/>
        <v/>
      </c>
      <c r="AC126" s="95" t="str">
        <f t="shared" si="21"/>
        <v/>
      </c>
      <c r="AD126" s="178" t="str">
        <f t="shared" si="22"/>
        <v/>
      </c>
    </row>
    <row r="127" spans="1:30" s="110" customFormat="1" ht="24.95" customHeight="1" x14ac:dyDescent="0.15">
      <c r="A127" s="133"/>
      <c r="B127" s="134"/>
      <c r="C127" s="134"/>
      <c r="D127" s="135"/>
      <c r="E127" s="133"/>
      <c r="F127" s="82"/>
      <c r="G127" s="82"/>
      <c r="H127" s="84"/>
      <c r="I127" s="84"/>
      <c r="J127" s="84"/>
      <c r="K127" s="136"/>
      <c r="L127" s="133"/>
      <c r="M127" s="173"/>
      <c r="N127" s="173"/>
      <c r="O127" s="134"/>
      <c r="P127" s="174"/>
      <c r="Q127" s="175"/>
      <c r="R127" s="137"/>
      <c r="S127" s="176"/>
      <c r="T127" s="176"/>
      <c r="U127" s="94"/>
      <c r="V127" s="84"/>
      <c r="W127" s="85"/>
      <c r="X127" s="94"/>
      <c r="Y127" s="85"/>
      <c r="Z127" s="94"/>
      <c r="AA127" s="85"/>
      <c r="AB127" s="94"/>
      <c r="AC127" s="95"/>
      <c r="AD127" s="85"/>
    </row>
    <row r="128" spans="1:30" s="110" customFormat="1" ht="24.95" customHeight="1" thickBot="1" x14ac:dyDescent="0.2">
      <c r="A128" s="97"/>
      <c r="B128" s="98"/>
      <c r="C128" s="98"/>
      <c r="D128" s="99"/>
      <c r="E128" s="97"/>
      <c r="F128" s="100"/>
      <c r="G128" s="100"/>
      <c r="H128" s="102"/>
      <c r="I128" s="102"/>
      <c r="J128" s="102"/>
      <c r="K128" s="157"/>
      <c r="L128" s="97"/>
      <c r="M128" s="104"/>
      <c r="N128" s="104"/>
      <c r="O128" s="98"/>
      <c r="P128" s="105"/>
      <c r="Q128" s="106"/>
      <c r="R128" s="158"/>
      <c r="S128" s="108"/>
      <c r="T128" s="108"/>
      <c r="U128" s="94"/>
      <c r="V128" s="84"/>
      <c r="W128" s="85"/>
      <c r="X128" s="109"/>
      <c r="Y128" s="103"/>
      <c r="Z128" s="109"/>
      <c r="AA128" s="103"/>
      <c r="AB128" s="109"/>
      <c r="AC128" s="159"/>
      <c r="AD128" s="103"/>
    </row>
    <row r="129" spans="13:30" ht="24.95" customHeight="1" thickBot="1" x14ac:dyDescent="0.2">
      <c r="M129" s="46"/>
      <c r="N129" s="46"/>
      <c r="O129" s="46"/>
      <c r="P129" s="46"/>
      <c r="Q129" s="46"/>
      <c r="R129" s="111"/>
      <c r="S129" s="251" t="s">
        <v>40</v>
      </c>
      <c r="T129" s="181" t="str">
        <f>IF(SUBTOTAL(9,T5:T128)=0,"",SUBTOTAL(9,T5:T128))</f>
        <v/>
      </c>
      <c r="U129" s="190"/>
      <c r="V129" s="191"/>
      <c r="W129" s="192"/>
      <c r="X129" s="182">
        <f t="shared" ref="X129:AD129" si="23">IF(SUBTOTAL(9,X5:X128)=0,"",SUBTOTAL(9,X5:X128))</f>
        <v>601916</v>
      </c>
      <c r="Y129" s="184" t="str">
        <f t="shared" si="23"/>
        <v/>
      </c>
      <c r="Z129" s="182">
        <f t="shared" si="23"/>
        <v>16853648</v>
      </c>
      <c r="AA129" s="184" t="str">
        <f t="shared" si="23"/>
        <v/>
      </c>
      <c r="AB129" s="182" t="str">
        <f t="shared" si="23"/>
        <v/>
      </c>
      <c r="AC129" s="183" t="str">
        <f t="shared" si="23"/>
        <v/>
      </c>
      <c r="AD129" s="186" t="str">
        <f t="shared" si="23"/>
        <v/>
      </c>
    </row>
    <row r="130" spans="13:30" ht="24.95" customHeight="1" thickBot="1" x14ac:dyDescent="0.2">
      <c r="S130" s="262" t="s">
        <v>3544</v>
      </c>
      <c r="T130" s="264"/>
    </row>
    <row r="131" spans="13:30" ht="24.95" customHeight="1" thickTop="1" thickBot="1" x14ac:dyDescent="0.2">
      <c r="S131" s="265" t="s">
        <v>3545</v>
      </c>
      <c r="T131" s="268" t="str">
        <f>IF(T129="","",T129+T130)</f>
        <v/>
      </c>
    </row>
    <row r="132" spans="13:30" ht="24.95" customHeight="1" thickTop="1" x14ac:dyDescent="0.15"/>
  </sheetData>
  <sheetProtection algorithmName="SHA-512" hashValue="bSlVWk8aA5WvFs3bgbc25IWHyA6mZXWuStTVzYixruXoY48YRgPKh48wqe5njWiNg1eKJsYEajH/c2QJL4gzXg==" saltValue="n/X8IzTjE+bbOpauZTwJ/Q==" spinCount="100000" sheet="1" objects="1" scenarios="1" autoFilter="0"/>
  <autoFilter ref="A4:AD129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126">
    <cfRule type="containsBlanks" dxfId="98" priority="7" stopIfTrue="1">
      <formula>LEN(TRIM(M5))=0</formula>
    </cfRule>
  </conditionalFormatting>
  <conditionalFormatting sqref="S5">
    <cfRule type="containsBlanks" dxfId="97" priority="4">
      <formula>LEN(TRIM(S5))=0</formula>
    </cfRule>
  </conditionalFormatting>
  <conditionalFormatting sqref="S6:S126">
    <cfRule type="containsBlanks" dxfId="96" priority="3">
      <formula>LEN(TRIM(S6))=0</formula>
    </cfRule>
  </conditionalFormatting>
  <conditionalFormatting sqref="S129">
    <cfRule type="containsBlanks" dxfId="95" priority="2">
      <formula>LEN(TRIM(S129))=0</formula>
    </cfRule>
  </conditionalFormatting>
  <conditionalFormatting sqref="T130">
    <cfRule type="containsBlanks" dxfId="94" priority="1">
      <formula>LEN(TRIM(T130))=0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9EE9D-79E3-467D-8D93-3AD409A138E3}">
  <sheetPr>
    <pageSetUpPr fitToPage="1"/>
  </sheetPr>
  <dimension ref="A1:AD69"/>
  <sheetViews>
    <sheetView showGridLines="0" zoomScale="85" zoomScaleNormal="85" zoomScaleSheetLayoutView="100" workbookViewId="0">
      <pane xSplit="11" ySplit="4" topLeftCell="P53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93</v>
      </c>
      <c r="D1" s="41" t="s">
        <v>1</v>
      </c>
      <c r="E1" s="42" t="s">
        <v>2229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>
        <v>1</v>
      </c>
      <c r="C5" s="65" t="s">
        <v>2230</v>
      </c>
      <c r="D5" s="66" t="s">
        <v>2176</v>
      </c>
      <c r="E5" s="64"/>
      <c r="F5" s="67" t="s">
        <v>1652</v>
      </c>
      <c r="G5" s="67" t="s">
        <v>2270</v>
      </c>
      <c r="H5" s="74">
        <v>40</v>
      </c>
      <c r="I5" s="74">
        <v>2</v>
      </c>
      <c r="J5" s="74">
        <v>1</v>
      </c>
      <c r="K5" s="136">
        <f>+I5*J5</f>
        <v>2</v>
      </c>
      <c r="L5" s="64" t="s">
        <v>3512</v>
      </c>
      <c r="M5" s="162"/>
      <c r="N5" s="162"/>
      <c r="O5" s="163"/>
      <c r="P5" s="164"/>
      <c r="Q5" s="165"/>
      <c r="R5" s="137">
        <f>+I5</f>
        <v>2</v>
      </c>
      <c r="S5" s="5"/>
      <c r="T5" s="246" t="str">
        <f>IFERROR(IF(S5="","",R5*S5),"-")</f>
        <v/>
      </c>
      <c r="U5" s="73">
        <v>10</v>
      </c>
      <c r="V5" s="74">
        <v>200</v>
      </c>
      <c r="W5" s="75">
        <v>10</v>
      </c>
      <c r="X5" s="73">
        <f>IFERROR(IF(H5="","",ROUNDDOWN(H5/1000*K5*U5*V5*W5,0)),"-")</f>
        <v>1600</v>
      </c>
      <c r="Y5" s="75" t="str">
        <f>IFERROR(IF(Q5="","",ROUNDDOWN(Q5/1000*R5*U5*V5*W5,0)),"-")</f>
        <v/>
      </c>
      <c r="Z5" s="73">
        <f>IFERROR(IF(H5="","",ROUNDDOWN(X5*$V$2,0)),"-")</f>
        <v>44800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2231</v>
      </c>
      <c r="D6" s="135" t="s">
        <v>2176</v>
      </c>
      <c r="E6" s="133"/>
      <c r="F6" s="82" t="s">
        <v>206</v>
      </c>
      <c r="G6" s="82" t="s">
        <v>2271</v>
      </c>
      <c r="H6" s="84">
        <v>22</v>
      </c>
      <c r="I6" s="84">
        <v>1</v>
      </c>
      <c r="J6" s="84">
        <v>4</v>
      </c>
      <c r="K6" s="136">
        <f>+I6*J6</f>
        <v>4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1760</v>
      </c>
      <c r="Y6" s="85" t="str">
        <f>IFERROR(IF(Q6="","",ROUNDDOWN(Q6/1000*R6*U6*V6*W6,0)),"-")</f>
        <v/>
      </c>
      <c r="Z6" s="94">
        <f>IFERROR(IF(H6="","",ROUNDDOWN(X6*$V$2,0)),"-")</f>
        <v>49280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2231</v>
      </c>
      <c r="D7" s="135" t="s">
        <v>2176</v>
      </c>
      <c r="E7" s="133"/>
      <c r="F7" s="82" t="s">
        <v>113</v>
      </c>
      <c r="G7" s="82" t="s">
        <v>1791</v>
      </c>
      <c r="H7" s="84">
        <v>22</v>
      </c>
      <c r="I7" s="84">
        <v>1</v>
      </c>
      <c r="J7" s="84">
        <v>1</v>
      </c>
      <c r="K7" s="136">
        <f t="shared" ref="K7:K63" si="3">+I7*J7</f>
        <v>1</v>
      </c>
      <c r="L7" s="133" t="s">
        <v>3514</v>
      </c>
      <c r="M7" s="162"/>
      <c r="N7" s="162"/>
      <c r="O7" s="163"/>
      <c r="P7" s="164"/>
      <c r="Q7" s="165"/>
      <c r="R7" s="137">
        <f t="shared" ref="R7:R63" si="4">+I7</f>
        <v>1</v>
      </c>
      <c r="S7" s="170"/>
      <c r="T7" s="176" t="str">
        <f t="shared" ref="T7:T63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63" si="6">IFERROR(IF(H7="","",ROUNDDOWN(H7/1000*K7*U7*V7*W7,0)),"-")</f>
        <v>440</v>
      </c>
      <c r="Y7" s="85" t="str">
        <f t="shared" ref="Y7:Y63" si="7">IFERROR(IF(Q7="","",ROUNDDOWN(Q7/1000*R7*U7*V7*W7,0)),"-")</f>
        <v/>
      </c>
      <c r="Z7" s="94">
        <f t="shared" ref="Z7:Z63" si="8">IFERROR(IF(H7="","",ROUNDDOWN(X7*$V$2,0)),"-")</f>
        <v>12320</v>
      </c>
      <c r="AA7" s="85" t="str">
        <f t="shared" ref="AA7:AA63" si="9">IFERROR(IF(Q7="","",ROUNDDOWN(Y7*$V$2,0)),"-")</f>
        <v/>
      </c>
      <c r="AB7" s="94" t="str">
        <f t="shared" ref="AB7:AB63" si="10">IFERROR(IF(Q7="","",ROUNDDOWN(X7-Y7,0)),"-")</f>
        <v/>
      </c>
      <c r="AC7" s="95" t="str">
        <f t="shared" ref="AC7:AC63" si="11">IFERROR(IF(Q7="","",ROUNDDOWN(Z7-AA7,0)),"-")</f>
        <v/>
      </c>
      <c r="AD7" s="178" t="str">
        <f t="shared" ref="AD7:AD63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2232</v>
      </c>
      <c r="D8" s="135" t="s">
        <v>2176</v>
      </c>
      <c r="E8" s="133"/>
      <c r="F8" s="82" t="s">
        <v>173</v>
      </c>
      <c r="G8" s="82" t="s">
        <v>226</v>
      </c>
      <c r="H8" s="84">
        <v>22</v>
      </c>
      <c r="I8" s="84">
        <v>3</v>
      </c>
      <c r="J8" s="84">
        <v>2</v>
      </c>
      <c r="K8" s="136">
        <f>+I8*J8</f>
        <v>6</v>
      </c>
      <c r="L8" s="133" t="s">
        <v>3514</v>
      </c>
      <c r="M8" s="162"/>
      <c r="N8" s="162"/>
      <c r="O8" s="163"/>
      <c r="P8" s="164"/>
      <c r="Q8" s="165"/>
      <c r="R8" s="137">
        <f t="shared" si="4"/>
        <v>3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2640</v>
      </c>
      <c r="Y8" s="85" t="str">
        <f t="shared" si="7"/>
        <v/>
      </c>
      <c r="Z8" s="94">
        <f t="shared" si="8"/>
        <v>73920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2065</v>
      </c>
      <c r="D9" s="135" t="s">
        <v>2176</v>
      </c>
      <c r="E9" s="133"/>
      <c r="F9" s="82" t="s">
        <v>36</v>
      </c>
      <c r="G9" s="82" t="s">
        <v>142</v>
      </c>
      <c r="H9" s="84">
        <v>42</v>
      </c>
      <c r="I9" s="84">
        <v>3</v>
      </c>
      <c r="J9" s="84">
        <v>2</v>
      </c>
      <c r="K9" s="136">
        <f t="shared" si="3"/>
        <v>6</v>
      </c>
      <c r="L9" s="133" t="s">
        <v>3514</v>
      </c>
      <c r="M9" s="162"/>
      <c r="N9" s="162"/>
      <c r="O9" s="163"/>
      <c r="P9" s="164"/>
      <c r="Q9" s="165"/>
      <c r="R9" s="137">
        <f t="shared" si="4"/>
        <v>3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5040</v>
      </c>
      <c r="Y9" s="85" t="str">
        <f t="shared" si="7"/>
        <v/>
      </c>
      <c r="Z9" s="94">
        <f t="shared" si="8"/>
        <v>141120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2233</v>
      </c>
      <c r="D10" s="135" t="s">
        <v>2176</v>
      </c>
      <c r="E10" s="133"/>
      <c r="F10" s="82" t="s">
        <v>36</v>
      </c>
      <c r="G10" s="82" t="s">
        <v>142</v>
      </c>
      <c r="H10" s="84">
        <v>42</v>
      </c>
      <c r="I10" s="84">
        <v>4</v>
      </c>
      <c r="J10" s="84">
        <v>2</v>
      </c>
      <c r="K10" s="136">
        <f t="shared" si="3"/>
        <v>8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4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6720</v>
      </c>
      <c r="Y10" s="85" t="str">
        <f t="shared" si="7"/>
        <v/>
      </c>
      <c r="Z10" s="94">
        <f t="shared" si="8"/>
        <v>188160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2234</v>
      </c>
      <c r="D11" s="135" t="s">
        <v>2176</v>
      </c>
      <c r="E11" s="133"/>
      <c r="F11" s="82" t="s">
        <v>36</v>
      </c>
      <c r="G11" s="82" t="s">
        <v>142</v>
      </c>
      <c r="H11" s="84">
        <v>42</v>
      </c>
      <c r="I11" s="84">
        <v>16</v>
      </c>
      <c r="J11" s="84">
        <v>2</v>
      </c>
      <c r="K11" s="136">
        <f t="shared" si="3"/>
        <v>32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16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26880</v>
      </c>
      <c r="Y11" s="85" t="str">
        <f t="shared" si="7"/>
        <v/>
      </c>
      <c r="Z11" s="94">
        <f t="shared" si="8"/>
        <v>752640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2235</v>
      </c>
      <c r="D12" s="135" t="s">
        <v>2176</v>
      </c>
      <c r="E12" s="133"/>
      <c r="F12" s="82" t="s">
        <v>24</v>
      </c>
      <c r="G12" s="82" t="s">
        <v>454</v>
      </c>
      <c r="H12" s="179">
        <v>42</v>
      </c>
      <c r="I12" s="84">
        <v>2</v>
      </c>
      <c r="J12" s="84">
        <v>1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2</v>
      </c>
      <c r="V12" s="84">
        <v>200</v>
      </c>
      <c r="W12" s="85">
        <v>10</v>
      </c>
      <c r="X12" s="94">
        <f t="shared" si="6"/>
        <v>336</v>
      </c>
      <c r="Y12" s="85" t="str">
        <f t="shared" si="7"/>
        <v/>
      </c>
      <c r="Z12" s="94">
        <f t="shared" si="8"/>
        <v>9408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2236</v>
      </c>
      <c r="D13" s="135" t="s">
        <v>2176</v>
      </c>
      <c r="E13" s="133"/>
      <c r="F13" s="82" t="s">
        <v>36</v>
      </c>
      <c r="G13" s="82" t="s">
        <v>142</v>
      </c>
      <c r="H13" s="84">
        <v>42</v>
      </c>
      <c r="I13" s="84">
        <v>2</v>
      </c>
      <c r="J13" s="84">
        <v>2</v>
      </c>
      <c r="K13" s="136">
        <f t="shared" si="3"/>
        <v>4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2</v>
      </c>
      <c r="S13" s="170"/>
      <c r="T13" s="176" t="str">
        <f t="shared" si="5"/>
        <v/>
      </c>
      <c r="U13" s="94">
        <v>2</v>
      </c>
      <c r="V13" s="84">
        <v>200</v>
      </c>
      <c r="W13" s="85">
        <v>10</v>
      </c>
      <c r="X13" s="94">
        <f t="shared" si="6"/>
        <v>672</v>
      </c>
      <c r="Y13" s="85" t="str">
        <f t="shared" si="7"/>
        <v/>
      </c>
      <c r="Z13" s="94">
        <f t="shared" si="8"/>
        <v>18816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2237</v>
      </c>
      <c r="D14" s="135" t="s">
        <v>2176</v>
      </c>
      <c r="E14" s="133"/>
      <c r="F14" s="82" t="s">
        <v>24</v>
      </c>
      <c r="G14" s="82" t="s">
        <v>2272</v>
      </c>
      <c r="H14" s="84">
        <v>42</v>
      </c>
      <c r="I14" s="84">
        <v>1</v>
      </c>
      <c r="J14" s="84">
        <v>1</v>
      </c>
      <c r="K14" s="136">
        <f t="shared" si="3"/>
        <v>1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2</v>
      </c>
      <c r="V14" s="84">
        <v>200</v>
      </c>
      <c r="W14" s="85">
        <v>10</v>
      </c>
      <c r="X14" s="94">
        <f t="shared" si="6"/>
        <v>168</v>
      </c>
      <c r="Y14" s="85" t="str">
        <f t="shared" si="7"/>
        <v/>
      </c>
      <c r="Z14" s="94">
        <f t="shared" si="8"/>
        <v>4704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2237</v>
      </c>
      <c r="D15" s="135" t="s">
        <v>2176</v>
      </c>
      <c r="E15" s="133"/>
      <c r="F15" s="82" t="s">
        <v>113</v>
      </c>
      <c r="G15" s="82" t="s">
        <v>1775</v>
      </c>
      <c r="H15" s="84">
        <v>22</v>
      </c>
      <c r="I15" s="84">
        <v>1</v>
      </c>
      <c r="J15" s="84">
        <v>1</v>
      </c>
      <c r="K15" s="136">
        <f t="shared" si="3"/>
        <v>1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200</v>
      </c>
      <c r="W15" s="85">
        <v>10</v>
      </c>
      <c r="X15" s="94">
        <f t="shared" si="6"/>
        <v>88</v>
      </c>
      <c r="Y15" s="85" t="str">
        <f t="shared" si="7"/>
        <v/>
      </c>
      <c r="Z15" s="94">
        <f t="shared" si="8"/>
        <v>2464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2238</v>
      </c>
      <c r="D16" s="135" t="s">
        <v>2176</v>
      </c>
      <c r="E16" s="133"/>
      <c r="F16" s="82" t="s">
        <v>24</v>
      </c>
      <c r="G16" s="82" t="s">
        <v>2272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200</v>
      </c>
      <c r="W16" s="85">
        <v>10</v>
      </c>
      <c r="X16" s="94">
        <f t="shared" si="6"/>
        <v>168</v>
      </c>
      <c r="Y16" s="85" t="str">
        <f t="shared" si="7"/>
        <v/>
      </c>
      <c r="Z16" s="94">
        <f t="shared" si="8"/>
        <v>4704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2238</v>
      </c>
      <c r="D17" s="135" t="s">
        <v>2176</v>
      </c>
      <c r="E17" s="133"/>
      <c r="F17" s="82" t="s">
        <v>113</v>
      </c>
      <c r="G17" s="82" t="s">
        <v>1775</v>
      </c>
      <c r="H17" s="84">
        <v>22</v>
      </c>
      <c r="I17" s="84">
        <v>1</v>
      </c>
      <c r="J17" s="84">
        <v>1</v>
      </c>
      <c r="K17" s="136">
        <f t="shared" si="3"/>
        <v>1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2</v>
      </c>
      <c r="V17" s="84">
        <v>200</v>
      </c>
      <c r="W17" s="85">
        <v>10</v>
      </c>
      <c r="X17" s="94">
        <f t="shared" si="6"/>
        <v>88</v>
      </c>
      <c r="Y17" s="85" t="str">
        <f t="shared" si="7"/>
        <v/>
      </c>
      <c r="Z17" s="94">
        <f t="shared" si="8"/>
        <v>2464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2239</v>
      </c>
      <c r="D18" s="135" t="s">
        <v>2176</v>
      </c>
      <c r="E18" s="133"/>
      <c r="F18" s="82" t="s">
        <v>2273</v>
      </c>
      <c r="G18" s="82" t="s">
        <v>2274</v>
      </c>
      <c r="H18" s="84">
        <v>60</v>
      </c>
      <c r="I18" s="84">
        <v>1</v>
      </c>
      <c r="J18" s="84">
        <v>1</v>
      </c>
      <c r="K18" s="136">
        <f t="shared" si="3"/>
        <v>1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</v>
      </c>
      <c r="V18" s="84">
        <v>200</v>
      </c>
      <c r="W18" s="85">
        <v>10</v>
      </c>
      <c r="X18" s="94">
        <f t="shared" si="6"/>
        <v>240</v>
      </c>
      <c r="Y18" s="85" t="str">
        <f t="shared" si="7"/>
        <v/>
      </c>
      <c r="Z18" s="94">
        <f t="shared" si="8"/>
        <v>6720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2240</v>
      </c>
      <c r="D19" s="135" t="s">
        <v>2176</v>
      </c>
      <c r="E19" s="133"/>
      <c r="F19" s="82" t="s">
        <v>36</v>
      </c>
      <c r="G19" s="82" t="s">
        <v>142</v>
      </c>
      <c r="H19" s="84">
        <v>42</v>
      </c>
      <c r="I19" s="84">
        <v>6</v>
      </c>
      <c r="J19" s="84">
        <v>2</v>
      </c>
      <c r="K19" s="136">
        <f t="shared" si="3"/>
        <v>12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6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10080</v>
      </c>
      <c r="Y19" s="85" t="str">
        <f t="shared" si="7"/>
        <v/>
      </c>
      <c r="Z19" s="94">
        <f t="shared" si="8"/>
        <v>282240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2240</v>
      </c>
      <c r="D20" s="135" t="s">
        <v>2176</v>
      </c>
      <c r="E20" s="133"/>
      <c r="F20" s="82" t="s">
        <v>24</v>
      </c>
      <c r="G20" s="82" t="s">
        <v>2275</v>
      </c>
      <c r="H20" s="84">
        <v>18</v>
      </c>
      <c r="I20" s="84">
        <v>2</v>
      </c>
      <c r="J20" s="84">
        <v>1</v>
      </c>
      <c r="K20" s="136">
        <f t="shared" si="3"/>
        <v>2</v>
      </c>
      <c r="L20" s="133" t="s">
        <v>3517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720</v>
      </c>
      <c r="Y20" s="85" t="str">
        <f t="shared" si="7"/>
        <v/>
      </c>
      <c r="Z20" s="94">
        <f t="shared" si="8"/>
        <v>20160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2241</v>
      </c>
      <c r="D21" s="135" t="s">
        <v>2176</v>
      </c>
      <c r="E21" s="133"/>
      <c r="F21" s="82" t="s">
        <v>36</v>
      </c>
      <c r="G21" s="82" t="s">
        <v>142</v>
      </c>
      <c r="H21" s="84">
        <v>42</v>
      </c>
      <c r="I21" s="84">
        <v>6</v>
      </c>
      <c r="J21" s="84">
        <v>2</v>
      </c>
      <c r="K21" s="136">
        <f t="shared" si="3"/>
        <v>12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6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10080</v>
      </c>
      <c r="Y21" s="85" t="str">
        <f t="shared" si="7"/>
        <v/>
      </c>
      <c r="Z21" s="94">
        <f t="shared" si="8"/>
        <v>282240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2241</v>
      </c>
      <c r="D22" s="135" t="s">
        <v>2176</v>
      </c>
      <c r="E22" s="133"/>
      <c r="F22" s="82" t="s">
        <v>24</v>
      </c>
      <c r="G22" s="82" t="s">
        <v>2275</v>
      </c>
      <c r="H22" s="84">
        <v>42</v>
      </c>
      <c r="I22" s="84">
        <v>2</v>
      </c>
      <c r="J22" s="84">
        <v>1</v>
      </c>
      <c r="K22" s="136">
        <f t="shared" si="3"/>
        <v>2</v>
      </c>
      <c r="L22" s="133" t="s">
        <v>3517</v>
      </c>
      <c r="M22" s="162"/>
      <c r="N22" s="162"/>
      <c r="O22" s="163"/>
      <c r="P22" s="164"/>
      <c r="Q22" s="165"/>
      <c r="R22" s="137">
        <f t="shared" si="4"/>
        <v>2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1680</v>
      </c>
      <c r="Y22" s="85" t="str">
        <f t="shared" si="7"/>
        <v/>
      </c>
      <c r="Z22" s="94">
        <f t="shared" si="8"/>
        <v>47040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2242</v>
      </c>
      <c r="D23" s="135" t="s">
        <v>2176</v>
      </c>
      <c r="E23" s="133"/>
      <c r="F23" s="82" t="s">
        <v>113</v>
      </c>
      <c r="G23" s="82" t="s">
        <v>1791</v>
      </c>
      <c r="H23" s="84">
        <v>22</v>
      </c>
      <c r="I23" s="84">
        <v>4</v>
      </c>
      <c r="J23" s="84">
        <v>1</v>
      </c>
      <c r="K23" s="136">
        <f t="shared" si="3"/>
        <v>4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4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1760</v>
      </c>
      <c r="Y23" s="85" t="str">
        <f t="shared" si="7"/>
        <v/>
      </c>
      <c r="Z23" s="94">
        <f t="shared" si="8"/>
        <v>49280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2037</v>
      </c>
      <c r="D24" s="135" t="s">
        <v>2176</v>
      </c>
      <c r="E24" s="133"/>
      <c r="F24" s="82" t="s">
        <v>24</v>
      </c>
      <c r="G24" s="82" t="s">
        <v>1787</v>
      </c>
      <c r="H24" s="84">
        <v>42</v>
      </c>
      <c r="I24" s="84">
        <v>18</v>
      </c>
      <c r="J24" s="84">
        <v>1</v>
      </c>
      <c r="K24" s="136">
        <f t="shared" si="3"/>
        <v>18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18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15120</v>
      </c>
      <c r="Y24" s="85" t="str">
        <f t="shared" si="7"/>
        <v/>
      </c>
      <c r="Z24" s="94">
        <f t="shared" si="8"/>
        <v>423360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2037</v>
      </c>
      <c r="D25" s="135" t="s">
        <v>2176</v>
      </c>
      <c r="E25" s="133"/>
      <c r="F25" s="82" t="s">
        <v>113</v>
      </c>
      <c r="G25" s="82" t="s">
        <v>1791</v>
      </c>
      <c r="H25" s="84">
        <v>22</v>
      </c>
      <c r="I25" s="84">
        <v>4</v>
      </c>
      <c r="J25" s="84">
        <v>1</v>
      </c>
      <c r="K25" s="136">
        <f t="shared" si="3"/>
        <v>4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4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1760</v>
      </c>
      <c r="Y25" s="85" t="str">
        <f t="shared" si="7"/>
        <v/>
      </c>
      <c r="Z25" s="94">
        <f t="shared" si="8"/>
        <v>49280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2243</v>
      </c>
      <c r="D26" s="135" t="s">
        <v>2176</v>
      </c>
      <c r="E26" s="133"/>
      <c r="F26" s="82" t="s">
        <v>113</v>
      </c>
      <c r="G26" s="82" t="s">
        <v>1791</v>
      </c>
      <c r="H26" s="84">
        <v>22</v>
      </c>
      <c r="I26" s="84">
        <v>3</v>
      </c>
      <c r="J26" s="84">
        <v>1</v>
      </c>
      <c r="K26" s="136">
        <f t="shared" si="3"/>
        <v>3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3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1320</v>
      </c>
      <c r="Y26" s="85" t="str">
        <f t="shared" si="7"/>
        <v/>
      </c>
      <c r="Z26" s="94">
        <f t="shared" si="8"/>
        <v>36960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2244</v>
      </c>
      <c r="D27" s="135" t="s">
        <v>2176</v>
      </c>
      <c r="E27" s="133"/>
      <c r="F27" s="82" t="s">
        <v>24</v>
      </c>
      <c r="G27" s="82" t="s">
        <v>2272</v>
      </c>
      <c r="H27" s="84">
        <v>42</v>
      </c>
      <c r="I27" s="84">
        <v>2</v>
      </c>
      <c r="J27" s="84">
        <v>1</v>
      </c>
      <c r="K27" s="136">
        <f t="shared" si="3"/>
        <v>2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2</v>
      </c>
      <c r="V27" s="84">
        <v>200</v>
      </c>
      <c r="W27" s="85">
        <v>10</v>
      </c>
      <c r="X27" s="94">
        <f t="shared" si="6"/>
        <v>336</v>
      </c>
      <c r="Y27" s="85" t="str">
        <f t="shared" si="7"/>
        <v/>
      </c>
      <c r="Z27" s="94">
        <f t="shared" si="8"/>
        <v>9408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2245</v>
      </c>
      <c r="D28" s="135" t="s">
        <v>2176</v>
      </c>
      <c r="E28" s="133"/>
      <c r="F28" s="82" t="s">
        <v>24</v>
      </c>
      <c r="G28" s="82" t="s">
        <v>2272</v>
      </c>
      <c r="H28" s="84">
        <v>42</v>
      </c>
      <c r="I28" s="84">
        <v>2</v>
      </c>
      <c r="J28" s="84">
        <v>1</v>
      </c>
      <c r="K28" s="136">
        <f t="shared" si="3"/>
        <v>2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2</v>
      </c>
      <c r="S28" s="170"/>
      <c r="T28" s="176" t="str">
        <f t="shared" si="5"/>
        <v/>
      </c>
      <c r="U28" s="94">
        <v>2</v>
      </c>
      <c r="V28" s="84">
        <v>200</v>
      </c>
      <c r="W28" s="85">
        <v>10</v>
      </c>
      <c r="X28" s="94">
        <f t="shared" si="6"/>
        <v>336</v>
      </c>
      <c r="Y28" s="85" t="str">
        <f t="shared" si="7"/>
        <v/>
      </c>
      <c r="Z28" s="94">
        <f t="shared" si="8"/>
        <v>9408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2246</v>
      </c>
      <c r="D29" s="135" t="s">
        <v>2176</v>
      </c>
      <c r="E29" s="133"/>
      <c r="F29" s="82" t="s">
        <v>36</v>
      </c>
      <c r="G29" s="82" t="s">
        <v>142</v>
      </c>
      <c r="H29" s="84">
        <v>42</v>
      </c>
      <c r="I29" s="84">
        <v>14</v>
      </c>
      <c r="J29" s="84">
        <v>2</v>
      </c>
      <c r="K29" s="136">
        <f t="shared" si="3"/>
        <v>28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14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23520</v>
      </c>
      <c r="Y29" s="85" t="str">
        <f t="shared" si="7"/>
        <v/>
      </c>
      <c r="Z29" s="94">
        <f t="shared" si="8"/>
        <v>658560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2246</v>
      </c>
      <c r="D30" s="135" t="s">
        <v>2176</v>
      </c>
      <c r="E30" s="133"/>
      <c r="F30" s="82" t="s">
        <v>24</v>
      </c>
      <c r="G30" s="82" t="s">
        <v>2275</v>
      </c>
      <c r="H30" s="84">
        <v>42</v>
      </c>
      <c r="I30" s="84">
        <v>2</v>
      </c>
      <c r="J30" s="84">
        <v>1</v>
      </c>
      <c r="K30" s="136">
        <f t="shared" si="3"/>
        <v>2</v>
      </c>
      <c r="L30" s="133" t="s">
        <v>3517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1680</v>
      </c>
      <c r="Y30" s="85" t="str">
        <f t="shared" si="7"/>
        <v/>
      </c>
      <c r="Z30" s="94">
        <f t="shared" si="8"/>
        <v>47040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2</v>
      </c>
      <c r="C31" s="134" t="s">
        <v>2247</v>
      </c>
      <c r="D31" s="135" t="s">
        <v>2176</v>
      </c>
      <c r="E31" s="133"/>
      <c r="F31" s="82" t="s">
        <v>36</v>
      </c>
      <c r="G31" s="82" t="s">
        <v>142</v>
      </c>
      <c r="H31" s="84">
        <v>42</v>
      </c>
      <c r="I31" s="84">
        <v>6</v>
      </c>
      <c r="J31" s="84">
        <v>2</v>
      </c>
      <c r="K31" s="136">
        <f t="shared" si="3"/>
        <v>12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6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10080</v>
      </c>
      <c r="Y31" s="85" t="str">
        <f t="shared" si="7"/>
        <v/>
      </c>
      <c r="Z31" s="94">
        <f t="shared" si="8"/>
        <v>282240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2</v>
      </c>
      <c r="C32" s="134" t="s">
        <v>2247</v>
      </c>
      <c r="D32" s="135" t="s">
        <v>2176</v>
      </c>
      <c r="E32" s="133"/>
      <c r="F32" s="82" t="s">
        <v>24</v>
      </c>
      <c r="G32" s="82" t="s">
        <v>2275</v>
      </c>
      <c r="H32" s="84">
        <v>42</v>
      </c>
      <c r="I32" s="84">
        <v>2</v>
      </c>
      <c r="J32" s="84">
        <v>1</v>
      </c>
      <c r="K32" s="136">
        <f t="shared" si="3"/>
        <v>2</v>
      </c>
      <c r="L32" s="133" t="s">
        <v>3517</v>
      </c>
      <c r="M32" s="162"/>
      <c r="N32" s="162"/>
      <c r="O32" s="163"/>
      <c r="P32" s="164"/>
      <c r="Q32" s="165"/>
      <c r="R32" s="137">
        <f t="shared" si="4"/>
        <v>2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1680</v>
      </c>
      <c r="Y32" s="85" t="str">
        <f t="shared" si="7"/>
        <v/>
      </c>
      <c r="Z32" s="94">
        <f t="shared" si="8"/>
        <v>47040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2</v>
      </c>
      <c r="C33" s="134" t="s">
        <v>2248</v>
      </c>
      <c r="D33" s="135" t="s">
        <v>2176</v>
      </c>
      <c r="E33" s="133"/>
      <c r="F33" s="82" t="s">
        <v>36</v>
      </c>
      <c r="G33" s="82" t="s">
        <v>142</v>
      </c>
      <c r="H33" s="84">
        <v>42</v>
      </c>
      <c r="I33" s="84">
        <v>2</v>
      </c>
      <c r="J33" s="84">
        <v>2</v>
      </c>
      <c r="K33" s="136">
        <f t="shared" si="3"/>
        <v>4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3360</v>
      </c>
      <c r="Y33" s="85" t="str">
        <f t="shared" si="7"/>
        <v/>
      </c>
      <c r="Z33" s="94">
        <f t="shared" si="8"/>
        <v>94080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2</v>
      </c>
      <c r="C34" s="134" t="s">
        <v>2249</v>
      </c>
      <c r="D34" s="135" t="s">
        <v>2176</v>
      </c>
      <c r="E34" s="133"/>
      <c r="F34" s="82" t="s">
        <v>36</v>
      </c>
      <c r="G34" s="82" t="s">
        <v>142</v>
      </c>
      <c r="H34" s="84">
        <v>42</v>
      </c>
      <c r="I34" s="84">
        <v>8</v>
      </c>
      <c r="J34" s="84">
        <v>2</v>
      </c>
      <c r="K34" s="136">
        <f t="shared" si="3"/>
        <v>16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8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13440</v>
      </c>
      <c r="Y34" s="85" t="str">
        <f t="shared" si="7"/>
        <v/>
      </c>
      <c r="Z34" s="94">
        <f t="shared" si="8"/>
        <v>376320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2</v>
      </c>
      <c r="C35" s="134" t="s">
        <v>2250</v>
      </c>
      <c r="D35" s="135" t="s">
        <v>2176</v>
      </c>
      <c r="E35" s="133"/>
      <c r="F35" s="82" t="s">
        <v>36</v>
      </c>
      <c r="G35" s="82" t="s">
        <v>142</v>
      </c>
      <c r="H35" s="84">
        <v>42</v>
      </c>
      <c r="I35" s="84">
        <v>6</v>
      </c>
      <c r="J35" s="84">
        <v>2</v>
      </c>
      <c r="K35" s="136">
        <f t="shared" si="3"/>
        <v>12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6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10080</v>
      </c>
      <c r="Y35" s="85" t="str">
        <f t="shared" si="7"/>
        <v/>
      </c>
      <c r="Z35" s="94">
        <f t="shared" si="8"/>
        <v>282240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2</v>
      </c>
      <c r="C36" s="134" t="s">
        <v>2250</v>
      </c>
      <c r="D36" s="135" t="s">
        <v>2176</v>
      </c>
      <c r="E36" s="133"/>
      <c r="F36" s="82" t="s">
        <v>24</v>
      </c>
      <c r="G36" s="82" t="s">
        <v>2275</v>
      </c>
      <c r="H36" s="84">
        <v>42</v>
      </c>
      <c r="I36" s="84">
        <v>2</v>
      </c>
      <c r="J36" s="84">
        <v>1</v>
      </c>
      <c r="K36" s="136">
        <f t="shared" si="3"/>
        <v>2</v>
      </c>
      <c r="L36" s="133" t="s">
        <v>3517</v>
      </c>
      <c r="M36" s="162"/>
      <c r="N36" s="162"/>
      <c r="O36" s="163"/>
      <c r="P36" s="164"/>
      <c r="Q36" s="165"/>
      <c r="R36" s="137">
        <f t="shared" si="4"/>
        <v>2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1680</v>
      </c>
      <c r="Y36" s="85" t="str">
        <f t="shared" si="7"/>
        <v/>
      </c>
      <c r="Z36" s="94">
        <f t="shared" si="8"/>
        <v>47040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2</v>
      </c>
      <c r="C37" s="134" t="s">
        <v>2251</v>
      </c>
      <c r="D37" s="135" t="s">
        <v>2176</v>
      </c>
      <c r="E37" s="133"/>
      <c r="F37" s="82" t="s">
        <v>36</v>
      </c>
      <c r="G37" s="82" t="s">
        <v>142</v>
      </c>
      <c r="H37" s="84">
        <v>42</v>
      </c>
      <c r="I37" s="84">
        <v>6</v>
      </c>
      <c r="J37" s="84">
        <v>2</v>
      </c>
      <c r="K37" s="136">
        <f t="shared" si="3"/>
        <v>12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6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10080</v>
      </c>
      <c r="Y37" s="85" t="str">
        <f t="shared" si="7"/>
        <v/>
      </c>
      <c r="Z37" s="94">
        <f t="shared" si="8"/>
        <v>282240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2</v>
      </c>
      <c r="C38" s="134" t="s">
        <v>2251</v>
      </c>
      <c r="D38" s="135" t="s">
        <v>2176</v>
      </c>
      <c r="E38" s="133"/>
      <c r="F38" s="82" t="s">
        <v>24</v>
      </c>
      <c r="G38" s="82" t="s">
        <v>2275</v>
      </c>
      <c r="H38" s="84">
        <v>42</v>
      </c>
      <c r="I38" s="84">
        <v>2</v>
      </c>
      <c r="J38" s="84">
        <v>1</v>
      </c>
      <c r="K38" s="136">
        <f t="shared" si="3"/>
        <v>2</v>
      </c>
      <c r="L38" s="133" t="s">
        <v>3517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1680</v>
      </c>
      <c r="Y38" s="85" t="str">
        <f t="shared" si="7"/>
        <v/>
      </c>
      <c r="Z38" s="94">
        <f t="shared" si="8"/>
        <v>47040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2</v>
      </c>
      <c r="C39" s="134" t="s">
        <v>2252</v>
      </c>
      <c r="D39" s="135" t="s">
        <v>2176</v>
      </c>
      <c r="E39" s="133"/>
      <c r="F39" s="82" t="s">
        <v>36</v>
      </c>
      <c r="G39" s="82" t="s">
        <v>142</v>
      </c>
      <c r="H39" s="84">
        <v>42</v>
      </c>
      <c r="I39" s="84">
        <v>6</v>
      </c>
      <c r="J39" s="84">
        <v>2</v>
      </c>
      <c r="K39" s="136">
        <f t="shared" si="3"/>
        <v>12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6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10080</v>
      </c>
      <c r="Y39" s="85" t="str">
        <f t="shared" si="7"/>
        <v/>
      </c>
      <c r="Z39" s="94">
        <f t="shared" si="8"/>
        <v>282240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2</v>
      </c>
      <c r="C40" s="134" t="s">
        <v>2252</v>
      </c>
      <c r="D40" s="135" t="s">
        <v>2176</v>
      </c>
      <c r="E40" s="133"/>
      <c r="F40" s="82" t="s">
        <v>24</v>
      </c>
      <c r="G40" s="82" t="s">
        <v>2275</v>
      </c>
      <c r="H40" s="84">
        <v>42</v>
      </c>
      <c r="I40" s="84">
        <v>2</v>
      </c>
      <c r="J40" s="84">
        <v>1</v>
      </c>
      <c r="K40" s="136">
        <f t="shared" si="3"/>
        <v>2</v>
      </c>
      <c r="L40" s="133" t="s">
        <v>3517</v>
      </c>
      <c r="M40" s="162"/>
      <c r="N40" s="162"/>
      <c r="O40" s="163"/>
      <c r="P40" s="164"/>
      <c r="Q40" s="165"/>
      <c r="R40" s="137">
        <f t="shared" si="4"/>
        <v>2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1680</v>
      </c>
      <c r="Y40" s="85" t="str">
        <f t="shared" si="7"/>
        <v/>
      </c>
      <c r="Z40" s="94">
        <f t="shared" si="8"/>
        <v>47040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2</v>
      </c>
      <c r="C41" s="134" t="s">
        <v>2253</v>
      </c>
      <c r="D41" s="135" t="s">
        <v>2176</v>
      </c>
      <c r="E41" s="133"/>
      <c r="F41" s="82" t="s">
        <v>363</v>
      </c>
      <c r="G41" s="82" t="s">
        <v>1931</v>
      </c>
      <c r="H41" s="84">
        <v>34</v>
      </c>
      <c r="I41" s="84">
        <v>8</v>
      </c>
      <c r="J41" s="84">
        <v>2</v>
      </c>
      <c r="K41" s="136">
        <f t="shared" si="3"/>
        <v>16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8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10880</v>
      </c>
      <c r="Y41" s="85" t="str">
        <f t="shared" si="7"/>
        <v/>
      </c>
      <c r="Z41" s="94">
        <f t="shared" si="8"/>
        <v>304640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134" t="s">
        <v>2254</v>
      </c>
      <c r="D42" s="135" t="s">
        <v>2176</v>
      </c>
      <c r="E42" s="133"/>
      <c r="F42" s="82" t="s">
        <v>36</v>
      </c>
      <c r="G42" s="82" t="s">
        <v>142</v>
      </c>
      <c r="H42" s="84">
        <v>42</v>
      </c>
      <c r="I42" s="84">
        <v>2</v>
      </c>
      <c r="J42" s="84">
        <v>2</v>
      </c>
      <c r="K42" s="136">
        <f t="shared" si="3"/>
        <v>4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3360</v>
      </c>
      <c r="Y42" s="85" t="str">
        <f t="shared" si="7"/>
        <v/>
      </c>
      <c r="Z42" s="94">
        <f t="shared" si="8"/>
        <v>94080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134" t="s">
        <v>2255</v>
      </c>
      <c r="D43" s="135" t="s">
        <v>2176</v>
      </c>
      <c r="E43" s="133"/>
      <c r="F43" s="82" t="s">
        <v>36</v>
      </c>
      <c r="G43" s="82" t="s">
        <v>142</v>
      </c>
      <c r="H43" s="84">
        <v>42</v>
      </c>
      <c r="I43" s="84">
        <v>6</v>
      </c>
      <c r="J43" s="84">
        <v>2</v>
      </c>
      <c r="K43" s="136">
        <f t="shared" si="3"/>
        <v>12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6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10080</v>
      </c>
      <c r="Y43" s="85" t="str">
        <f t="shared" si="7"/>
        <v/>
      </c>
      <c r="Z43" s="94">
        <f t="shared" si="8"/>
        <v>282240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134" t="s">
        <v>2255</v>
      </c>
      <c r="D44" s="135" t="s">
        <v>2176</v>
      </c>
      <c r="E44" s="133"/>
      <c r="F44" s="82" t="s">
        <v>24</v>
      </c>
      <c r="G44" s="82" t="s">
        <v>2275</v>
      </c>
      <c r="H44" s="84">
        <v>42</v>
      </c>
      <c r="I44" s="84">
        <v>2</v>
      </c>
      <c r="J44" s="84">
        <v>1</v>
      </c>
      <c r="K44" s="136">
        <f t="shared" si="3"/>
        <v>2</v>
      </c>
      <c r="L44" s="133" t="s">
        <v>3517</v>
      </c>
      <c r="M44" s="162"/>
      <c r="N44" s="162"/>
      <c r="O44" s="163"/>
      <c r="P44" s="164"/>
      <c r="Q44" s="165"/>
      <c r="R44" s="137">
        <f t="shared" si="4"/>
        <v>2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1680</v>
      </c>
      <c r="Y44" s="85" t="str">
        <f t="shared" si="7"/>
        <v/>
      </c>
      <c r="Z44" s="94">
        <f t="shared" si="8"/>
        <v>47040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134" t="s">
        <v>2256</v>
      </c>
      <c r="D45" s="135" t="s">
        <v>2176</v>
      </c>
      <c r="E45" s="133"/>
      <c r="F45" s="82" t="s">
        <v>24</v>
      </c>
      <c r="G45" s="82" t="s">
        <v>2272</v>
      </c>
      <c r="H45" s="84">
        <v>42</v>
      </c>
      <c r="I45" s="84">
        <v>2</v>
      </c>
      <c r="J45" s="84">
        <v>1</v>
      </c>
      <c r="K45" s="136">
        <f t="shared" si="3"/>
        <v>2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2</v>
      </c>
      <c r="V45" s="84">
        <v>200</v>
      </c>
      <c r="W45" s="85">
        <v>10</v>
      </c>
      <c r="X45" s="94">
        <f t="shared" si="6"/>
        <v>336</v>
      </c>
      <c r="Y45" s="85" t="str">
        <f t="shared" si="7"/>
        <v/>
      </c>
      <c r="Z45" s="94">
        <f t="shared" si="8"/>
        <v>9408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2257</v>
      </c>
      <c r="D46" s="135" t="s">
        <v>2176</v>
      </c>
      <c r="E46" s="133"/>
      <c r="F46" s="82" t="s">
        <v>24</v>
      </c>
      <c r="G46" s="82" t="s">
        <v>2272</v>
      </c>
      <c r="H46" s="84">
        <v>42</v>
      </c>
      <c r="I46" s="84">
        <v>2</v>
      </c>
      <c r="J46" s="84">
        <v>1</v>
      </c>
      <c r="K46" s="136">
        <f t="shared" si="3"/>
        <v>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2</v>
      </c>
      <c r="V46" s="84">
        <v>200</v>
      </c>
      <c r="W46" s="85">
        <v>10</v>
      </c>
      <c r="X46" s="94">
        <f t="shared" si="6"/>
        <v>336</v>
      </c>
      <c r="Y46" s="85" t="str">
        <f t="shared" si="7"/>
        <v/>
      </c>
      <c r="Z46" s="94">
        <f t="shared" si="8"/>
        <v>9408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2258</v>
      </c>
      <c r="D47" s="135" t="s">
        <v>2176</v>
      </c>
      <c r="E47" s="133"/>
      <c r="F47" s="82" t="s">
        <v>113</v>
      </c>
      <c r="G47" s="82" t="s">
        <v>1791</v>
      </c>
      <c r="H47" s="84">
        <v>22</v>
      </c>
      <c r="I47" s="84">
        <v>3</v>
      </c>
      <c r="J47" s="84">
        <v>1</v>
      </c>
      <c r="K47" s="136">
        <f t="shared" si="3"/>
        <v>3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3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1320</v>
      </c>
      <c r="Y47" s="85" t="str">
        <f t="shared" si="7"/>
        <v/>
      </c>
      <c r="Z47" s="94">
        <f t="shared" si="8"/>
        <v>36960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2259</v>
      </c>
      <c r="D48" s="135" t="s">
        <v>2176</v>
      </c>
      <c r="E48" s="133"/>
      <c r="F48" s="82" t="s">
        <v>2273</v>
      </c>
      <c r="G48" s="82" t="s">
        <v>2274</v>
      </c>
      <c r="H48" s="84">
        <v>60</v>
      </c>
      <c r="I48" s="84">
        <v>1</v>
      </c>
      <c r="J48" s="84">
        <v>1</v>
      </c>
      <c r="K48" s="136">
        <f t="shared" si="3"/>
        <v>1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2</v>
      </c>
      <c r="V48" s="84">
        <v>200</v>
      </c>
      <c r="W48" s="85">
        <v>10</v>
      </c>
      <c r="X48" s="94">
        <f t="shared" si="6"/>
        <v>240</v>
      </c>
      <c r="Y48" s="85" t="str">
        <f t="shared" si="7"/>
        <v/>
      </c>
      <c r="Z48" s="94">
        <f t="shared" si="8"/>
        <v>6720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2260</v>
      </c>
      <c r="D49" s="135" t="s">
        <v>2288</v>
      </c>
      <c r="E49" s="133"/>
      <c r="F49" s="82" t="s">
        <v>52</v>
      </c>
      <c r="G49" s="82" t="s">
        <v>2276</v>
      </c>
      <c r="H49" s="84">
        <v>42</v>
      </c>
      <c r="I49" s="84">
        <v>20</v>
      </c>
      <c r="J49" s="84">
        <v>3</v>
      </c>
      <c r="K49" s="136">
        <f t="shared" si="3"/>
        <v>60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20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50400</v>
      </c>
      <c r="Y49" s="85" t="str">
        <f t="shared" si="7"/>
        <v/>
      </c>
      <c r="Z49" s="94">
        <f t="shared" si="8"/>
        <v>1411200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2260</v>
      </c>
      <c r="D50" s="135" t="s">
        <v>2287</v>
      </c>
      <c r="E50" s="133"/>
      <c r="F50" s="82" t="s">
        <v>2277</v>
      </c>
      <c r="G50" s="82" t="s">
        <v>2278</v>
      </c>
      <c r="H50" s="84">
        <v>75</v>
      </c>
      <c r="I50" s="84">
        <v>11</v>
      </c>
      <c r="J50" s="84">
        <v>1</v>
      </c>
      <c r="K50" s="136">
        <f t="shared" si="3"/>
        <v>11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11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16500</v>
      </c>
      <c r="Y50" s="85" t="str">
        <f t="shared" si="7"/>
        <v/>
      </c>
      <c r="Z50" s="94">
        <f t="shared" si="8"/>
        <v>462000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2260</v>
      </c>
      <c r="D51" s="135" t="s">
        <v>2287</v>
      </c>
      <c r="E51" s="133"/>
      <c r="F51" s="82" t="s">
        <v>113</v>
      </c>
      <c r="G51" s="82" t="s">
        <v>1775</v>
      </c>
      <c r="H51" s="84">
        <v>22</v>
      </c>
      <c r="I51" s="84">
        <v>2</v>
      </c>
      <c r="J51" s="84">
        <v>1</v>
      </c>
      <c r="K51" s="136">
        <f t="shared" si="3"/>
        <v>2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880</v>
      </c>
      <c r="Y51" s="85" t="str">
        <f t="shared" si="7"/>
        <v/>
      </c>
      <c r="Z51" s="94">
        <f t="shared" si="8"/>
        <v>24640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2261</v>
      </c>
      <c r="D52" s="135" t="s">
        <v>2176</v>
      </c>
      <c r="E52" s="133"/>
      <c r="F52" s="82" t="s">
        <v>1942</v>
      </c>
      <c r="G52" s="82" t="s">
        <v>2279</v>
      </c>
      <c r="H52" s="84">
        <v>10</v>
      </c>
      <c r="I52" s="84">
        <v>1</v>
      </c>
      <c r="J52" s="84">
        <v>1</v>
      </c>
      <c r="K52" s="136">
        <f t="shared" si="3"/>
        <v>1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200</v>
      </c>
      <c r="Y52" s="85" t="str">
        <f t="shared" si="7"/>
        <v/>
      </c>
      <c r="Z52" s="94">
        <f t="shared" si="8"/>
        <v>5600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2261</v>
      </c>
      <c r="D53" s="135" t="s">
        <v>2176</v>
      </c>
      <c r="E53" s="133"/>
      <c r="F53" s="82" t="s">
        <v>113</v>
      </c>
      <c r="G53" s="82" t="s">
        <v>1791</v>
      </c>
      <c r="H53" s="84">
        <v>22</v>
      </c>
      <c r="I53" s="84">
        <v>1</v>
      </c>
      <c r="J53" s="84">
        <v>1</v>
      </c>
      <c r="K53" s="136">
        <f t="shared" si="3"/>
        <v>1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1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440</v>
      </c>
      <c r="Y53" s="85" t="str">
        <f t="shared" si="7"/>
        <v/>
      </c>
      <c r="Z53" s="94">
        <f t="shared" si="8"/>
        <v>12320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2262</v>
      </c>
      <c r="D54" s="135" t="s">
        <v>2176</v>
      </c>
      <c r="E54" s="133"/>
      <c r="F54" s="82" t="s">
        <v>24</v>
      </c>
      <c r="G54" s="82" t="s">
        <v>2272</v>
      </c>
      <c r="H54" s="84">
        <v>42</v>
      </c>
      <c r="I54" s="84">
        <v>3</v>
      </c>
      <c r="J54" s="84">
        <v>1</v>
      </c>
      <c r="K54" s="136">
        <f t="shared" si="3"/>
        <v>3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3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2520</v>
      </c>
      <c r="Y54" s="85" t="str">
        <f t="shared" si="7"/>
        <v/>
      </c>
      <c r="Z54" s="94">
        <f t="shared" si="8"/>
        <v>70560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2263</v>
      </c>
      <c r="D55" s="135" t="s">
        <v>2176</v>
      </c>
      <c r="E55" s="133"/>
      <c r="F55" s="82" t="s">
        <v>52</v>
      </c>
      <c r="G55" s="82" t="s">
        <v>2276</v>
      </c>
      <c r="H55" s="84">
        <v>42</v>
      </c>
      <c r="I55" s="84">
        <v>2</v>
      </c>
      <c r="J55" s="84">
        <v>3</v>
      </c>
      <c r="K55" s="136">
        <f t="shared" si="3"/>
        <v>6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5040</v>
      </c>
      <c r="Y55" s="85" t="str">
        <f t="shared" si="7"/>
        <v/>
      </c>
      <c r="Z55" s="94">
        <f t="shared" si="8"/>
        <v>141120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2264</v>
      </c>
      <c r="D56" s="135" t="s">
        <v>2176</v>
      </c>
      <c r="E56" s="133"/>
      <c r="F56" s="82" t="s">
        <v>36</v>
      </c>
      <c r="G56" s="82" t="s">
        <v>142</v>
      </c>
      <c r="H56" s="84">
        <v>42</v>
      </c>
      <c r="I56" s="84">
        <v>15</v>
      </c>
      <c r="J56" s="84">
        <v>2</v>
      </c>
      <c r="K56" s="136">
        <f t="shared" si="3"/>
        <v>30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15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25200</v>
      </c>
      <c r="Y56" s="85" t="str">
        <f t="shared" si="7"/>
        <v/>
      </c>
      <c r="Z56" s="94">
        <f t="shared" si="8"/>
        <v>705600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2264</v>
      </c>
      <c r="D57" s="135" t="s">
        <v>2176</v>
      </c>
      <c r="E57" s="133"/>
      <c r="F57" s="82" t="s">
        <v>24</v>
      </c>
      <c r="G57" s="82" t="s">
        <v>2275</v>
      </c>
      <c r="H57" s="84">
        <v>42</v>
      </c>
      <c r="I57" s="84">
        <v>2</v>
      </c>
      <c r="J57" s="84">
        <v>1</v>
      </c>
      <c r="K57" s="136">
        <f t="shared" si="3"/>
        <v>2</v>
      </c>
      <c r="L57" s="133" t="s">
        <v>3517</v>
      </c>
      <c r="M57" s="162"/>
      <c r="N57" s="162"/>
      <c r="O57" s="163"/>
      <c r="P57" s="164"/>
      <c r="Q57" s="165"/>
      <c r="R57" s="137">
        <f t="shared" si="4"/>
        <v>2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1680</v>
      </c>
      <c r="Y57" s="85" t="str">
        <f t="shared" si="7"/>
        <v/>
      </c>
      <c r="Z57" s="94">
        <f t="shared" si="8"/>
        <v>47040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 t="s">
        <v>1994</v>
      </c>
      <c r="C58" s="134" t="s">
        <v>2265</v>
      </c>
      <c r="D58" s="135" t="s">
        <v>2176</v>
      </c>
      <c r="E58" s="133"/>
      <c r="F58" s="82" t="s">
        <v>2277</v>
      </c>
      <c r="G58" s="82" t="s">
        <v>2280</v>
      </c>
      <c r="H58" s="84">
        <v>75</v>
      </c>
      <c r="I58" s="84">
        <v>7</v>
      </c>
      <c r="J58" s="84">
        <v>1</v>
      </c>
      <c r="K58" s="136">
        <f t="shared" si="3"/>
        <v>7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7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10500</v>
      </c>
      <c r="Y58" s="85" t="str">
        <f t="shared" si="7"/>
        <v/>
      </c>
      <c r="Z58" s="94">
        <f t="shared" si="8"/>
        <v>294000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 t="s">
        <v>1994</v>
      </c>
      <c r="C59" s="134" t="s">
        <v>2266</v>
      </c>
      <c r="D59" s="135" t="s">
        <v>2176</v>
      </c>
      <c r="E59" s="133"/>
      <c r="F59" s="82" t="s">
        <v>113</v>
      </c>
      <c r="G59" s="82" t="s">
        <v>2281</v>
      </c>
      <c r="H59" s="84">
        <v>22</v>
      </c>
      <c r="I59" s="84">
        <v>8</v>
      </c>
      <c r="J59" s="84">
        <v>1</v>
      </c>
      <c r="K59" s="136">
        <f t="shared" si="3"/>
        <v>8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8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3520</v>
      </c>
      <c r="Y59" s="85" t="str">
        <f t="shared" si="7"/>
        <v/>
      </c>
      <c r="Z59" s="94">
        <f t="shared" si="8"/>
        <v>98560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 t="s">
        <v>1994</v>
      </c>
      <c r="C60" s="134" t="s">
        <v>1994</v>
      </c>
      <c r="D60" s="135" t="s">
        <v>2176</v>
      </c>
      <c r="E60" s="133"/>
      <c r="F60" s="82" t="s">
        <v>2282</v>
      </c>
      <c r="G60" s="82" t="s">
        <v>2283</v>
      </c>
      <c r="H60" s="84">
        <v>300</v>
      </c>
      <c r="I60" s="84">
        <v>1</v>
      </c>
      <c r="J60" s="84">
        <v>1</v>
      </c>
      <c r="K60" s="136">
        <f t="shared" si="3"/>
        <v>1</v>
      </c>
      <c r="L60" s="133" t="s">
        <v>3517</v>
      </c>
      <c r="M60" s="162"/>
      <c r="N60" s="162"/>
      <c r="O60" s="163"/>
      <c r="P60" s="164"/>
      <c r="Q60" s="165"/>
      <c r="R60" s="137">
        <f t="shared" si="4"/>
        <v>1</v>
      </c>
      <c r="S60" s="170"/>
      <c r="T60" s="176" t="str">
        <f t="shared" si="5"/>
        <v/>
      </c>
      <c r="U60" s="94">
        <v>10</v>
      </c>
      <c r="V60" s="84">
        <v>365</v>
      </c>
      <c r="W60" s="85">
        <v>10</v>
      </c>
      <c r="X60" s="94">
        <f t="shared" si="6"/>
        <v>10950</v>
      </c>
      <c r="Y60" s="85" t="str">
        <f t="shared" si="7"/>
        <v/>
      </c>
      <c r="Z60" s="94">
        <f t="shared" si="8"/>
        <v>306600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1</v>
      </c>
      <c r="C61" s="134" t="s">
        <v>2267</v>
      </c>
      <c r="D61" s="135" t="s">
        <v>2176</v>
      </c>
      <c r="E61" s="133"/>
      <c r="F61" s="82" t="s">
        <v>1942</v>
      </c>
      <c r="G61" s="82" t="s">
        <v>2284</v>
      </c>
      <c r="H61" s="84">
        <v>10</v>
      </c>
      <c r="I61" s="84">
        <v>1</v>
      </c>
      <c r="J61" s="84">
        <v>1</v>
      </c>
      <c r="K61" s="136">
        <f t="shared" si="3"/>
        <v>1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1</v>
      </c>
      <c r="S61" s="170"/>
      <c r="T61" s="176" t="str">
        <f t="shared" si="5"/>
        <v/>
      </c>
      <c r="U61" s="94">
        <v>24</v>
      </c>
      <c r="V61" s="84">
        <v>365</v>
      </c>
      <c r="W61" s="85">
        <v>10</v>
      </c>
      <c r="X61" s="94">
        <f t="shared" si="6"/>
        <v>876</v>
      </c>
      <c r="Y61" s="85" t="str">
        <f t="shared" si="7"/>
        <v/>
      </c>
      <c r="Z61" s="94">
        <f t="shared" si="8"/>
        <v>24528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1</v>
      </c>
      <c r="C62" s="134" t="s">
        <v>2268</v>
      </c>
      <c r="D62" s="135" t="s">
        <v>2176</v>
      </c>
      <c r="E62" s="133"/>
      <c r="F62" s="82" t="s">
        <v>1942</v>
      </c>
      <c r="G62" s="82" t="s">
        <v>2285</v>
      </c>
      <c r="H62" s="84">
        <v>10</v>
      </c>
      <c r="I62" s="84">
        <v>1</v>
      </c>
      <c r="J62" s="84">
        <v>1</v>
      </c>
      <c r="K62" s="136">
        <f t="shared" si="3"/>
        <v>1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24</v>
      </c>
      <c r="V62" s="84">
        <v>365</v>
      </c>
      <c r="W62" s="85">
        <v>10</v>
      </c>
      <c r="X62" s="94">
        <f t="shared" si="6"/>
        <v>876</v>
      </c>
      <c r="Y62" s="85" t="str">
        <f t="shared" si="7"/>
        <v/>
      </c>
      <c r="Z62" s="94">
        <f t="shared" si="8"/>
        <v>24528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1</v>
      </c>
      <c r="C63" s="134" t="s">
        <v>2269</v>
      </c>
      <c r="D63" s="135" t="s">
        <v>2176</v>
      </c>
      <c r="E63" s="133"/>
      <c r="F63" s="82" t="s">
        <v>1942</v>
      </c>
      <c r="G63" s="82" t="s">
        <v>2286</v>
      </c>
      <c r="H63" s="84">
        <v>10</v>
      </c>
      <c r="I63" s="84">
        <v>1</v>
      </c>
      <c r="J63" s="84">
        <v>1</v>
      </c>
      <c r="K63" s="136">
        <f t="shared" si="3"/>
        <v>1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24</v>
      </c>
      <c r="V63" s="84">
        <v>365</v>
      </c>
      <c r="W63" s="85">
        <v>10</v>
      </c>
      <c r="X63" s="94">
        <f t="shared" si="6"/>
        <v>876</v>
      </c>
      <c r="Y63" s="85" t="str">
        <f t="shared" si="7"/>
        <v/>
      </c>
      <c r="Z63" s="94">
        <f t="shared" si="8"/>
        <v>24528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/>
      <c r="B64" s="134"/>
      <c r="C64" s="134"/>
      <c r="D64" s="135"/>
      <c r="E64" s="133"/>
      <c r="F64" s="82"/>
      <c r="G64" s="82"/>
      <c r="H64" s="84"/>
      <c r="I64" s="84"/>
      <c r="J64" s="84"/>
      <c r="K64" s="136"/>
      <c r="L64" s="133"/>
      <c r="M64" s="173"/>
      <c r="N64" s="173"/>
      <c r="O64" s="134"/>
      <c r="P64" s="174"/>
      <c r="Q64" s="175"/>
      <c r="R64" s="137"/>
      <c r="S64" s="176"/>
      <c r="T64" s="176"/>
      <c r="U64" s="94"/>
      <c r="V64" s="84"/>
      <c r="W64" s="85"/>
      <c r="X64" s="94"/>
      <c r="Y64" s="85"/>
      <c r="Z64" s="94"/>
      <c r="AA64" s="85"/>
      <c r="AB64" s="94"/>
      <c r="AC64" s="95"/>
      <c r="AD64" s="85"/>
    </row>
    <row r="65" spans="1:30" s="110" customFormat="1" ht="24.95" customHeight="1" thickBot="1" x14ac:dyDescent="0.2">
      <c r="A65" s="97"/>
      <c r="B65" s="98"/>
      <c r="C65" s="98"/>
      <c r="D65" s="99"/>
      <c r="E65" s="97"/>
      <c r="F65" s="100"/>
      <c r="G65" s="100"/>
      <c r="H65" s="102"/>
      <c r="I65" s="102"/>
      <c r="J65" s="102"/>
      <c r="K65" s="157"/>
      <c r="L65" s="97"/>
      <c r="M65" s="104"/>
      <c r="N65" s="104"/>
      <c r="O65" s="98"/>
      <c r="P65" s="105"/>
      <c r="Q65" s="106"/>
      <c r="R65" s="158"/>
      <c r="S65" s="108"/>
      <c r="T65" s="108"/>
      <c r="U65" s="94"/>
      <c r="V65" s="84"/>
      <c r="W65" s="85"/>
      <c r="X65" s="109"/>
      <c r="Y65" s="103"/>
      <c r="Z65" s="109"/>
      <c r="AA65" s="103"/>
      <c r="AB65" s="109"/>
      <c r="AC65" s="159"/>
      <c r="AD65" s="103"/>
    </row>
    <row r="66" spans="1:30" ht="24.95" customHeight="1" thickBot="1" x14ac:dyDescent="0.2">
      <c r="M66" s="46"/>
      <c r="N66" s="46"/>
      <c r="O66" s="46"/>
      <c r="P66" s="46"/>
      <c r="Q66" s="255"/>
      <c r="R66" s="111"/>
      <c r="S66" s="251" t="s">
        <v>40</v>
      </c>
      <c r="T66" s="181" t="str">
        <f>IF(SUBTOTAL(9,T5:T65)=0,"",SUBTOTAL(9,T5:T65))</f>
        <v/>
      </c>
      <c r="U66" s="190"/>
      <c r="V66" s="191"/>
      <c r="W66" s="192"/>
      <c r="X66" s="182">
        <f t="shared" ref="X66:AD66" si="13">IF(SUBTOTAL(9,X5:X65)=0,"",SUBTOTAL(9,X5:X65))</f>
        <v>337762</v>
      </c>
      <c r="Y66" s="184" t="str">
        <f t="shared" si="13"/>
        <v/>
      </c>
      <c r="Z66" s="182">
        <f t="shared" si="13"/>
        <v>9457336</v>
      </c>
      <c r="AA66" s="184" t="str">
        <f t="shared" si="13"/>
        <v/>
      </c>
      <c r="AB66" s="182" t="str">
        <f t="shared" si="13"/>
        <v/>
      </c>
      <c r="AC66" s="183" t="str">
        <f t="shared" si="13"/>
        <v/>
      </c>
      <c r="AD66" s="186" t="str">
        <f t="shared" si="13"/>
        <v/>
      </c>
    </row>
    <row r="67" spans="1:30" ht="24.95" customHeight="1" thickBot="1" x14ac:dyDescent="0.2">
      <c r="S67" s="262" t="s">
        <v>3544</v>
      </c>
      <c r="T67" s="264"/>
    </row>
    <row r="68" spans="1:30" ht="24.95" customHeight="1" thickTop="1" thickBot="1" x14ac:dyDescent="0.2">
      <c r="S68" s="265" t="s">
        <v>3545</v>
      </c>
      <c r="T68" s="268" t="str">
        <f>IF(T66="","",T66+T67)</f>
        <v/>
      </c>
    </row>
    <row r="69" spans="1:30" ht="24.95" customHeight="1" thickTop="1" x14ac:dyDescent="0.15"/>
  </sheetData>
  <sheetProtection algorithmName="SHA-512" hashValue="L2IZGGky9eE6fQ7FEOLNYlcqReOzd9LNfcQ08x8PCE7GN/2tD2/CTMVaJlez1+gFQhtICdrF0Y1rCyzhd25POw==" saltValue="O9AfwaAndozsY8/t84k2jA==" spinCount="100000" sheet="1" objects="1" scenarios="1" autoFilter="0"/>
  <autoFilter ref="A4:AD66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63">
    <cfRule type="containsBlanks" dxfId="93" priority="7" stopIfTrue="1">
      <formula>LEN(TRIM(M5))=0</formula>
    </cfRule>
  </conditionalFormatting>
  <conditionalFormatting sqref="S5">
    <cfRule type="containsBlanks" dxfId="92" priority="4">
      <formula>LEN(TRIM(S5))=0</formula>
    </cfRule>
  </conditionalFormatting>
  <conditionalFormatting sqref="S6:S63">
    <cfRule type="containsBlanks" dxfId="91" priority="3">
      <formula>LEN(TRIM(S6))=0</formula>
    </cfRule>
  </conditionalFormatting>
  <conditionalFormatting sqref="S66">
    <cfRule type="containsBlanks" dxfId="90" priority="2">
      <formula>LEN(TRIM(S66))=0</formula>
    </cfRule>
  </conditionalFormatting>
  <conditionalFormatting sqref="T67">
    <cfRule type="containsBlanks" dxfId="89" priority="1">
      <formula>LEN(TRIM(T67))=0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84CA-8BDB-4AE3-8FB4-73FC6C267FA6}">
  <sheetPr>
    <pageSetUpPr fitToPage="1"/>
  </sheetPr>
  <dimension ref="A1:AD96"/>
  <sheetViews>
    <sheetView showGridLines="0" zoomScale="85" zoomScaleNormal="85" zoomScaleSheetLayoutView="100" workbookViewId="0">
      <pane xSplit="11" ySplit="4" topLeftCell="N75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94</v>
      </c>
      <c r="D1" s="41" t="s">
        <v>1</v>
      </c>
      <c r="E1" s="42" t="s">
        <v>2289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2291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1751</v>
      </c>
      <c r="D6" s="135" t="s">
        <v>2176</v>
      </c>
      <c r="E6" s="133"/>
      <c r="F6" s="82" t="s">
        <v>36</v>
      </c>
      <c r="G6" s="82" t="s">
        <v>2344</v>
      </c>
      <c r="H6" s="84">
        <v>42</v>
      </c>
      <c r="I6" s="84">
        <v>12</v>
      </c>
      <c r="J6" s="84">
        <v>2</v>
      </c>
      <c r="K6" s="136">
        <f>+I6*J6</f>
        <v>24</v>
      </c>
      <c r="L6" s="133" t="s">
        <v>3514</v>
      </c>
      <c r="M6" s="162"/>
      <c r="N6" s="162"/>
      <c r="O6" s="163"/>
      <c r="P6" s="164"/>
      <c r="Q6" s="165"/>
      <c r="R6" s="137">
        <f>+I6</f>
        <v>12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20160</v>
      </c>
      <c r="Y6" s="85" t="str">
        <f>IFERROR(IF(Q6="","",ROUNDDOWN(Q6/1000*R6*U6*V6*W6,0)),"-")</f>
        <v/>
      </c>
      <c r="Z6" s="94">
        <f>IFERROR(IF(H6="","",ROUNDDOWN(X6*$V$2,0)),"-")</f>
        <v>564480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1744</v>
      </c>
      <c r="D7" s="135" t="s">
        <v>2176</v>
      </c>
      <c r="E7" s="133"/>
      <c r="F7" s="82" t="s">
        <v>36</v>
      </c>
      <c r="G7" s="82" t="s">
        <v>2344</v>
      </c>
      <c r="H7" s="84">
        <v>42</v>
      </c>
      <c r="I7" s="84">
        <v>20</v>
      </c>
      <c r="J7" s="84">
        <v>2</v>
      </c>
      <c r="K7" s="136">
        <f t="shared" ref="K7:K67" si="3">+I7*J7</f>
        <v>40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20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33600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940800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2292</v>
      </c>
      <c r="D8" s="135" t="s">
        <v>2176</v>
      </c>
      <c r="E8" s="133"/>
      <c r="F8" s="82" t="s">
        <v>24</v>
      </c>
      <c r="G8" s="82" t="s">
        <v>1953</v>
      </c>
      <c r="H8" s="84">
        <v>42</v>
      </c>
      <c r="I8" s="84">
        <v>2</v>
      </c>
      <c r="J8" s="84">
        <v>1</v>
      </c>
      <c r="K8" s="136">
        <f>+I8*J8</f>
        <v>2</v>
      </c>
      <c r="L8" s="133" t="s">
        <v>3514</v>
      </c>
      <c r="M8" s="162"/>
      <c r="N8" s="162"/>
      <c r="O8" s="163"/>
      <c r="P8" s="164"/>
      <c r="Q8" s="165"/>
      <c r="R8" s="137">
        <f t="shared" si="4"/>
        <v>2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1680</v>
      </c>
      <c r="Y8" s="85" t="str">
        <f t="shared" si="7"/>
        <v/>
      </c>
      <c r="Z8" s="94">
        <f t="shared" si="8"/>
        <v>47040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2293</v>
      </c>
      <c r="D9" s="135" t="s">
        <v>2176</v>
      </c>
      <c r="E9" s="133"/>
      <c r="F9" s="82" t="s">
        <v>36</v>
      </c>
      <c r="G9" s="82" t="s">
        <v>2345</v>
      </c>
      <c r="H9" s="84">
        <v>42</v>
      </c>
      <c r="I9" s="84">
        <v>2</v>
      </c>
      <c r="J9" s="84">
        <v>2</v>
      </c>
      <c r="K9" s="136">
        <f t="shared" si="3"/>
        <v>4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3360</v>
      </c>
      <c r="Y9" s="85" t="str">
        <f t="shared" si="7"/>
        <v/>
      </c>
      <c r="Z9" s="94">
        <f t="shared" si="8"/>
        <v>94080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2294</v>
      </c>
      <c r="D10" s="135" t="s">
        <v>2176</v>
      </c>
      <c r="E10" s="133"/>
      <c r="F10" s="82" t="s">
        <v>24</v>
      </c>
      <c r="G10" s="82" t="s">
        <v>49</v>
      </c>
      <c r="H10" s="84">
        <v>42</v>
      </c>
      <c r="I10" s="84">
        <v>4</v>
      </c>
      <c r="J10" s="84">
        <v>1</v>
      </c>
      <c r="K10" s="136">
        <f t="shared" si="3"/>
        <v>4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4</v>
      </c>
      <c r="S10" s="170"/>
      <c r="T10" s="176" t="str">
        <f t="shared" si="5"/>
        <v/>
      </c>
      <c r="U10" s="94">
        <v>2</v>
      </c>
      <c r="V10" s="84">
        <v>200</v>
      </c>
      <c r="W10" s="85">
        <v>10</v>
      </c>
      <c r="X10" s="94">
        <f t="shared" si="6"/>
        <v>672</v>
      </c>
      <c r="Y10" s="85" t="str">
        <f t="shared" si="7"/>
        <v/>
      </c>
      <c r="Z10" s="94">
        <f t="shared" si="8"/>
        <v>18816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1717</v>
      </c>
      <c r="D11" s="135" t="s">
        <v>2176</v>
      </c>
      <c r="E11" s="133"/>
      <c r="F11" s="82" t="s">
        <v>24</v>
      </c>
      <c r="G11" s="82" t="s">
        <v>2345</v>
      </c>
      <c r="H11" s="84">
        <v>42</v>
      </c>
      <c r="I11" s="84">
        <v>3</v>
      </c>
      <c r="J11" s="84">
        <v>1</v>
      </c>
      <c r="K11" s="136">
        <f t="shared" si="3"/>
        <v>3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3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2520</v>
      </c>
      <c r="Y11" s="85" t="str">
        <f t="shared" si="7"/>
        <v/>
      </c>
      <c r="Z11" s="94">
        <f t="shared" si="8"/>
        <v>70560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1717</v>
      </c>
      <c r="D12" s="135" t="s">
        <v>2176</v>
      </c>
      <c r="E12" s="133"/>
      <c r="F12" s="82" t="s">
        <v>711</v>
      </c>
      <c r="G12" s="82" t="s">
        <v>1162</v>
      </c>
      <c r="H12" s="179">
        <v>34</v>
      </c>
      <c r="I12" s="84">
        <v>1</v>
      </c>
      <c r="J12" s="84">
        <v>1</v>
      </c>
      <c r="K12" s="136">
        <f t="shared" si="3"/>
        <v>1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680</v>
      </c>
      <c r="Y12" s="85" t="str">
        <f t="shared" si="7"/>
        <v/>
      </c>
      <c r="Z12" s="94">
        <f t="shared" si="8"/>
        <v>19040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/>
      <c r="C13" s="202" t="s">
        <v>2290</v>
      </c>
      <c r="D13" s="135"/>
      <c r="E13" s="133"/>
      <c r="F13" s="82"/>
      <c r="G13" s="82"/>
      <c r="H13" s="84"/>
      <c r="I13" s="84"/>
      <c r="J13" s="84"/>
      <c r="K13" s="136"/>
      <c r="L13" s="133"/>
      <c r="M13" s="162"/>
      <c r="N13" s="162"/>
      <c r="O13" s="163"/>
      <c r="P13" s="164"/>
      <c r="Q13" s="165"/>
      <c r="R13" s="137"/>
      <c r="S13" s="170"/>
      <c r="T13" s="176" t="str">
        <f t="shared" si="5"/>
        <v/>
      </c>
      <c r="U13" s="94"/>
      <c r="V13" s="84"/>
      <c r="W13" s="85"/>
      <c r="X13" s="94" t="str">
        <f t="shared" si="6"/>
        <v/>
      </c>
      <c r="Y13" s="85" t="str">
        <f t="shared" si="7"/>
        <v/>
      </c>
      <c r="Z13" s="94" t="str">
        <f t="shared" si="8"/>
        <v/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2295</v>
      </c>
      <c r="D14" s="135" t="s">
        <v>2176</v>
      </c>
      <c r="E14" s="133"/>
      <c r="F14" s="82" t="s">
        <v>36</v>
      </c>
      <c r="G14" s="82" t="s">
        <v>142</v>
      </c>
      <c r="H14" s="84">
        <v>42</v>
      </c>
      <c r="I14" s="84">
        <v>18</v>
      </c>
      <c r="J14" s="84">
        <v>2</v>
      </c>
      <c r="K14" s="136">
        <f t="shared" si="3"/>
        <v>36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18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30240</v>
      </c>
      <c r="Y14" s="85" t="str">
        <f t="shared" si="7"/>
        <v/>
      </c>
      <c r="Z14" s="94">
        <f t="shared" si="8"/>
        <v>846720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2295</v>
      </c>
      <c r="D15" s="135" t="s">
        <v>2176</v>
      </c>
      <c r="E15" s="133"/>
      <c r="F15" s="82" t="s">
        <v>2335</v>
      </c>
      <c r="G15" s="82" t="s">
        <v>3515</v>
      </c>
      <c r="H15" s="84" t="s">
        <v>46</v>
      </c>
      <c r="I15" s="84" t="s">
        <v>213</v>
      </c>
      <c r="J15" s="84" t="s">
        <v>213</v>
      </c>
      <c r="K15" s="136" t="s">
        <v>213</v>
      </c>
      <c r="L15" s="133" t="s">
        <v>3515</v>
      </c>
      <c r="M15" s="162"/>
      <c r="N15" s="162"/>
      <c r="O15" s="163"/>
      <c r="P15" s="164"/>
      <c r="Q15" s="165"/>
      <c r="R15" s="137" t="str">
        <f t="shared" si="4"/>
        <v>-</v>
      </c>
      <c r="S15" s="170"/>
      <c r="T15" s="176" t="str">
        <f t="shared" si="5"/>
        <v/>
      </c>
      <c r="U15" s="94" t="s">
        <v>213</v>
      </c>
      <c r="V15" s="84" t="s">
        <v>213</v>
      </c>
      <c r="W15" s="85" t="s">
        <v>213</v>
      </c>
      <c r="X15" s="94" t="str">
        <f t="shared" si="6"/>
        <v>-</v>
      </c>
      <c r="Y15" s="85" t="str">
        <f t="shared" si="7"/>
        <v/>
      </c>
      <c r="Z15" s="94" t="str">
        <f t="shared" si="8"/>
        <v>-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2295</v>
      </c>
      <c r="D16" s="135" t="s">
        <v>2176</v>
      </c>
      <c r="E16" s="133"/>
      <c r="F16" s="82" t="s">
        <v>113</v>
      </c>
      <c r="G16" s="82" t="s">
        <v>1936</v>
      </c>
      <c r="H16" s="84">
        <v>20</v>
      </c>
      <c r="I16" s="84">
        <v>1</v>
      </c>
      <c r="J16" s="84">
        <v>1</v>
      </c>
      <c r="K16" s="136">
        <f t="shared" si="3"/>
        <v>1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400</v>
      </c>
      <c r="Y16" s="85" t="str">
        <f t="shared" si="7"/>
        <v/>
      </c>
      <c r="Z16" s="94">
        <f t="shared" si="8"/>
        <v>11200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2295</v>
      </c>
      <c r="D17" s="135" t="s">
        <v>2176</v>
      </c>
      <c r="E17" s="133"/>
      <c r="F17" s="82" t="s">
        <v>1934</v>
      </c>
      <c r="G17" s="82" t="s">
        <v>2130</v>
      </c>
      <c r="H17" s="84">
        <v>10</v>
      </c>
      <c r="I17" s="84">
        <v>1</v>
      </c>
      <c r="J17" s="84">
        <v>1</v>
      </c>
      <c r="K17" s="136">
        <f t="shared" si="3"/>
        <v>1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200</v>
      </c>
      <c r="Y17" s="85" t="str">
        <f t="shared" si="7"/>
        <v/>
      </c>
      <c r="Z17" s="94">
        <f t="shared" si="8"/>
        <v>5600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2296</v>
      </c>
      <c r="D18" s="135" t="s">
        <v>2176</v>
      </c>
      <c r="E18" s="133"/>
      <c r="F18" s="82" t="s">
        <v>113</v>
      </c>
      <c r="G18" s="82" t="s">
        <v>114</v>
      </c>
      <c r="H18" s="84">
        <v>22</v>
      </c>
      <c r="I18" s="84">
        <v>1</v>
      </c>
      <c r="J18" s="84">
        <v>1</v>
      </c>
      <c r="K18" s="136">
        <f t="shared" si="3"/>
        <v>1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2</v>
      </c>
      <c r="V18" s="84">
        <v>200</v>
      </c>
      <c r="W18" s="85">
        <v>10</v>
      </c>
      <c r="X18" s="94">
        <f t="shared" si="6"/>
        <v>88</v>
      </c>
      <c r="Y18" s="85" t="str">
        <f t="shared" si="7"/>
        <v/>
      </c>
      <c r="Z18" s="94">
        <f t="shared" si="8"/>
        <v>2464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2297</v>
      </c>
      <c r="D19" s="135" t="s">
        <v>2176</v>
      </c>
      <c r="E19" s="133"/>
      <c r="F19" s="82" t="s">
        <v>24</v>
      </c>
      <c r="G19" s="82" t="s">
        <v>49</v>
      </c>
      <c r="H19" s="84">
        <v>42</v>
      </c>
      <c r="I19" s="84">
        <v>1</v>
      </c>
      <c r="J19" s="84">
        <v>1</v>
      </c>
      <c r="K19" s="136">
        <f t="shared" si="3"/>
        <v>1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2</v>
      </c>
      <c r="V19" s="84">
        <v>200</v>
      </c>
      <c r="W19" s="85">
        <v>10</v>
      </c>
      <c r="X19" s="94">
        <f t="shared" si="6"/>
        <v>168</v>
      </c>
      <c r="Y19" s="85" t="str">
        <f t="shared" si="7"/>
        <v/>
      </c>
      <c r="Z19" s="94">
        <f t="shared" si="8"/>
        <v>4704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2262</v>
      </c>
      <c r="D20" s="135" t="s">
        <v>2176</v>
      </c>
      <c r="E20" s="133"/>
      <c r="F20" s="82" t="s">
        <v>24</v>
      </c>
      <c r="G20" s="82" t="s">
        <v>49</v>
      </c>
      <c r="H20" s="84">
        <v>42</v>
      </c>
      <c r="I20" s="84">
        <v>2</v>
      </c>
      <c r="J20" s="84">
        <v>1</v>
      </c>
      <c r="K20" s="136">
        <f t="shared" si="3"/>
        <v>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1680</v>
      </c>
      <c r="Y20" s="85" t="str">
        <f t="shared" si="7"/>
        <v/>
      </c>
      <c r="Z20" s="94">
        <f t="shared" si="8"/>
        <v>47040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2298</v>
      </c>
      <c r="D21" s="135" t="s">
        <v>2176</v>
      </c>
      <c r="E21" s="133"/>
      <c r="F21" s="82" t="s">
        <v>36</v>
      </c>
      <c r="G21" s="82" t="s">
        <v>79</v>
      </c>
      <c r="H21" s="84">
        <v>42</v>
      </c>
      <c r="I21" s="84">
        <v>4</v>
      </c>
      <c r="J21" s="84">
        <v>2</v>
      </c>
      <c r="K21" s="136">
        <f t="shared" si="3"/>
        <v>8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4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6720</v>
      </c>
      <c r="Y21" s="85" t="str">
        <f t="shared" si="7"/>
        <v/>
      </c>
      <c r="Z21" s="94">
        <f t="shared" si="8"/>
        <v>188160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2298</v>
      </c>
      <c r="D22" s="135" t="s">
        <v>2176</v>
      </c>
      <c r="E22" s="133"/>
      <c r="F22" s="82" t="s">
        <v>711</v>
      </c>
      <c r="G22" s="82" t="s">
        <v>712</v>
      </c>
      <c r="H22" s="84">
        <v>34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680</v>
      </c>
      <c r="Y22" s="85" t="str">
        <f t="shared" si="7"/>
        <v/>
      </c>
      <c r="Z22" s="94">
        <f t="shared" si="8"/>
        <v>19040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2298</v>
      </c>
      <c r="D23" s="135" t="s">
        <v>2176</v>
      </c>
      <c r="E23" s="133"/>
      <c r="F23" s="82" t="s">
        <v>179</v>
      </c>
      <c r="G23" s="82" t="s">
        <v>75</v>
      </c>
      <c r="H23" s="84">
        <v>60</v>
      </c>
      <c r="I23" s="84">
        <v>1</v>
      </c>
      <c r="J23" s="84">
        <v>1</v>
      </c>
      <c r="K23" s="136">
        <f t="shared" si="3"/>
        <v>1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1200</v>
      </c>
      <c r="Y23" s="85" t="str">
        <f t="shared" si="7"/>
        <v/>
      </c>
      <c r="Z23" s="94">
        <f t="shared" si="8"/>
        <v>33600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2299</v>
      </c>
      <c r="D24" s="135" t="s">
        <v>2176</v>
      </c>
      <c r="E24" s="133"/>
      <c r="F24" s="82" t="s">
        <v>24</v>
      </c>
      <c r="G24" s="82" t="s">
        <v>49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840</v>
      </c>
      <c r="Y24" s="85" t="str">
        <f t="shared" si="7"/>
        <v/>
      </c>
      <c r="Z24" s="94">
        <f t="shared" si="8"/>
        <v>23520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2300</v>
      </c>
      <c r="D25" s="135" t="s">
        <v>2176</v>
      </c>
      <c r="E25" s="133"/>
      <c r="F25" s="82" t="s">
        <v>24</v>
      </c>
      <c r="G25" s="82" t="s">
        <v>49</v>
      </c>
      <c r="H25" s="84">
        <v>42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840</v>
      </c>
      <c r="Y25" s="85" t="str">
        <f t="shared" si="7"/>
        <v/>
      </c>
      <c r="Z25" s="94">
        <f t="shared" si="8"/>
        <v>23520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2301</v>
      </c>
      <c r="D26" s="135" t="s">
        <v>2176</v>
      </c>
      <c r="E26" s="133"/>
      <c r="F26" s="82" t="s">
        <v>113</v>
      </c>
      <c r="G26" s="82" t="s">
        <v>574</v>
      </c>
      <c r="H26" s="84">
        <v>22</v>
      </c>
      <c r="I26" s="84">
        <v>4</v>
      </c>
      <c r="J26" s="84">
        <v>1</v>
      </c>
      <c r="K26" s="136">
        <f t="shared" si="3"/>
        <v>4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4</v>
      </c>
      <c r="S26" s="170"/>
      <c r="T26" s="176" t="str">
        <f t="shared" si="5"/>
        <v/>
      </c>
      <c r="U26" s="94">
        <v>2</v>
      </c>
      <c r="V26" s="84">
        <v>200</v>
      </c>
      <c r="W26" s="85">
        <v>10</v>
      </c>
      <c r="X26" s="94">
        <f t="shared" si="6"/>
        <v>352</v>
      </c>
      <c r="Y26" s="85" t="str">
        <f t="shared" si="7"/>
        <v/>
      </c>
      <c r="Z26" s="94">
        <f t="shared" si="8"/>
        <v>9856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2302</v>
      </c>
      <c r="D27" s="135" t="s">
        <v>2176</v>
      </c>
      <c r="E27" s="133"/>
      <c r="F27" s="82" t="s">
        <v>24</v>
      </c>
      <c r="G27" s="82" t="s">
        <v>49</v>
      </c>
      <c r="H27" s="84">
        <v>42</v>
      </c>
      <c r="I27" s="84">
        <v>3</v>
      </c>
      <c r="J27" s="84">
        <v>1</v>
      </c>
      <c r="K27" s="136">
        <f t="shared" si="3"/>
        <v>3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3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2520</v>
      </c>
      <c r="Y27" s="85" t="str">
        <f t="shared" si="7"/>
        <v/>
      </c>
      <c r="Z27" s="94">
        <f t="shared" si="8"/>
        <v>70560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2303</v>
      </c>
      <c r="D28" s="135" t="s">
        <v>2176</v>
      </c>
      <c r="E28" s="133"/>
      <c r="F28" s="82" t="s">
        <v>113</v>
      </c>
      <c r="G28" s="82" t="s">
        <v>114</v>
      </c>
      <c r="H28" s="84">
        <v>22</v>
      </c>
      <c r="I28" s="84">
        <v>1</v>
      </c>
      <c r="J28" s="84">
        <v>1</v>
      </c>
      <c r="K28" s="136">
        <f t="shared" si="3"/>
        <v>1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440</v>
      </c>
      <c r="Y28" s="85" t="str">
        <f t="shared" si="7"/>
        <v/>
      </c>
      <c r="Z28" s="94">
        <f t="shared" si="8"/>
        <v>12320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2304</v>
      </c>
      <c r="D29" s="135" t="s">
        <v>2176</v>
      </c>
      <c r="E29" s="133"/>
      <c r="F29" s="82" t="s">
        <v>2336</v>
      </c>
      <c r="G29" s="82" t="s">
        <v>2337</v>
      </c>
      <c r="H29" s="84">
        <v>15</v>
      </c>
      <c r="I29" s="84">
        <v>1</v>
      </c>
      <c r="J29" s="84">
        <v>1</v>
      </c>
      <c r="K29" s="136">
        <f t="shared" si="3"/>
        <v>1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300</v>
      </c>
      <c r="Y29" s="85" t="str">
        <f t="shared" si="7"/>
        <v/>
      </c>
      <c r="Z29" s="94">
        <f t="shared" si="8"/>
        <v>8400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2304</v>
      </c>
      <c r="D30" s="135" t="s">
        <v>2176</v>
      </c>
      <c r="E30" s="133"/>
      <c r="F30" s="82" t="s">
        <v>36</v>
      </c>
      <c r="G30" s="82" t="s">
        <v>79</v>
      </c>
      <c r="H30" s="84">
        <v>42</v>
      </c>
      <c r="I30" s="84">
        <v>6</v>
      </c>
      <c r="J30" s="84">
        <v>2</v>
      </c>
      <c r="K30" s="136">
        <f t="shared" si="3"/>
        <v>12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6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10080</v>
      </c>
      <c r="Y30" s="85" t="str">
        <f t="shared" si="7"/>
        <v/>
      </c>
      <c r="Z30" s="94">
        <f t="shared" si="8"/>
        <v>282240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2305</v>
      </c>
      <c r="D31" s="135" t="s">
        <v>2176</v>
      </c>
      <c r="E31" s="133"/>
      <c r="F31" s="82" t="s">
        <v>36</v>
      </c>
      <c r="G31" s="82" t="s">
        <v>142</v>
      </c>
      <c r="H31" s="84">
        <v>42</v>
      </c>
      <c r="I31" s="84">
        <v>6</v>
      </c>
      <c r="J31" s="84">
        <v>2</v>
      </c>
      <c r="K31" s="136">
        <f t="shared" si="3"/>
        <v>12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6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10080</v>
      </c>
      <c r="Y31" s="85" t="str">
        <f t="shared" si="7"/>
        <v/>
      </c>
      <c r="Z31" s="94">
        <f t="shared" si="8"/>
        <v>282240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2306</v>
      </c>
      <c r="D32" s="135" t="s">
        <v>2176</v>
      </c>
      <c r="E32" s="133"/>
      <c r="F32" s="82" t="s">
        <v>36</v>
      </c>
      <c r="G32" s="82" t="s">
        <v>142</v>
      </c>
      <c r="H32" s="84">
        <v>42</v>
      </c>
      <c r="I32" s="84">
        <v>2</v>
      </c>
      <c r="J32" s="84">
        <v>2</v>
      </c>
      <c r="K32" s="136">
        <f t="shared" si="3"/>
        <v>4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2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3360</v>
      </c>
      <c r="Y32" s="85" t="str">
        <f t="shared" si="7"/>
        <v/>
      </c>
      <c r="Z32" s="94">
        <f t="shared" si="8"/>
        <v>94080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2306</v>
      </c>
      <c r="D33" s="135" t="s">
        <v>2176</v>
      </c>
      <c r="E33" s="133"/>
      <c r="F33" s="82" t="s">
        <v>1553</v>
      </c>
      <c r="G33" s="82" t="s">
        <v>2338</v>
      </c>
      <c r="H33" s="84">
        <v>32</v>
      </c>
      <c r="I33" s="84">
        <v>1</v>
      </c>
      <c r="J33" s="84">
        <v>1</v>
      </c>
      <c r="K33" s="136">
        <f t="shared" si="3"/>
        <v>1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640</v>
      </c>
      <c r="Y33" s="85" t="str">
        <f t="shared" si="7"/>
        <v/>
      </c>
      <c r="Z33" s="94">
        <f t="shared" si="8"/>
        <v>17920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2307</v>
      </c>
      <c r="D34" s="135" t="s">
        <v>2176</v>
      </c>
      <c r="E34" s="133"/>
      <c r="F34" s="82" t="s">
        <v>36</v>
      </c>
      <c r="G34" s="82" t="s">
        <v>142</v>
      </c>
      <c r="H34" s="84">
        <v>42</v>
      </c>
      <c r="I34" s="84">
        <v>8</v>
      </c>
      <c r="J34" s="84">
        <v>2</v>
      </c>
      <c r="K34" s="136">
        <f t="shared" si="3"/>
        <v>16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8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13440</v>
      </c>
      <c r="Y34" s="85" t="str">
        <f t="shared" si="7"/>
        <v/>
      </c>
      <c r="Z34" s="94">
        <f t="shared" si="8"/>
        <v>376320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2308</v>
      </c>
      <c r="D35" s="135" t="s">
        <v>2176</v>
      </c>
      <c r="E35" s="133"/>
      <c r="F35" s="82" t="s">
        <v>1553</v>
      </c>
      <c r="G35" s="82" t="s">
        <v>2338</v>
      </c>
      <c r="H35" s="84">
        <v>32</v>
      </c>
      <c r="I35" s="84">
        <v>1</v>
      </c>
      <c r="J35" s="84">
        <v>1</v>
      </c>
      <c r="K35" s="136">
        <f t="shared" si="3"/>
        <v>1</v>
      </c>
      <c r="L35" s="133" t="s">
        <v>3517</v>
      </c>
      <c r="M35" s="162"/>
      <c r="N35" s="162"/>
      <c r="O35" s="163"/>
      <c r="P35" s="164"/>
      <c r="Q35" s="165"/>
      <c r="R35" s="137">
        <f t="shared" si="4"/>
        <v>1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640</v>
      </c>
      <c r="Y35" s="85" t="str">
        <f t="shared" si="7"/>
        <v/>
      </c>
      <c r="Z35" s="94">
        <f t="shared" si="8"/>
        <v>17920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2309</v>
      </c>
      <c r="D36" s="135" t="s">
        <v>2176</v>
      </c>
      <c r="E36" s="133"/>
      <c r="F36" s="82" t="s">
        <v>36</v>
      </c>
      <c r="G36" s="82" t="s">
        <v>142</v>
      </c>
      <c r="H36" s="84">
        <v>42</v>
      </c>
      <c r="I36" s="84">
        <v>8</v>
      </c>
      <c r="J36" s="84">
        <v>2</v>
      </c>
      <c r="K36" s="136">
        <f t="shared" si="3"/>
        <v>16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8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13440</v>
      </c>
      <c r="Y36" s="85" t="str">
        <f t="shared" si="7"/>
        <v/>
      </c>
      <c r="Z36" s="94">
        <f t="shared" si="8"/>
        <v>376320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2309</v>
      </c>
      <c r="D37" s="135" t="s">
        <v>2176</v>
      </c>
      <c r="E37" s="133"/>
      <c r="F37" s="82" t="s">
        <v>1553</v>
      </c>
      <c r="G37" s="82" t="s">
        <v>2338</v>
      </c>
      <c r="H37" s="84">
        <v>32</v>
      </c>
      <c r="I37" s="84">
        <v>1</v>
      </c>
      <c r="J37" s="84">
        <v>1</v>
      </c>
      <c r="K37" s="136">
        <f t="shared" si="3"/>
        <v>1</v>
      </c>
      <c r="L37" s="133" t="s">
        <v>3517</v>
      </c>
      <c r="M37" s="162"/>
      <c r="N37" s="162"/>
      <c r="O37" s="163"/>
      <c r="P37" s="164"/>
      <c r="Q37" s="165"/>
      <c r="R37" s="137">
        <f t="shared" si="4"/>
        <v>1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640</v>
      </c>
      <c r="Y37" s="85" t="str">
        <f t="shared" si="7"/>
        <v/>
      </c>
      <c r="Z37" s="94">
        <f t="shared" si="8"/>
        <v>17920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2310</v>
      </c>
      <c r="D38" s="135" t="s">
        <v>2176</v>
      </c>
      <c r="E38" s="133"/>
      <c r="F38" s="82" t="s">
        <v>36</v>
      </c>
      <c r="G38" s="82" t="s">
        <v>142</v>
      </c>
      <c r="H38" s="84">
        <v>42</v>
      </c>
      <c r="I38" s="84">
        <v>8</v>
      </c>
      <c r="J38" s="84">
        <v>2</v>
      </c>
      <c r="K38" s="136">
        <f t="shared" si="3"/>
        <v>16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8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13440</v>
      </c>
      <c r="Y38" s="85" t="str">
        <f t="shared" si="7"/>
        <v/>
      </c>
      <c r="Z38" s="94">
        <f t="shared" si="8"/>
        <v>376320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2310</v>
      </c>
      <c r="D39" s="135" t="s">
        <v>2176</v>
      </c>
      <c r="E39" s="133"/>
      <c r="F39" s="82" t="s">
        <v>1553</v>
      </c>
      <c r="G39" s="82" t="s">
        <v>2338</v>
      </c>
      <c r="H39" s="84">
        <v>32</v>
      </c>
      <c r="I39" s="84">
        <v>1</v>
      </c>
      <c r="J39" s="84">
        <v>1</v>
      </c>
      <c r="K39" s="136">
        <f t="shared" si="3"/>
        <v>1</v>
      </c>
      <c r="L39" s="133" t="s">
        <v>3517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640</v>
      </c>
      <c r="Y39" s="85" t="str">
        <f t="shared" si="7"/>
        <v/>
      </c>
      <c r="Z39" s="94">
        <f t="shared" si="8"/>
        <v>17920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2311</v>
      </c>
      <c r="D40" s="135" t="s">
        <v>2176</v>
      </c>
      <c r="E40" s="133"/>
      <c r="F40" s="82" t="s">
        <v>113</v>
      </c>
      <c r="G40" s="82" t="s">
        <v>574</v>
      </c>
      <c r="H40" s="84">
        <v>22</v>
      </c>
      <c r="I40" s="84">
        <v>4</v>
      </c>
      <c r="J40" s="84">
        <v>1</v>
      </c>
      <c r="K40" s="136">
        <f t="shared" si="3"/>
        <v>4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4</v>
      </c>
      <c r="S40" s="170"/>
      <c r="T40" s="176" t="str">
        <f t="shared" si="5"/>
        <v/>
      </c>
      <c r="U40" s="94">
        <v>2</v>
      </c>
      <c r="V40" s="84">
        <v>200</v>
      </c>
      <c r="W40" s="85">
        <v>10</v>
      </c>
      <c r="X40" s="94">
        <f t="shared" si="6"/>
        <v>352</v>
      </c>
      <c r="Y40" s="85" t="str">
        <f t="shared" si="7"/>
        <v/>
      </c>
      <c r="Z40" s="94">
        <f t="shared" si="8"/>
        <v>9856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2312</v>
      </c>
      <c r="D41" s="135" t="s">
        <v>2176</v>
      </c>
      <c r="E41" s="133"/>
      <c r="F41" s="82" t="s">
        <v>173</v>
      </c>
      <c r="G41" s="82" t="s">
        <v>226</v>
      </c>
      <c r="H41" s="84">
        <v>22</v>
      </c>
      <c r="I41" s="84">
        <v>9</v>
      </c>
      <c r="J41" s="84">
        <v>2</v>
      </c>
      <c r="K41" s="136">
        <f t="shared" si="3"/>
        <v>18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9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7920</v>
      </c>
      <c r="Y41" s="85" t="str">
        <f t="shared" si="7"/>
        <v/>
      </c>
      <c r="Z41" s="94">
        <f t="shared" si="8"/>
        <v>221760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2312</v>
      </c>
      <c r="D42" s="135" t="s">
        <v>2176</v>
      </c>
      <c r="E42" s="133"/>
      <c r="F42" s="82" t="s">
        <v>113</v>
      </c>
      <c r="G42" s="82" t="s">
        <v>1936</v>
      </c>
      <c r="H42" s="84">
        <v>20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400</v>
      </c>
      <c r="Y42" s="85" t="str">
        <f t="shared" si="7"/>
        <v/>
      </c>
      <c r="Z42" s="94">
        <f t="shared" si="8"/>
        <v>11200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 t="s">
        <v>1994</v>
      </c>
      <c r="C43" s="134" t="s">
        <v>2313</v>
      </c>
      <c r="D43" s="135" t="s">
        <v>2176</v>
      </c>
      <c r="E43" s="133"/>
      <c r="F43" s="82" t="s">
        <v>576</v>
      </c>
      <c r="G43" s="82" t="s">
        <v>2339</v>
      </c>
      <c r="H43" s="84">
        <v>32</v>
      </c>
      <c r="I43" s="84">
        <v>1</v>
      </c>
      <c r="J43" s="84">
        <v>1</v>
      </c>
      <c r="K43" s="136">
        <f t="shared" si="3"/>
        <v>1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1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640</v>
      </c>
      <c r="Y43" s="85" t="str">
        <f t="shared" si="7"/>
        <v/>
      </c>
      <c r="Z43" s="94">
        <f t="shared" si="8"/>
        <v>17920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 t="s">
        <v>2212</v>
      </c>
      <c r="C44" s="134" t="s">
        <v>2140</v>
      </c>
      <c r="D44" s="135" t="s">
        <v>2176</v>
      </c>
      <c r="E44" s="133"/>
      <c r="F44" s="82" t="s">
        <v>173</v>
      </c>
      <c r="G44" s="82" t="s">
        <v>1785</v>
      </c>
      <c r="H44" s="84">
        <v>22</v>
      </c>
      <c r="I44" s="84">
        <v>3</v>
      </c>
      <c r="J44" s="84">
        <v>2</v>
      </c>
      <c r="K44" s="136">
        <f t="shared" si="3"/>
        <v>6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3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2640</v>
      </c>
      <c r="Y44" s="85" t="str">
        <f t="shared" si="7"/>
        <v/>
      </c>
      <c r="Z44" s="94">
        <f t="shared" si="8"/>
        <v>73920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 t="s">
        <v>2212</v>
      </c>
      <c r="C45" s="134" t="s">
        <v>2140</v>
      </c>
      <c r="D45" s="135" t="s">
        <v>2176</v>
      </c>
      <c r="E45" s="133"/>
      <c r="F45" s="82" t="s">
        <v>173</v>
      </c>
      <c r="G45" s="82" t="s">
        <v>226</v>
      </c>
      <c r="H45" s="84">
        <v>22</v>
      </c>
      <c r="I45" s="84">
        <v>2</v>
      </c>
      <c r="J45" s="84">
        <v>2</v>
      </c>
      <c r="K45" s="136">
        <f t="shared" si="3"/>
        <v>4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1760</v>
      </c>
      <c r="Y45" s="85" t="str">
        <f t="shared" si="7"/>
        <v/>
      </c>
      <c r="Z45" s="94">
        <f t="shared" si="8"/>
        <v>49280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 t="s">
        <v>2212</v>
      </c>
      <c r="C46" s="134" t="s">
        <v>2314</v>
      </c>
      <c r="D46" s="135" t="s">
        <v>2176</v>
      </c>
      <c r="E46" s="133"/>
      <c r="F46" s="82" t="s">
        <v>173</v>
      </c>
      <c r="G46" s="82" t="s">
        <v>1785</v>
      </c>
      <c r="H46" s="84">
        <v>22</v>
      </c>
      <c r="I46" s="84">
        <v>3</v>
      </c>
      <c r="J46" s="84">
        <v>2</v>
      </c>
      <c r="K46" s="136">
        <f t="shared" si="3"/>
        <v>6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3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2640</v>
      </c>
      <c r="Y46" s="85" t="str">
        <f t="shared" si="7"/>
        <v/>
      </c>
      <c r="Z46" s="94">
        <f t="shared" si="8"/>
        <v>73920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 t="s">
        <v>2212</v>
      </c>
      <c r="C47" s="134" t="s">
        <v>2314</v>
      </c>
      <c r="D47" s="135" t="s">
        <v>2176</v>
      </c>
      <c r="E47" s="133"/>
      <c r="F47" s="82" t="s">
        <v>173</v>
      </c>
      <c r="G47" s="82" t="s">
        <v>226</v>
      </c>
      <c r="H47" s="84">
        <v>22</v>
      </c>
      <c r="I47" s="84">
        <v>2</v>
      </c>
      <c r="J47" s="84">
        <v>2</v>
      </c>
      <c r="K47" s="136">
        <f t="shared" si="3"/>
        <v>4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2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1760</v>
      </c>
      <c r="Y47" s="85" t="str">
        <f t="shared" si="7"/>
        <v/>
      </c>
      <c r="Z47" s="94">
        <f t="shared" si="8"/>
        <v>49280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2315</v>
      </c>
      <c r="D48" s="135" t="s">
        <v>2176</v>
      </c>
      <c r="E48" s="133"/>
      <c r="F48" s="82" t="s">
        <v>363</v>
      </c>
      <c r="G48" s="82" t="s">
        <v>2004</v>
      </c>
      <c r="H48" s="84">
        <v>34</v>
      </c>
      <c r="I48" s="84">
        <v>21</v>
      </c>
      <c r="J48" s="84">
        <v>2</v>
      </c>
      <c r="K48" s="136">
        <f t="shared" si="3"/>
        <v>42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21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28560</v>
      </c>
      <c r="Y48" s="85" t="str">
        <f t="shared" si="7"/>
        <v/>
      </c>
      <c r="Z48" s="94">
        <f t="shared" si="8"/>
        <v>799680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2315</v>
      </c>
      <c r="D49" s="135" t="s">
        <v>2176</v>
      </c>
      <c r="E49" s="133"/>
      <c r="F49" s="82" t="s">
        <v>2340</v>
      </c>
      <c r="G49" s="82" t="s">
        <v>2338</v>
      </c>
      <c r="H49" s="84">
        <v>32</v>
      </c>
      <c r="I49" s="84">
        <v>1</v>
      </c>
      <c r="J49" s="84">
        <v>2</v>
      </c>
      <c r="K49" s="136">
        <f t="shared" si="3"/>
        <v>2</v>
      </c>
      <c r="L49" s="133" t="s">
        <v>3517</v>
      </c>
      <c r="M49" s="162"/>
      <c r="N49" s="162"/>
      <c r="O49" s="163"/>
      <c r="P49" s="164"/>
      <c r="Q49" s="165"/>
      <c r="R49" s="137">
        <f t="shared" si="4"/>
        <v>1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1280</v>
      </c>
      <c r="Y49" s="85" t="str">
        <f t="shared" si="7"/>
        <v/>
      </c>
      <c r="Z49" s="94">
        <f t="shared" si="8"/>
        <v>35840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2316</v>
      </c>
      <c r="D50" s="135" t="s">
        <v>2176</v>
      </c>
      <c r="E50" s="133"/>
      <c r="F50" s="82" t="s">
        <v>173</v>
      </c>
      <c r="G50" s="82" t="s">
        <v>226</v>
      </c>
      <c r="H50" s="84">
        <v>22</v>
      </c>
      <c r="I50" s="84">
        <v>4</v>
      </c>
      <c r="J50" s="84">
        <v>2</v>
      </c>
      <c r="K50" s="136">
        <f t="shared" si="3"/>
        <v>8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4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3520</v>
      </c>
      <c r="Y50" s="85" t="str">
        <f t="shared" si="7"/>
        <v/>
      </c>
      <c r="Z50" s="94">
        <f t="shared" si="8"/>
        <v>98560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2317</v>
      </c>
      <c r="D51" s="135" t="s">
        <v>2176</v>
      </c>
      <c r="E51" s="133"/>
      <c r="F51" s="82" t="s">
        <v>113</v>
      </c>
      <c r="G51" s="82" t="s">
        <v>574</v>
      </c>
      <c r="H51" s="84">
        <v>22</v>
      </c>
      <c r="I51" s="84">
        <v>4</v>
      </c>
      <c r="J51" s="84">
        <v>1</v>
      </c>
      <c r="K51" s="136">
        <f t="shared" si="3"/>
        <v>4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4</v>
      </c>
      <c r="S51" s="170"/>
      <c r="T51" s="176" t="str">
        <f t="shared" si="5"/>
        <v/>
      </c>
      <c r="U51" s="94">
        <v>2</v>
      </c>
      <c r="V51" s="84">
        <v>200</v>
      </c>
      <c r="W51" s="85">
        <v>10</v>
      </c>
      <c r="X51" s="94">
        <f t="shared" si="6"/>
        <v>352</v>
      </c>
      <c r="Y51" s="85" t="str">
        <f t="shared" si="7"/>
        <v/>
      </c>
      <c r="Z51" s="94">
        <f t="shared" si="8"/>
        <v>9856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2318</v>
      </c>
      <c r="D52" s="135" t="s">
        <v>2176</v>
      </c>
      <c r="E52" s="133"/>
      <c r="F52" s="82" t="s">
        <v>36</v>
      </c>
      <c r="G52" s="82" t="s">
        <v>142</v>
      </c>
      <c r="H52" s="84">
        <v>42</v>
      </c>
      <c r="I52" s="84">
        <v>4</v>
      </c>
      <c r="J52" s="84">
        <v>2</v>
      </c>
      <c r="K52" s="136">
        <f t="shared" si="3"/>
        <v>8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4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6720</v>
      </c>
      <c r="Y52" s="85" t="str">
        <f t="shared" si="7"/>
        <v/>
      </c>
      <c r="Z52" s="94">
        <f t="shared" si="8"/>
        <v>188160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2319</v>
      </c>
      <c r="D53" s="135" t="s">
        <v>2176</v>
      </c>
      <c r="E53" s="133"/>
      <c r="F53" s="82" t="s">
        <v>36</v>
      </c>
      <c r="G53" s="82" t="s">
        <v>142</v>
      </c>
      <c r="H53" s="84">
        <v>42</v>
      </c>
      <c r="I53" s="84">
        <v>4</v>
      </c>
      <c r="J53" s="84">
        <v>2</v>
      </c>
      <c r="K53" s="136">
        <f t="shared" si="3"/>
        <v>8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4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6720</v>
      </c>
      <c r="Y53" s="85" t="str">
        <f t="shared" si="7"/>
        <v/>
      </c>
      <c r="Z53" s="94">
        <f t="shared" si="8"/>
        <v>188160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2319</v>
      </c>
      <c r="D54" s="135" t="s">
        <v>2176</v>
      </c>
      <c r="E54" s="133"/>
      <c r="F54" s="82" t="s">
        <v>1553</v>
      </c>
      <c r="G54" s="82" t="s">
        <v>2338</v>
      </c>
      <c r="H54" s="84">
        <v>32</v>
      </c>
      <c r="I54" s="84">
        <v>1</v>
      </c>
      <c r="J54" s="84">
        <v>1</v>
      </c>
      <c r="K54" s="136">
        <f t="shared" si="3"/>
        <v>1</v>
      </c>
      <c r="L54" s="133" t="s">
        <v>3517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640</v>
      </c>
      <c r="Y54" s="85" t="str">
        <f t="shared" si="7"/>
        <v/>
      </c>
      <c r="Z54" s="94">
        <f t="shared" si="8"/>
        <v>17920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2320</v>
      </c>
      <c r="D55" s="135" t="s">
        <v>2176</v>
      </c>
      <c r="E55" s="133"/>
      <c r="F55" s="82" t="s">
        <v>36</v>
      </c>
      <c r="G55" s="82" t="s">
        <v>142</v>
      </c>
      <c r="H55" s="84">
        <v>42</v>
      </c>
      <c r="I55" s="84">
        <v>8</v>
      </c>
      <c r="J55" s="84">
        <v>2</v>
      </c>
      <c r="K55" s="136">
        <f t="shared" si="3"/>
        <v>16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8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13440</v>
      </c>
      <c r="Y55" s="85" t="str">
        <f t="shared" si="7"/>
        <v/>
      </c>
      <c r="Z55" s="94">
        <f t="shared" si="8"/>
        <v>376320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2320</v>
      </c>
      <c r="D56" s="135" t="s">
        <v>2176</v>
      </c>
      <c r="E56" s="133"/>
      <c r="F56" s="82" t="s">
        <v>1553</v>
      </c>
      <c r="G56" s="82" t="s">
        <v>2338</v>
      </c>
      <c r="H56" s="84">
        <v>32</v>
      </c>
      <c r="I56" s="84">
        <v>1</v>
      </c>
      <c r="J56" s="84">
        <v>1</v>
      </c>
      <c r="K56" s="136">
        <f t="shared" si="3"/>
        <v>1</v>
      </c>
      <c r="L56" s="133" t="s">
        <v>3517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640</v>
      </c>
      <c r="Y56" s="85" t="str">
        <f t="shared" si="7"/>
        <v/>
      </c>
      <c r="Z56" s="94">
        <f t="shared" si="8"/>
        <v>17920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2321</v>
      </c>
      <c r="D57" s="135" t="s">
        <v>2176</v>
      </c>
      <c r="E57" s="133"/>
      <c r="F57" s="82" t="s">
        <v>36</v>
      </c>
      <c r="G57" s="82" t="s">
        <v>142</v>
      </c>
      <c r="H57" s="84">
        <v>42</v>
      </c>
      <c r="I57" s="84">
        <v>8</v>
      </c>
      <c r="J57" s="84">
        <v>2</v>
      </c>
      <c r="K57" s="136">
        <f t="shared" si="3"/>
        <v>16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8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13440</v>
      </c>
      <c r="Y57" s="85" t="str">
        <f t="shared" si="7"/>
        <v/>
      </c>
      <c r="Z57" s="94">
        <f t="shared" si="8"/>
        <v>376320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2321</v>
      </c>
      <c r="D58" s="135" t="s">
        <v>2176</v>
      </c>
      <c r="E58" s="133"/>
      <c r="F58" s="82" t="s">
        <v>1553</v>
      </c>
      <c r="G58" s="82" t="s">
        <v>2338</v>
      </c>
      <c r="H58" s="84">
        <v>32</v>
      </c>
      <c r="I58" s="84">
        <v>1</v>
      </c>
      <c r="J58" s="84">
        <v>1</v>
      </c>
      <c r="K58" s="136">
        <f t="shared" si="3"/>
        <v>1</v>
      </c>
      <c r="L58" s="133" t="s">
        <v>3517</v>
      </c>
      <c r="M58" s="162"/>
      <c r="N58" s="162"/>
      <c r="O58" s="163"/>
      <c r="P58" s="164"/>
      <c r="Q58" s="165"/>
      <c r="R58" s="137">
        <f t="shared" si="4"/>
        <v>1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640</v>
      </c>
      <c r="Y58" s="85" t="str">
        <f t="shared" si="7"/>
        <v/>
      </c>
      <c r="Z58" s="94">
        <f t="shared" si="8"/>
        <v>17920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2322</v>
      </c>
      <c r="D59" s="135" t="s">
        <v>2176</v>
      </c>
      <c r="E59" s="133"/>
      <c r="F59" s="82" t="s">
        <v>36</v>
      </c>
      <c r="G59" s="82" t="s">
        <v>142</v>
      </c>
      <c r="H59" s="84">
        <v>42</v>
      </c>
      <c r="I59" s="84">
        <v>2</v>
      </c>
      <c r="J59" s="84">
        <v>2</v>
      </c>
      <c r="K59" s="136">
        <f t="shared" si="3"/>
        <v>4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2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3360</v>
      </c>
      <c r="Y59" s="85" t="str">
        <f t="shared" si="7"/>
        <v/>
      </c>
      <c r="Z59" s="94">
        <f t="shared" si="8"/>
        <v>94080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2322</v>
      </c>
      <c r="D60" s="135" t="s">
        <v>2176</v>
      </c>
      <c r="E60" s="133"/>
      <c r="F60" s="82" t="s">
        <v>36</v>
      </c>
      <c r="G60" s="82" t="s">
        <v>142</v>
      </c>
      <c r="H60" s="84">
        <v>42</v>
      </c>
      <c r="I60" s="84">
        <v>15</v>
      </c>
      <c r="J60" s="84">
        <v>2</v>
      </c>
      <c r="K60" s="136">
        <f t="shared" si="3"/>
        <v>30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15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25200</v>
      </c>
      <c r="Y60" s="85" t="str">
        <f t="shared" si="7"/>
        <v/>
      </c>
      <c r="Z60" s="94">
        <f t="shared" si="8"/>
        <v>705600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2323</v>
      </c>
      <c r="D61" s="135" t="s">
        <v>2176</v>
      </c>
      <c r="E61" s="133"/>
      <c r="F61" s="82" t="s">
        <v>113</v>
      </c>
      <c r="G61" s="82" t="s">
        <v>574</v>
      </c>
      <c r="H61" s="84">
        <v>22</v>
      </c>
      <c r="I61" s="84">
        <v>4</v>
      </c>
      <c r="J61" s="84">
        <v>1</v>
      </c>
      <c r="K61" s="136">
        <f t="shared" si="3"/>
        <v>4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4</v>
      </c>
      <c r="S61" s="170"/>
      <c r="T61" s="176" t="str">
        <f t="shared" si="5"/>
        <v/>
      </c>
      <c r="U61" s="94">
        <v>2</v>
      </c>
      <c r="V61" s="84">
        <v>200</v>
      </c>
      <c r="W61" s="85">
        <v>10</v>
      </c>
      <c r="X61" s="94">
        <f t="shared" si="6"/>
        <v>352</v>
      </c>
      <c r="Y61" s="85" t="str">
        <f t="shared" si="7"/>
        <v/>
      </c>
      <c r="Z61" s="94">
        <f t="shared" si="8"/>
        <v>9856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1811</v>
      </c>
      <c r="D62" s="135" t="s">
        <v>2176</v>
      </c>
      <c r="E62" s="133"/>
      <c r="F62" s="82" t="s">
        <v>173</v>
      </c>
      <c r="G62" s="82" t="s">
        <v>226</v>
      </c>
      <c r="H62" s="84">
        <v>22</v>
      </c>
      <c r="I62" s="84">
        <v>6</v>
      </c>
      <c r="J62" s="84">
        <v>2</v>
      </c>
      <c r="K62" s="136">
        <f t="shared" si="3"/>
        <v>12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6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5280</v>
      </c>
      <c r="Y62" s="85" t="str">
        <f t="shared" si="7"/>
        <v/>
      </c>
      <c r="Z62" s="94">
        <f t="shared" si="8"/>
        <v>147840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1811</v>
      </c>
      <c r="D63" s="135" t="s">
        <v>2176</v>
      </c>
      <c r="E63" s="133"/>
      <c r="F63" s="82" t="s">
        <v>36</v>
      </c>
      <c r="G63" s="82" t="s">
        <v>142</v>
      </c>
      <c r="H63" s="84">
        <v>42</v>
      </c>
      <c r="I63" s="84">
        <v>1</v>
      </c>
      <c r="J63" s="84">
        <v>2</v>
      </c>
      <c r="K63" s="136">
        <f t="shared" si="3"/>
        <v>2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1680</v>
      </c>
      <c r="Y63" s="85" t="str">
        <f t="shared" si="7"/>
        <v/>
      </c>
      <c r="Z63" s="94">
        <f t="shared" si="8"/>
        <v>47040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3</v>
      </c>
      <c r="C64" s="134" t="s">
        <v>2324</v>
      </c>
      <c r="D64" s="135" t="s">
        <v>2176</v>
      </c>
      <c r="E64" s="133"/>
      <c r="F64" s="82" t="s">
        <v>36</v>
      </c>
      <c r="G64" s="82" t="s">
        <v>142</v>
      </c>
      <c r="H64" s="84">
        <v>42</v>
      </c>
      <c r="I64" s="84">
        <v>2</v>
      </c>
      <c r="J64" s="84">
        <v>2</v>
      </c>
      <c r="K64" s="136">
        <f t="shared" si="3"/>
        <v>4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2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3360</v>
      </c>
      <c r="Y64" s="85" t="str">
        <f t="shared" si="7"/>
        <v/>
      </c>
      <c r="Z64" s="94">
        <f t="shared" si="8"/>
        <v>94080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3</v>
      </c>
      <c r="C65" s="134" t="s">
        <v>2325</v>
      </c>
      <c r="D65" s="135" t="s">
        <v>2176</v>
      </c>
      <c r="E65" s="133"/>
      <c r="F65" s="82" t="s">
        <v>36</v>
      </c>
      <c r="G65" s="82" t="s">
        <v>142</v>
      </c>
      <c r="H65" s="84">
        <v>42</v>
      </c>
      <c r="I65" s="84">
        <v>12</v>
      </c>
      <c r="J65" s="84">
        <v>2</v>
      </c>
      <c r="K65" s="136">
        <f t="shared" si="3"/>
        <v>24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12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20160</v>
      </c>
      <c r="Y65" s="85" t="str">
        <f t="shared" si="7"/>
        <v/>
      </c>
      <c r="Z65" s="94">
        <f t="shared" si="8"/>
        <v>564480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3</v>
      </c>
      <c r="C66" s="134" t="s">
        <v>2325</v>
      </c>
      <c r="D66" s="135" t="s">
        <v>2176</v>
      </c>
      <c r="E66" s="133"/>
      <c r="F66" s="82" t="s">
        <v>1553</v>
      </c>
      <c r="G66" s="82" t="s">
        <v>2338</v>
      </c>
      <c r="H66" s="84">
        <v>32</v>
      </c>
      <c r="I66" s="84">
        <v>1</v>
      </c>
      <c r="J66" s="84">
        <v>1</v>
      </c>
      <c r="K66" s="136">
        <f t="shared" si="3"/>
        <v>1</v>
      </c>
      <c r="L66" s="133" t="s">
        <v>3517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640</v>
      </c>
      <c r="Y66" s="85" t="str">
        <f t="shared" si="7"/>
        <v/>
      </c>
      <c r="Z66" s="94">
        <f t="shared" si="8"/>
        <v>17920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3</v>
      </c>
      <c r="C67" s="134" t="s">
        <v>2326</v>
      </c>
      <c r="D67" s="135" t="s">
        <v>2176</v>
      </c>
      <c r="E67" s="133"/>
      <c r="F67" s="82" t="s">
        <v>36</v>
      </c>
      <c r="G67" s="82" t="s">
        <v>142</v>
      </c>
      <c r="H67" s="84">
        <v>42</v>
      </c>
      <c r="I67" s="84">
        <v>6</v>
      </c>
      <c r="J67" s="84">
        <v>2</v>
      </c>
      <c r="K67" s="136">
        <f t="shared" si="3"/>
        <v>12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6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10080</v>
      </c>
      <c r="Y67" s="85" t="str">
        <f t="shared" si="7"/>
        <v/>
      </c>
      <c r="Z67" s="94">
        <f t="shared" si="8"/>
        <v>282240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3</v>
      </c>
      <c r="C68" s="134" t="s">
        <v>2326</v>
      </c>
      <c r="D68" s="135" t="s">
        <v>2176</v>
      </c>
      <c r="E68" s="133"/>
      <c r="F68" s="82" t="s">
        <v>1553</v>
      </c>
      <c r="G68" s="82" t="s">
        <v>2338</v>
      </c>
      <c r="H68" s="84">
        <v>32</v>
      </c>
      <c r="I68" s="84">
        <v>1</v>
      </c>
      <c r="J68" s="84">
        <v>1</v>
      </c>
      <c r="K68" s="136">
        <f t="shared" ref="K68:K90" si="13">+I68*J68</f>
        <v>1</v>
      </c>
      <c r="L68" s="133" t="s">
        <v>3517</v>
      </c>
      <c r="M68" s="162"/>
      <c r="N68" s="162"/>
      <c r="O68" s="163"/>
      <c r="P68" s="164"/>
      <c r="Q68" s="165"/>
      <c r="R68" s="137">
        <f t="shared" si="4"/>
        <v>1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640</v>
      </c>
      <c r="Y68" s="85" t="str">
        <f t="shared" si="7"/>
        <v/>
      </c>
      <c r="Z68" s="94">
        <f t="shared" si="8"/>
        <v>17920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3</v>
      </c>
      <c r="C69" s="134" t="s">
        <v>2327</v>
      </c>
      <c r="D69" s="135" t="s">
        <v>2176</v>
      </c>
      <c r="E69" s="133"/>
      <c r="F69" s="82" t="s">
        <v>113</v>
      </c>
      <c r="G69" s="82" t="s">
        <v>574</v>
      </c>
      <c r="H69" s="84">
        <v>22</v>
      </c>
      <c r="I69" s="84">
        <v>4</v>
      </c>
      <c r="J69" s="84">
        <v>1</v>
      </c>
      <c r="K69" s="136">
        <f t="shared" si="13"/>
        <v>4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4</v>
      </c>
      <c r="S69" s="170"/>
      <c r="T69" s="176" t="str">
        <f t="shared" si="5"/>
        <v/>
      </c>
      <c r="U69" s="94">
        <v>2</v>
      </c>
      <c r="V69" s="84">
        <v>200</v>
      </c>
      <c r="W69" s="85">
        <v>10</v>
      </c>
      <c r="X69" s="94">
        <f t="shared" si="6"/>
        <v>352</v>
      </c>
      <c r="Y69" s="85" t="str">
        <f t="shared" si="7"/>
        <v/>
      </c>
      <c r="Z69" s="94">
        <f t="shared" si="8"/>
        <v>9856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3</v>
      </c>
      <c r="C70" s="134" t="s">
        <v>2328</v>
      </c>
      <c r="D70" s="135" t="s">
        <v>2176</v>
      </c>
      <c r="E70" s="133"/>
      <c r="F70" s="82" t="s">
        <v>36</v>
      </c>
      <c r="G70" s="82" t="s">
        <v>142</v>
      </c>
      <c r="H70" s="84">
        <v>42</v>
      </c>
      <c r="I70" s="84">
        <v>8</v>
      </c>
      <c r="J70" s="84">
        <v>2</v>
      </c>
      <c r="K70" s="136">
        <f t="shared" si="13"/>
        <v>16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8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13440</v>
      </c>
      <c r="Y70" s="85" t="str">
        <f t="shared" si="7"/>
        <v/>
      </c>
      <c r="Z70" s="94">
        <f t="shared" si="8"/>
        <v>376320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3</v>
      </c>
      <c r="C71" s="134" t="s">
        <v>2328</v>
      </c>
      <c r="D71" s="135" t="s">
        <v>2176</v>
      </c>
      <c r="E71" s="133"/>
      <c r="F71" s="82" t="s">
        <v>1553</v>
      </c>
      <c r="G71" s="82" t="s">
        <v>2338</v>
      </c>
      <c r="H71" s="84">
        <v>32</v>
      </c>
      <c r="I71" s="84">
        <v>1</v>
      </c>
      <c r="J71" s="84">
        <v>1</v>
      </c>
      <c r="K71" s="136">
        <f t="shared" si="13"/>
        <v>1</v>
      </c>
      <c r="L71" s="133" t="s">
        <v>3517</v>
      </c>
      <c r="M71" s="162"/>
      <c r="N71" s="162"/>
      <c r="O71" s="163"/>
      <c r="P71" s="164"/>
      <c r="Q71" s="165"/>
      <c r="R71" s="137">
        <f t="shared" ref="R71:R90" si="14">+I71</f>
        <v>1</v>
      </c>
      <c r="S71" s="170"/>
      <c r="T71" s="176" t="str">
        <f t="shared" ref="T71:T90" si="15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90" si="16">IFERROR(IF(H71="","",ROUNDDOWN(H71/1000*K71*U71*V71*W71,0)),"-")</f>
        <v>640</v>
      </c>
      <c r="Y71" s="85" t="str">
        <f t="shared" ref="Y71:Y90" si="17">IFERROR(IF(Q71="","",ROUNDDOWN(Q71/1000*R71*U71*V71*W71,0)),"-")</f>
        <v/>
      </c>
      <c r="Z71" s="94">
        <f t="shared" ref="Z71:Z90" si="18">IFERROR(IF(H71="","",ROUNDDOWN(X71*$V$2,0)),"-")</f>
        <v>17920</v>
      </c>
      <c r="AA71" s="85" t="str">
        <f t="shared" ref="AA71:AA90" si="19">IFERROR(IF(Q71="","",ROUNDDOWN(Y71*$V$2,0)),"-")</f>
        <v/>
      </c>
      <c r="AB71" s="94" t="str">
        <f t="shared" ref="AB71:AB90" si="20">IFERROR(IF(Q71="","",ROUNDDOWN(X71-Y71,0)),"-")</f>
        <v/>
      </c>
      <c r="AC71" s="95" t="str">
        <f t="shared" ref="AC71:AC90" si="21">IFERROR(IF(Q71="","",ROUNDDOWN(Z71-AA71,0)),"-")</f>
        <v/>
      </c>
      <c r="AD71" s="178" t="str">
        <f t="shared" ref="AD71:AD90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3</v>
      </c>
      <c r="C72" s="134" t="s">
        <v>2329</v>
      </c>
      <c r="D72" s="135" t="s">
        <v>2176</v>
      </c>
      <c r="E72" s="133"/>
      <c r="F72" s="82" t="s">
        <v>36</v>
      </c>
      <c r="G72" s="82" t="s">
        <v>142</v>
      </c>
      <c r="H72" s="84">
        <v>42</v>
      </c>
      <c r="I72" s="84">
        <v>8</v>
      </c>
      <c r="J72" s="84">
        <v>2</v>
      </c>
      <c r="K72" s="136">
        <f t="shared" si="13"/>
        <v>16</v>
      </c>
      <c r="L72" s="133" t="s">
        <v>3514</v>
      </c>
      <c r="M72" s="162"/>
      <c r="N72" s="162"/>
      <c r="O72" s="163"/>
      <c r="P72" s="164"/>
      <c r="Q72" s="165"/>
      <c r="R72" s="137">
        <f t="shared" si="14"/>
        <v>8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13440</v>
      </c>
      <c r="Y72" s="85" t="str">
        <f t="shared" si="17"/>
        <v/>
      </c>
      <c r="Z72" s="94">
        <f t="shared" si="18"/>
        <v>376320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>
        <v>3</v>
      </c>
      <c r="C73" s="134" t="s">
        <v>2329</v>
      </c>
      <c r="D73" s="135" t="s">
        <v>2176</v>
      </c>
      <c r="E73" s="133"/>
      <c r="F73" s="82" t="s">
        <v>1553</v>
      </c>
      <c r="G73" s="82" t="s">
        <v>2338</v>
      </c>
      <c r="H73" s="84">
        <v>32</v>
      </c>
      <c r="I73" s="84">
        <v>1</v>
      </c>
      <c r="J73" s="84">
        <v>1</v>
      </c>
      <c r="K73" s="136">
        <f t="shared" si="13"/>
        <v>1</v>
      </c>
      <c r="L73" s="133" t="s">
        <v>3517</v>
      </c>
      <c r="M73" s="162"/>
      <c r="N73" s="162"/>
      <c r="O73" s="163"/>
      <c r="P73" s="164"/>
      <c r="Q73" s="165"/>
      <c r="R73" s="137">
        <f t="shared" si="14"/>
        <v>1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640</v>
      </c>
      <c r="Y73" s="85" t="str">
        <f t="shared" si="17"/>
        <v/>
      </c>
      <c r="Z73" s="94">
        <f t="shared" si="18"/>
        <v>17920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>
        <v>3</v>
      </c>
      <c r="C74" s="134" t="s">
        <v>2330</v>
      </c>
      <c r="D74" s="135" t="s">
        <v>2176</v>
      </c>
      <c r="E74" s="133"/>
      <c r="F74" s="82" t="s">
        <v>36</v>
      </c>
      <c r="G74" s="82" t="s">
        <v>142</v>
      </c>
      <c r="H74" s="84">
        <v>42</v>
      </c>
      <c r="I74" s="84">
        <v>8</v>
      </c>
      <c r="J74" s="84">
        <v>2</v>
      </c>
      <c r="K74" s="136">
        <f t="shared" si="13"/>
        <v>16</v>
      </c>
      <c r="L74" s="133" t="s">
        <v>3514</v>
      </c>
      <c r="M74" s="162"/>
      <c r="N74" s="162"/>
      <c r="O74" s="163"/>
      <c r="P74" s="164"/>
      <c r="Q74" s="165"/>
      <c r="R74" s="137">
        <f t="shared" si="14"/>
        <v>8</v>
      </c>
      <c r="S74" s="170"/>
      <c r="T74" s="176" t="str">
        <f t="shared" si="15"/>
        <v/>
      </c>
      <c r="U74" s="94">
        <v>10</v>
      </c>
      <c r="V74" s="84">
        <v>200</v>
      </c>
      <c r="W74" s="85">
        <v>10</v>
      </c>
      <c r="X74" s="94">
        <f t="shared" si="16"/>
        <v>13440</v>
      </c>
      <c r="Y74" s="85" t="str">
        <f t="shared" si="17"/>
        <v/>
      </c>
      <c r="Z74" s="94">
        <f t="shared" si="18"/>
        <v>376320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3</v>
      </c>
      <c r="C75" s="134" t="s">
        <v>2330</v>
      </c>
      <c r="D75" s="135" t="s">
        <v>2176</v>
      </c>
      <c r="E75" s="133"/>
      <c r="F75" s="82" t="s">
        <v>1553</v>
      </c>
      <c r="G75" s="82" t="s">
        <v>2338</v>
      </c>
      <c r="H75" s="84">
        <v>32</v>
      </c>
      <c r="I75" s="84">
        <v>1</v>
      </c>
      <c r="J75" s="84">
        <v>1</v>
      </c>
      <c r="K75" s="136">
        <f t="shared" si="13"/>
        <v>1</v>
      </c>
      <c r="L75" s="133" t="s">
        <v>3517</v>
      </c>
      <c r="M75" s="162"/>
      <c r="N75" s="162"/>
      <c r="O75" s="163"/>
      <c r="P75" s="164"/>
      <c r="Q75" s="165"/>
      <c r="R75" s="137">
        <f t="shared" si="14"/>
        <v>1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640</v>
      </c>
      <c r="Y75" s="85" t="str">
        <f t="shared" si="17"/>
        <v/>
      </c>
      <c r="Z75" s="94">
        <f t="shared" si="18"/>
        <v>17920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3</v>
      </c>
      <c r="C76" s="134" t="s">
        <v>2331</v>
      </c>
      <c r="D76" s="135" t="s">
        <v>2176</v>
      </c>
      <c r="E76" s="133"/>
      <c r="F76" s="82" t="s">
        <v>113</v>
      </c>
      <c r="G76" s="82" t="s">
        <v>574</v>
      </c>
      <c r="H76" s="84">
        <v>22</v>
      </c>
      <c r="I76" s="84">
        <v>4</v>
      </c>
      <c r="J76" s="84">
        <v>1</v>
      </c>
      <c r="K76" s="136">
        <f t="shared" si="13"/>
        <v>4</v>
      </c>
      <c r="L76" s="133" t="s">
        <v>3514</v>
      </c>
      <c r="M76" s="162"/>
      <c r="N76" s="162"/>
      <c r="O76" s="163"/>
      <c r="P76" s="164"/>
      <c r="Q76" s="165"/>
      <c r="R76" s="137">
        <f t="shared" si="14"/>
        <v>4</v>
      </c>
      <c r="S76" s="170"/>
      <c r="T76" s="176" t="str">
        <f t="shared" si="15"/>
        <v/>
      </c>
      <c r="U76" s="94">
        <v>2</v>
      </c>
      <c r="V76" s="84">
        <v>200</v>
      </c>
      <c r="W76" s="85">
        <v>10</v>
      </c>
      <c r="X76" s="94">
        <f t="shared" si="16"/>
        <v>352</v>
      </c>
      <c r="Y76" s="85" t="str">
        <f t="shared" si="17"/>
        <v/>
      </c>
      <c r="Z76" s="94">
        <f t="shared" si="18"/>
        <v>9856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3</v>
      </c>
      <c r="C77" s="134" t="s">
        <v>2332</v>
      </c>
      <c r="D77" s="135" t="s">
        <v>2176</v>
      </c>
      <c r="E77" s="133"/>
      <c r="F77" s="82" t="s">
        <v>36</v>
      </c>
      <c r="G77" s="82" t="s">
        <v>142</v>
      </c>
      <c r="H77" s="84">
        <v>42</v>
      </c>
      <c r="I77" s="84">
        <v>2</v>
      </c>
      <c r="J77" s="84">
        <v>2</v>
      </c>
      <c r="K77" s="136">
        <f t="shared" si="13"/>
        <v>4</v>
      </c>
      <c r="L77" s="133" t="s">
        <v>3514</v>
      </c>
      <c r="M77" s="162"/>
      <c r="N77" s="162"/>
      <c r="O77" s="163"/>
      <c r="P77" s="164"/>
      <c r="Q77" s="165"/>
      <c r="R77" s="137">
        <f t="shared" si="14"/>
        <v>2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3360</v>
      </c>
      <c r="Y77" s="85" t="str">
        <f t="shared" si="17"/>
        <v/>
      </c>
      <c r="Z77" s="94">
        <f t="shared" si="18"/>
        <v>94080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3</v>
      </c>
      <c r="C78" s="134" t="s">
        <v>2333</v>
      </c>
      <c r="D78" s="135" t="s">
        <v>2176</v>
      </c>
      <c r="E78" s="133"/>
      <c r="F78" s="82" t="s">
        <v>36</v>
      </c>
      <c r="G78" s="82" t="s">
        <v>142</v>
      </c>
      <c r="H78" s="84">
        <v>42</v>
      </c>
      <c r="I78" s="84">
        <v>13</v>
      </c>
      <c r="J78" s="84">
        <v>2</v>
      </c>
      <c r="K78" s="136">
        <f t="shared" si="13"/>
        <v>26</v>
      </c>
      <c r="L78" s="133" t="s">
        <v>3514</v>
      </c>
      <c r="M78" s="162"/>
      <c r="N78" s="162"/>
      <c r="O78" s="163"/>
      <c r="P78" s="164"/>
      <c r="Q78" s="165"/>
      <c r="R78" s="137">
        <f t="shared" si="14"/>
        <v>13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21840</v>
      </c>
      <c r="Y78" s="85" t="str">
        <f t="shared" si="17"/>
        <v/>
      </c>
      <c r="Z78" s="94">
        <f t="shared" si="18"/>
        <v>611520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3</v>
      </c>
      <c r="C79" s="134" t="s">
        <v>2333</v>
      </c>
      <c r="D79" s="135" t="s">
        <v>2176</v>
      </c>
      <c r="E79" s="133"/>
      <c r="F79" s="82" t="s">
        <v>1553</v>
      </c>
      <c r="G79" s="82" t="s">
        <v>2338</v>
      </c>
      <c r="H79" s="84">
        <v>32</v>
      </c>
      <c r="I79" s="84">
        <v>1</v>
      </c>
      <c r="J79" s="84">
        <v>1</v>
      </c>
      <c r="K79" s="136">
        <f t="shared" si="13"/>
        <v>1</v>
      </c>
      <c r="L79" s="133" t="s">
        <v>3517</v>
      </c>
      <c r="M79" s="162"/>
      <c r="N79" s="162"/>
      <c r="O79" s="163"/>
      <c r="P79" s="164"/>
      <c r="Q79" s="165"/>
      <c r="R79" s="137">
        <f t="shared" si="14"/>
        <v>1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640</v>
      </c>
      <c r="Y79" s="85" t="str">
        <f t="shared" si="17"/>
        <v/>
      </c>
      <c r="Z79" s="94">
        <f t="shared" si="18"/>
        <v>17920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3</v>
      </c>
      <c r="C80" s="134" t="s">
        <v>2334</v>
      </c>
      <c r="D80" s="135" t="s">
        <v>2176</v>
      </c>
      <c r="E80" s="133"/>
      <c r="F80" s="82" t="s">
        <v>173</v>
      </c>
      <c r="G80" s="82" t="s">
        <v>226</v>
      </c>
      <c r="H80" s="84">
        <v>22</v>
      </c>
      <c r="I80" s="84">
        <v>6</v>
      </c>
      <c r="J80" s="84">
        <v>2</v>
      </c>
      <c r="K80" s="136">
        <f t="shared" si="13"/>
        <v>12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6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5280</v>
      </c>
      <c r="Y80" s="85" t="str">
        <f t="shared" si="17"/>
        <v/>
      </c>
      <c r="Z80" s="94">
        <f t="shared" si="18"/>
        <v>147840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/>
      <c r="C81" s="202" t="s">
        <v>191</v>
      </c>
      <c r="D81" s="135"/>
      <c r="E81" s="133"/>
      <c r="F81" s="82"/>
      <c r="G81" s="82"/>
      <c r="H81" s="84"/>
      <c r="I81" s="84"/>
      <c r="J81" s="84"/>
      <c r="K81" s="136"/>
      <c r="L81" s="133"/>
      <c r="M81" s="162"/>
      <c r="N81" s="162"/>
      <c r="O81" s="163"/>
      <c r="P81" s="164"/>
      <c r="Q81" s="165"/>
      <c r="R81" s="137"/>
      <c r="S81" s="170"/>
      <c r="T81" s="176" t="str">
        <f t="shared" si="15"/>
        <v/>
      </c>
      <c r="U81" s="94"/>
      <c r="V81" s="84"/>
      <c r="W81" s="85"/>
      <c r="X81" s="94" t="str">
        <f t="shared" si="16"/>
        <v/>
      </c>
      <c r="Y81" s="85" t="str">
        <f t="shared" si="17"/>
        <v/>
      </c>
      <c r="Z81" s="94" t="str">
        <f t="shared" si="18"/>
        <v/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2207</v>
      </c>
      <c r="D82" s="135" t="s">
        <v>2176</v>
      </c>
      <c r="E82" s="133"/>
      <c r="F82" s="82" t="s">
        <v>113</v>
      </c>
      <c r="G82" s="82" t="s">
        <v>75</v>
      </c>
      <c r="H82" s="84">
        <v>22</v>
      </c>
      <c r="I82" s="84">
        <v>1</v>
      </c>
      <c r="J82" s="84">
        <v>1</v>
      </c>
      <c r="K82" s="136">
        <f t="shared" si="13"/>
        <v>1</v>
      </c>
      <c r="L82" s="133" t="s">
        <v>3514</v>
      </c>
      <c r="M82" s="162"/>
      <c r="N82" s="162"/>
      <c r="O82" s="163"/>
      <c r="P82" s="164"/>
      <c r="Q82" s="165"/>
      <c r="R82" s="137">
        <f t="shared" si="14"/>
        <v>1</v>
      </c>
      <c r="S82" s="170"/>
      <c r="T82" s="176" t="str">
        <f t="shared" si="15"/>
        <v/>
      </c>
      <c r="U82" s="94">
        <v>2</v>
      </c>
      <c r="V82" s="84">
        <v>200</v>
      </c>
      <c r="W82" s="85">
        <v>10</v>
      </c>
      <c r="X82" s="94">
        <f t="shared" si="16"/>
        <v>88</v>
      </c>
      <c r="Y82" s="85" t="str">
        <f t="shared" si="17"/>
        <v/>
      </c>
      <c r="Z82" s="94">
        <f t="shared" si="18"/>
        <v>2464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2207</v>
      </c>
      <c r="D83" s="135" t="s">
        <v>2176</v>
      </c>
      <c r="E83" s="133"/>
      <c r="F83" s="82" t="s">
        <v>711</v>
      </c>
      <c r="G83" s="82" t="s">
        <v>1162</v>
      </c>
      <c r="H83" s="84">
        <v>34</v>
      </c>
      <c r="I83" s="84">
        <v>1</v>
      </c>
      <c r="J83" s="84">
        <v>1</v>
      </c>
      <c r="K83" s="136">
        <f t="shared" si="13"/>
        <v>1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1</v>
      </c>
      <c r="S83" s="170"/>
      <c r="T83" s="176" t="str">
        <f t="shared" si="15"/>
        <v/>
      </c>
      <c r="U83" s="94">
        <v>2</v>
      </c>
      <c r="V83" s="84">
        <v>200</v>
      </c>
      <c r="W83" s="85">
        <v>10</v>
      </c>
      <c r="X83" s="94">
        <f t="shared" si="16"/>
        <v>136</v>
      </c>
      <c r="Y83" s="85" t="str">
        <f t="shared" si="17"/>
        <v/>
      </c>
      <c r="Z83" s="94">
        <f t="shared" si="18"/>
        <v>3808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2207</v>
      </c>
      <c r="D84" s="135" t="s">
        <v>2176</v>
      </c>
      <c r="E84" s="133"/>
      <c r="F84" s="82" t="s">
        <v>711</v>
      </c>
      <c r="G84" s="82" t="s">
        <v>1009</v>
      </c>
      <c r="H84" s="84">
        <v>34</v>
      </c>
      <c r="I84" s="84">
        <v>1</v>
      </c>
      <c r="J84" s="84">
        <v>1</v>
      </c>
      <c r="K84" s="136">
        <f t="shared" si="13"/>
        <v>1</v>
      </c>
      <c r="L84" s="133" t="s">
        <v>3514</v>
      </c>
      <c r="M84" s="162"/>
      <c r="N84" s="162"/>
      <c r="O84" s="163"/>
      <c r="P84" s="164"/>
      <c r="Q84" s="165"/>
      <c r="R84" s="137">
        <f t="shared" si="14"/>
        <v>1</v>
      </c>
      <c r="S84" s="170"/>
      <c r="T84" s="176" t="str">
        <f t="shared" si="15"/>
        <v/>
      </c>
      <c r="U84" s="94">
        <v>2</v>
      </c>
      <c r="V84" s="84">
        <v>200</v>
      </c>
      <c r="W84" s="85">
        <v>10</v>
      </c>
      <c r="X84" s="94">
        <f t="shared" si="16"/>
        <v>136</v>
      </c>
      <c r="Y84" s="85" t="str">
        <f t="shared" si="17"/>
        <v/>
      </c>
      <c r="Z84" s="94">
        <f t="shared" si="18"/>
        <v>3808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2341</v>
      </c>
      <c r="D85" s="135" t="s">
        <v>2176</v>
      </c>
      <c r="E85" s="133"/>
      <c r="F85" s="82" t="s">
        <v>113</v>
      </c>
      <c r="G85" s="82" t="s">
        <v>575</v>
      </c>
      <c r="H85" s="84">
        <v>22</v>
      </c>
      <c r="I85" s="84">
        <v>2</v>
      </c>
      <c r="J85" s="84">
        <v>1</v>
      </c>
      <c r="K85" s="136">
        <f t="shared" si="13"/>
        <v>2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2</v>
      </c>
      <c r="S85" s="170"/>
      <c r="T85" s="176" t="str">
        <f t="shared" si="15"/>
        <v/>
      </c>
      <c r="U85" s="94">
        <v>2</v>
      </c>
      <c r="V85" s="84">
        <v>200</v>
      </c>
      <c r="W85" s="85">
        <v>10</v>
      </c>
      <c r="X85" s="94">
        <f t="shared" si="16"/>
        <v>176</v>
      </c>
      <c r="Y85" s="85" t="str">
        <f t="shared" si="17"/>
        <v/>
      </c>
      <c r="Z85" s="94">
        <f t="shared" si="18"/>
        <v>4928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>
        <v>2</v>
      </c>
      <c r="C86" s="134" t="s">
        <v>2342</v>
      </c>
      <c r="D86" s="135" t="s">
        <v>2176</v>
      </c>
      <c r="E86" s="133"/>
      <c r="F86" s="82" t="s">
        <v>24</v>
      </c>
      <c r="G86" s="82" t="s">
        <v>49</v>
      </c>
      <c r="H86" s="84">
        <v>42</v>
      </c>
      <c r="I86" s="84">
        <v>4</v>
      </c>
      <c r="J86" s="84">
        <v>1</v>
      </c>
      <c r="K86" s="136">
        <f t="shared" si="13"/>
        <v>4</v>
      </c>
      <c r="L86" s="133" t="s">
        <v>3514</v>
      </c>
      <c r="M86" s="162"/>
      <c r="N86" s="162"/>
      <c r="O86" s="163"/>
      <c r="P86" s="164"/>
      <c r="Q86" s="165"/>
      <c r="R86" s="137">
        <f t="shared" si="14"/>
        <v>4</v>
      </c>
      <c r="S86" s="170"/>
      <c r="T86" s="176" t="str">
        <f t="shared" si="15"/>
        <v/>
      </c>
      <c r="U86" s="94">
        <v>2</v>
      </c>
      <c r="V86" s="84">
        <v>200</v>
      </c>
      <c r="W86" s="85">
        <v>10</v>
      </c>
      <c r="X86" s="94">
        <f t="shared" si="16"/>
        <v>672</v>
      </c>
      <c r="Y86" s="85" t="str">
        <f t="shared" si="17"/>
        <v/>
      </c>
      <c r="Z86" s="94">
        <f t="shared" si="18"/>
        <v>18816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>
        <v>2</v>
      </c>
      <c r="C87" s="134" t="s">
        <v>2342</v>
      </c>
      <c r="D87" s="135" t="s">
        <v>2176</v>
      </c>
      <c r="E87" s="133"/>
      <c r="F87" s="82" t="s">
        <v>1942</v>
      </c>
      <c r="G87" s="82" t="s">
        <v>2346</v>
      </c>
      <c r="H87" s="84">
        <v>10</v>
      </c>
      <c r="I87" s="84">
        <v>1</v>
      </c>
      <c r="J87" s="84">
        <v>1</v>
      </c>
      <c r="K87" s="136">
        <f t="shared" si="13"/>
        <v>1</v>
      </c>
      <c r="L87" s="133" t="s">
        <v>3514</v>
      </c>
      <c r="M87" s="162"/>
      <c r="N87" s="162"/>
      <c r="O87" s="163"/>
      <c r="P87" s="164"/>
      <c r="Q87" s="165"/>
      <c r="R87" s="137">
        <f t="shared" si="14"/>
        <v>1</v>
      </c>
      <c r="S87" s="170"/>
      <c r="T87" s="176" t="str">
        <f t="shared" si="15"/>
        <v/>
      </c>
      <c r="U87" s="94">
        <v>2</v>
      </c>
      <c r="V87" s="84">
        <v>200</v>
      </c>
      <c r="W87" s="85">
        <v>10</v>
      </c>
      <c r="X87" s="94">
        <f t="shared" si="16"/>
        <v>40</v>
      </c>
      <c r="Y87" s="85" t="str">
        <f t="shared" si="17"/>
        <v/>
      </c>
      <c r="Z87" s="94">
        <f t="shared" si="18"/>
        <v>1120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>
        <v>1</v>
      </c>
      <c r="C88" s="134" t="s">
        <v>2343</v>
      </c>
      <c r="D88" s="135" t="s">
        <v>2176</v>
      </c>
      <c r="E88" s="133"/>
      <c r="F88" s="82" t="s">
        <v>711</v>
      </c>
      <c r="G88" s="82" t="s">
        <v>1162</v>
      </c>
      <c r="H88" s="84">
        <v>34</v>
      </c>
      <c r="I88" s="84">
        <v>2</v>
      </c>
      <c r="J88" s="84">
        <v>1</v>
      </c>
      <c r="K88" s="136">
        <f t="shared" si="13"/>
        <v>2</v>
      </c>
      <c r="L88" s="133" t="s">
        <v>3514</v>
      </c>
      <c r="M88" s="162"/>
      <c r="N88" s="162"/>
      <c r="O88" s="163"/>
      <c r="P88" s="164"/>
      <c r="Q88" s="165"/>
      <c r="R88" s="137">
        <f t="shared" si="14"/>
        <v>2</v>
      </c>
      <c r="S88" s="170"/>
      <c r="T88" s="176" t="str">
        <f t="shared" si="15"/>
        <v/>
      </c>
      <c r="U88" s="94">
        <v>2</v>
      </c>
      <c r="V88" s="84">
        <v>200</v>
      </c>
      <c r="W88" s="85">
        <v>10</v>
      </c>
      <c r="X88" s="94">
        <f t="shared" si="16"/>
        <v>272</v>
      </c>
      <c r="Y88" s="85" t="str">
        <f t="shared" si="17"/>
        <v/>
      </c>
      <c r="Z88" s="94">
        <f t="shared" si="18"/>
        <v>7616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>
        <v>1</v>
      </c>
      <c r="C89" s="134" t="s">
        <v>2343</v>
      </c>
      <c r="D89" s="135" t="s">
        <v>2176</v>
      </c>
      <c r="E89" s="133"/>
      <c r="F89" s="82" t="s">
        <v>1942</v>
      </c>
      <c r="G89" s="82" t="s">
        <v>2225</v>
      </c>
      <c r="H89" s="84">
        <v>10</v>
      </c>
      <c r="I89" s="84">
        <v>1</v>
      </c>
      <c r="J89" s="84">
        <v>1</v>
      </c>
      <c r="K89" s="136">
        <f t="shared" si="13"/>
        <v>1</v>
      </c>
      <c r="L89" s="133" t="s">
        <v>3514</v>
      </c>
      <c r="M89" s="162"/>
      <c r="N89" s="162"/>
      <c r="O89" s="163"/>
      <c r="P89" s="164"/>
      <c r="Q89" s="165"/>
      <c r="R89" s="137">
        <f t="shared" si="14"/>
        <v>1</v>
      </c>
      <c r="S89" s="170"/>
      <c r="T89" s="176" t="str">
        <f t="shared" si="15"/>
        <v/>
      </c>
      <c r="U89" s="94">
        <v>2</v>
      </c>
      <c r="V89" s="84">
        <v>200</v>
      </c>
      <c r="W89" s="85">
        <v>10</v>
      </c>
      <c r="X89" s="94">
        <f t="shared" si="16"/>
        <v>40</v>
      </c>
      <c r="Y89" s="85" t="str">
        <f t="shared" si="17"/>
        <v/>
      </c>
      <c r="Z89" s="94">
        <f t="shared" si="18"/>
        <v>1120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>
        <v>1</v>
      </c>
      <c r="C90" s="134" t="s">
        <v>2343</v>
      </c>
      <c r="D90" s="135" t="s">
        <v>2176</v>
      </c>
      <c r="E90" s="133"/>
      <c r="F90" s="82" t="s">
        <v>113</v>
      </c>
      <c r="G90" s="82" t="s">
        <v>2347</v>
      </c>
      <c r="H90" s="84">
        <v>22</v>
      </c>
      <c r="I90" s="84">
        <v>1</v>
      </c>
      <c r="J90" s="84">
        <v>1</v>
      </c>
      <c r="K90" s="136">
        <f t="shared" si="13"/>
        <v>1</v>
      </c>
      <c r="L90" s="133" t="s">
        <v>3514</v>
      </c>
      <c r="M90" s="162"/>
      <c r="N90" s="162"/>
      <c r="O90" s="163"/>
      <c r="P90" s="164"/>
      <c r="Q90" s="165"/>
      <c r="R90" s="137">
        <f t="shared" si="14"/>
        <v>1</v>
      </c>
      <c r="S90" s="170"/>
      <c r="T90" s="176" t="str">
        <f t="shared" si="15"/>
        <v/>
      </c>
      <c r="U90" s="94">
        <v>2</v>
      </c>
      <c r="V90" s="84">
        <v>200</v>
      </c>
      <c r="W90" s="85">
        <v>10</v>
      </c>
      <c r="X90" s="94">
        <f t="shared" si="16"/>
        <v>88</v>
      </c>
      <c r="Y90" s="85" t="str">
        <f t="shared" si="17"/>
        <v/>
      </c>
      <c r="Z90" s="94">
        <f t="shared" si="18"/>
        <v>2464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133"/>
      <c r="B91" s="134"/>
      <c r="C91" s="134"/>
      <c r="D91" s="135"/>
      <c r="E91" s="133"/>
      <c r="F91" s="82"/>
      <c r="G91" s="82"/>
      <c r="H91" s="84"/>
      <c r="I91" s="84"/>
      <c r="J91" s="84"/>
      <c r="K91" s="136"/>
      <c r="L91" s="133"/>
      <c r="M91" s="173"/>
      <c r="N91" s="173"/>
      <c r="O91" s="134"/>
      <c r="P91" s="174"/>
      <c r="Q91" s="175"/>
      <c r="R91" s="137"/>
      <c r="S91" s="176"/>
      <c r="T91" s="176"/>
      <c r="U91" s="94"/>
      <c r="V91" s="84"/>
      <c r="W91" s="85"/>
      <c r="X91" s="94"/>
      <c r="Y91" s="85"/>
      <c r="Z91" s="94"/>
      <c r="AA91" s="85"/>
      <c r="AB91" s="94"/>
      <c r="AC91" s="95"/>
      <c r="AD91" s="85"/>
    </row>
    <row r="92" spans="1:30" s="110" customFormat="1" ht="24.95" customHeight="1" thickBot="1" x14ac:dyDescent="0.2">
      <c r="A92" s="97"/>
      <c r="B92" s="98"/>
      <c r="C92" s="98"/>
      <c r="D92" s="99"/>
      <c r="E92" s="97"/>
      <c r="F92" s="100"/>
      <c r="G92" s="100"/>
      <c r="H92" s="102"/>
      <c r="I92" s="102"/>
      <c r="J92" s="102"/>
      <c r="K92" s="157"/>
      <c r="L92" s="97"/>
      <c r="M92" s="104"/>
      <c r="N92" s="104"/>
      <c r="O92" s="98"/>
      <c r="P92" s="105"/>
      <c r="Q92" s="106"/>
      <c r="R92" s="158"/>
      <c r="S92" s="108"/>
      <c r="T92" s="108"/>
      <c r="U92" s="94"/>
      <c r="V92" s="84"/>
      <c r="W92" s="85"/>
      <c r="X92" s="109"/>
      <c r="Y92" s="103"/>
      <c r="Z92" s="109"/>
      <c r="AA92" s="103"/>
      <c r="AB92" s="109"/>
      <c r="AC92" s="159"/>
      <c r="AD92" s="103"/>
    </row>
    <row r="93" spans="1:30" ht="24.95" customHeight="1" thickBot="1" x14ac:dyDescent="0.2">
      <c r="M93" s="46"/>
      <c r="N93" s="46"/>
      <c r="O93" s="46"/>
      <c r="P93" s="46"/>
      <c r="Q93" s="46"/>
      <c r="R93" s="111"/>
      <c r="S93" s="251" t="s">
        <v>40</v>
      </c>
      <c r="T93" s="181" t="str">
        <f>IF(SUBTOTAL(9,T5:T92)=0,"",SUBTOTAL(9,T5:T92))</f>
        <v/>
      </c>
      <c r="U93" s="190"/>
      <c r="V93" s="191"/>
      <c r="W93" s="192"/>
      <c r="X93" s="182">
        <f t="shared" ref="X93:AD93" si="23">IF(SUBTOTAL(9,X5:X92)=0,"",SUBTOTAL(9,X5:X92))</f>
        <v>416268</v>
      </c>
      <c r="Y93" s="184" t="str">
        <f t="shared" si="23"/>
        <v/>
      </c>
      <c r="Z93" s="182">
        <f t="shared" si="23"/>
        <v>11655504</v>
      </c>
      <c r="AA93" s="184" t="str">
        <f t="shared" si="23"/>
        <v/>
      </c>
      <c r="AB93" s="182" t="str">
        <f t="shared" si="23"/>
        <v/>
      </c>
      <c r="AC93" s="183" t="str">
        <f t="shared" si="23"/>
        <v/>
      </c>
      <c r="AD93" s="186" t="str">
        <f t="shared" si="23"/>
        <v/>
      </c>
    </row>
    <row r="94" spans="1:30" ht="24.95" customHeight="1" thickBot="1" x14ac:dyDescent="0.2">
      <c r="S94" s="262" t="s">
        <v>3544</v>
      </c>
      <c r="T94" s="264"/>
    </row>
    <row r="95" spans="1:30" ht="24.95" customHeight="1" thickTop="1" thickBot="1" x14ac:dyDescent="0.2">
      <c r="S95" s="265" t="s">
        <v>3545</v>
      </c>
      <c r="T95" s="268" t="str">
        <f>IF(T93="","",T93+T94)</f>
        <v/>
      </c>
    </row>
    <row r="96" spans="1:30" ht="24.95" customHeight="1" thickTop="1" x14ac:dyDescent="0.15"/>
  </sheetData>
  <sheetProtection algorithmName="SHA-512" hashValue="7NBLwr7GJwaKYJv1yubb7c2CLI76SOaP9bj5gLorwbMDFcL1ZQwqoKe6zWmdmkIJ6dYq4mWeI99yv+hVPcOMoA==" saltValue="SDSD9AX6qhxKluUnb5TYjg==" spinCount="100000" sheet="1" objects="1" scenarios="1" autoFilter="0"/>
  <autoFilter ref="A4:AD9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12 M14:Q80 M82:Q90">
    <cfRule type="containsBlanks" dxfId="88" priority="10" stopIfTrue="1">
      <formula>LEN(TRIM(M6))=0</formula>
    </cfRule>
  </conditionalFormatting>
  <conditionalFormatting sqref="S6:S12 S14:S80 S82:S90">
    <cfRule type="containsBlanks" dxfId="87" priority="3">
      <formula>LEN(TRIM(S6))=0</formula>
    </cfRule>
  </conditionalFormatting>
  <conditionalFormatting sqref="S93">
    <cfRule type="containsBlanks" dxfId="86" priority="2">
      <formula>LEN(TRIM(S93))=0</formula>
    </cfRule>
  </conditionalFormatting>
  <conditionalFormatting sqref="T94">
    <cfRule type="containsBlanks" dxfId="85" priority="1">
      <formula>LEN(TRIM(T94))=0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41180-7B14-4BC7-9E62-DDD4E816315C}">
  <sheetPr>
    <pageSetUpPr fitToPage="1"/>
  </sheetPr>
  <dimension ref="A1:AD96"/>
  <sheetViews>
    <sheetView showGridLines="0" zoomScale="85" zoomScaleNormal="85" zoomScaleSheetLayoutView="100" workbookViewId="0">
      <pane xSplit="11" ySplit="4" topLeftCell="N77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95</v>
      </c>
      <c r="D1" s="41" t="s">
        <v>1</v>
      </c>
      <c r="E1" s="42" t="s">
        <v>2397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133">
        <v>1</v>
      </c>
      <c r="B5" s="134">
        <v>1</v>
      </c>
      <c r="C5" s="206" t="s">
        <v>2348</v>
      </c>
      <c r="D5" s="135" t="s">
        <v>2176</v>
      </c>
      <c r="E5" s="133"/>
      <c r="F5" s="82" t="s">
        <v>113</v>
      </c>
      <c r="G5" s="82" t="s">
        <v>575</v>
      </c>
      <c r="H5" s="84">
        <v>22</v>
      </c>
      <c r="I5" s="84">
        <v>1</v>
      </c>
      <c r="J5" s="84">
        <v>1</v>
      </c>
      <c r="K5" s="136">
        <f>+I5*J5</f>
        <v>1</v>
      </c>
      <c r="L5" s="133" t="s">
        <v>3512</v>
      </c>
      <c r="M5" s="162"/>
      <c r="N5" s="162"/>
      <c r="O5" s="163"/>
      <c r="P5" s="164"/>
      <c r="Q5" s="165"/>
      <c r="R5" s="137">
        <f>+I5</f>
        <v>1</v>
      </c>
      <c r="S5" s="5"/>
      <c r="T5" s="246" t="str">
        <f>IFERROR(IF(S5="","",R5*S5),"-")</f>
        <v/>
      </c>
      <c r="U5" s="94">
        <v>10</v>
      </c>
      <c r="V5" s="84">
        <v>200</v>
      </c>
      <c r="W5" s="85">
        <v>10</v>
      </c>
      <c r="X5" s="73">
        <f>IFERROR(IF(H5="","",ROUNDDOWN(H5/1000*K5*U5*V5*W5,0)),"-")</f>
        <v>440</v>
      </c>
      <c r="Y5" s="75" t="str">
        <f>IFERROR(IF(Q5="","",ROUNDDOWN(Q5/1000*R5*U5*V5*W5,0)),"-")</f>
        <v/>
      </c>
      <c r="Z5" s="73">
        <f>IFERROR(IF(H5="","",ROUNDDOWN(X5*$V$2,0)),"-")</f>
        <v>12320</v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177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206" t="s">
        <v>2349</v>
      </c>
      <c r="D6" s="135" t="s">
        <v>2176</v>
      </c>
      <c r="E6" s="133"/>
      <c r="F6" s="82" t="s">
        <v>208</v>
      </c>
      <c r="G6" s="82" t="s">
        <v>2015</v>
      </c>
      <c r="H6" s="84">
        <v>22</v>
      </c>
      <c r="I6" s="84">
        <v>1</v>
      </c>
      <c r="J6" s="84">
        <v>1</v>
      </c>
      <c r="K6" s="136">
        <f t="shared" ref="K6:K69" si="3">+I6*J6</f>
        <v>1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440</v>
      </c>
      <c r="Y6" s="85" t="str">
        <f>IFERROR(IF(Q6="","",ROUNDDOWN(Q6/1000*R6*U6*V6*W6,0)),"-")</f>
        <v/>
      </c>
      <c r="Z6" s="94">
        <f>IFERROR(IF(H6="","",ROUNDDOWN(X6*$V$2,0)),"-")</f>
        <v>12320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206" t="s">
        <v>1766</v>
      </c>
      <c r="D7" s="135" t="s">
        <v>2176</v>
      </c>
      <c r="E7" s="133"/>
      <c r="F7" s="82" t="s">
        <v>927</v>
      </c>
      <c r="G7" s="82" t="s">
        <v>2398</v>
      </c>
      <c r="H7" s="84">
        <v>57</v>
      </c>
      <c r="I7" s="84">
        <v>2</v>
      </c>
      <c r="J7" s="84">
        <v>3</v>
      </c>
      <c r="K7" s="136">
        <f>+I7*J7</f>
        <v>6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2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6840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191520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206" t="s">
        <v>2350</v>
      </c>
      <c r="D8" s="135" t="s">
        <v>2176</v>
      </c>
      <c r="E8" s="133"/>
      <c r="F8" s="82" t="s">
        <v>927</v>
      </c>
      <c r="G8" s="82" t="s">
        <v>37</v>
      </c>
      <c r="H8" s="84">
        <v>20</v>
      </c>
      <c r="I8" s="84">
        <v>1</v>
      </c>
      <c r="J8" s="84">
        <v>4</v>
      </c>
      <c r="K8" s="136">
        <f t="shared" si="3"/>
        <v>4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1600</v>
      </c>
      <c r="Y8" s="85" t="str">
        <f t="shared" si="7"/>
        <v/>
      </c>
      <c r="Z8" s="94">
        <f t="shared" si="8"/>
        <v>44800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206" t="s">
        <v>2351</v>
      </c>
      <c r="D9" s="135" t="s">
        <v>2176</v>
      </c>
      <c r="E9" s="133"/>
      <c r="F9" s="82" t="s">
        <v>173</v>
      </c>
      <c r="G9" s="82" t="s">
        <v>226</v>
      </c>
      <c r="H9" s="84">
        <v>22</v>
      </c>
      <c r="I9" s="84">
        <v>2</v>
      </c>
      <c r="J9" s="84">
        <v>2</v>
      </c>
      <c r="K9" s="136">
        <f t="shared" si="3"/>
        <v>4</v>
      </c>
      <c r="L9" s="133" t="s">
        <v>3514</v>
      </c>
      <c r="M9" s="162"/>
      <c r="N9" s="162"/>
      <c r="O9" s="163"/>
      <c r="P9" s="164"/>
      <c r="Q9" s="165"/>
      <c r="R9" s="137">
        <f t="shared" si="4"/>
        <v>2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1760</v>
      </c>
      <c r="Y9" s="85" t="str">
        <f t="shared" si="7"/>
        <v/>
      </c>
      <c r="Z9" s="94">
        <f t="shared" si="8"/>
        <v>49280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206" t="s">
        <v>2352</v>
      </c>
      <c r="D10" s="135" t="s">
        <v>2176</v>
      </c>
      <c r="E10" s="133"/>
      <c r="F10" s="82" t="s">
        <v>2399</v>
      </c>
      <c r="G10" s="82" t="s">
        <v>2400</v>
      </c>
      <c r="H10" s="84">
        <v>116</v>
      </c>
      <c r="I10" s="84">
        <v>9</v>
      </c>
      <c r="J10" s="84">
        <v>1</v>
      </c>
      <c r="K10" s="136">
        <f t="shared" si="3"/>
        <v>9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9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20880</v>
      </c>
      <c r="Y10" s="85" t="str">
        <f t="shared" si="7"/>
        <v/>
      </c>
      <c r="Z10" s="94">
        <f t="shared" si="8"/>
        <v>584640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206" t="s">
        <v>2353</v>
      </c>
      <c r="D11" s="135" t="s">
        <v>2176</v>
      </c>
      <c r="E11" s="133"/>
      <c r="F11" s="82" t="s">
        <v>927</v>
      </c>
      <c r="G11" s="82" t="s">
        <v>584</v>
      </c>
      <c r="H11" s="179">
        <v>5.7</v>
      </c>
      <c r="I11" s="84">
        <v>6</v>
      </c>
      <c r="J11" s="84">
        <v>1</v>
      </c>
      <c r="K11" s="136">
        <f t="shared" si="3"/>
        <v>6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6</v>
      </c>
      <c r="S11" s="170"/>
      <c r="T11" s="176" t="str">
        <f t="shared" si="5"/>
        <v/>
      </c>
      <c r="U11" s="94">
        <v>2</v>
      </c>
      <c r="V11" s="84">
        <v>200</v>
      </c>
      <c r="W11" s="85">
        <v>10</v>
      </c>
      <c r="X11" s="94">
        <f t="shared" si="6"/>
        <v>136</v>
      </c>
      <c r="Y11" s="85" t="str">
        <f t="shared" si="7"/>
        <v/>
      </c>
      <c r="Z11" s="94">
        <f t="shared" si="8"/>
        <v>3808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206" t="s">
        <v>2354</v>
      </c>
      <c r="D12" s="135" t="s">
        <v>2176</v>
      </c>
      <c r="E12" s="133"/>
      <c r="F12" s="82" t="s">
        <v>113</v>
      </c>
      <c r="G12" s="82" t="s">
        <v>575</v>
      </c>
      <c r="H12" s="84">
        <v>22</v>
      </c>
      <c r="I12" s="84">
        <v>2</v>
      </c>
      <c r="J12" s="84">
        <v>1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10</v>
      </c>
      <c r="V12" s="84">
        <v>200</v>
      </c>
      <c r="W12" s="85">
        <v>10</v>
      </c>
      <c r="X12" s="94">
        <f t="shared" si="6"/>
        <v>880</v>
      </c>
      <c r="Y12" s="85" t="str">
        <f t="shared" si="7"/>
        <v/>
      </c>
      <c r="Z12" s="94">
        <f t="shared" si="8"/>
        <v>24640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206" t="s">
        <v>1706</v>
      </c>
      <c r="D13" s="135" t="s">
        <v>2176</v>
      </c>
      <c r="E13" s="133"/>
      <c r="F13" s="82" t="s">
        <v>1934</v>
      </c>
      <c r="G13" s="82" t="s">
        <v>1936</v>
      </c>
      <c r="H13" s="84">
        <v>10</v>
      </c>
      <c r="I13" s="84">
        <v>1</v>
      </c>
      <c r="J13" s="84">
        <v>1</v>
      </c>
      <c r="K13" s="136">
        <f t="shared" si="3"/>
        <v>1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200</v>
      </c>
      <c r="Y13" s="85" t="str">
        <f t="shared" si="7"/>
        <v/>
      </c>
      <c r="Z13" s="94">
        <f t="shared" si="8"/>
        <v>5600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206" t="s">
        <v>1705</v>
      </c>
      <c r="D14" s="135" t="s">
        <v>2176</v>
      </c>
      <c r="E14" s="133"/>
      <c r="F14" s="82" t="s">
        <v>927</v>
      </c>
      <c r="G14" s="82" t="s">
        <v>37</v>
      </c>
      <c r="H14" s="84">
        <v>20</v>
      </c>
      <c r="I14" s="84">
        <v>2</v>
      </c>
      <c r="J14" s="84">
        <v>1</v>
      </c>
      <c r="K14" s="136">
        <f t="shared" si="3"/>
        <v>2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2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800</v>
      </c>
      <c r="Y14" s="85" t="str">
        <f t="shared" si="7"/>
        <v/>
      </c>
      <c r="Z14" s="94">
        <f t="shared" si="8"/>
        <v>22400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206" t="s">
        <v>1705</v>
      </c>
      <c r="D15" s="135" t="s">
        <v>2176</v>
      </c>
      <c r="E15" s="133"/>
      <c r="F15" s="82" t="s">
        <v>927</v>
      </c>
      <c r="G15" s="82" t="s">
        <v>2401</v>
      </c>
      <c r="H15" s="84">
        <v>20</v>
      </c>
      <c r="I15" s="84">
        <v>4</v>
      </c>
      <c r="J15" s="84">
        <v>2</v>
      </c>
      <c r="K15" s="136">
        <f t="shared" si="3"/>
        <v>8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4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3200</v>
      </c>
      <c r="Y15" s="85" t="str">
        <f t="shared" si="7"/>
        <v/>
      </c>
      <c r="Z15" s="94">
        <f t="shared" si="8"/>
        <v>89600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206" t="s">
        <v>2355</v>
      </c>
      <c r="D16" s="135" t="s">
        <v>2176</v>
      </c>
      <c r="E16" s="133"/>
      <c r="F16" s="82" t="s">
        <v>927</v>
      </c>
      <c r="G16" s="82" t="s">
        <v>2402</v>
      </c>
      <c r="H16" s="84">
        <v>20</v>
      </c>
      <c r="I16" s="84">
        <v>1</v>
      </c>
      <c r="J16" s="84">
        <v>1</v>
      </c>
      <c r="K16" s="136">
        <f t="shared" si="3"/>
        <v>1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400</v>
      </c>
      <c r="Y16" s="85" t="str">
        <f t="shared" si="7"/>
        <v/>
      </c>
      <c r="Z16" s="94">
        <f t="shared" si="8"/>
        <v>11200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206" t="s">
        <v>2356</v>
      </c>
      <c r="D17" s="135" t="s">
        <v>2176</v>
      </c>
      <c r="E17" s="133"/>
      <c r="F17" s="82" t="s">
        <v>179</v>
      </c>
      <c r="G17" s="82" t="s">
        <v>69</v>
      </c>
      <c r="H17" s="84">
        <v>60</v>
      </c>
      <c r="I17" s="84">
        <v>1</v>
      </c>
      <c r="J17" s="84">
        <v>1</v>
      </c>
      <c r="K17" s="136">
        <f t="shared" si="3"/>
        <v>1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1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1200</v>
      </c>
      <c r="Y17" s="85" t="str">
        <f t="shared" si="7"/>
        <v/>
      </c>
      <c r="Z17" s="94">
        <f t="shared" si="8"/>
        <v>33600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206" t="s">
        <v>2357</v>
      </c>
      <c r="D18" s="135" t="s">
        <v>2176</v>
      </c>
      <c r="E18" s="133"/>
      <c r="F18" s="82" t="s">
        <v>927</v>
      </c>
      <c r="G18" s="82" t="s">
        <v>2401</v>
      </c>
      <c r="H18" s="84">
        <v>20</v>
      </c>
      <c r="I18" s="84">
        <v>2</v>
      </c>
      <c r="J18" s="84">
        <v>2</v>
      </c>
      <c r="K18" s="136">
        <f t="shared" si="3"/>
        <v>4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1600</v>
      </c>
      <c r="Y18" s="85" t="str">
        <f t="shared" si="7"/>
        <v/>
      </c>
      <c r="Z18" s="94">
        <f t="shared" si="8"/>
        <v>44800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206" t="s">
        <v>2357</v>
      </c>
      <c r="D19" s="135" t="s">
        <v>2176</v>
      </c>
      <c r="E19" s="133"/>
      <c r="F19" s="82" t="s">
        <v>927</v>
      </c>
      <c r="G19" s="82" t="s">
        <v>37</v>
      </c>
      <c r="H19" s="84">
        <v>20</v>
      </c>
      <c r="I19" s="84">
        <v>1</v>
      </c>
      <c r="J19" s="84">
        <v>1</v>
      </c>
      <c r="K19" s="136">
        <f t="shared" si="3"/>
        <v>1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400</v>
      </c>
      <c r="Y19" s="85" t="str">
        <f t="shared" si="7"/>
        <v/>
      </c>
      <c r="Z19" s="94">
        <f t="shared" si="8"/>
        <v>11200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206" t="s">
        <v>2358</v>
      </c>
      <c r="D20" s="135" t="s">
        <v>2176</v>
      </c>
      <c r="E20" s="133"/>
      <c r="F20" s="82" t="s">
        <v>927</v>
      </c>
      <c r="G20" s="82" t="s">
        <v>2401</v>
      </c>
      <c r="H20" s="84">
        <v>20</v>
      </c>
      <c r="I20" s="84">
        <v>2</v>
      </c>
      <c r="J20" s="84">
        <v>2</v>
      </c>
      <c r="K20" s="136">
        <f t="shared" si="3"/>
        <v>4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2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1600</v>
      </c>
      <c r="Y20" s="85" t="str">
        <f t="shared" si="7"/>
        <v/>
      </c>
      <c r="Z20" s="94">
        <f t="shared" si="8"/>
        <v>44800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206" t="s">
        <v>2358</v>
      </c>
      <c r="D21" s="135" t="s">
        <v>2176</v>
      </c>
      <c r="E21" s="133"/>
      <c r="F21" s="82" t="s">
        <v>927</v>
      </c>
      <c r="G21" s="82" t="s">
        <v>37</v>
      </c>
      <c r="H21" s="84">
        <v>20</v>
      </c>
      <c r="I21" s="84">
        <v>1</v>
      </c>
      <c r="J21" s="84">
        <v>1</v>
      </c>
      <c r="K21" s="136">
        <f t="shared" si="3"/>
        <v>1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1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400</v>
      </c>
      <c r="Y21" s="85" t="str">
        <f t="shared" si="7"/>
        <v/>
      </c>
      <c r="Z21" s="94">
        <f t="shared" si="8"/>
        <v>11200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206" t="s">
        <v>2359</v>
      </c>
      <c r="D22" s="135" t="s">
        <v>2176</v>
      </c>
      <c r="E22" s="133"/>
      <c r="F22" s="82" t="s">
        <v>173</v>
      </c>
      <c r="G22" s="82" t="s">
        <v>226</v>
      </c>
      <c r="H22" s="84">
        <v>22</v>
      </c>
      <c r="I22" s="84">
        <v>3</v>
      </c>
      <c r="J22" s="84">
        <v>2</v>
      </c>
      <c r="K22" s="136">
        <f t="shared" si="3"/>
        <v>6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3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2640</v>
      </c>
      <c r="Y22" s="85" t="str">
        <f t="shared" si="7"/>
        <v/>
      </c>
      <c r="Z22" s="94">
        <f t="shared" si="8"/>
        <v>73920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206" t="s">
        <v>2360</v>
      </c>
      <c r="D23" s="135" t="s">
        <v>2431</v>
      </c>
      <c r="E23" s="133"/>
      <c r="F23" s="82" t="s">
        <v>2403</v>
      </c>
      <c r="G23" s="82" t="s">
        <v>2404</v>
      </c>
      <c r="H23" s="84">
        <v>250</v>
      </c>
      <c r="I23" s="84">
        <v>10</v>
      </c>
      <c r="J23" s="84">
        <v>1</v>
      </c>
      <c r="K23" s="136">
        <f t="shared" si="3"/>
        <v>10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10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50000</v>
      </c>
      <c r="Y23" s="85" t="str">
        <f t="shared" si="7"/>
        <v/>
      </c>
      <c r="Z23" s="94">
        <f t="shared" si="8"/>
        <v>1400000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206" t="s">
        <v>2361</v>
      </c>
      <c r="D24" s="135" t="s">
        <v>2430</v>
      </c>
      <c r="E24" s="133"/>
      <c r="F24" s="82" t="s">
        <v>2405</v>
      </c>
      <c r="G24" s="82" t="s">
        <v>2406</v>
      </c>
      <c r="H24" s="84">
        <v>100</v>
      </c>
      <c r="I24" s="84">
        <v>4</v>
      </c>
      <c r="J24" s="84">
        <v>1</v>
      </c>
      <c r="K24" s="136">
        <f t="shared" si="3"/>
        <v>4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4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8000</v>
      </c>
      <c r="Y24" s="85" t="str">
        <f t="shared" si="7"/>
        <v/>
      </c>
      <c r="Z24" s="94">
        <f t="shared" si="8"/>
        <v>224000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206" t="s">
        <v>2362</v>
      </c>
      <c r="D25" s="135" t="s">
        <v>2430</v>
      </c>
      <c r="E25" s="133"/>
      <c r="F25" s="82" t="s">
        <v>927</v>
      </c>
      <c r="G25" s="82" t="s">
        <v>2407</v>
      </c>
      <c r="H25" s="84">
        <v>18</v>
      </c>
      <c r="I25" s="84">
        <v>6</v>
      </c>
      <c r="J25" s="84">
        <v>1</v>
      </c>
      <c r="K25" s="136">
        <f t="shared" si="3"/>
        <v>6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6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2160</v>
      </c>
      <c r="Y25" s="85" t="str">
        <f t="shared" si="7"/>
        <v/>
      </c>
      <c r="Z25" s="94">
        <f t="shared" si="8"/>
        <v>60480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206" t="s">
        <v>2363</v>
      </c>
      <c r="D26" s="135" t="s">
        <v>2176</v>
      </c>
      <c r="E26" s="133"/>
      <c r="F26" s="82" t="s">
        <v>927</v>
      </c>
      <c r="G26" s="82" t="s">
        <v>2402</v>
      </c>
      <c r="H26" s="84">
        <v>20</v>
      </c>
      <c r="I26" s="84">
        <v>2</v>
      </c>
      <c r="J26" s="84">
        <v>1</v>
      </c>
      <c r="K26" s="136">
        <f t="shared" si="3"/>
        <v>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2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800</v>
      </c>
      <c r="Y26" s="85" t="str">
        <f t="shared" si="7"/>
        <v/>
      </c>
      <c r="Z26" s="94">
        <f t="shared" si="8"/>
        <v>22400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206" t="s">
        <v>2364</v>
      </c>
      <c r="D27" s="135" t="s">
        <v>2176</v>
      </c>
      <c r="E27" s="133"/>
      <c r="F27" s="82" t="s">
        <v>927</v>
      </c>
      <c r="G27" s="82" t="s">
        <v>584</v>
      </c>
      <c r="H27" s="84">
        <v>5.7</v>
      </c>
      <c r="I27" s="84">
        <v>1</v>
      </c>
      <c r="J27" s="84">
        <v>1</v>
      </c>
      <c r="K27" s="136">
        <f t="shared" si="3"/>
        <v>1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1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114</v>
      </c>
      <c r="Y27" s="85" t="str">
        <f t="shared" si="7"/>
        <v/>
      </c>
      <c r="Z27" s="94">
        <f t="shared" si="8"/>
        <v>3192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206" t="s">
        <v>2365</v>
      </c>
      <c r="D28" s="135" t="s">
        <v>2176</v>
      </c>
      <c r="E28" s="133"/>
      <c r="F28" s="82" t="s">
        <v>927</v>
      </c>
      <c r="G28" s="82" t="s">
        <v>584</v>
      </c>
      <c r="H28" s="84">
        <v>5.7</v>
      </c>
      <c r="I28" s="84">
        <v>3</v>
      </c>
      <c r="J28" s="84">
        <v>1</v>
      </c>
      <c r="K28" s="136">
        <f t="shared" si="3"/>
        <v>3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3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342</v>
      </c>
      <c r="Y28" s="85" t="str">
        <f t="shared" si="7"/>
        <v/>
      </c>
      <c r="Z28" s="94">
        <f t="shared" si="8"/>
        <v>9576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 t="s">
        <v>2366</v>
      </c>
      <c r="C29" s="206" t="s">
        <v>2367</v>
      </c>
      <c r="D29" s="135" t="s">
        <v>2176</v>
      </c>
      <c r="E29" s="133"/>
      <c r="F29" s="82" t="s">
        <v>1783</v>
      </c>
      <c r="G29" s="82" t="s">
        <v>75</v>
      </c>
      <c r="H29" s="84">
        <v>22</v>
      </c>
      <c r="I29" s="84">
        <v>1</v>
      </c>
      <c r="J29" s="84">
        <v>1</v>
      </c>
      <c r="K29" s="136">
        <f t="shared" si="3"/>
        <v>1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440</v>
      </c>
      <c r="Y29" s="85" t="str">
        <f t="shared" si="7"/>
        <v/>
      </c>
      <c r="Z29" s="94">
        <f t="shared" si="8"/>
        <v>12320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206" t="s">
        <v>2368</v>
      </c>
      <c r="D30" s="135" t="s">
        <v>2176</v>
      </c>
      <c r="E30" s="133"/>
      <c r="F30" s="82" t="s">
        <v>927</v>
      </c>
      <c r="G30" s="82" t="s">
        <v>2408</v>
      </c>
      <c r="H30" s="84">
        <v>20</v>
      </c>
      <c r="I30" s="84">
        <v>2</v>
      </c>
      <c r="J30" s="84">
        <v>2</v>
      </c>
      <c r="K30" s="136">
        <f t="shared" si="3"/>
        <v>4</v>
      </c>
      <c r="L30" s="133" t="s">
        <v>3517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1600</v>
      </c>
      <c r="Y30" s="85" t="str">
        <f t="shared" si="7"/>
        <v/>
      </c>
      <c r="Z30" s="94">
        <f t="shared" si="8"/>
        <v>44800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206" t="s">
        <v>2368</v>
      </c>
      <c r="D31" s="135" t="s">
        <v>2176</v>
      </c>
      <c r="E31" s="133"/>
      <c r="F31" s="82" t="s">
        <v>927</v>
      </c>
      <c r="G31" s="82" t="s">
        <v>2401</v>
      </c>
      <c r="H31" s="84">
        <v>20</v>
      </c>
      <c r="I31" s="84">
        <v>2</v>
      </c>
      <c r="J31" s="84">
        <v>2</v>
      </c>
      <c r="K31" s="136">
        <f t="shared" si="3"/>
        <v>4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2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1600</v>
      </c>
      <c r="Y31" s="85" t="str">
        <f t="shared" si="7"/>
        <v/>
      </c>
      <c r="Z31" s="94">
        <f t="shared" si="8"/>
        <v>44800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206" t="s">
        <v>2368</v>
      </c>
      <c r="D32" s="135" t="s">
        <v>2176</v>
      </c>
      <c r="E32" s="133"/>
      <c r="F32" s="82" t="s">
        <v>927</v>
      </c>
      <c r="G32" s="82" t="s">
        <v>2409</v>
      </c>
      <c r="H32" s="84">
        <v>20</v>
      </c>
      <c r="I32" s="84">
        <v>1</v>
      </c>
      <c r="J32" s="84">
        <v>1</v>
      </c>
      <c r="K32" s="136">
        <f t="shared" si="3"/>
        <v>1</v>
      </c>
      <c r="L32" s="133" t="s">
        <v>3517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400</v>
      </c>
      <c r="Y32" s="85" t="str">
        <f t="shared" si="7"/>
        <v/>
      </c>
      <c r="Z32" s="94">
        <f t="shared" si="8"/>
        <v>11200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206" t="s">
        <v>2368</v>
      </c>
      <c r="D33" s="135" t="s">
        <v>2176</v>
      </c>
      <c r="E33" s="133"/>
      <c r="F33" s="82" t="s">
        <v>927</v>
      </c>
      <c r="G33" s="82" t="s">
        <v>37</v>
      </c>
      <c r="H33" s="84">
        <v>20</v>
      </c>
      <c r="I33" s="84">
        <v>2</v>
      </c>
      <c r="J33" s="84">
        <v>1</v>
      </c>
      <c r="K33" s="136">
        <f t="shared" si="3"/>
        <v>2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800</v>
      </c>
      <c r="Y33" s="85" t="str">
        <f t="shared" si="7"/>
        <v/>
      </c>
      <c r="Z33" s="94">
        <f t="shared" si="8"/>
        <v>22400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206" t="s">
        <v>2369</v>
      </c>
      <c r="D34" s="135" t="s">
        <v>2176</v>
      </c>
      <c r="E34" s="133"/>
      <c r="F34" s="82" t="s">
        <v>927</v>
      </c>
      <c r="G34" s="82" t="s">
        <v>2408</v>
      </c>
      <c r="H34" s="84">
        <v>20</v>
      </c>
      <c r="I34" s="84">
        <v>2</v>
      </c>
      <c r="J34" s="84">
        <v>2</v>
      </c>
      <c r="K34" s="136">
        <f t="shared" si="3"/>
        <v>4</v>
      </c>
      <c r="L34" s="133" t="s">
        <v>3517</v>
      </c>
      <c r="M34" s="162"/>
      <c r="N34" s="162"/>
      <c r="O34" s="163"/>
      <c r="P34" s="164"/>
      <c r="Q34" s="165"/>
      <c r="R34" s="137">
        <f t="shared" si="4"/>
        <v>2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1600</v>
      </c>
      <c r="Y34" s="85" t="str">
        <f t="shared" si="7"/>
        <v/>
      </c>
      <c r="Z34" s="94">
        <f t="shared" si="8"/>
        <v>44800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206" t="s">
        <v>2369</v>
      </c>
      <c r="D35" s="135" t="s">
        <v>2176</v>
      </c>
      <c r="E35" s="133"/>
      <c r="F35" s="82" t="s">
        <v>927</v>
      </c>
      <c r="G35" s="82" t="s">
        <v>2401</v>
      </c>
      <c r="H35" s="84">
        <v>20</v>
      </c>
      <c r="I35" s="84">
        <v>2</v>
      </c>
      <c r="J35" s="84">
        <v>2</v>
      </c>
      <c r="K35" s="136">
        <f t="shared" si="3"/>
        <v>4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1600</v>
      </c>
      <c r="Y35" s="85" t="str">
        <f t="shared" si="7"/>
        <v/>
      </c>
      <c r="Z35" s="94">
        <f t="shared" si="8"/>
        <v>44800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206" t="s">
        <v>2369</v>
      </c>
      <c r="D36" s="135" t="s">
        <v>2176</v>
      </c>
      <c r="E36" s="133"/>
      <c r="F36" s="82" t="s">
        <v>927</v>
      </c>
      <c r="G36" s="82" t="s">
        <v>2409</v>
      </c>
      <c r="H36" s="84">
        <v>20</v>
      </c>
      <c r="I36" s="84">
        <v>1</v>
      </c>
      <c r="J36" s="84">
        <v>1</v>
      </c>
      <c r="K36" s="136">
        <f t="shared" si="3"/>
        <v>1</v>
      </c>
      <c r="L36" s="133" t="s">
        <v>3517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400</v>
      </c>
      <c r="Y36" s="85" t="str">
        <f t="shared" si="7"/>
        <v/>
      </c>
      <c r="Z36" s="94">
        <f t="shared" si="8"/>
        <v>11200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206" t="s">
        <v>2369</v>
      </c>
      <c r="D37" s="135" t="s">
        <v>2176</v>
      </c>
      <c r="E37" s="133"/>
      <c r="F37" s="82" t="s">
        <v>927</v>
      </c>
      <c r="G37" s="82" t="s">
        <v>37</v>
      </c>
      <c r="H37" s="84">
        <v>20</v>
      </c>
      <c r="I37" s="84">
        <v>2</v>
      </c>
      <c r="J37" s="84">
        <v>1</v>
      </c>
      <c r="K37" s="136">
        <f t="shared" si="3"/>
        <v>2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800</v>
      </c>
      <c r="Y37" s="85" t="str">
        <f t="shared" si="7"/>
        <v/>
      </c>
      <c r="Z37" s="94">
        <f t="shared" si="8"/>
        <v>22400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206" t="s">
        <v>2370</v>
      </c>
      <c r="D38" s="135" t="s">
        <v>2176</v>
      </c>
      <c r="E38" s="133"/>
      <c r="F38" s="82" t="s">
        <v>927</v>
      </c>
      <c r="G38" s="82" t="s">
        <v>2408</v>
      </c>
      <c r="H38" s="84">
        <v>20</v>
      </c>
      <c r="I38" s="84">
        <v>2</v>
      </c>
      <c r="J38" s="84">
        <v>2</v>
      </c>
      <c r="K38" s="136">
        <f t="shared" si="3"/>
        <v>4</v>
      </c>
      <c r="L38" s="133" t="s">
        <v>3517</v>
      </c>
      <c r="M38" s="162"/>
      <c r="N38" s="162"/>
      <c r="O38" s="163"/>
      <c r="P38" s="164"/>
      <c r="Q38" s="165"/>
      <c r="R38" s="137">
        <f t="shared" si="4"/>
        <v>2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1600</v>
      </c>
      <c r="Y38" s="85" t="str">
        <f t="shared" si="7"/>
        <v/>
      </c>
      <c r="Z38" s="94">
        <f t="shared" si="8"/>
        <v>44800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206" t="s">
        <v>2370</v>
      </c>
      <c r="D39" s="135" t="s">
        <v>2176</v>
      </c>
      <c r="E39" s="133"/>
      <c r="F39" s="82" t="s">
        <v>927</v>
      </c>
      <c r="G39" s="82" t="s">
        <v>2401</v>
      </c>
      <c r="H39" s="84">
        <v>20</v>
      </c>
      <c r="I39" s="84">
        <v>2</v>
      </c>
      <c r="J39" s="84">
        <v>2</v>
      </c>
      <c r="K39" s="136">
        <f t="shared" si="3"/>
        <v>4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2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1600</v>
      </c>
      <c r="Y39" s="85" t="str">
        <f t="shared" si="7"/>
        <v/>
      </c>
      <c r="Z39" s="94">
        <f t="shared" si="8"/>
        <v>44800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206" t="s">
        <v>2370</v>
      </c>
      <c r="D40" s="135" t="s">
        <v>2176</v>
      </c>
      <c r="E40" s="133"/>
      <c r="F40" s="82" t="s">
        <v>927</v>
      </c>
      <c r="G40" s="82" t="s">
        <v>2409</v>
      </c>
      <c r="H40" s="84">
        <v>20</v>
      </c>
      <c r="I40" s="84">
        <v>1</v>
      </c>
      <c r="J40" s="84">
        <v>1</v>
      </c>
      <c r="K40" s="136">
        <f t="shared" si="3"/>
        <v>1</v>
      </c>
      <c r="L40" s="133" t="s">
        <v>3517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400</v>
      </c>
      <c r="Y40" s="85" t="str">
        <f t="shared" si="7"/>
        <v/>
      </c>
      <c r="Z40" s="94">
        <f t="shared" si="8"/>
        <v>11200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206" t="s">
        <v>2370</v>
      </c>
      <c r="D41" s="135" t="s">
        <v>2176</v>
      </c>
      <c r="E41" s="133"/>
      <c r="F41" s="82" t="s">
        <v>927</v>
      </c>
      <c r="G41" s="82" t="s">
        <v>37</v>
      </c>
      <c r="H41" s="84">
        <v>20</v>
      </c>
      <c r="I41" s="84">
        <v>2</v>
      </c>
      <c r="J41" s="84">
        <v>1</v>
      </c>
      <c r="K41" s="136">
        <f t="shared" si="3"/>
        <v>2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2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800</v>
      </c>
      <c r="Y41" s="85" t="str">
        <f t="shared" si="7"/>
        <v/>
      </c>
      <c r="Z41" s="94">
        <f t="shared" si="8"/>
        <v>22400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206" t="s">
        <v>2371</v>
      </c>
      <c r="D42" s="135" t="s">
        <v>2176</v>
      </c>
      <c r="E42" s="133"/>
      <c r="F42" s="82" t="s">
        <v>927</v>
      </c>
      <c r="G42" s="82" t="s">
        <v>2408</v>
      </c>
      <c r="H42" s="84">
        <v>20</v>
      </c>
      <c r="I42" s="84">
        <v>2</v>
      </c>
      <c r="J42" s="84">
        <v>2</v>
      </c>
      <c r="K42" s="136">
        <f t="shared" si="3"/>
        <v>4</v>
      </c>
      <c r="L42" s="133" t="s">
        <v>3517</v>
      </c>
      <c r="M42" s="162"/>
      <c r="N42" s="162"/>
      <c r="O42" s="163"/>
      <c r="P42" s="164"/>
      <c r="Q42" s="165"/>
      <c r="R42" s="137">
        <f t="shared" si="4"/>
        <v>2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1600</v>
      </c>
      <c r="Y42" s="85" t="str">
        <f t="shared" si="7"/>
        <v/>
      </c>
      <c r="Z42" s="94">
        <f t="shared" si="8"/>
        <v>44800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206" t="s">
        <v>2371</v>
      </c>
      <c r="D43" s="135" t="s">
        <v>2176</v>
      </c>
      <c r="E43" s="133"/>
      <c r="F43" s="82" t="s">
        <v>927</v>
      </c>
      <c r="G43" s="82" t="s">
        <v>2401</v>
      </c>
      <c r="H43" s="84">
        <v>20</v>
      </c>
      <c r="I43" s="84">
        <v>2</v>
      </c>
      <c r="J43" s="84">
        <v>2</v>
      </c>
      <c r="K43" s="136">
        <f t="shared" si="3"/>
        <v>4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1600</v>
      </c>
      <c r="Y43" s="85" t="str">
        <f t="shared" si="7"/>
        <v/>
      </c>
      <c r="Z43" s="94">
        <f t="shared" si="8"/>
        <v>44800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206" t="s">
        <v>2371</v>
      </c>
      <c r="D44" s="135" t="s">
        <v>2176</v>
      </c>
      <c r="E44" s="133"/>
      <c r="F44" s="82" t="s">
        <v>927</v>
      </c>
      <c r="G44" s="82" t="s">
        <v>2409</v>
      </c>
      <c r="H44" s="84">
        <v>20</v>
      </c>
      <c r="I44" s="84">
        <v>1</v>
      </c>
      <c r="J44" s="84">
        <v>1</v>
      </c>
      <c r="K44" s="136">
        <f t="shared" si="3"/>
        <v>1</v>
      </c>
      <c r="L44" s="133" t="s">
        <v>3517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400</v>
      </c>
      <c r="Y44" s="85" t="str">
        <f t="shared" si="7"/>
        <v/>
      </c>
      <c r="Z44" s="94">
        <f t="shared" si="8"/>
        <v>11200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206" t="s">
        <v>2371</v>
      </c>
      <c r="D45" s="135" t="s">
        <v>2176</v>
      </c>
      <c r="E45" s="133"/>
      <c r="F45" s="82" t="s">
        <v>927</v>
      </c>
      <c r="G45" s="82" t="s">
        <v>37</v>
      </c>
      <c r="H45" s="84">
        <v>20</v>
      </c>
      <c r="I45" s="84">
        <v>2</v>
      </c>
      <c r="J45" s="84">
        <v>1</v>
      </c>
      <c r="K45" s="136">
        <f t="shared" si="3"/>
        <v>2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2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800</v>
      </c>
      <c r="Y45" s="85" t="str">
        <f t="shared" si="7"/>
        <v/>
      </c>
      <c r="Z45" s="94">
        <f t="shared" si="8"/>
        <v>22400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1</v>
      </c>
      <c r="C46" s="206" t="s">
        <v>2372</v>
      </c>
      <c r="D46" s="135" t="s">
        <v>2176</v>
      </c>
      <c r="E46" s="133"/>
      <c r="F46" s="82" t="s">
        <v>173</v>
      </c>
      <c r="G46" s="82" t="s">
        <v>226</v>
      </c>
      <c r="H46" s="84">
        <v>22</v>
      </c>
      <c r="I46" s="84">
        <v>1</v>
      </c>
      <c r="J46" s="84">
        <v>2</v>
      </c>
      <c r="K46" s="136">
        <f t="shared" si="3"/>
        <v>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1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880</v>
      </c>
      <c r="Y46" s="85" t="str">
        <f t="shared" si="7"/>
        <v/>
      </c>
      <c r="Z46" s="94">
        <f t="shared" si="8"/>
        <v>24640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1</v>
      </c>
      <c r="C47" s="206" t="s">
        <v>2373</v>
      </c>
      <c r="D47" s="135" t="s">
        <v>2176</v>
      </c>
      <c r="E47" s="133"/>
      <c r="F47" s="82" t="s">
        <v>927</v>
      </c>
      <c r="G47" s="82" t="s">
        <v>2410</v>
      </c>
      <c r="H47" s="84">
        <v>20</v>
      </c>
      <c r="I47" s="84">
        <v>3</v>
      </c>
      <c r="J47" s="84">
        <v>1</v>
      </c>
      <c r="K47" s="136">
        <f t="shared" si="3"/>
        <v>3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3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1200</v>
      </c>
      <c r="Y47" s="85" t="str">
        <f t="shared" si="7"/>
        <v/>
      </c>
      <c r="Z47" s="94">
        <f t="shared" si="8"/>
        <v>33600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1</v>
      </c>
      <c r="C48" s="206" t="s">
        <v>2374</v>
      </c>
      <c r="D48" s="135" t="s">
        <v>2176</v>
      </c>
      <c r="E48" s="133"/>
      <c r="F48" s="82" t="s">
        <v>927</v>
      </c>
      <c r="G48" s="82" t="s">
        <v>2411</v>
      </c>
      <c r="H48" s="84">
        <v>20</v>
      </c>
      <c r="I48" s="84">
        <v>11</v>
      </c>
      <c r="J48" s="84">
        <v>2</v>
      </c>
      <c r="K48" s="136">
        <f t="shared" si="3"/>
        <v>22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11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8800</v>
      </c>
      <c r="Y48" s="85" t="str">
        <f t="shared" si="7"/>
        <v/>
      </c>
      <c r="Z48" s="94">
        <f t="shared" si="8"/>
        <v>246400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1</v>
      </c>
      <c r="C49" s="206" t="s">
        <v>2353</v>
      </c>
      <c r="D49" s="135" t="s">
        <v>2176</v>
      </c>
      <c r="E49" s="133"/>
      <c r="F49" s="82" t="s">
        <v>927</v>
      </c>
      <c r="G49" s="82" t="s">
        <v>584</v>
      </c>
      <c r="H49" s="84">
        <v>5.7</v>
      </c>
      <c r="I49" s="84">
        <v>15</v>
      </c>
      <c r="J49" s="84">
        <v>1</v>
      </c>
      <c r="K49" s="136">
        <f t="shared" si="3"/>
        <v>15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15</v>
      </c>
      <c r="S49" s="170"/>
      <c r="T49" s="176" t="str">
        <f t="shared" si="5"/>
        <v/>
      </c>
      <c r="U49" s="94">
        <v>2</v>
      </c>
      <c r="V49" s="84">
        <v>200</v>
      </c>
      <c r="W49" s="85">
        <v>10</v>
      </c>
      <c r="X49" s="94">
        <f t="shared" si="6"/>
        <v>342</v>
      </c>
      <c r="Y49" s="85" t="str">
        <f t="shared" si="7"/>
        <v/>
      </c>
      <c r="Z49" s="94">
        <f t="shared" si="8"/>
        <v>9576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1</v>
      </c>
      <c r="C50" s="206" t="s">
        <v>1714</v>
      </c>
      <c r="D50" s="135" t="s">
        <v>2176</v>
      </c>
      <c r="E50" s="133"/>
      <c r="F50" s="82" t="s">
        <v>927</v>
      </c>
      <c r="G50" s="82" t="s">
        <v>584</v>
      </c>
      <c r="H50" s="84">
        <v>5.7</v>
      </c>
      <c r="I50" s="84">
        <v>1</v>
      </c>
      <c r="J50" s="84">
        <v>1</v>
      </c>
      <c r="K50" s="136">
        <f t="shared" si="3"/>
        <v>1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2</v>
      </c>
      <c r="V50" s="84">
        <v>200</v>
      </c>
      <c r="W50" s="85">
        <v>10</v>
      </c>
      <c r="X50" s="94">
        <f t="shared" si="6"/>
        <v>22</v>
      </c>
      <c r="Y50" s="85" t="str">
        <f t="shared" si="7"/>
        <v/>
      </c>
      <c r="Z50" s="94">
        <f t="shared" si="8"/>
        <v>616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1</v>
      </c>
      <c r="C51" s="206" t="s">
        <v>2375</v>
      </c>
      <c r="D51" s="135" t="s">
        <v>2176</v>
      </c>
      <c r="E51" s="133"/>
      <c r="F51" s="82" t="s">
        <v>206</v>
      </c>
      <c r="G51" s="82" t="s">
        <v>2412</v>
      </c>
      <c r="H51" s="84">
        <v>22</v>
      </c>
      <c r="I51" s="84">
        <v>2</v>
      </c>
      <c r="J51" s="84">
        <v>4</v>
      </c>
      <c r="K51" s="136">
        <f t="shared" si="3"/>
        <v>8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3520</v>
      </c>
      <c r="Y51" s="85" t="str">
        <f t="shared" si="7"/>
        <v/>
      </c>
      <c r="Z51" s="94">
        <f t="shared" si="8"/>
        <v>98560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1</v>
      </c>
      <c r="C52" s="206" t="s">
        <v>2376</v>
      </c>
      <c r="D52" s="135" t="s">
        <v>2176</v>
      </c>
      <c r="E52" s="133"/>
      <c r="F52" s="82" t="s">
        <v>179</v>
      </c>
      <c r="G52" s="82" t="s">
        <v>2413</v>
      </c>
      <c r="H52" s="84">
        <v>60</v>
      </c>
      <c r="I52" s="84">
        <v>1</v>
      </c>
      <c r="J52" s="84">
        <v>1</v>
      </c>
      <c r="K52" s="136">
        <f t="shared" si="3"/>
        <v>1</v>
      </c>
      <c r="L52" s="133" t="s">
        <v>3517</v>
      </c>
      <c r="M52" s="162"/>
      <c r="N52" s="162"/>
      <c r="O52" s="163"/>
      <c r="P52" s="164"/>
      <c r="Q52" s="165"/>
      <c r="R52" s="137">
        <f t="shared" si="4"/>
        <v>1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1200</v>
      </c>
      <c r="Y52" s="85" t="str">
        <f t="shared" si="7"/>
        <v/>
      </c>
      <c r="Z52" s="94">
        <f t="shared" si="8"/>
        <v>33600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1</v>
      </c>
      <c r="C53" s="206" t="s">
        <v>2377</v>
      </c>
      <c r="D53" s="135" t="s">
        <v>2176</v>
      </c>
      <c r="E53" s="133"/>
      <c r="F53" s="82" t="s">
        <v>840</v>
      </c>
      <c r="G53" s="82" t="s">
        <v>2414</v>
      </c>
      <c r="H53" s="84">
        <v>42</v>
      </c>
      <c r="I53" s="84">
        <v>2</v>
      </c>
      <c r="J53" s="84">
        <v>2</v>
      </c>
      <c r="K53" s="136">
        <f t="shared" si="3"/>
        <v>4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3360</v>
      </c>
      <c r="Y53" s="85" t="str">
        <f t="shared" si="7"/>
        <v/>
      </c>
      <c r="Z53" s="94">
        <f t="shared" si="8"/>
        <v>94080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1</v>
      </c>
      <c r="C54" s="206" t="s">
        <v>2377</v>
      </c>
      <c r="D54" s="135" t="s">
        <v>2176</v>
      </c>
      <c r="E54" s="133"/>
      <c r="F54" s="82" t="s">
        <v>113</v>
      </c>
      <c r="G54" s="82" t="s">
        <v>575</v>
      </c>
      <c r="H54" s="84">
        <v>22</v>
      </c>
      <c r="I54" s="84">
        <v>1</v>
      </c>
      <c r="J54" s="84">
        <v>1</v>
      </c>
      <c r="K54" s="136">
        <f t="shared" si="3"/>
        <v>1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1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440</v>
      </c>
      <c r="Y54" s="85" t="str">
        <f t="shared" si="7"/>
        <v/>
      </c>
      <c r="Z54" s="94">
        <f t="shared" si="8"/>
        <v>12320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1</v>
      </c>
      <c r="C55" s="206" t="s">
        <v>2378</v>
      </c>
      <c r="D55" s="135" t="s">
        <v>2176</v>
      </c>
      <c r="E55" s="133"/>
      <c r="F55" s="82" t="s">
        <v>173</v>
      </c>
      <c r="G55" s="82" t="s">
        <v>226</v>
      </c>
      <c r="H55" s="84">
        <v>22</v>
      </c>
      <c r="I55" s="84">
        <v>2</v>
      </c>
      <c r="J55" s="84">
        <v>2</v>
      </c>
      <c r="K55" s="136">
        <f t="shared" si="3"/>
        <v>4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1760</v>
      </c>
      <c r="Y55" s="85" t="str">
        <f t="shared" si="7"/>
        <v/>
      </c>
      <c r="Z55" s="94">
        <f t="shared" si="8"/>
        <v>49280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1</v>
      </c>
      <c r="C56" s="206" t="s">
        <v>1751</v>
      </c>
      <c r="D56" s="135" t="s">
        <v>2176</v>
      </c>
      <c r="E56" s="133"/>
      <c r="F56" s="82" t="s">
        <v>36</v>
      </c>
      <c r="G56" s="82" t="s">
        <v>142</v>
      </c>
      <c r="H56" s="84">
        <v>42</v>
      </c>
      <c r="I56" s="84">
        <v>9</v>
      </c>
      <c r="J56" s="84">
        <v>2</v>
      </c>
      <c r="K56" s="136">
        <f t="shared" si="3"/>
        <v>18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9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15120</v>
      </c>
      <c r="Y56" s="85" t="str">
        <f t="shared" si="7"/>
        <v/>
      </c>
      <c r="Z56" s="94">
        <f t="shared" si="8"/>
        <v>423360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1</v>
      </c>
      <c r="C57" s="206" t="s">
        <v>1751</v>
      </c>
      <c r="D57" s="135" t="s">
        <v>2176</v>
      </c>
      <c r="E57" s="133"/>
      <c r="F57" s="82" t="s">
        <v>2415</v>
      </c>
      <c r="G57" s="82" t="s">
        <v>2416</v>
      </c>
      <c r="H57" s="84">
        <v>42</v>
      </c>
      <c r="I57" s="84">
        <v>1</v>
      </c>
      <c r="J57" s="84">
        <v>1</v>
      </c>
      <c r="K57" s="136">
        <f t="shared" si="3"/>
        <v>1</v>
      </c>
      <c r="L57" s="133" t="s">
        <v>3517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840</v>
      </c>
      <c r="Y57" s="85" t="str">
        <f t="shared" si="7"/>
        <v/>
      </c>
      <c r="Z57" s="94">
        <f t="shared" si="8"/>
        <v>23520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1</v>
      </c>
      <c r="C58" s="206" t="s">
        <v>1992</v>
      </c>
      <c r="D58" s="135" t="s">
        <v>2176</v>
      </c>
      <c r="E58" s="133"/>
      <c r="F58" s="82" t="s">
        <v>927</v>
      </c>
      <c r="G58" s="82" t="s">
        <v>2411</v>
      </c>
      <c r="H58" s="84">
        <v>20</v>
      </c>
      <c r="I58" s="84">
        <v>9</v>
      </c>
      <c r="J58" s="84">
        <v>2</v>
      </c>
      <c r="K58" s="136">
        <f t="shared" si="3"/>
        <v>18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9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7200</v>
      </c>
      <c r="Y58" s="85" t="str">
        <f t="shared" si="7"/>
        <v/>
      </c>
      <c r="Z58" s="94">
        <f t="shared" si="8"/>
        <v>201600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1</v>
      </c>
      <c r="C59" s="206" t="s">
        <v>1992</v>
      </c>
      <c r="D59" s="135" t="s">
        <v>2176</v>
      </c>
      <c r="E59" s="133"/>
      <c r="F59" s="82" t="s">
        <v>927</v>
      </c>
      <c r="G59" s="82" t="s">
        <v>2417</v>
      </c>
      <c r="H59" s="84">
        <v>20</v>
      </c>
      <c r="I59" s="84">
        <v>1</v>
      </c>
      <c r="J59" s="84">
        <v>1</v>
      </c>
      <c r="K59" s="136">
        <f t="shared" si="3"/>
        <v>1</v>
      </c>
      <c r="L59" s="133" t="s">
        <v>3517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400</v>
      </c>
      <c r="Y59" s="85" t="str">
        <f t="shared" si="7"/>
        <v/>
      </c>
      <c r="Z59" s="94">
        <f t="shared" si="8"/>
        <v>11200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1</v>
      </c>
      <c r="C60" s="206" t="s">
        <v>2379</v>
      </c>
      <c r="D60" s="135" t="s">
        <v>2176</v>
      </c>
      <c r="E60" s="133"/>
      <c r="F60" s="82" t="s">
        <v>927</v>
      </c>
      <c r="G60" s="82" t="s">
        <v>2411</v>
      </c>
      <c r="H60" s="84">
        <v>20</v>
      </c>
      <c r="I60" s="84">
        <v>2</v>
      </c>
      <c r="J60" s="84">
        <v>2</v>
      </c>
      <c r="K60" s="136">
        <f t="shared" si="3"/>
        <v>4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2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1600</v>
      </c>
      <c r="Y60" s="85" t="str">
        <f t="shared" si="7"/>
        <v/>
      </c>
      <c r="Z60" s="94">
        <f t="shared" si="8"/>
        <v>44800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 t="s">
        <v>2380</v>
      </c>
      <c r="C61" s="206" t="s">
        <v>2381</v>
      </c>
      <c r="D61" s="135" t="s">
        <v>2176</v>
      </c>
      <c r="E61" s="133"/>
      <c r="F61" s="82" t="s">
        <v>1783</v>
      </c>
      <c r="G61" s="82" t="s">
        <v>75</v>
      </c>
      <c r="H61" s="84">
        <v>22</v>
      </c>
      <c r="I61" s="84">
        <v>2</v>
      </c>
      <c r="J61" s="84">
        <v>1</v>
      </c>
      <c r="K61" s="136">
        <f t="shared" si="3"/>
        <v>2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880</v>
      </c>
      <c r="Y61" s="85" t="str">
        <f t="shared" si="7"/>
        <v/>
      </c>
      <c r="Z61" s="94">
        <f t="shared" si="8"/>
        <v>24640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206" t="s">
        <v>1688</v>
      </c>
      <c r="D62" s="135" t="s">
        <v>2176</v>
      </c>
      <c r="E62" s="133"/>
      <c r="F62" s="82" t="s">
        <v>173</v>
      </c>
      <c r="G62" s="82" t="s">
        <v>226</v>
      </c>
      <c r="H62" s="84">
        <v>22</v>
      </c>
      <c r="I62" s="84">
        <v>1</v>
      </c>
      <c r="J62" s="84">
        <v>2</v>
      </c>
      <c r="K62" s="136">
        <f t="shared" si="3"/>
        <v>2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1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880</v>
      </c>
      <c r="Y62" s="85" t="str">
        <f t="shared" si="7"/>
        <v/>
      </c>
      <c r="Z62" s="94">
        <f t="shared" si="8"/>
        <v>24640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206" t="s">
        <v>2142</v>
      </c>
      <c r="D63" s="135" t="s">
        <v>2395</v>
      </c>
      <c r="E63" s="133"/>
      <c r="F63" s="82" t="s">
        <v>2415</v>
      </c>
      <c r="G63" s="82" t="s">
        <v>2416</v>
      </c>
      <c r="H63" s="84">
        <v>42</v>
      </c>
      <c r="I63" s="84">
        <v>1</v>
      </c>
      <c r="J63" s="84">
        <v>1</v>
      </c>
      <c r="K63" s="136">
        <f t="shared" si="3"/>
        <v>1</v>
      </c>
      <c r="L63" s="133" t="s">
        <v>3517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840</v>
      </c>
      <c r="Y63" s="85" t="str">
        <f t="shared" si="7"/>
        <v/>
      </c>
      <c r="Z63" s="94">
        <f t="shared" si="8"/>
        <v>23520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206" t="s">
        <v>2142</v>
      </c>
      <c r="D64" s="135" t="s">
        <v>2396</v>
      </c>
      <c r="E64" s="133"/>
      <c r="F64" s="82" t="s">
        <v>2418</v>
      </c>
      <c r="G64" s="82" t="s">
        <v>2419</v>
      </c>
      <c r="H64" s="84">
        <v>42</v>
      </c>
      <c r="I64" s="84">
        <v>9</v>
      </c>
      <c r="J64" s="84">
        <v>3</v>
      </c>
      <c r="K64" s="136">
        <f t="shared" si="3"/>
        <v>27</v>
      </c>
      <c r="L64" s="133" t="s">
        <v>3517</v>
      </c>
      <c r="M64" s="162"/>
      <c r="N64" s="162"/>
      <c r="O64" s="163"/>
      <c r="P64" s="164"/>
      <c r="Q64" s="165"/>
      <c r="R64" s="137">
        <f t="shared" si="4"/>
        <v>9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22680</v>
      </c>
      <c r="Y64" s="85" t="str">
        <f t="shared" si="7"/>
        <v/>
      </c>
      <c r="Z64" s="94">
        <f t="shared" si="8"/>
        <v>635040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206" t="s">
        <v>2198</v>
      </c>
      <c r="D65" s="135" t="s">
        <v>2433</v>
      </c>
      <c r="E65" s="133"/>
      <c r="F65" s="82" t="s">
        <v>2420</v>
      </c>
      <c r="G65" s="82" t="s">
        <v>2421</v>
      </c>
      <c r="H65" s="84">
        <v>116</v>
      </c>
      <c r="I65" s="84">
        <v>5</v>
      </c>
      <c r="J65" s="84">
        <v>2</v>
      </c>
      <c r="K65" s="136">
        <f t="shared" si="3"/>
        <v>10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5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23200</v>
      </c>
      <c r="Y65" s="85" t="str">
        <f t="shared" si="7"/>
        <v/>
      </c>
      <c r="Z65" s="94">
        <f t="shared" si="8"/>
        <v>649600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206" t="s">
        <v>2198</v>
      </c>
      <c r="D66" s="135" t="s">
        <v>2432</v>
      </c>
      <c r="E66" s="133"/>
      <c r="F66" s="82" t="s">
        <v>2422</v>
      </c>
      <c r="G66" s="82" t="s">
        <v>2423</v>
      </c>
      <c r="H66" s="84">
        <v>116</v>
      </c>
      <c r="I66" s="84">
        <v>1</v>
      </c>
      <c r="J66" s="84">
        <v>2</v>
      </c>
      <c r="K66" s="136">
        <f t="shared" si="3"/>
        <v>2</v>
      </c>
      <c r="L66" s="133" t="s">
        <v>3517</v>
      </c>
      <c r="M66" s="162"/>
      <c r="N66" s="162"/>
      <c r="O66" s="163"/>
      <c r="P66" s="164"/>
      <c r="Q66" s="165"/>
      <c r="R66" s="137">
        <f t="shared" si="4"/>
        <v>1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4640</v>
      </c>
      <c r="Y66" s="85" t="str">
        <f t="shared" si="7"/>
        <v/>
      </c>
      <c r="Z66" s="94">
        <f t="shared" si="8"/>
        <v>129920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 t="s">
        <v>2380</v>
      </c>
      <c r="C67" s="206" t="s">
        <v>2382</v>
      </c>
      <c r="D67" s="135" t="s">
        <v>2176</v>
      </c>
      <c r="E67" s="133"/>
      <c r="F67" s="82" t="s">
        <v>927</v>
      </c>
      <c r="G67" s="82" t="s">
        <v>2402</v>
      </c>
      <c r="H67" s="84">
        <v>20</v>
      </c>
      <c r="I67" s="84">
        <v>1</v>
      </c>
      <c r="J67" s="84">
        <v>1</v>
      </c>
      <c r="K67" s="136">
        <f t="shared" si="3"/>
        <v>1</v>
      </c>
      <c r="L67" s="133" t="s">
        <v>3514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400</v>
      </c>
      <c r="Y67" s="85" t="str">
        <f t="shared" si="7"/>
        <v/>
      </c>
      <c r="Z67" s="94">
        <f t="shared" si="8"/>
        <v>11200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206" t="s">
        <v>2383</v>
      </c>
      <c r="D68" s="135" t="s">
        <v>2176</v>
      </c>
      <c r="E68" s="133"/>
      <c r="F68" s="82" t="s">
        <v>927</v>
      </c>
      <c r="G68" s="82" t="s">
        <v>2410</v>
      </c>
      <c r="H68" s="84">
        <v>20</v>
      </c>
      <c r="I68" s="84">
        <v>4</v>
      </c>
      <c r="J68" s="84">
        <v>1</v>
      </c>
      <c r="K68" s="136">
        <f t="shared" si="3"/>
        <v>4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4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1600</v>
      </c>
      <c r="Y68" s="85" t="str">
        <f t="shared" si="7"/>
        <v/>
      </c>
      <c r="Z68" s="94">
        <f t="shared" si="8"/>
        <v>44800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206" t="s">
        <v>2384</v>
      </c>
      <c r="D69" s="135" t="s">
        <v>2176</v>
      </c>
      <c r="E69" s="133"/>
      <c r="F69" s="82" t="s">
        <v>927</v>
      </c>
      <c r="G69" s="82" t="s">
        <v>2411</v>
      </c>
      <c r="H69" s="84">
        <v>20</v>
      </c>
      <c r="I69" s="84">
        <v>6</v>
      </c>
      <c r="J69" s="84">
        <v>2</v>
      </c>
      <c r="K69" s="136">
        <f t="shared" si="3"/>
        <v>12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6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4800</v>
      </c>
      <c r="Y69" s="85" t="str">
        <f t="shared" si="7"/>
        <v/>
      </c>
      <c r="Z69" s="94">
        <f t="shared" si="8"/>
        <v>134400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206" t="s">
        <v>2384</v>
      </c>
      <c r="D70" s="135" t="s">
        <v>2176</v>
      </c>
      <c r="E70" s="133"/>
      <c r="F70" s="82" t="s">
        <v>927</v>
      </c>
      <c r="G70" s="82" t="s">
        <v>2417</v>
      </c>
      <c r="H70" s="84">
        <v>20</v>
      </c>
      <c r="I70" s="84">
        <v>1</v>
      </c>
      <c r="J70" s="84">
        <v>1</v>
      </c>
      <c r="K70" s="136">
        <f t="shared" ref="K70:K90" si="13">+I70*J70</f>
        <v>1</v>
      </c>
      <c r="L70" s="133" t="s">
        <v>3517</v>
      </c>
      <c r="M70" s="162"/>
      <c r="N70" s="162"/>
      <c r="O70" s="163"/>
      <c r="P70" s="164"/>
      <c r="Q70" s="165"/>
      <c r="R70" s="137">
        <f t="shared" si="4"/>
        <v>1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400</v>
      </c>
      <c r="Y70" s="85" t="str">
        <f t="shared" si="7"/>
        <v/>
      </c>
      <c r="Z70" s="94">
        <f t="shared" si="8"/>
        <v>11200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206" t="s">
        <v>2385</v>
      </c>
      <c r="D71" s="135" t="s">
        <v>2176</v>
      </c>
      <c r="E71" s="133"/>
      <c r="F71" s="82" t="s">
        <v>927</v>
      </c>
      <c r="G71" s="82" t="s">
        <v>2411</v>
      </c>
      <c r="H71" s="84">
        <v>20</v>
      </c>
      <c r="I71" s="84">
        <v>6</v>
      </c>
      <c r="J71" s="84">
        <v>2</v>
      </c>
      <c r="K71" s="136">
        <f t="shared" si="13"/>
        <v>12</v>
      </c>
      <c r="L71" s="133" t="s">
        <v>3514</v>
      </c>
      <c r="M71" s="162"/>
      <c r="N71" s="162"/>
      <c r="O71" s="163"/>
      <c r="P71" s="164"/>
      <c r="Q71" s="165"/>
      <c r="R71" s="137">
        <f t="shared" ref="R71:R90" si="14">+I71</f>
        <v>6</v>
      </c>
      <c r="S71" s="170"/>
      <c r="T71" s="176" t="str">
        <f t="shared" ref="T71:T90" si="15">IFERROR(IF(S71="","",R71*S71),"-")</f>
        <v/>
      </c>
      <c r="U71" s="94">
        <v>10</v>
      </c>
      <c r="V71" s="84">
        <v>200</v>
      </c>
      <c r="W71" s="85">
        <v>10</v>
      </c>
      <c r="X71" s="94">
        <f t="shared" ref="X71:X90" si="16">IFERROR(IF(H71="","",ROUNDDOWN(H71/1000*K71*U71*V71*W71,0)),"-")</f>
        <v>4800</v>
      </c>
      <c r="Y71" s="85" t="str">
        <f t="shared" ref="Y71:Y90" si="17">IFERROR(IF(Q71="","",ROUNDDOWN(Q71/1000*R71*U71*V71*W71,0)),"-")</f>
        <v/>
      </c>
      <c r="Z71" s="94">
        <f t="shared" ref="Z71:Z90" si="18">IFERROR(IF(H71="","",ROUNDDOWN(X71*$V$2,0)),"-")</f>
        <v>134400</v>
      </c>
      <c r="AA71" s="85" t="str">
        <f t="shared" ref="AA71:AA90" si="19">IFERROR(IF(Q71="","",ROUNDDOWN(Y71*$V$2,0)),"-")</f>
        <v/>
      </c>
      <c r="AB71" s="94" t="str">
        <f t="shared" ref="AB71:AB89" si="20">IFERROR(IF(Q71="","",ROUNDDOWN(X71-Y71,0)),"-")</f>
        <v/>
      </c>
      <c r="AC71" s="95" t="str">
        <f t="shared" ref="AC71:AC90" si="21">IFERROR(IF(Q71="","",ROUNDDOWN(Z71-AA71,0)),"-")</f>
        <v/>
      </c>
      <c r="AD71" s="178" t="str">
        <f t="shared" ref="AD71:AD89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206" t="s">
        <v>2385</v>
      </c>
      <c r="D72" s="135" t="s">
        <v>2176</v>
      </c>
      <c r="E72" s="133"/>
      <c r="F72" s="82" t="s">
        <v>927</v>
      </c>
      <c r="G72" s="82" t="s">
        <v>2417</v>
      </c>
      <c r="H72" s="84">
        <v>20</v>
      </c>
      <c r="I72" s="84">
        <v>1</v>
      </c>
      <c r="J72" s="84">
        <v>1</v>
      </c>
      <c r="K72" s="136">
        <f t="shared" si="13"/>
        <v>1</v>
      </c>
      <c r="L72" s="133" t="s">
        <v>3517</v>
      </c>
      <c r="M72" s="162"/>
      <c r="N72" s="162"/>
      <c r="O72" s="163"/>
      <c r="P72" s="164"/>
      <c r="Q72" s="165"/>
      <c r="R72" s="137">
        <f t="shared" si="14"/>
        <v>1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400</v>
      </c>
      <c r="Y72" s="85" t="str">
        <f t="shared" si="17"/>
        <v/>
      </c>
      <c r="Z72" s="94">
        <f t="shared" si="18"/>
        <v>11200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 t="s">
        <v>2429</v>
      </c>
      <c r="C73" s="206" t="s">
        <v>2386</v>
      </c>
      <c r="D73" s="135" t="s">
        <v>2176</v>
      </c>
      <c r="E73" s="133"/>
      <c r="F73" s="82" t="s">
        <v>1783</v>
      </c>
      <c r="G73" s="82" t="s">
        <v>75</v>
      </c>
      <c r="H73" s="84">
        <v>22</v>
      </c>
      <c r="I73" s="84">
        <v>1</v>
      </c>
      <c r="J73" s="84">
        <v>1</v>
      </c>
      <c r="K73" s="136">
        <f t="shared" si="13"/>
        <v>1</v>
      </c>
      <c r="L73" s="133" t="s">
        <v>3514</v>
      </c>
      <c r="M73" s="162"/>
      <c r="N73" s="162"/>
      <c r="O73" s="163"/>
      <c r="P73" s="164"/>
      <c r="Q73" s="165"/>
      <c r="R73" s="137">
        <f t="shared" si="14"/>
        <v>1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440</v>
      </c>
      <c r="Y73" s="85" t="str">
        <f t="shared" si="17"/>
        <v/>
      </c>
      <c r="Z73" s="94">
        <f t="shared" si="18"/>
        <v>12320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 t="s">
        <v>2366</v>
      </c>
      <c r="C74" s="206" t="s">
        <v>2353</v>
      </c>
      <c r="D74" s="135" t="s">
        <v>2176</v>
      </c>
      <c r="E74" s="133"/>
      <c r="F74" s="82" t="s">
        <v>927</v>
      </c>
      <c r="G74" s="82" t="s">
        <v>2424</v>
      </c>
      <c r="H74" s="84">
        <v>10</v>
      </c>
      <c r="I74" s="84">
        <v>2</v>
      </c>
      <c r="J74" s="84">
        <v>2</v>
      </c>
      <c r="K74" s="136">
        <f t="shared" si="13"/>
        <v>4</v>
      </c>
      <c r="L74" s="133" t="s">
        <v>3514</v>
      </c>
      <c r="M74" s="162"/>
      <c r="N74" s="162"/>
      <c r="O74" s="163"/>
      <c r="P74" s="164"/>
      <c r="Q74" s="165"/>
      <c r="R74" s="137">
        <f t="shared" si="14"/>
        <v>2</v>
      </c>
      <c r="S74" s="170"/>
      <c r="T74" s="176" t="str">
        <f t="shared" si="15"/>
        <v/>
      </c>
      <c r="U74" s="94">
        <v>2</v>
      </c>
      <c r="V74" s="84">
        <v>200</v>
      </c>
      <c r="W74" s="85">
        <v>10</v>
      </c>
      <c r="X74" s="94">
        <f t="shared" si="16"/>
        <v>160</v>
      </c>
      <c r="Y74" s="85" t="str">
        <f t="shared" si="17"/>
        <v/>
      </c>
      <c r="Z74" s="94">
        <f t="shared" si="18"/>
        <v>4480</v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1</v>
      </c>
      <c r="C75" s="206" t="s">
        <v>2153</v>
      </c>
      <c r="D75" s="135" t="s">
        <v>2176</v>
      </c>
      <c r="E75" s="133"/>
      <c r="F75" s="82" t="s">
        <v>927</v>
      </c>
      <c r="G75" s="82" t="s">
        <v>2425</v>
      </c>
      <c r="H75" s="84">
        <v>20</v>
      </c>
      <c r="I75" s="84">
        <v>24</v>
      </c>
      <c r="J75" s="84">
        <v>2</v>
      </c>
      <c r="K75" s="136">
        <f t="shared" si="13"/>
        <v>48</v>
      </c>
      <c r="L75" s="133" t="s">
        <v>3514</v>
      </c>
      <c r="M75" s="162"/>
      <c r="N75" s="162"/>
      <c r="O75" s="163"/>
      <c r="P75" s="164"/>
      <c r="Q75" s="165"/>
      <c r="R75" s="137">
        <f t="shared" si="14"/>
        <v>24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19200</v>
      </c>
      <c r="Y75" s="85" t="str">
        <f t="shared" si="17"/>
        <v/>
      </c>
      <c r="Z75" s="94">
        <f t="shared" si="18"/>
        <v>537600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1</v>
      </c>
      <c r="C76" s="206" t="s">
        <v>2387</v>
      </c>
      <c r="D76" s="135" t="s">
        <v>2176</v>
      </c>
      <c r="E76" s="133"/>
      <c r="F76" s="82" t="s">
        <v>927</v>
      </c>
      <c r="G76" s="82" t="s">
        <v>2402</v>
      </c>
      <c r="H76" s="84">
        <v>20</v>
      </c>
      <c r="I76" s="84">
        <v>1</v>
      </c>
      <c r="J76" s="84">
        <v>1</v>
      </c>
      <c r="K76" s="136">
        <f t="shared" si="13"/>
        <v>1</v>
      </c>
      <c r="L76" s="133" t="s">
        <v>3514</v>
      </c>
      <c r="M76" s="162"/>
      <c r="N76" s="162"/>
      <c r="O76" s="163"/>
      <c r="P76" s="164"/>
      <c r="Q76" s="165"/>
      <c r="R76" s="137">
        <f t="shared" si="14"/>
        <v>1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400</v>
      </c>
      <c r="Y76" s="85" t="str">
        <f t="shared" si="17"/>
        <v/>
      </c>
      <c r="Z76" s="94">
        <f t="shared" si="18"/>
        <v>11200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1</v>
      </c>
      <c r="C77" s="206" t="s">
        <v>2156</v>
      </c>
      <c r="D77" s="135" t="s">
        <v>2176</v>
      </c>
      <c r="E77" s="133"/>
      <c r="F77" s="82" t="s">
        <v>36</v>
      </c>
      <c r="G77" s="82" t="s">
        <v>74</v>
      </c>
      <c r="H77" s="84">
        <v>42</v>
      </c>
      <c r="I77" s="84">
        <v>8</v>
      </c>
      <c r="J77" s="84">
        <v>2</v>
      </c>
      <c r="K77" s="136">
        <f t="shared" si="13"/>
        <v>16</v>
      </c>
      <c r="L77" s="133" t="s">
        <v>3514</v>
      </c>
      <c r="M77" s="162"/>
      <c r="N77" s="162"/>
      <c r="O77" s="163"/>
      <c r="P77" s="164"/>
      <c r="Q77" s="165"/>
      <c r="R77" s="137">
        <f t="shared" si="14"/>
        <v>8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13440</v>
      </c>
      <c r="Y77" s="85" t="str">
        <f t="shared" si="17"/>
        <v/>
      </c>
      <c r="Z77" s="94">
        <f t="shared" si="18"/>
        <v>376320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1</v>
      </c>
      <c r="C78" s="206" t="s">
        <v>2388</v>
      </c>
      <c r="D78" s="135" t="s">
        <v>2176</v>
      </c>
      <c r="E78" s="133"/>
      <c r="F78" s="82" t="s">
        <v>1783</v>
      </c>
      <c r="G78" s="82" t="s">
        <v>75</v>
      </c>
      <c r="H78" s="84">
        <v>22</v>
      </c>
      <c r="I78" s="84">
        <v>1</v>
      </c>
      <c r="J78" s="84">
        <v>1</v>
      </c>
      <c r="K78" s="136">
        <f t="shared" si="13"/>
        <v>1</v>
      </c>
      <c r="L78" s="133" t="s">
        <v>3514</v>
      </c>
      <c r="M78" s="162"/>
      <c r="N78" s="162"/>
      <c r="O78" s="163"/>
      <c r="P78" s="164"/>
      <c r="Q78" s="165"/>
      <c r="R78" s="137">
        <f t="shared" si="14"/>
        <v>1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440</v>
      </c>
      <c r="Y78" s="85" t="str">
        <f t="shared" si="17"/>
        <v/>
      </c>
      <c r="Z78" s="94">
        <f t="shared" si="18"/>
        <v>12320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1</v>
      </c>
      <c r="C79" s="206" t="s">
        <v>2389</v>
      </c>
      <c r="D79" s="135" t="s">
        <v>2176</v>
      </c>
      <c r="E79" s="133"/>
      <c r="F79" s="82" t="s">
        <v>36</v>
      </c>
      <c r="G79" s="82" t="s">
        <v>142</v>
      </c>
      <c r="H79" s="84">
        <v>42</v>
      </c>
      <c r="I79" s="84">
        <v>2</v>
      </c>
      <c r="J79" s="84">
        <v>2</v>
      </c>
      <c r="K79" s="136">
        <f t="shared" si="13"/>
        <v>4</v>
      </c>
      <c r="L79" s="133" t="s">
        <v>3514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3360</v>
      </c>
      <c r="Y79" s="85" t="str">
        <f t="shared" si="17"/>
        <v/>
      </c>
      <c r="Z79" s="94">
        <f t="shared" si="18"/>
        <v>94080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1</v>
      </c>
      <c r="C80" s="206" t="s">
        <v>2389</v>
      </c>
      <c r="D80" s="135" t="s">
        <v>2176</v>
      </c>
      <c r="E80" s="133"/>
      <c r="F80" s="82" t="s">
        <v>24</v>
      </c>
      <c r="G80" s="82" t="s">
        <v>49</v>
      </c>
      <c r="H80" s="84">
        <v>42</v>
      </c>
      <c r="I80" s="84">
        <v>1</v>
      </c>
      <c r="J80" s="84">
        <v>1</v>
      </c>
      <c r="K80" s="136">
        <f t="shared" si="13"/>
        <v>1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1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840</v>
      </c>
      <c r="Y80" s="85" t="str">
        <f t="shared" si="17"/>
        <v/>
      </c>
      <c r="Z80" s="94">
        <f t="shared" si="18"/>
        <v>23520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>
        <v>1</v>
      </c>
      <c r="C81" s="206" t="s">
        <v>2389</v>
      </c>
      <c r="D81" s="135" t="s">
        <v>2176</v>
      </c>
      <c r="E81" s="133"/>
      <c r="F81" s="82" t="s">
        <v>113</v>
      </c>
      <c r="G81" s="82" t="s">
        <v>2426</v>
      </c>
      <c r="H81" s="84">
        <v>22</v>
      </c>
      <c r="I81" s="84">
        <v>1</v>
      </c>
      <c r="J81" s="84">
        <v>1</v>
      </c>
      <c r="K81" s="136">
        <f t="shared" si="13"/>
        <v>1</v>
      </c>
      <c r="L81" s="133" t="s">
        <v>3514</v>
      </c>
      <c r="M81" s="162"/>
      <c r="N81" s="162"/>
      <c r="O81" s="163"/>
      <c r="P81" s="164"/>
      <c r="Q81" s="165"/>
      <c r="R81" s="137">
        <f t="shared" si="14"/>
        <v>1</v>
      </c>
      <c r="S81" s="170"/>
      <c r="T81" s="176" t="str">
        <f t="shared" si="15"/>
        <v/>
      </c>
      <c r="U81" s="94">
        <v>10</v>
      </c>
      <c r="V81" s="84">
        <v>200</v>
      </c>
      <c r="W81" s="85">
        <v>10</v>
      </c>
      <c r="X81" s="94">
        <f t="shared" si="16"/>
        <v>440</v>
      </c>
      <c r="Y81" s="85" t="str">
        <f t="shared" si="17"/>
        <v/>
      </c>
      <c r="Z81" s="94">
        <f t="shared" si="18"/>
        <v>12320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1</v>
      </c>
      <c r="C82" s="206" t="s">
        <v>2158</v>
      </c>
      <c r="D82" s="135" t="s">
        <v>2176</v>
      </c>
      <c r="E82" s="133"/>
      <c r="F82" s="82" t="s">
        <v>36</v>
      </c>
      <c r="G82" s="82" t="s">
        <v>74</v>
      </c>
      <c r="H82" s="84">
        <v>42</v>
      </c>
      <c r="I82" s="84">
        <v>1</v>
      </c>
      <c r="J82" s="84">
        <v>2</v>
      </c>
      <c r="K82" s="136">
        <f t="shared" si="13"/>
        <v>2</v>
      </c>
      <c r="L82" s="133" t="s">
        <v>3514</v>
      </c>
      <c r="M82" s="162"/>
      <c r="N82" s="162"/>
      <c r="O82" s="163"/>
      <c r="P82" s="164"/>
      <c r="Q82" s="165"/>
      <c r="R82" s="137">
        <f t="shared" si="14"/>
        <v>1</v>
      </c>
      <c r="S82" s="170"/>
      <c r="T82" s="176" t="str">
        <f t="shared" si="15"/>
        <v/>
      </c>
      <c r="U82" s="94">
        <v>10</v>
      </c>
      <c r="V82" s="84">
        <v>200</v>
      </c>
      <c r="W82" s="85">
        <v>10</v>
      </c>
      <c r="X82" s="94">
        <f t="shared" si="16"/>
        <v>1680</v>
      </c>
      <c r="Y82" s="85" t="str">
        <f t="shared" si="17"/>
        <v/>
      </c>
      <c r="Z82" s="94">
        <f t="shared" si="18"/>
        <v>47040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1</v>
      </c>
      <c r="C83" s="206" t="s">
        <v>2158</v>
      </c>
      <c r="D83" s="135" t="s">
        <v>2176</v>
      </c>
      <c r="E83" s="133"/>
      <c r="F83" s="82" t="s">
        <v>113</v>
      </c>
      <c r="G83" s="82" t="s">
        <v>114</v>
      </c>
      <c r="H83" s="84">
        <v>22</v>
      </c>
      <c r="I83" s="84">
        <v>1</v>
      </c>
      <c r="J83" s="84">
        <v>1</v>
      </c>
      <c r="K83" s="136">
        <f t="shared" si="13"/>
        <v>1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1</v>
      </c>
      <c r="S83" s="170"/>
      <c r="T83" s="176" t="str">
        <f t="shared" si="15"/>
        <v/>
      </c>
      <c r="U83" s="94">
        <v>10</v>
      </c>
      <c r="V83" s="84">
        <v>200</v>
      </c>
      <c r="W83" s="85">
        <v>10</v>
      </c>
      <c r="X83" s="94">
        <f t="shared" si="16"/>
        <v>440</v>
      </c>
      <c r="Y83" s="85" t="str">
        <f t="shared" si="17"/>
        <v/>
      </c>
      <c r="Z83" s="94">
        <f t="shared" si="18"/>
        <v>12320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2390</v>
      </c>
      <c r="D84" s="135" t="s">
        <v>2176</v>
      </c>
      <c r="E84" s="133"/>
      <c r="F84" s="82" t="s">
        <v>1934</v>
      </c>
      <c r="G84" s="82" t="s">
        <v>1936</v>
      </c>
      <c r="H84" s="84">
        <v>10</v>
      </c>
      <c r="I84" s="84">
        <v>1</v>
      </c>
      <c r="J84" s="84">
        <v>1</v>
      </c>
      <c r="K84" s="136">
        <f t="shared" si="13"/>
        <v>1</v>
      </c>
      <c r="L84" s="133" t="s">
        <v>3514</v>
      </c>
      <c r="M84" s="162"/>
      <c r="N84" s="162"/>
      <c r="O84" s="163"/>
      <c r="P84" s="164"/>
      <c r="Q84" s="165"/>
      <c r="R84" s="137">
        <f t="shared" si="14"/>
        <v>1</v>
      </c>
      <c r="S84" s="170"/>
      <c r="T84" s="176" t="str">
        <f t="shared" si="15"/>
        <v/>
      </c>
      <c r="U84" s="94">
        <v>10</v>
      </c>
      <c r="V84" s="84">
        <v>200</v>
      </c>
      <c r="W84" s="85">
        <v>10</v>
      </c>
      <c r="X84" s="94">
        <f t="shared" si="16"/>
        <v>200</v>
      </c>
      <c r="Y84" s="85" t="str">
        <f t="shared" si="17"/>
        <v/>
      </c>
      <c r="Z84" s="94">
        <f t="shared" si="18"/>
        <v>5600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2391</v>
      </c>
      <c r="D85" s="135" t="s">
        <v>2176</v>
      </c>
      <c r="E85" s="133"/>
      <c r="F85" s="82" t="s">
        <v>36</v>
      </c>
      <c r="G85" s="82" t="s">
        <v>142</v>
      </c>
      <c r="H85" s="84">
        <v>42</v>
      </c>
      <c r="I85" s="84">
        <v>2</v>
      </c>
      <c r="J85" s="84">
        <v>2</v>
      </c>
      <c r="K85" s="136">
        <f t="shared" si="13"/>
        <v>4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2</v>
      </c>
      <c r="S85" s="170"/>
      <c r="T85" s="176" t="str">
        <f t="shared" si="15"/>
        <v/>
      </c>
      <c r="U85" s="94">
        <v>10</v>
      </c>
      <c r="V85" s="84">
        <v>200</v>
      </c>
      <c r="W85" s="85">
        <v>10</v>
      </c>
      <c r="X85" s="94">
        <f t="shared" si="16"/>
        <v>3360</v>
      </c>
      <c r="Y85" s="85" t="str">
        <f t="shared" si="17"/>
        <v/>
      </c>
      <c r="Z85" s="94">
        <f t="shared" si="18"/>
        <v>94080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>
        <v>1</v>
      </c>
      <c r="C86" s="134" t="s">
        <v>2392</v>
      </c>
      <c r="D86" s="135" t="s">
        <v>2176</v>
      </c>
      <c r="E86" s="133"/>
      <c r="F86" s="82" t="s">
        <v>179</v>
      </c>
      <c r="G86" s="82" t="s">
        <v>2427</v>
      </c>
      <c r="H86" s="84">
        <v>60</v>
      </c>
      <c r="I86" s="84">
        <v>1</v>
      </c>
      <c r="J86" s="84">
        <v>1</v>
      </c>
      <c r="K86" s="136">
        <f t="shared" si="13"/>
        <v>1</v>
      </c>
      <c r="L86" s="133" t="s">
        <v>3514</v>
      </c>
      <c r="M86" s="162"/>
      <c r="N86" s="162"/>
      <c r="O86" s="163"/>
      <c r="P86" s="164"/>
      <c r="Q86" s="165"/>
      <c r="R86" s="137">
        <f t="shared" si="14"/>
        <v>1</v>
      </c>
      <c r="S86" s="170"/>
      <c r="T86" s="176" t="str">
        <f t="shared" si="15"/>
        <v/>
      </c>
      <c r="U86" s="94">
        <v>10</v>
      </c>
      <c r="V86" s="84">
        <v>200</v>
      </c>
      <c r="W86" s="85">
        <v>10</v>
      </c>
      <c r="X86" s="94">
        <f t="shared" si="16"/>
        <v>1200</v>
      </c>
      <c r="Y86" s="85" t="str">
        <f t="shared" si="17"/>
        <v/>
      </c>
      <c r="Z86" s="94">
        <f t="shared" si="18"/>
        <v>33600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>
        <v>1</v>
      </c>
      <c r="C87" s="134" t="s">
        <v>2392</v>
      </c>
      <c r="D87" s="135" t="s">
        <v>2176</v>
      </c>
      <c r="E87" s="133"/>
      <c r="F87" s="82" t="s">
        <v>113</v>
      </c>
      <c r="G87" s="82" t="s">
        <v>182</v>
      </c>
      <c r="H87" s="84">
        <v>22</v>
      </c>
      <c r="I87" s="84">
        <v>1</v>
      </c>
      <c r="J87" s="84">
        <v>1</v>
      </c>
      <c r="K87" s="136">
        <f t="shared" si="13"/>
        <v>1</v>
      </c>
      <c r="L87" s="133" t="s">
        <v>3514</v>
      </c>
      <c r="M87" s="162"/>
      <c r="N87" s="162"/>
      <c r="O87" s="163"/>
      <c r="P87" s="164"/>
      <c r="Q87" s="165"/>
      <c r="R87" s="137">
        <f t="shared" si="14"/>
        <v>1</v>
      </c>
      <c r="S87" s="170"/>
      <c r="T87" s="176" t="str">
        <f t="shared" si="15"/>
        <v/>
      </c>
      <c r="U87" s="94">
        <v>10</v>
      </c>
      <c r="V87" s="84">
        <v>200</v>
      </c>
      <c r="W87" s="85">
        <v>10</v>
      </c>
      <c r="X87" s="94">
        <f t="shared" si="16"/>
        <v>440</v>
      </c>
      <c r="Y87" s="85" t="str">
        <f t="shared" si="17"/>
        <v/>
      </c>
      <c r="Z87" s="94">
        <f t="shared" si="18"/>
        <v>12320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 t="s">
        <v>2366</v>
      </c>
      <c r="C88" s="134" t="s">
        <v>1700</v>
      </c>
      <c r="D88" s="135" t="s">
        <v>2176</v>
      </c>
      <c r="E88" s="133"/>
      <c r="F88" s="82" t="s">
        <v>927</v>
      </c>
      <c r="G88" s="82" t="s">
        <v>37</v>
      </c>
      <c r="H88" s="84">
        <v>20</v>
      </c>
      <c r="I88" s="84">
        <v>1</v>
      </c>
      <c r="J88" s="84">
        <v>1</v>
      </c>
      <c r="K88" s="136">
        <f t="shared" si="13"/>
        <v>1</v>
      </c>
      <c r="L88" s="133" t="s">
        <v>3514</v>
      </c>
      <c r="M88" s="162"/>
      <c r="N88" s="162"/>
      <c r="O88" s="163"/>
      <c r="P88" s="164"/>
      <c r="Q88" s="165"/>
      <c r="R88" s="137">
        <f t="shared" si="14"/>
        <v>1</v>
      </c>
      <c r="S88" s="170"/>
      <c r="T88" s="176" t="str">
        <f t="shared" si="15"/>
        <v/>
      </c>
      <c r="U88" s="94">
        <v>10</v>
      </c>
      <c r="V88" s="84">
        <v>200</v>
      </c>
      <c r="W88" s="85">
        <v>10</v>
      </c>
      <c r="X88" s="94">
        <f t="shared" si="16"/>
        <v>400</v>
      </c>
      <c r="Y88" s="85" t="str">
        <f t="shared" si="17"/>
        <v/>
      </c>
      <c r="Z88" s="94">
        <f t="shared" si="18"/>
        <v>11200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 t="s">
        <v>2366</v>
      </c>
      <c r="C89" s="134" t="s">
        <v>2393</v>
      </c>
      <c r="D89" s="135" t="s">
        <v>2176</v>
      </c>
      <c r="E89" s="133"/>
      <c r="F89" s="82" t="s">
        <v>927</v>
      </c>
      <c r="G89" s="82" t="s">
        <v>2428</v>
      </c>
      <c r="H89" s="84">
        <v>20</v>
      </c>
      <c r="I89" s="84">
        <v>2</v>
      </c>
      <c r="J89" s="84">
        <v>1</v>
      </c>
      <c r="K89" s="136">
        <f t="shared" si="13"/>
        <v>2</v>
      </c>
      <c r="L89" s="133" t="s">
        <v>3517</v>
      </c>
      <c r="M89" s="162"/>
      <c r="N89" s="162"/>
      <c r="O89" s="163"/>
      <c r="P89" s="164"/>
      <c r="Q89" s="165"/>
      <c r="R89" s="137">
        <f t="shared" si="14"/>
        <v>2</v>
      </c>
      <c r="S89" s="170"/>
      <c r="T89" s="176" t="str">
        <f t="shared" si="15"/>
        <v/>
      </c>
      <c r="U89" s="94">
        <v>10</v>
      </c>
      <c r="V89" s="84">
        <v>200</v>
      </c>
      <c r="W89" s="85">
        <v>10</v>
      </c>
      <c r="X89" s="94">
        <f t="shared" si="16"/>
        <v>800</v>
      </c>
      <c r="Y89" s="85" t="str">
        <f t="shared" si="17"/>
        <v/>
      </c>
      <c r="Z89" s="94">
        <f t="shared" si="18"/>
        <v>22400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 t="s">
        <v>2366</v>
      </c>
      <c r="C90" s="134" t="s">
        <v>2394</v>
      </c>
      <c r="D90" s="135" t="s">
        <v>2176</v>
      </c>
      <c r="E90" s="133"/>
      <c r="F90" s="82" t="s">
        <v>927</v>
      </c>
      <c r="G90" s="82" t="s">
        <v>2411</v>
      </c>
      <c r="H90" s="84">
        <v>20</v>
      </c>
      <c r="I90" s="84">
        <v>4</v>
      </c>
      <c r="J90" s="84">
        <v>2</v>
      </c>
      <c r="K90" s="136">
        <f t="shared" si="13"/>
        <v>8</v>
      </c>
      <c r="L90" s="133" t="s">
        <v>3514</v>
      </c>
      <c r="M90" s="162"/>
      <c r="N90" s="162"/>
      <c r="O90" s="163"/>
      <c r="P90" s="164"/>
      <c r="Q90" s="165"/>
      <c r="R90" s="137">
        <f t="shared" si="14"/>
        <v>4</v>
      </c>
      <c r="S90" s="170"/>
      <c r="T90" s="176" t="str">
        <f t="shared" si="15"/>
        <v/>
      </c>
      <c r="U90" s="94">
        <v>10</v>
      </c>
      <c r="V90" s="84">
        <v>200</v>
      </c>
      <c r="W90" s="85">
        <v>10</v>
      </c>
      <c r="X90" s="94">
        <f t="shared" si="16"/>
        <v>3200</v>
      </c>
      <c r="Y90" s="85" t="str">
        <f t="shared" si="17"/>
        <v/>
      </c>
      <c r="Z90" s="94">
        <f t="shared" si="18"/>
        <v>89600</v>
      </c>
      <c r="AA90" s="85" t="str">
        <f t="shared" si="19"/>
        <v/>
      </c>
      <c r="AB90" s="94" t="str">
        <f>IFERROR(IF(Q90="","",ROUNDDOWN(X90-Y90,0)),"-")</f>
        <v/>
      </c>
      <c r="AC90" s="95" t="str">
        <f t="shared" si="21"/>
        <v/>
      </c>
      <c r="AD90" s="178" t="str">
        <f>IFERROR(IF(Q90="","",ROUNDDOWN(AB90*$AD$2,2)),"-")</f>
        <v/>
      </c>
    </row>
    <row r="91" spans="1:30" s="110" customFormat="1" ht="24.95" customHeight="1" x14ac:dyDescent="0.15">
      <c r="A91" s="133"/>
      <c r="B91" s="134"/>
      <c r="C91" s="134"/>
      <c r="D91" s="135"/>
      <c r="E91" s="133"/>
      <c r="F91" s="82"/>
      <c r="G91" s="82"/>
      <c r="H91" s="84"/>
      <c r="I91" s="84"/>
      <c r="J91" s="84"/>
      <c r="K91" s="136"/>
      <c r="L91" s="133"/>
      <c r="M91" s="173"/>
      <c r="N91" s="173"/>
      <c r="O91" s="134"/>
      <c r="P91" s="174"/>
      <c r="Q91" s="175"/>
      <c r="R91" s="137"/>
      <c r="S91" s="176"/>
      <c r="T91" s="176"/>
      <c r="U91" s="94"/>
      <c r="V91" s="84"/>
      <c r="W91" s="85"/>
      <c r="X91" s="94"/>
      <c r="Y91" s="85"/>
      <c r="Z91" s="94"/>
      <c r="AA91" s="85"/>
      <c r="AB91" s="94"/>
      <c r="AC91" s="95"/>
      <c r="AD91" s="85"/>
    </row>
    <row r="92" spans="1:30" s="110" customFormat="1" ht="24.95" customHeight="1" thickBot="1" x14ac:dyDescent="0.2">
      <c r="A92" s="97"/>
      <c r="B92" s="98"/>
      <c r="C92" s="98"/>
      <c r="D92" s="99"/>
      <c r="E92" s="97"/>
      <c r="F92" s="100"/>
      <c r="G92" s="100"/>
      <c r="H92" s="102"/>
      <c r="I92" s="102"/>
      <c r="J92" s="102"/>
      <c r="K92" s="157"/>
      <c r="L92" s="97"/>
      <c r="M92" s="104"/>
      <c r="N92" s="104"/>
      <c r="O92" s="98"/>
      <c r="P92" s="105"/>
      <c r="Q92" s="106"/>
      <c r="R92" s="158"/>
      <c r="S92" s="108"/>
      <c r="T92" s="108"/>
      <c r="U92" s="94"/>
      <c r="V92" s="84"/>
      <c r="W92" s="85"/>
      <c r="X92" s="109"/>
      <c r="Y92" s="103"/>
      <c r="Z92" s="109"/>
      <c r="AA92" s="103"/>
      <c r="AB92" s="109"/>
      <c r="AC92" s="159"/>
      <c r="AD92" s="103"/>
    </row>
    <row r="93" spans="1:30" ht="24.95" customHeight="1" thickBot="1" x14ac:dyDescent="0.2">
      <c r="M93" s="46"/>
      <c r="N93" s="46"/>
      <c r="O93" s="46"/>
      <c r="P93" s="46"/>
      <c r="Q93" s="46"/>
      <c r="R93" s="111"/>
      <c r="S93" s="251" t="s">
        <v>40</v>
      </c>
      <c r="T93" s="181" t="str">
        <f>IF(SUBTOTAL(9,T5:T92)=0,"",SUBTOTAL(9,T5:T92))</f>
        <v/>
      </c>
      <c r="U93" s="190"/>
      <c r="V93" s="191"/>
      <c r="W93" s="192"/>
      <c r="X93" s="182">
        <f t="shared" ref="X93:AD93" si="23">IF(SUBTOTAL(9,X5:X92)=0,"",SUBTOTAL(9,X5:X92))</f>
        <v>287516</v>
      </c>
      <c r="Y93" s="184" t="str">
        <f t="shared" si="23"/>
        <v/>
      </c>
      <c r="Z93" s="182">
        <f t="shared" si="23"/>
        <v>8050448</v>
      </c>
      <c r="AA93" s="184" t="str">
        <f t="shared" si="23"/>
        <v/>
      </c>
      <c r="AB93" s="182" t="str">
        <f t="shared" si="23"/>
        <v/>
      </c>
      <c r="AC93" s="183" t="str">
        <f t="shared" si="23"/>
        <v/>
      </c>
      <c r="AD93" s="186" t="str">
        <f t="shared" si="23"/>
        <v/>
      </c>
    </row>
    <row r="94" spans="1:30" ht="24.95" customHeight="1" thickBot="1" x14ac:dyDescent="0.2">
      <c r="S94" s="262" t="s">
        <v>3544</v>
      </c>
      <c r="T94" s="264"/>
    </row>
    <row r="95" spans="1:30" ht="24.95" customHeight="1" thickTop="1" thickBot="1" x14ac:dyDescent="0.2">
      <c r="S95" s="265" t="s">
        <v>3545</v>
      </c>
      <c r="T95" s="268" t="str">
        <f>IF(T93="","",T93+T94)</f>
        <v/>
      </c>
    </row>
    <row r="96" spans="1:30" ht="24.95" customHeight="1" thickTop="1" x14ac:dyDescent="0.15"/>
  </sheetData>
  <sheetProtection algorithmName="SHA-512" hashValue="ghdWd8q9+eKLr3kkfQ4e9VNWvLMPy6RkWMokiEjWgijcQ0LWEpWkzps+dt3Mx4vrMww/jzIh3fZCl3wvf5+egQ==" saltValue="ZTwqY6maIxmKlJO0j1U9GA==" spinCount="100000" sheet="1" objects="1" scenarios="1" autoFilter="0"/>
  <autoFilter ref="A4:AD93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5:Q90">
    <cfRule type="containsBlanks" dxfId="84" priority="7" stopIfTrue="1">
      <formula>LEN(TRIM(M5))=0</formula>
    </cfRule>
  </conditionalFormatting>
  <conditionalFormatting sqref="S5">
    <cfRule type="containsBlanks" dxfId="83" priority="4">
      <formula>LEN(TRIM(S5))=0</formula>
    </cfRule>
  </conditionalFormatting>
  <conditionalFormatting sqref="S6:S90">
    <cfRule type="containsBlanks" dxfId="82" priority="3">
      <formula>LEN(TRIM(S6))=0</formula>
    </cfRule>
  </conditionalFormatting>
  <conditionalFormatting sqref="S93">
    <cfRule type="containsBlanks" dxfId="81" priority="2">
      <formula>LEN(TRIM(S93))=0</formula>
    </cfRule>
  </conditionalFormatting>
  <conditionalFormatting sqref="T94">
    <cfRule type="containsBlanks" dxfId="80" priority="1">
      <formula>LEN(TRIM(T94))=0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301A8-ED80-4DF5-9F16-94EBFA7E3336}">
  <sheetPr>
    <pageSetUpPr fitToPage="1"/>
  </sheetPr>
  <dimension ref="A1:AD91"/>
  <sheetViews>
    <sheetView showGridLines="0" zoomScale="85" zoomScaleNormal="85" zoomScaleSheetLayoutView="100" workbookViewId="0">
      <pane xSplit="11" ySplit="4" topLeftCell="N72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96</v>
      </c>
      <c r="D1" s="41" t="s">
        <v>1</v>
      </c>
      <c r="E1" s="42" t="s">
        <v>2434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2290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206" t="s">
        <v>2435</v>
      </c>
      <c r="D6" s="135" t="s">
        <v>2176</v>
      </c>
      <c r="E6" s="133"/>
      <c r="F6" s="82" t="s">
        <v>363</v>
      </c>
      <c r="G6" s="82" t="s">
        <v>1931</v>
      </c>
      <c r="H6" s="84">
        <v>34</v>
      </c>
      <c r="I6" s="84">
        <v>18</v>
      </c>
      <c r="J6" s="84">
        <v>2</v>
      </c>
      <c r="K6" s="136">
        <f>+I6*J6</f>
        <v>36</v>
      </c>
      <c r="L6" s="133" t="s">
        <v>3514</v>
      </c>
      <c r="M6" s="162"/>
      <c r="N6" s="162"/>
      <c r="O6" s="163"/>
      <c r="P6" s="164"/>
      <c r="Q6" s="165"/>
      <c r="R6" s="137">
        <f>+I6</f>
        <v>18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24480</v>
      </c>
      <c r="Y6" s="85" t="str">
        <f>IFERROR(IF(Q6="","",ROUNDDOWN(Q6/1000*R6*U6*V6*W6,0)),"-")</f>
        <v/>
      </c>
      <c r="Z6" s="94">
        <f>IFERROR(IF(H6="","",ROUNDDOWN(X6*$V$2,0)),"-")</f>
        <v>685440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206" t="s">
        <v>2436</v>
      </c>
      <c r="D7" s="135" t="s">
        <v>2176</v>
      </c>
      <c r="E7" s="133"/>
      <c r="F7" s="82" t="s">
        <v>1166</v>
      </c>
      <c r="G7" s="82" t="s">
        <v>2500</v>
      </c>
      <c r="H7" s="84">
        <v>32</v>
      </c>
      <c r="I7" s="84">
        <v>8</v>
      </c>
      <c r="J7" s="84">
        <v>3</v>
      </c>
      <c r="K7" s="136">
        <f t="shared" ref="K7:K70" si="3">+I7*J7</f>
        <v>24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8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15360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430080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206" t="s">
        <v>2437</v>
      </c>
      <c r="D8" s="135" t="s">
        <v>2176</v>
      </c>
      <c r="E8" s="133"/>
      <c r="F8" s="82" t="s">
        <v>363</v>
      </c>
      <c r="G8" s="82" t="s">
        <v>2501</v>
      </c>
      <c r="H8" s="84">
        <v>34</v>
      </c>
      <c r="I8" s="84">
        <v>4</v>
      </c>
      <c r="J8" s="84">
        <v>2</v>
      </c>
      <c r="K8" s="136">
        <f>+I8*J8</f>
        <v>8</v>
      </c>
      <c r="L8" s="133" t="s">
        <v>3514</v>
      </c>
      <c r="M8" s="162"/>
      <c r="N8" s="162"/>
      <c r="O8" s="163"/>
      <c r="P8" s="164"/>
      <c r="Q8" s="165"/>
      <c r="R8" s="137">
        <f t="shared" si="4"/>
        <v>4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5440</v>
      </c>
      <c r="Y8" s="85" t="str">
        <f t="shared" si="7"/>
        <v/>
      </c>
      <c r="Z8" s="94">
        <f t="shared" si="8"/>
        <v>152320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206" t="s">
        <v>2438</v>
      </c>
      <c r="D9" s="135" t="s">
        <v>2176</v>
      </c>
      <c r="E9" s="133"/>
      <c r="F9" s="82" t="s">
        <v>363</v>
      </c>
      <c r="G9" s="82" t="s">
        <v>2501</v>
      </c>
      <c r="H9" s="84">
        <v>34</v>
      </c>
      <c r="I9" s="84">
        <v>9</v>
      </c>
      <c r="J9" s="84">
        <v>2</v>
      </c>
      <c r="K9" s="136">
        <f t="shared" si="3"/>
        <v>18</v>
      </c>
      <c r="L9" s="133" t="s">
        <v>3514</v>
      </c>
      <c r="M9" s="162"/>
      <c r="N9" s="162"/>
      <c r="O9" s="163"/>
      <c r="P9" s="164"/>
      <c r="Q9" s="165"/>
      <c r="R9" s="137">
        <f t="shared" si="4"/>
        <v>9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12240</v>
      </c>
      <c r="Y9" s="85" t="str">
        <f t="shared" si="7"/>
        <v/>
      </c>
      <c r="Z9" s="94">
        <f t="shared" si="8"/>
        <v>342720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206" t="s">
        <v>2439</v>
      </c>
      <c r="D10" s="135" t="s">
        <v>2176</v>
      </c>
      <c r="E10" s="133"/>
      <c r="F10" s="82" t="s">
        <v>711</v>
      </c>
      <c r="G10" s="82" t="s">
        <v>2502</v>
      </c>
      <c r="H10" s="84">
        <v>34</v>
      </c>
      <c r="I10" s="84">
        <v>2</v>
      </c>
      <c r="J10" s="84">
        <v>1</v>
      </c>
      <c r="K10" s="136">
        <f t="shared" si="3"/>
        <v>2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2</v>
      </c>
      <c r="S10" s="170"/>
      <c r="T10" s="176" t="str">
        <f t="shared" si="5"/>
        <v/>
      </c>
      <c r="U10" s="94">
        <v>2</v>
      </c>
      <c r="V10" s="84">
        <v>200</v>
      </c>
      <c r="W10" s="85">
        <v>10</v>
      </c>
      <c r="X10" s="94">
        <f t="shared" si="6"/>
        <v>272</v>
      </c>
      <c r="Y10" s="85" t="str">
        <f t="shared" si="7"/>
        <v/>
      </c>
      <c r="Z10" s="94">
        <f t="shared" si="8"/>
        <v>7616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206" t="s">
        <v>2440</v>
      </c>
      <c r="D11" s="135" t="s">
        <v>2176</v>
      </c>
      <c r="E11" s="133"/>
      <c r="F11" s="82" t="s">
        <v>363</v>
      </c>
      <c r="G11" s="82" t="s">
        <v>2501</v>
      </c>
      <c r="H11" s="84">
        <v>34</v>
      </c>
      <c r="I11" s="84">
        <v>1</v>
      </c>
      <c r="J11" s="84">
        <v>2</v>
      </c>
      <c r="K11" s="136">
        <f t="shared" si="3"/>
        <v>2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1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1360</v>
      </c>
      <c r="Y11" s="85" t="str">
        <f t="shared" si="7"/>
        <v/>
      </c>
      <c r="Z11" s="94">
        <f t="shared" si="8"/>
        <v>38080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206" t="s">
        <v>2441</v>
      </c>
      <c r="D12" s="135" t="s">
        <v>2176</v>
      </c>
      <c r="E12" s="133"/>
      <c r="F12" s="82" t="s">
        <v>711</v>
      </c>
      <c r="G12" s="82" t="s">
        <v>2502</v>
      </c>
      <c r="H12" s="179">
        <v>34</v>
      </c>
      <c r="I12" s="84">
        <v>2</v>
      </c>
      <c r="J12" s="84">
        <v>1</v>
      </c>
      <c r="K12" s="136">
        <f t="shared" si="3"/>
        <v>2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2</v>
      </c>
      <c r="S12" s="170"/>
      <c r="T12" s="176" t="str">
        <f t="shared" si="5"/>
        <v/>
      </c>
      <c r="U12" s="94">
        <v>2</v>
      </c>
      <c r="V12" s="84">
        <v>200</v>
      </c>
      <c r="W12" s="85">
        <v>10</v>
      </c>
      <c r="X12" s="94">
        <f t="shared" si="6"/>
        <v>272</v>
      </c>
      <c r="Y12" s="85" t="str">
        <f t="shared" si="7"/>
        <v/>
      </c>
      <c r="Z12" s="94">
        <f t="shared" si="8"/>
        <v>7616</v>
      </c>
      <c r="AA12" s="85" t="str">
        <f t="shared" si="9"/>
        <v/>
      </c>
      <c r="AB12" s="94" t="str">
        <f t="shared" si="10"/>
        <v/>
      </c>
      <c r="AC12" s="95" t="str">
        <f t="shared" si="11"/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206" t="s">
        <v>2442</v>
      </c>
      <c r="D13" s="135" t="s">
        <v>2176</v>
      </c>
      <c r="E13" s="133"/>
      <c r="F13" s="82" t="s">
        <v>363</v>
      </c>
      <c r="G13" s="82" t="s">
        <v>2501</v>
      </c>
      <c r="H13" s="84">
        <v>34</v>
      </c>
      <c r="I13" s="84">
        <v>1</v>
      </c>
      <c r="J13" s="84">
        <v>2</v>
      </c>
      <c r="K13" s="136">
        <f t="shared" si="3"/>
        <v>2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1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1360</v>
      </c>
      <c r="Y13" s="85" t="str">
        <f t="shared" si="7"/>
        <v/>
      </c>
      <c r="Z13" s="94">
        <f t="shared" si="8"/>
        <v>38080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206" t="s">
        <v>2443</v>
      </c>
      <c r="D14" s="135" t="s">
        <v>2176</v>
      </c>
      <c r="E14" s="133"/>
      <c r="F14" s="82" t="s">
        <v>711</v>
      </c>
      <c r="G14" s="82" t="s">
        <v>2503</v>
      </c>
      <c r="H14" s="84">
        <v>34</v>
      </c>
      <c r="I14" s="84">
        <v>1</v>
      </c>
      <c r="J14" s="84">
        <v>1</v>
      </c>
      <c r="K14" s="136">
        <f t="shared" si="3"/>
        <v>1</v>
      </c>
      <c r="L14" s="133" t="s">
        <v>3514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2</v>
      </c>
      <c r="V14" s="84">
        <v>200</v>
      </c>
      <c r="W14" s="85">
        <v>10</v>
      </c>
      <c r="X14" s="94">
        <f t="shared" si="6"/>
        <v>136</v>
      </c>
      <c r="Y14" s="85" t="str">
        <f t="shared" si="7"/>
        <v/>
      </c>
      <c r="Z14" s="94">
        <f t="shared" si="8"/>
        <v>3808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 t="shared" si="12"/>
        <v/>
      </c>
    </row>
    <row r="15" spans="1:30" s="110" customFormat="1" ht="24.95" customHeight="1" x14ac:dyDescent="0.15">
      <c r="A15" s="133">
        <v>11</v>
      </c>
      <c r="B15" s="134">
        <v>1</v>
      </c>
      <c r="C15" s="206" t="s">
        <v>2444</v>
      </c>
      <c r="D15" s="135" t="s">
        <v>2176</v>
      </c>
      <c r="E15" s="133"/>
      <c r="F15" s="82" t="s">
        <v>711</v>
      </c>
      <c r="G15" s="82" t="s">
        <v>2502</v>
      </c>
      <c r="H15" s="84">
        <v>34</v>
      </c>
      <c r="I15" s="84">
        <v>1</v>
      </c>
      <c r="J15" s="84">
        <v>1</v>
      </c>
      <c r="K15" s="136">
        <f t="shared" si="3"/>
        <v>1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1</v>
      </c>
      <c r="S15" s="170"/>
      <c r="T15" s="176" t="str">
        <f t="shared" si="5"/>
        <v/>
      </c>
      <c r="U15" s="94">
        <v>2</v>
      </c>
      <c r="V15" s="84">
        <v>200</v>
      </c>
      <c r="W15" s="85">
        <v>10</v>
      </c>
      <c r="X15" s="94">
        <f t="shared" si="6"/>
        <v>136</v>
      </c>
      <c r="Y15" s="85" t="str">
        <f t="shared" si="7"/>
        <v/>
      </c>
      <c r="Z15" s="94">
        <f t="shared" si="8"/>
        <v>3808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206" t="s">
        <v>2445</v>
      </c>
      <c r="D16" s="135" t="s">
        <v>2176</v>
      </c>
      <c r="E16" s="133"/>
      <c r="F16" s="82" t="s">
        <v>711</v>
      </c>
      <c r="G16" s="82" t="s">
        <v>2503</v>
      </c>
      <c r="H16" s="84">
        <v>34</v>
      </c>
      <c r="I16" s="84">
        <v>1</v>
      </c>
      <c r="J16" s="84">
        <v>1</v>
      </c>
      <c r="K16" s="136">
        <f t="shared" si="3"/>
        <v>1</v>
      </c>
      <c r="L16" s="133" t="s">
        <v>3514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2</v>
      </c>
      <c r="V16" s="84">
        <v>200</v>
      </c>
      <c r="W16" s="85">
        <v>10</v>
      </c>
      <c r="X16" s="94">
        <f t="shared" si="6"/>
        <v>136</v>
      </c>
      <c r="Y16" s="85" t="str">
        <f t="shared" si="7"/>
        <v/>
      </c>
      <c r="Z16" s="94">
        <f t="shared" si="8"/>
        <v>3808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206" t="s">
        <v>2446</v>
      </c>
      <c r="D17" s="135" t="s">
        <v>2176</v>
      </c>
      <c r="E17" s="133"/>
      <c r="F17" s="82" t="s">
        <v>711</v>
      </c>
      <c r="G17" s="82" t="s">
        <v>1009</v>
      </c>
      <c r="H17" s="84">
        <v>34</v>
      </c>
      <c r="I17" s="84">
        <v>6</v>
      </c>
      <c r="J17" s="84">
        <v>2</v>
      </c>
      <c r="K17" s="136">
        <f t="shared" si="3"/>
        <v>12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6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8160</v>
      </c>
      <c r="Y17" s="85" t="str">
        <f t="shared" si="7"/>
        <v/>
      </c>
      <c r="Z17" s="94">
        <f t="shared" si="8"/>
        <v>228480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206" t="s">
        <v>2447</v>
      </c>
      <c r="D18" s="135" t="s">
        <v>2176</v>
      </c>
      <c r="E18" s="133"/>
      <c r="F18" s="82" t="s">
        <v>711</v>
      </c>
      <c r="G18" s="82" t="s">
        <v>1009</v>
      </c>
      <c r="H18" s="84">
        <v>34</v>
      </c>
      <c r="I18" s="84">
        <v>2</v>
      </c>
      <c r="J18" s="84">
        <v>2</v>
      </c>
      <c r="K18" s="136">
        <f t="shared" si="3"/>
        <v>4</v>
      </c>
      <c r="L18" s="133" t="s">
        <v>3514</v>
      </c>
      <c r="M18" s="162"/>
      <c r="N18" s="162"/>
      <c r="O18" s="163"/>
      <c r="P18" s="164"/>
      <c r="Q18" s="165"/>
      <c r="R18" s="137">
        <f t="shared" si="4"/>
        <v>2</v>
      </c>
      <c r="S18" s="170"/>
      <c r="T18" s="176" t="str">
        <f t="shared" si="5"/>
        <v/>
      </c>
      <c r="U18" s="94">
        <v>2</v>
      </c>
      <c r="V18" s="84">
        <v>200</v>
      </c>
      <c r="W18" s="85">
        <v>10</v>
      </c>
      <c r="X18" s="94">
        <f t="shared" si="6"/>
        <v>544</v>
      </c>
      <c r="Y18" s="85" t="str">
        <f t="shared" si="7"/>
        <v/>
      </c>
      <c r="Z18" s="94">
        <f t="shared" si="8"/>
        <v>15232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206" t="s">
        <v>2448</v>
      </c>
      <c r="D19" s="135" t="s">
        <v>2176</v>
      </c>
      <c r="E19" s="133"/>
      <c r="F19" s="82" t="s">
        <v>711</v>
      </c>
      <c r="G19" s="82" t="s">
        <v>2504</v>
      </c>
      <c r="H19" s="84">
        <v>34</v>
      </c>
      <c r="I19" s="84">
        <v>13</v>
      </c>
      <c r="J19" s="84">
        <v>1</v>
      </c>
      <c r="K19" s="136">
        <f t="shared" si="3"/>
        <v>13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13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8840</v>
      </c>
      <c r="Y19" s="85" t="str">
        <f t="shared" si="7"/>
        <v/>
      </c>
      <c r="Z19" s="94">
        <f t="shared" si="8"/>
        <v>247520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206" t="s">
        <v>2449</v>
      </c>
      <c r="D20" s="135" t="s">
        <v>2176</v>
      </c>
      <c r="E20" s="133"/>
      <c r="F20" s="82" t="s">
        <v>711</v>
      </c>
      <c r="G20" s="82" t="s">
        <v>1009</v>
      </c>
      <c r="H20" s="84">
        <v>34</v>
      </c>
      <c r="I20" s="84">
        <v>1</v>
      </c>
      <c r="J20" s="84">
        <v>2</v>
      </c>
      <c r="K20" s="136">
        <f t="shared" si="3"/>
        <v>2</v>
      </c>
      <c r="L20" s="133" t="s">
        <v>3514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1360</v>
      </c>
      <c r="Y20" s="85" t="str">
        <f t="shared" si="7"/>
        <v/>
      </c>
      <c r="Z20" s="94">
        <f t="shared" si="8"/>
        <v>38080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206" t="s">
        <v>2450</v>
      </c>
      <c r="D21" s="135" t="s">
        <v>2176</v>
      </c>
      <c r="E21" s="133"/>
      <c r="F21" s="82" t="s">
        <v>711</v>
      </c>
      <c r="G21" s="82" t="s">
        <v>2502</v>
      </c>
      <c r="H21" s="84">
        <v>34</v>
      </c>
      <c r="I21" s="84">
        <v>2</v>
      </c>
      <c r="J21" s="84">
        <v>1</v>
      </c>
      <c r="K21" s="136">
        <f t="shared" si="3"/>
        <v>2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2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1360</v>
      </c>
      <c r="Y21" s="85" t="str">
        <f t="shared" si="7"/>
        <v/>
      </c>
      <c r="Z21" s="94">
        <f t="shared" si="8"/>
        <v>38080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206" t="s">
        <v>2450</v>
      </c>
      <c r="D22" s="135" t="s">
        <v>2176</v>
      </c>
      <c r="E22" s="133"/>
      <c r="F22" s="82" t="s">
        <v>711</v>
      </c>
      <c r="G22" s="82" t="s">
        <v>2505</v>
      </c>
      <c r="H22" s="84">
        <v>34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680</v>
      </c>
      <c r="Y22" s="85" t="str">
        <f t="shared" si="7"/>
        <v/>
      </c>
      <c r="Z22" s="94">
        <f t="shared" si="8"/>
        <v>19040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206" t="s">
        <v>2451</v>
      </c>
      <c r="D23" s="135" t="s">
        <v>2176</v>
      </c>
      <c r="E23" s="133"/>
      <c r="F23" s="82" t="s">
        <v>711</v>
      </c>
      <c r="G23" s="82" t="s">
        <v>2505</v>
      </c>
      <c r="H23" s="84">
        <v>34</v>
      </c>
      <c r="I23" s="84">
        <v>1</v>
      </c>
      <c r="J23" s="84">
        <v>1</v>
      </c>
      <c r="K23" s="136">
        <f t="shared" si="3"/>
        <v>1</v>
      </c>
      <c r="L23" s="133" t="s">
        <v>3514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680</v>
      </c>
      <c r="Y23" s="85" t="str">
        <f t="shared" si="7"/>
        <v/>
      </c>
      <c r="Z23" s="94">
        <f t="shared" si="8"/>
        <v>19040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206" t="s">
        <v>2452</v>
      </c>
      <c r="D24" s="135" t="s">
        <v>2176</v>
      </c>
      <c r="E24" s="133"/>
      <c r="F24" s="82" t="s">
        <v>363</v>
      </c>
      <c r="G24" s="82" t="s">
        <v>2501</v>
      </c>
      <c r="H24" s="84">
        <v>34</v>
      </c>
      <c r="I24" s="84">
        <v>2</v>
      </c>
      <c r="J24" s="84">
        <v>2</v>
      </c>
      <c r="K24" s="136">
        <f t="shared" si="3"/>
        <v>4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2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2720</v>
      </c>
      <c r="Y24" s="85" t="str">
        <f t="shared" si="7"/>
        <v/>
      </c>
      <c r="Z24" s="94">
        <f t="shared" si="8"/>
        <v>76160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206" t="s">
        <v>2452</v>
      </c>
      <c r="D25" s="135" t="s">
        <v>2176</v>
      </c>
      <c r="E25" s="133"/>
      <c r="F25" s="82" t="s">
        <v>2506</v>
      </c>
      <c r="G25" s="82" t="s">
        <v>2279</v>
      </c>
      <c r="H25" s="84">
        <v>10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200</v>
      </c>
      <c r="Y25" s="85" t="str">
        <f t="shared" si="7"/>
        <v/>
      </c>
      <c r="Z25" s="94">
        <f t="shared" si="8"/>
        <v>5600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206" t="s">
        <v>2453</v>
      </c>
      <c r="D26" s="135" t="s">
        <v>2176</v>
      </c>
      <c r="E26" s="133"/>
      <c r="F26" s="82" t="s">
        <v>363</v>
      </c>
      <c r="G26" s="82" t="s">
        <v>2501</v>
      </c>
      <c r="H26" s="84">
        <v>34</v>
      </c>
      <c r="I26" s="84">
        <v>6</v>
      </c>
      <c r="J26" s="84">
        <v>2</v>
      </c>
      <c r="K26" s="136">
        <f t="shared" si="3"/>
        <v>12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6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8160</v>
      </c>
      <c r="Y26" s="85" t="str">
        <f t="shared" si="7"/>
        <v/>
      </c>
      <c r="Z26" s="94">
        <f t="shared" si="8"/>
        <v>228480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206" t="s">
        <v>2454</v>
      </c>
      <c r="D27" s="135" t="s">
        <v>2176</v>
      </c>
      <c r="E27" s="133"/>
      <c r="F27" s="82" t="s">
        <v>363</v>
      </c>
      <c r="G27" s="82" t="s">
        <v>2501</v>
      </c>
      <c r="H27" s="84">
        <v>34</v>
      </c>
      <c r="I27" s="84">
        <v>2</v>
      </c>
      <c r="J27" s="84">
        <v>2</v>
      </c>
      <c r="K27" s="136">
        <f t="shared" si="3"/>
        <v>4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2720</v>
      </c>
      <c r="Y27" s="85" t="str">
        <f t="shared" si="7"/>
        <v/>
      </c>
      <c r="Z27" s="94">
        <f t="shared" si="8"/>
        <v>76160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206" t="s">
        <v>2455</v>
      </c>
      <c r="D28" s="135" t="s">
        <v>2176</v>
      </c>
      <c r="E28" s="133"/>
      <c r="F28" s="82" t="s">
        <v>363</v>
      </c>
      <c r="G28" s="82" t="s">
        <v>2501</v>
      </c>
      <c r="H28" s="84">
        <v>34</v>
      </c>
      <c r="I28" s="84">
        <v>8</v>
      </c>
      <c r="J28" s="84">
        <v>2</v>
      </c>
      <c r="K28" s="136">
        <f t="shared" si="3"/>
        <v>16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8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10880</v>
      </c>
      <c r="Y28" s="85" t="str">
        <f t="shared" si="7"/>
        <v/>
      </c>
      <c r="Z28" s="94">
        <f t="shared" si="8"/>
        <v>304640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206" t="s">
        <v>2455</v>
      </c>
      <c r="D29" s="135" t="s">
        <v>2176</v>
      </c>
      <c r="E29" s="133"/>
      <c r="F29" s="82" t="s">
        <v>363</v>
      </c>
      <c r="G29" s="82" t="s">
        <v>2507</v>
      </c>
      <c r="H29" s="84">
        <v>34</v>
      </c>
      <c r="I29" s="84">
        <v>1</v>
      </c>
      <c r="J29" s="84">
        <v>2</v>
      </c>
      <c r="K29" s="136">
        <f t="shared" si="3"/>
        <v>2</v>
      </c>
      <c r="L29" s="133" t="s">
        <v>3517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1360</v>
      </c>
      <c r="Y29" s="85" t="str">
        <f t="shared" si="7"/>
        <v/>
      </c>
      <c r="Z29" s="94">
        <f t="shared" si="8"/>
        <v>38080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206" t="s">
        <v>2456</v>
      </c>
      <c r="D30" s="135" t="s">
        <v>2176</v>
      </c>
      <c r="E30" s="133"/>
      <c r="F30" s="82" t="s">
        <v>363</v>
      </c>
      <c r="G30" s="82" t="s">
        <v>2501</v>
      </c>
      <c r="H30" s="84">
        <v>34</v>
      </c>
      <c r="I30" s="84">
        <v>2</v>
      </c>
      <c r="J30" s="84">
        <v>2</v>
      </c>
      <c r="K30" s="136">
        <f t="shared" si="3"/>
        <v>4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2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2720</v>
      </c>
      <c r="Y30" s="85" t="str">
        <f t="shared" si="7"/>
        <v/>
      </c>
      <c r="Z30" s="94">
        <f t="shared" si="8"/>
        <v>76160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206" t="s">
        <v>2457</v>
      </c>
      <c r="D31" s="135" t="s">
        <v>2176</v>
      </c>
      <c r="E31" s="133"/>
      <c r="F31" s="82" t="s">
        <v>363</v>
      </c>
      <c r="G31" s="82" t="s">
        <v>2501</v>
      </c>
      <c r="H31" s="84">
        <v>34</v>
      </c>
      <c r="I31" s="84">
        <v>8</v>
      </c>
      <c r="J31" s="84">
        <v>2</v>
      </c>
      <c r="K31" s="136">
        <f t="shared" si="3"/>
        <v>16</v>
      </c>
      <c r="L31" s="133" t="s">
        <v>3514</v>
      </c>
      <c r="M31" s="162"/>
      <c r="N31" s="162"/>
      <c r="O31" s="163"/>
      <c r="P31" s="164"/>
      <c r="Q31" s="165"/>
      <c r="R31" s="137">
        <f t="shared" si="4"/>
        <v>8</v>
      </c>
      <c r="S31" s="170"/>
      <c r="T31" s="176" t="str">
        <f t="shared" si="5"/>
        <v/>
      </c>
      <c r="U31" s="94">
        <v>10</v>
      </c>
      <c r="V31" s="84">
        <v>200</v>
      </c>
      <c r="W31" s="85">
        <v>10</v>
      </c>
      <c r="X31" s="94">
        <f t="shared" si="6"/>
        <v>10880</v>
      </c>
      <c r="Y31" s="85" t="str">
        <f t="shared" si="7"/>
        <v/>
      </c>
      <c r="Z31" s="94">
        <f t="shared" si="8"/>
        <v>304640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206" t="s">
        <v>2458</v>
      </c>
      <c r="D32" s="135" t="s">
        <v>2176</v>
      </c>
      <c r="E32" s="133"/>
      <c r="F32" s="82" t="s">
        <v>363</v>
      </c>
      <c r="G32" s="82" t="s">
        <v>2507</v>
      </c>
      <c r="H32" s="84">
        <v>34</v>
      </c>
      <c r="I32" s="84">
        <v>1</v>
      </c>
      <c r="J32" s="84">
        <v>2</v>
      </c>
      <c r="K32" s="136">
        <f t="shared" si="3"/>
        <v>2</v>
      </c>
      <c r="L32" s="133" t="s">
        <v>3517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10</v>
      </c>
      <c r="V32" s="84">
        <v>200</v>
      </c>
      <c r="W32" s="85">
        <v>10</v>
      </c>
      <c r="X32" s="94">
        <f t="shared" si="6"/>
        <v>1360</v>
      </c>
      <c r="Y32" s="85" t="str">
        <f t="shared" si="7"/>
        <v/>
      </c>
      <c r="Z32" s="94">
        <f t="shared" si="8"/>
        <v>38080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206" t="s">
        <v>2459</v>
      </c>
      <c r="D33" s="135" t="s">
        <v>2176</v>
      </c>
      <c r="E33" s="133"/>
      <c r="F33" s="82" t="s">
        <v>363</v>
      </c>
      <c r="G33" s="82" t="s">
        <v>2501</v>
      </c>
      <c r="H33" s="84">
        <v>34</v>
      </c>
      <c r="I33" s="84">
        <v>2</v>
      </c>
      <c r="J33" s="84">
        <v>2</v>
      </c>
      <c r="K33" s="136">
        <f t="shared" si="3"/>
        <v>4</v>
      </c>
      <c r="L33" s="133" t="s">
        <v>3514</v>
      </c>
      <c r="M33" s="162"/>
      <c r="N33" s="162"/>
      <c r="O33" s="163"/>
      <c r="P33" s="164"/>
      <c r="Q33" s="165"/>
      <c r="R33" s="137">
        <f t="shared" si="4"/>
        <v>2</v>
      </c>
      <c r="S33" s="170"/>
      <c r="T33" s="176" t="str">
        <f t="shared" si="5"/>
        <v/>
      </c>
      <c r="U33" s="94">
        <v>10</v>
      </c>
      <c r="V33" s="84">
        <v>200</v>
      </c>
      <c r="W33" s="85">
        <v>10</v>
      </c>
      <c r="X33" s="94">
        <f t="shared" si="6"/>
        <v>2720</v>
      </c>
      <c r="Y33" s="85" t="str">
        <f t="shared" si="7"/>
        <v/>
      </c>
      <c r="Z33" s="94">
        <f t="shared" si="8"/>
        <v>76160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206" t="s">
        <v>2460</v>
      </c>
      <c r="D34" s="135" t="s">
        <v>2176</v>
      </c>
      <c r="E34" s="133"/>
      <c r="F34" s="82" t="s">
        <v>363</v>
      </c>
      <c r="G34" s="82" t="s">
        <v>2507</v>
      </c>
      <c r="H34" s="84">
        <v>34</v>
      </c>
      <c r="I34" s="84">
        <v>1</v>
      </c>
      <c r="J34" s="84">
        <v>2</v>
      </c>
      <c r="K34" s="136">
        <f t="shared" si="3"/>
        <v>2</v>
      </c>
      <c r="L34" s="133" t="s">
        <v>3517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10</v>
      </c>
      <c r="V34" s="84">
        <v>200</v>
      </c>
      <c r="W34" s="85">
        <v>10</v>
      </c>
      <c r="X34" s="94">
        <f t="shared" si="6"/>
        <v>1360</v>
      </c>
      <c r="Y34" s="85" t="str">
        <f t="shared" si="7"/>
        <v/>
      </c>
      <c r="Z34" s="94">
        <f t="shared" si="8"/>
        <v>38080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206" t="s">
        <v>2460</v>
      </c>
      <c r="D35" s="135" t="s">
        <v>2176</v>
      </c>
      <c r="E35" s="133"/>
      <c r="F35" s="82" t="s">
        <v>363</v>
      </c>
      <c r="G35" s="82" t="s">
        <v>2501</v>
      </c>
      <c r="H35" s="84">
        <v>34</v>
      </c>
      <c r="I35" s="84">
        <v>8</v>
      </c>
      <c r="J35" s="84">
        <v>2</v>
      </c>
      <c r="K35" s="136">
        <f t="shared" si="3"/>
        <v>16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8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10880</v>
      </c>
      <c r="Y35" s="85" t="str">
        <f t="shared" si="7"/>
        <v/>
      </c>
      <c r="Z35" s="94">
        <f t="shared" si="8"/>
        <v>304640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206" t="s">
        <v>2461</v>
      </c>
      <c r="D36" s="135" t="s">
        <v>2176</v>
      </c>
      <c r="E36" s="133"/>
      <c r="F36" s="82" t="s">
        <v>363</v>
      </c>
      <c r="G36" s="82" t="s">
        <v>2501</v>
      </c>
      <c r="H36" s="84">
        <v>34</v>
      </c>
      <c r="I36" s="84">
        <v>2</v>
      </c>
      <c r="J36" s="84">
        <v>2</v>
      </c>
      <c r="K36" s="136">
        <f t="shared" si="3"/>
        <v>4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2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2720</v>
      </c>
      <c r="Y36" s="85" t="str">
        <f t="shared" si="7"/>
        <v/>
      </c>
      <c r="Z36" s="94">
        <f t="shared" si="8"/>
        <v>76160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206" t="s">
        <v>2462</v>
      </c>
      <c r="D37" s="135" t="s">
        <v>2176</v>
      </c>
      <c r="E37" s="133"/>
      <c r="F37" s="82" t="s">
        <v>363</v>
      </c>
      <c r="G37" s="82" t="s">
        <v>2501</v>
      </c>
      <c r="H37" s="84">
        <v>34</v>
      </c>
      <c r="I37" s="84">
        <v>2</v>
      </c>
      <c r="J37" s="84">
        <v>2</v>
      </c>
      <c r="K37" s="136">
        <f t="shared" si="3"/>
        <v>4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2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2720</v>
      </c>
      <c r="Y37" s="85" t="str">
        <f t="shared" si="7"/>
        <v/>
      </c>
      <c r="Z37" s="94">
        <f t="shared" si="8"/>
        <v>76160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206" t="s">
        <v>2463</v>
      </c>
      <c r="D38" s="135" t="s">
        <v>2176</v>
      </c>
      <c r="E38" s="133"/>
      <c r="F38" s="82" t="s">
        <v>711</v>
      </c>
      <c r="G38" s="82" t="s">
        <v>1009</v>
      </c>
      <c r="H38" s="84">
        <v>34</v>
      </c>
      <c r="I38" s="84">
        <v>6</v>
      </c>
      <c r="J38" s="84">
        <v>2</v>
      </c>
      <c r="K38" s="136">
        <f t="shared" si="3"/>
        <v>12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6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8160</v>
      </c>
      <c r="Y38" s="85" t="str">
        <f t="shared" si="7"/>
        <v/>
      </c>
      <c r="Z38" s="94">
        <f t="shared" si="8"/>
        <v>228480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206" t="s">
        <v>2331</v>
      </c>
      <c r="D39" s="135" t="s">
        <v>2176</v>
      </c>
      <c r="E39" s="133"/>
      <c r="F39" s="82" t="s">
        <v>711</v>
      </c>
      <c r="G39" s="82" t="s">
        <v>2502</v>
      </c>
      <c r="H39" s="84">
        <v>34</v>
      </c>
      <c r="I39" s="84">
        <v>4</v>
      </c>
      <c r="J39" s="84">
        <v>1</v>
      </c>
      <c r="K39" s="136">
        <f t="shared" si="3"/>
        <v>4</v>
      </c>
      <c r="L39" s="133" t="s">
        <v>3514</v>
      </c>
      <c r="M39" s="162"/>
      <c r="N39" s="162"/>
      <c r="O39" s="163"/>
      <c r="P39" s="164"/>
      <c r="Q39" s="165"/>
      <c r="R39" s="137">
        <f t="shared" si="4"/>
        <v>4</v>
      </c>
      <c r="S39" s="170"/>
      <c r="T39" s="176" t="str">
        <f t="shared" si="5"/>
        <v/>
      </c>
      <c r="U39" s="94">
        <v>2</v>
      </c>
      <c r="V39" s="84">
        <v>200</v>
      </c>
      <c r="W39" s="85">
        <v>10</v>
      </c>
      <c r="X39" s="94">
        <f t="shared" si="6"/>
        <v>544</v>
      </c>
      <c r="Y39" s="85" t="str">
        <f t="shared" si="7"/>
        <v/>
      </c>
      <c r="Z39" s="94">
        <f t="shared" si="8"/>
        <v>15232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206" t="s">
        <v>2464</v>
      </c>
      <c r="D40" s="135" t="s">
        <v>2176</v>
      </c>
      <c r="E40" s="133"/>
      <c r="F40" s="82" t="s">
        <v>711</v>
      </c>
      <c r="G40" s="82" t="s">
        <v>2502</v>
      </c>
      <c r="H40" s="84">
        <v>34</v>
      </c>
      <c r="I40" s="84">
        <v>1</v>
      </c>
      <c r="J40" s="84">
        <v>1</v>
      </c>
      <c r="K40" s="136">
        <f t="shared" si="3"/>
        <v>1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1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680</v>
      </c>
      <c r="Y40" s="85" t="str">
        <f t="shared" si="7"/>
        <v/>
      </c>
      <c r="Z40" s="94">
        <f t="shared" si="8"/>
        <v>19040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206" t="s">
        <v>2465</v>
      </c>
      <c r="D41" s="135" t="s">
        <v>2176</v>
      </c>
      <c r="E41" s="133"/>
      <c r="F41" s="82" t="s">
        <v>711</v>
      </c>
      <c r="G41" s="82" t="s">
        <v>2504</v>
      </c>
      <c r="H41" s="84">
        <v>34</v>
      </c>
      <c r="I41" s="84">
        <v>9</v>
      </c>
      <c r="J41" s="84">
        <v>1</v>
      </c>
      <c r="K41" s="136">
        <f t="shared" si="3"/>
        <v>9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9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6120</v>
      </c>
      <c r="Y41" s="85" t="str">
        <f t="shared" si="7"/>
        <v/>
      </c>
      <c r="Z41" s="94">
        <f t="shared" si="8"/>
        <v>171360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2</v>
      </c>
      <c r="C42" s="206" t="s">
        <v>2466</v>
      </c>
      <c r="D42" s="135" t="s">
        <v>2515</v>
      </c>
      <c r="E42" s="133"/>
      <c r="F42" s="82" t="s">
        <v>711</v>
      </c>
      <c r="G42" s="82" t="s">
        <v>1009</v>
      </c>
      <c r="H42" s="84">
        <v>34</v>
      </c>
      <c r="I42" s="84">
        <v>6</v>
      </c>
      <c r="J42" s="84">
        <v>2</v>
      </c>
      <c r="K42" s="136">
        <f t="shared" si="3"/>
        <v>12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6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8160</v>
      </c>
      <c r="Y42" s="85" t="str">
        <f t="shared" si="7"/>
        <v/>
      </c>
      <c r="Z42" s="94">
        <f t="shared" si="8"/>
        <v>228480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2</v>
      </c>
      <c r="C43" s="206" t="s">
        <v>2467</v>
      </c>
      <c r="D43" s="135" t="s">
        <v>2515</v>
      </c>
      <c r="E43" s="133"/>
      <c r="F43" s="82" t="s">
        <v>711</v>
      </c>
      <c r="G43" s="82" t="s">
        <v>1009</v>
      </c>
      <c r="H43" s="84">
        <v>34</v>
      </c>
      <c r="I43" s="84">
        <v>2</v>
      </c>
      <c r="J43" s="84">
        <v>2</v>
      </c>
      <c r="K43" s="136">
        <f t="shared" si="3"/>
        <v>4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10</v>
      </c>
      <c r="V43" s="84">
        <v>200</v>
      </c>
      <c r="W43" s="85">
        <v>10</v>
      </c>
      <c r="X43" s="94">
        <f t="shared" si="6"/>
        <v>2720</v>
      </c>
      <c r="Y43" s="85" t="str">
        <f t="shared" si="7"/>
        <v/>
      </c>
      <c r="Z43" s="94">
        <f t="shared" si="8"/>
        <v>76160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2</v>
      </c>
      <c r="C44" s="206" t="s">
        <v>2468</v>
      </c>
      <c r="D44" s="135" t="s">
        <v>2515</v>
      </c>
      <c r="E44" s="133"/>
      <c r="F44" s="82" t="s">
        <v>711</v>
      </c>
      <c r="G44" s="82" t="s">
        <v>1009</v>
      </c>
      <c r="H44" s="84">
        <v>34</v>
      </c>
      <c r="I44" s="84">
        <v>6</v>
      </c>
      <c r="J44" s="84">
        <v>2</v>
      </c>
      <c r="K44" s="136">
        <f t="shared" si="3"/>
        <v>12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6</v>
      </c>
      <c r="S44" s="170"/>
      <c r="T44" s="176" t="str">
        <f t="shared" si="5"/>
        <v/>
      </c>
      <c r="U44" s="94">
        <v>10</v>
      </c>
      <c r="V44" s="84">
        <v>200</v>
      </c>
      <c r="W44" s="85">
        <v>10</v>
      </c>
      <c r="X44" s="94">
        <f t="shared" si="6"/>
        <v>8160</v>
      </c>
      <c r="Y44" s="85" t="str">
        <f t="shared" si="7"/>
        <v/>
      </c>
      <c r="Z44" s="94">
        <f t="shared" si="8"/>
        <v>228480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2</v>
      </c>
      <c r="C45" s="206" t="s">
        <v>2468</v>
      </c>
      <c r="D45" s="135" t="s">
        <v>2515</v>
      </c>
      <c r="E45" s="133"/>
      <c r="F45" s="82" t="s">
        <v>363</v>
      </c>
      <c r="G45" s="82" t="s">
        <v>2507</v>
      </c>
      <c r="H45" s="84">
        <v>34</v>
      </c>
      <c r="I45" s="84">
        <v>1</v>
      </c>
      <c r="J45" s="84">
        <v>2</v>
      </c>
      <c r="K45" s="136">
        <f t="shared" si="3"/>
        <v>2</v>
      </c>
      <c r="L45" s="133" t="s">
        <v>3517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1360</v>
      </c>
      <c r="Y45" s="85" t="str">
        <f t="shared" si="7"/>
        <v/>
      </c>
      <c r="Z45" s="94">
        <f t="shared" si="8"/>
        <v>38080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206" t="s">
        <v>2469</v>
      </c>
      <c r="D46" s="135" t="s">
        <v>2515</v>
      </c>
      <c r="E46" s="133"/>
      <c r="F46" s="82" t="s">
        <v>711</v>
      </c>
      <c r="G46" s="82" t="s">
        <v>1009</v>
      </c>
      <c r="H46" s="84">
        <v>34</v>
      </c>
      <c r="I46" s="84">
        <v>2</v>
      </c>
      <c r="J46" s="84">
        <v>2</v>
      </c>
      <c r="K46" s="136">
        <f t="shared" si="3"/>
        <v>4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2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2720</v>
      </c>
      <c r="Y46" s="85" t="str">
        <f t="shared" si="7"/>
        <v/>
      </c>
      <c r="Z46" s="94">
        <f t="shared" si="8"/>
        <v>76160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206" t="s">
        <v>2470</v>
      </c>
      <c r="D47" s="135" t="s">
        <v>2515</v>
      </c>
      <c r="E47" s="133"/>
      <c r="F47" s="82" t="s">
        <v>711</v>
      </c>
      <c r="G47" s="82" t="s">
        <v>1009</v>
      </c>
      <c r="H47" s="84">
        <v>34</v>
      </c>
      <c r="I47" s="84">
        <v>6</v>
      </c>
      <c r="J47" s="84">
        <v>2</v>
      </c>
      <c r="K47" s="136">
        <f t="shared" si="3"/>
        <v>12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6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8160</v>
      </c>
      <c r="Y47" s="85" t="str">
        <f t="shared" si="7"/>
        <v/>
      </c>
      <c r="Z47" s="94">
        <f t="shared" si="8"/>
        <v>228480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206" t="s">
        <v>2470</v>
      </c>
      <c r="D48" s="135" t="s">
        <v>2515</v>
      </c>
      <c r="E48" s="133"/>
      <c r="F48" s="82" t="s">
        <v>363</v>
      </c>
      <c r="G48" s="82" t="s">
        <v>2507</v>
      </c>
      <c r="H48" s="84">
        <v>34</v>
      </c>
      <c r="I48" s="84">
        <v>1</v>
      </c>
      <c r="J48" s="84">
        <v>2</v>
      </c>
      <c r="K48" s="136">
        <f t="shared" si="3"/>
        <v>2</v>
      </c>
      <c r="L48" s="133" t="s">
        <v>3517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1360</v>
      </c>
      <c r="Y48" s="85" t="str">
        <f t="shared" si="7"/>
        <v/>
      </c>
      <c r="Z48" s="94">
        <f t="shared" si="8"/>
        <v>38080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206" t="s">
        <v>2247</v>
      </c>
      <c r="D49" s="135" t="s">
        <v>2515</v>
      </c>
      <c r="E49" s="133"/>
      <c r="F49" s="82" t="s">
        <v>711</v>
      </c>
      <c r="G49" s="82" t="s">
        <v>1009</v>
      </c>
      <c r="H49" s="84">
        <v>34</v>
      </c>
      <c r="I49" s="84">
        <v>10</v>
      </c>
      <c r="J49" s="84">
        <v>2</v>
      </c>
      <c r="K49" s="136">
        <f t="shared" si="3"/>
        <v>20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10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13600</v>
      </c>
      <c r="Y49" s="85" t="str">
        <f t="shared" si="7"/>
        <v/>
      </c>
      <c r="Z49" s="94">
        <f t="shared" si="8"/>
        <v>380800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206" t="s">
        <v>2247</v>
      </c>
      <c r="D50" s="135" t="s">
        <v>2515</v>
      </c>
      <c r="E50" s="133"/>
      <c r="F50" s="82" t="s">
        <v>363</v>
      </c>
      <c r="G50" s="82" t="s">
        <v>2507</v>
      </c>
      <c r="H50" s="84">
        <v>34</v>
      </c>
      <c r="I50" s="84">
        <v>1</v>
      </c>
      <c r="J50" s="84">
        <v>2</v>
      </c>
      <c r="K50" s="136">
        <f t="shared" si="3"/>
        <v>2</v>
      </c>
      <c r="L50" s="133" t="s">
        <v>3517</v>
      </c>
      <c r="M50" s="162"/>
      <c r="N50" s="162"/>
      <c r="O50" s="163"/>
      <c r="P50" s="164"/>
      <c r="Q50" s="165"/>
      <c r="R50" s="137">
        <f t="shared" si="4"/>
        <v>1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1360</v>
      </c>
      <c r="Y50" s="85" t="str">
        <f t="shared" si="7"/>
        <v/>
      </c>
      <c r="Z50" s="94">
        <f t="shared" si="8"/>
        <v>38080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206" t="s">
        <v>2248</v>
      </c>
      <c r="D51" s="135" t="s">
        <v>2515</v>
      </c>
      <c r="E51" s="133"/>
      <c r="F51" s="82" t="s">
        <v>711</v>
      </c>
      <c r="G51" s="82" t="s">
        <v>1009</v>
      </c>
      <c r="H51" s="84">
        <v>34</v>
      </c>
      <c r="I51" s="84">
        <v>2</v>
      </c>
      <c r="J51" s="84">
        <v>2</v>
      </c>
      <c r="K51" s="136">
        <f t="shared" si="3"/>
        <v>4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2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2720</v>
      </c>
      <c r="Y51" s="85" t="str">
        <f t="shared" si="7"/>
        <v/>
      </c>
      <c r="Z51" s="94">
        <f t="shared" si="8"/>
        <v>76160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206" t="s">
        <v>2471</v>
      </c>
      <c r="D52" s="135" t="s">
        <v>2515</v>
      </c>
      <c r="E52" s="133"/>
      <c r="F52" s="82" t="s">
        <v>711</v>
      </c>
      <c r="G52" s="82" t="s">
        <v>2504</v>
      </c>
      <c r="H52" s="84">
        <v>34</v>
      </c>
      <c r="I52" s="84">
        <v>9</v>
      </c>
      <c r="J52" s="84">
        <v>1</v>
      </c>
      <c r="K52" s="136">
        <f t="shared" si="3"/>
        <v>9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9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6120</v>
      </c>
      <c r="Y52" s="85" t="str">
        <f t="shared" si="7"/>
        <v/>
      </c>
      <c r="Z52" s="94">
        <f t="shared" si="8"/>
        <v>171360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206" t="s">
        <v>2472</v>
      </c>
      <c r="D53" s="135" t="s">
        <v>2515</v>
      </c>
      <c r="E53" s="133"/>
      <c r="F53" s="82" t="s">
        <v>711</v>
      </c>
      <c r="G53" s="82" t="s">
        <v>2505</v>
      </c>
      <c r="H53" s="84">
        <v>34</v>
      </c>
      <c r="I53" s="84">
        <v>2</v>
      </c>
      <c r="J53" s="84">
        <v>1</v>
      </c>
      <c r="K53" s="136">
        <f t="shared" si="3"/>
        <v>2</v>
      </c>
      <c r="L53" s="133" t="s">
        <v>3514</v>
      </c>
      <c r="M53" s="162"/>
      <c r="N53" s="162"/>
      <c r="O53" s="163"/>
      <c r="P53" s="164"/>
      <c r="Q53" s="165"/>
      <c r="R53" s="137">
        <f t="shared" si="4"/>
        <v>2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1360</v>
      </c>
      <c r="Y53" s="85" t="str">
        <f t="shared" si="7"/>
        <v/>
      </c>
      <c r="Z53" s="94">
        <f t="shared" si="8"/>
        <v>38080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206" t="s">
        <v>2473</v>
      </c>
      <c r="D54" s="135" t="s">
        <v>2515</v>
      </c>
      <c r="E54" s="133"/>
      <c r="F54" s="82" t="s">
        <v>711</v>
      </c>
      <c r="G54" s="82" t="s">
        <v>2502</v>
      </c>
      <c r="H54" s="84">
        <v>34</v>
      </c>
      <c r="I54" s="84">
        <v>2</v>
      </c>
      <c r="J54" s="84">
        <v>1</v>
      </c>
      <c r="K54" s="136">
        <f t="shared" si="3"/>
        <v>2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2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1360</v>
      </c>
      <c r="Y54" s="85" t="str">
        <f t="shared" si="7"/>
        <v/>
      </c>
      <c r="Z54" s="94">
        <f t="shared" si="8"/>
        <v>38080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206" t="s">
        <v>2474</v>
      </c>
      <c r="D55" s="135" t="s">
        <v>2515</v>
      </c>
      <c r="E55" s="133"/>
      <c r="F55" s="82" t="s">
        <v>711</v>
      </c>
      <c r="G55" s="82" t="s">
        <v>2508</v>
      </c>
      <c r="H55" s="84">
        <v>34</v>
      </c>
      <c r="I55" s="84">
        <v>2</v>
      </c>
      <c r="J55" s="84">
        <v>1</v>
      </c>
      <c r="K55" s="136">
        <f t="shared" si="3"/>
        <v>2</v>
      </c>
      <c r="L55" s="133" t="s">
        <v>3514</v>
      </c>
      <c r="M55" s="162"/>
      <c r="N55" s="162"/>
      <c r="O55" s="163"/>
      <c r="P55" s="164"/>
      <c r="Q55" s="165"/>
      <c r="R55" s="137">
        <f t="shared" si="4"/>
        <v>2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1360</v>
      </c>
      <c r="Y55" s="85" t="str">
        <f t="shared" si="7"/>
        <v/>
      </c>
      <c r="Z55" s="94">
        <f t="shared" si="8"/>
        <v>38080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206" t="s">
        <v>2475</v>
      </c>
      <c r="D56" s="135" t="s">
        <v>2515</v>
      </c>
      <c r="E56" s="133"/>
      <c r="F56" s="82" t="s">
        <v>711</v>
      </c>
      <c r="G56" s="82" t="s">
        <v>2502</v>
      </c>
      <c r="H56" s="84">
        <v>34</v>
      </c>
      <c r="I56" s="84">
        <v>1</v>
      </c>
      <c r="J56" s="84">
        <v>1</v>
      </c>
      <c r="K56" s="136">
        <f t="shared" si="3"/>
        <v>1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1</v>
      </c>
      <c r="S56" s="170"/>
      <c r="T56" s="176" t="str">
        <f t="shared" si="5"/>
        <v/>
      </c>
      <c r="U56" s="94">
        <v>2</v>
      </c>
      <c r="V56" s="84">
        <v>200</v>
      </c>
      <c r="W56" s="85">
        <v>10</v>
      </c>
      <c r="X56" s="94">
        <f t="shared" si="6"/>
        <v>136</v>
      </c>
      <c r="Y56" s="85" t="str">
        <f t="shared" si="7"/>
        <v/>
      </c>
      <c r="Z56" s="94">
        <f t="shared" si="8"/>
        <v>3808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206" t="s">
        <v>2476</v>
      </c>
      <c r="D57" s="135" t="s">
        <v>2515</v>
      </c>
      <c r="E57" s="133"/>
      <c r="F57" s="82" t="s">
        <v>363</v>
      </c>
      <c r="G57" s="82" t="s">
        <v>2501</v>
      </c>
      <c r="H57" s="84">
        <v>34</v>
      </c>
      <c r="I57" s="84">
        <v>2</v>
      </c>
      <c r="J57" s="84">
        <v>2</v>
      </c>
      <c r="K57" s="136">
        <f t="shared" si="3"/>
        <v>4</v>
      </c>
      <c r="L57" s="133" t="s">
        <v>3514</v>
      </c>
      <c r="M57" s="162"/>
      <c r="N57" s="162"/>
      <c r="O57" s="163"/>
      <c r="P57" s="164"/>
      <c r="Q57" s="165"/>
      <c r="R57" s="137">
        <f t="shared" si="4"/>
        <v>2</v>
      </c>
      <c r="S57" s="170"/>
      <c r="T57" s="176" t="str">
        <f t="shared" si="5"/>
        <v/>
      </c>
      <c r="U57" s="94">
        <v>2</v>
      </c>
      <c r="V57" s="84">
        <v>200</v>
      </c>
      <c r="W57" s="85">
        <v>10</v>
      </c>
      <c r="X57" s="94">
        <f t="shared" si="6"/>
        <v>544</v>
      </c>
      <c r="Y57" s="85" t="str">
        <f t="shared" si="7"/>
        <v/>
      </c>
      <c r="Z57" s="94">
        <f t="shared" si="8"/>
        <v>15232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206" t="s">
        <v>2477</v>
      </c>
      <c r="D58" s="135" t="s">
        <v>2515</v>
      </c>
      <c r="E58" s="133"/>
      <c r="F58" s="82" t="s">
        <v>363</v>
      </c>
      <c r="G58" s="82" t="s">
        <v>2501</v>
      </c>
      <c r="H58" s="84">
        <v>34</v>
      </c>
      <c r="I58" s="84">
        <v>2</v>
      </c>
      <c r="J58" s="84">
        <v>2</v>
      </c>
      <c r="K58" s="136">
        <f t="shared" si="3"/>
        <v>4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4">
        <v>10</v>
      </c>
      <c r="V58" s="84">
        <v>200</v>
      </c>
      <c r="W58" s="85">
        <v>10</v>
      </c>
      <c r="X58" s="94">
        <f t="shared" si="6"/>
        <v>2720</v>
      </c>
      <c r="Y58" s="85" t="str">
        <f t="shared" si="7"/>
        <v/>
      </c>
      <c r="Z58" s="94">
        <f t="shared" si="8"/>
        <v>76160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206" t="s">
        <v>2478</v>
      </c>
      <c r="D59" s="135" t="s">
        <v>2515</v>
      </c>
      <c r="E59" s="133"/>
      <c r="F59" s="82" t="s">
        <v>363</v>
      </c>
      <c r="G59" s="82" t="s">
        <v>2507</v>
      </c>
      <c r="H59" s="84">
        <v>34</v>
      </c>
      <c r="I59" s="84">
        <v>1</v>
      </c>
      <c r="J59" s="84">
        <v>2</v>
      </c>
      <c r="K59" s="136">
        <f t="shared" si="3"/>
        <v>2</v>
      </c>
      <c r="L59" s="133" t="s">
        <v>3517</v>
      </c>
      <c r="M59" s="162"/>
      <c r="N59" s="162"/>
      <c r="O59" s="163"/>
      <c r="P59" s="164"/>
      <c r="Q59" s="165"/>
      <c r="R59" s="137">
        <f t="shared" si="4"/>
        <v>1</v>
      </c>
      <c r="S59" s="170"/>
      <c r="T59" s="176" t="str">
        <f t="shared" si="5"/>
        <v/>
      </c>
      <c r="U59" s="94">
        <v>10</v>
      </c>
      <c r="V59" s="84">
        <v>200</v>
      </c>
      <c r="W59" s="85">
        <v>10</v>
      </c>
      <c r="X59" s="94">
        <f t="shared" si="6"/>
        <v>1360</v>
      </c>
      <c r="Y59" s="85" t="str">
        <f t="shared" si="7"/>
        <v/>
      </c>
      <c r="Z59" s="94">
        <f t="shared" si="8"/>
        <v>38080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206" t="s">
        <v>2478</v>
      </c>
      <c r="D60" s="135" t="s">
        <v>2515</v>
      </c>
      <c r="E60" s="133"/>
      <c r="F60" s="82" t="s">
        <v>363</v>
      </c>
      <c r="G60" s="82" t="s">
        <v>2501</v>
      </c>
      <c r="H60" s="84">
        <v>34</v>
      </c>
      <c r="I60" s="84">
        <v>8</v>
      </c>
      <c r="J60" s="84">
        <v>2</v>
      </c>
      <c r="K60" s="136">
        <f t="shared" si="3"/>
        <v>16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8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10880</v>
      </c>
      <c r="Y60" s="85" t="str">
        <f t="shared" si="7"/>
        <v/>
      </c>
      <c r="Z60" s="94">
        <f t="shared" si="8"/>
        <v>304640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206" t="s">
        <v>2479</v>
      </c>
      <c r="D61" s="135" t="s">
        <v>2515</v>
      </c>
      <c r="E61" s="133"/>
      <c r="F61" s="82" t="s">
        <v>711</v>
      </c>
      <c r="G61" s="82" t="s">
        <v>1009</v>
      </c>
      <c r="H61" s="84">
        <v>34</v>
      </c>
      <c r="I61" s="84">
        <v>6</v>
      </c>
      <c r="J61" s="84">
        <v>2</v>
      </c>
      <c r="K61" s="136">
        <f t="shared" si="3"/>
        <v>12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6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8160</v>
      </c>
      <c r="Y61" s="85" t="str">
        <f t="shared" si="7"/>
        <v/>
      </c>
      <c r="Z61" s="94">
        <f t="shared" si="8"/>
        <v>228480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206" t="s">
        <v>2480</v>
      </c>
      <c r="D62" s="135" t="s">
        <v>2515</v>
      </c>
      <c r="E62" s="133"/>
      <c r="F62" s="82" t="s">
        <v>711</v>
      </c>
      <c r="G62" s="82" t="s">
        <v>1009</v>
      </c>
      <c r="H62" s="84">
        <v>34</v>
      </c>
      <c r="I62" s="84">
        <v>6</v>
      </c>
      <c r="J62" s="84">
        <v>2</v>
      </c>
      <c r="K62" s="136">
        <f t="shared" si="3"/>
        <v>12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6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8160</v>
      </c>
      <c r="Y62" s="85" t="str">
        <f t="shared" si="7"/>
        <v/>
      </c>
      <c r="Z62" s="94">
        <f t="shared" si="8"/>
        <v>228480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206" t="s">
        <v>2481</v>
      </c>
      <c r="D63" s="135" t="s">
        <v>2515</v>
      </c>
      <c r="E63" s="133"/>
      <c r="F63" s="82" t="s">
        <v>711</v>
      </c>
      <c r="G63" s="82" t="s">
        <v>1009</v>
      </c>
      <c r="H63" s="84">
        <v>34</v>
      </c>
      <c r="I63" s="84">
        <v>6</v>
      </c>
      <c r="J63" s="84">
        <v>2</v>
      </c>
      <c r="K63" s="136">
        <f t="shared" si="3"/>
        <v>12</v>
      </c>
      <c r="L63" s="133" t="s">
        <v>3514</v>
      </c>
      <c r="M63" s="162"/>
      <c r="N63" s="162"/>
      <c r="O63" s="163"/>
      <c r="P63" s="164"/>
      <c r="Q63" s="165"/>
      <c r="R63" s="137">
        <f t="shared" si="4"/>
        <v>6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8160</v>
      </c>
      <c r="Y63" s="85" t="str">
        <f t="shared" si="7"/>
        <v/>
      </c>
      <c r="Z63" s="94">
        <f t="shared" si="8"/>
        <v>228480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206" t="s">
        <v>2481</v>
      </c>
      <c r="D64" s="135" t="s">
        <v>2515</v>
      </c>
      <c r="E64" s="133"/>
      <c r="F64" s="82" t="s">
        <v>363</v>
      </c>
      <c r="G64" s="82" t="s">
        <v>2507</v>
      </c>
      <c r="H64" s="84">
        <v>34</v>
      </c>
      <c r="I64" s="84">
        <v>1</v>
      </c>
      <c r="J64" s="84">
        <v>2</v>
      </c>
      <c r="K64" s="136">
        <f t="shared" si="3"/>
        <v>2</v>
      </c>
      <c r="L64" s="133" t="s">
        <v>3517</v>
      </c>
      <c r="M64" s="162"/>
      <c r="N64" s="162"/>
      <c r="O64" s="163"/>
      <c r="P64" s="164"/>
      <c r="Q64" s="165"/>
      <c r="R64" s="137">
        <f t="shared" si="4"/>
        <v>1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1360</v>
      </c>
      <c r="Y64" s="85" t="str">
        <f t="shared" si="7"/>
        <v/>
      </c>
      <c r="Z64" s="94">
        <f t="shared" si="8"/>
        <v>38080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206" t="s">
        <v>2482</v>
      </c>
      <c r="D65" s="135" t="s">
        <v>2515</v>
      </c>
      <c r="E65" s="133"/>
      <c r="F65" s="82" t="s">
        <v>711</v>
      </c>
      <c r="G65" s="82" t="s">
        <v>1009</v>
      </c>
      <c r="H65" s="84">
        <v>34</v>
      </c>
      <c r="I65" s="84">
        <v>2</v>
      </c>
      <c r="J65" s="84">
        <v>2</v>
      </c>
      <c r="K65" s="136">
        <f t="shared" si="3"/>
        <v>4</v>
      </c>
      <c r="L65" s="133" t="s">
        <v>3514</v>
      </c>
      <c r="M65" s="162"/>
      <c r="N65" s="162"/>
      <c r="O65" s="163"/>
      <c r="P65" s="164"/>
      <c r="Q65" s="165"/>
      <c r="R65" s="137">
        <f t="shared" si="4"/>
        <v>2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2720</v>
      </c>
      <c r="Y65" s="85" t="str">
        <f t="shared" si="7"/>
        <v/>
      </c>
      <c r="Z65" s="94">
        <f t="shared" si="8"/>
        <v>76160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206" t="s">
        <v>2483</v>
      </c>
      <c r="D66" s="135" t="s">
        <v>2515</v>
      </c>
      <c r="E66" s="133"/>
      <c r="F66" s="82" t="s">
        <v>711</v>
      </c>
      <c r="G66" s="82" t="s">
        <v>1009</v>
      </c>
      <c r="H66" s="84">
        <v>34</v>
      </c>
      <c r="I66" s="84">
        <v>6</v>
      </c>
      <c r="J66" s="84">
        <v>2</v>
      </c>
      <c r="K66" s="136">
        <f t="shared" si="3"/>
        <v>12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6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8160</v>
      </c>
      <c r="Y66" s="85" t="str">
        <f t="shared" si="7"/>
        <v/>
      </c>
      <c r="Z66" s="94">
        <f t="shared" si="8"/>
        <v>228480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206" t="s">
        <v>2483</v>
      </c>
      <c r="D67" s="135" t="s">
        <v>2515</v>
      </c>
      <c r="E67" s="133"/>
      <c r="F67" s="82" t="s">
        <v>363</v>
      </c>
      <c r="G67" s="82" t="s">
        <v>2507</v>
      </c>
      <c r="H67" s="84">
        <v>34</v>
      </c>
      <c r="I67" s="84">
        <v>1</v>
      </c>
      <c r="J67" s="84">
        <v>2</v>
      </c>
      <c r="K67" s="136">
        <f t="shared" si="3"/>
        <v>2</v>
      </c>
      <c r="L67" s="133" t="s">
        <v>3517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1360</v>
      </c>
      <c r="Y67" s="85" t="str">
        <f t="shared" si="7"/>
        <v/>
      </c>
      <c r="Z67" s="94">
        <f t="shared" si="8"/>
        <v>38080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206" t="s">
        <v>2484</v>
      </c>
      <c r="D68" s="135" t="s">
        <v>2515</v>
      </c>
      <c r="E68" s="133"/>
      <c r="F68" s="82" t="s">
        <v>711</v>
      </c>
      <c r="G68" s="82" t="s">
        <v>1009</v>
      </c>
      <c r="H68" s="84">
        <v>34</v>
      </c>
      <c r="I68" s="84">
        <v>2</v>
      </c>
      <c r="J68" s="84">
        <v>2</v>
      </c>
      <c r="K68" s="136">
        <f t="shared" si="3"/>
        <v>4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2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2720</v>
      </c>
      <c r="Y68" s="85" t="str">
        <f t="shared" si="7"/>
        <v/>
      </c>
      <c r="Z68" s="94">
        <f t="shared" si="8"/>
        <v>76160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206" t="s">
        <v>2485</v>
      </c>
      <c r="D69" s="135" t="s">
        <v>2515</v>
      </c>
      <c r="E69" s="133"/>
      <c r="F69" s="82" t="s">
        <v>711</v>
      </c>
      <c r="G69" s="82" t="s">
        <v>1009</v>
      </c>
      <c r="H69" s="84">
        <v>34</v>
      </c>
      <c r="I69" s="84">
        <v>6</v>
      </c>
      <c r="J69" s="84">
        <v>2</v>
      </c>
      <c r="K69" s="136">
        <f t="shared" si="3"/>
        <v>12</v>
      </c>
      <c r="L69" s="133" t="s">
        <v>3514</v>
      </c>
      <c r="M69" s="162"/>
      <c r="N69" s="162"/>
      <c r="O69" s="163"/>
      <c r="P69" s="164"/>
      <c r="Q69" s="165"/>
      <c r="R69" s="137">
        <f t="shared" si="4"/>
        <v>6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8160</v>
      </c>
      <c r="Y69" s="85" t="str">
        <f t="shared" si="7"/>
        <v/>
      </c>
      <c r="Z69" s="94">
        <f t="shared" si="8"/>
        <v>228480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206" t="s">
        <v>2486</v>
      </c>
      <c r="D70" s="135" t="s">
        <v>2515</v>
      </c>
      <c r="E70" s="133"/>
      <c r="F70" s="82" t="s">
        <v>711</v>
      </c>
      <c r="G70" s="82" t="s">
        <v>2505</v>
      </c>
      <c r="H70" s="84">
        <v>34</v>
      </c>
      <c r="I70" s="84">
        <v>2</v>
      </c>
      <c r="J70" s="84">
        <v>1</v>
      </c>
      <c r="K70" s="136">
        <f t="shared" si="3"/>
        <v>2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2</v>
      </c>
      <c r="S70" s="170"/>
      <c r="T70" s="176" t="str">
        <f t="shared" si="5"/>
        <v/>
      </c>
      <c r="U70" s="94">
        <v>10</v>
      </c>
      <c r="V70" s="84">
        <v>200</v>
      </c>
      <c r="W70" s="85">
        <v>10</v>
      </c>
      <c r="X70" s="94">
        <f t="shared" si="6"/>
        <v>1360</v>
      </c>
      <c r="Y70" s="85" t="str">
        <f t="shared" si="7"/>
        <v/>
      </c>
      <c r="Z70" s="94">
        <f t="shared" si="8"/>
        <v>38080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206" t="s">
        <v>2487</v>
      </c>
      <c r="D71" s="135" t="s">
        <v>2515</v>
      </c>
      <c r="E71" s="133"/>
      <c r="F71" s="82" t="s">
        <v>711</v>
      </c>
      <c r="G71" s="82" t="s">
        <v>2502</v>
      </c>
      <c r="H71" s="84">
        <v>34</v>
      </c>
      <c r="I71" s="84">
        <v>4</v>
      </c>
      <c r="J71" s="84">
        <v>1</v>
      </c>
      <c r="K71" s="136">
        <f t="shared" ref="K71:K85" si="13">+I71*J71</f>
        <v>4</v>
      </c>
      <c r="L71" s="133" t="s">
        <v>3514</v>
      </c>
      <c r="M71" s="162"/>
      <c r="N71" s="162"/>
      <c r="O71" s="163"/>
      <c r="P71" s="164"/>
      <c r="Q71" s="165"/>
      <c r="R71" s="137">
        <f t="shared" ref="R71:R85" si="14">+I71</f>
        <v>4</v>
      </c>
      <c r="S71" s="170"/>
      <c r="T71" s="176" t="str">
        <f t="shared" ref="T71:T85" si="15">IFERROR(IF(S71="","",R71*S71),"-")</f>
        <v/>
      </c>
      <c r="U71" s="94">
        <v>2</v>
      </c>
      <c r="V71" s="84">
        <v>200</v>
      </c>
      <c r="W71" s="85">
        <v>10</v>
      </c>
      <c r="X71" s="94">
        <f t="shared" ref="X71:X85" si="16">IFERROR(IF(H71="","",ROUNDDOWN(H71/1000*K71*U71*V71*W71,0)),"-")</f>
        <v>544</v>
      </c>
      <c r="Y71" s="85" t="str">
        <f t="shared" ref="Y71:Y85" si="17">IFERROR(IF(Q71="","",ROUNDDOWN(Q71/1000*R71*U71*V71*W71,0)),"-")</f>
        <v/>
      </c>
      <c r="Z71" s="94">
        <f t="shared" ref="Z71:Z85" si="18">IFERROR(IF(H71="","",ROUNDDOWN(X71*$V$2,0)),"-")</f>
        <v>15232</v>
      </c>
      <c r="AA71" s="85" t="str">
        <f t="shared" ref="AA71:AA85" si="19">IFERROR(IF(Q71="","",ROUNDDOWN(Y71*$V$2,0)),"-")</f>
        <v/>
      </c>
      <c r="AB71" s="94" t="str">
        <f t="shared" ref="AB71:AB85" si="20">IFERROR(IF(Q71="","",ROUNDDOWN(X71-Y71,0)),"-")</f>
        <v/>
      </c>
      <c r="AC71" s="95" t="str">
        <f t="shared" ref="AC71:AC84" si="21">IFERROR(IF(Q71="","",ROUNDDOWN(Z71-AA71,0)),"-")</f>
        <v/>
      </c>
      <c r="AD71" s="178" t="str">
        <f t="shared" ref="AD71:AD85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206" t="s">
        <v>2488</v>
      </c>
      <c r="D72" s="135" t="s">
        <v>2515</v>
      </c>
      <c r="E72" s="133"/>
      <c r="F72" s="82" t="s">
        <v>711</v>
      </c>
      <c r="G72" s="82" t="s">
        <v>2502</v>
      </c>
      <c r="H72" s="84">
        <v>34</v>
      </c>
      <c r="I72" s="84">
        <v>1</v>
      </c>
      <c r="J72" s="84">
        <v>1</v>
      </c>
      <c r="K72" s="136">
        <f t="shared" si="13"/>
        <v>1</v>
      </c>
      <c r="L72" s="133" t="s">
        <v>3514</v>
      </c>
      <c r="M72" s="162"/>
      <c r="N72" s="162"/>
      <c r="O72" s="163"/>
      <c r="P72" s="164"/>
      <c r="Q72" s="165"/>
      <c r="R72" s="137">
        <f t="shared" si="14"/>
        <v>1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680</v>
      </c>
      <c r="Y72" s="85" t="str">
        <f t="shared" si="17"/>
        <v/>
      </c>
      <c r="Z72" s="94">
        <f t="shared" si="18"/>
        <v>19040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>
        <v>2</v>
      </c>
      <c r="C73" s="206" t="s">
        <v>2489</v>
      </c>
      <c r="D73" s="135" t="s">
        <v>2515</v>
      </c>
      <c r="E73" s="133"/>
      <c r="F73" s="82" t="s">
        <v>711</v>
      </c>
      <c r="G73" s="82" t="s">
        <v>2504</v>
      </c>
      <c r="H73" s="84">
        <v>34</v>
      </c>
      <c r="I73" s="84">
        <v>9</v>
      </c>
      <c r="J73" s="84">
        <v>1</v>
      </c>
      <c r="K73" s="136">
        <f t="shared" si="13"/>
        <v>9</v>
      </c>
      <c r="L73" s="133" t="s">
        <v>3514</v>
      </c>
      <c r="M73" s="162"/>
      <c r="N73" s="162"/>
      <c r="O73" s="163"/>
      <c r="P73" s="164"/>
      <c r="Q73" s="165"/>
      <c r="R73" s="137">
        <f t="shared" si="14"/>
        <v>9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6120</v>
      </c>
      <c r="Y73" s="85" t="str">
        <f t="shared" si="17"/>
        <v/>
      </c>
      <c r="Z73" s="94">
        <f t="shared" si="18"/>
        <v>171360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/>
      <c r="C74" s="202" t="s">
        <v>2490</v>
      </c>
      <c r="D74" s="135"/>
      <c r="E74" s="133"/>
      <c r="F74" s="82"/>
      <c r="G74" s="82"/>
      <c r="H74" s="84"/>
      <c r="I74" s="84"/>
      <c r="J74" s="84"/>
      <c r="K74" s="136"/>
      <c r="L74" s="133"/>
      <c r="M74" s="162"/>
      <c r="N74" s="162"/>
      <c r="O74" s="163"/>
      <c r="P74" s="164"/>
      <c r="Q74" s="165"/>
      <c r="R74" s="137"/>
      <c r="S74" s="170"/>
      <c r="T74" s="176" t="str">
        <f t="shared" si="15"/>
        <v/>
      </c>
      <c r="U74" s="94"/>
      <c r="V74" s="84"/>
      <c r="W74" s="85"/>
      <c r="X74" s="94" t="str">
        <f t="shared" si="16"/>
        <v/>
      </c>
      <c r="Y74" s="85" t="str">
        <f t="shared" si="17"/>
        <v/>
      </c>
      <c r="Z74" s="94" t="str">
        <f t="shared" si="18"/>
        <v/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1</v>
      </c>
      <c r="C75" s="206" t="s">
        <v>2491</v>
      </c>
      <c r="D75" s="135" t="s">
        <v>2176</v>
      </c>
      <c r="E75" s="133"/>
      <c r="F75" s="82" t="s">
        <v>2509</v>
      </c>
      <c r="G75" s="82" t="s">
        <v>2510</v>
      </c>
      <c r="H75" s="84">
        <v>15</v>
      </c>
      <c r="I75" s="84">
        <v>1</v>
      </c>
      <c r="J75" s="84">
        <v>1</v>
      </c>
      <c r="K75" s="136">
        <f t="shared" si="13"/>
        <v>1</v>
      </c>
      <c r="L75" s="133" t="s">
        <v>3514</v>
      </c>
      <c r="M75" s="162"/>
      <c r="N75" s="162"/>
      <c r="O75" s="163"/>
      <c r="P75" s="164"/>
      <c r="Q75" s="165"/>
      <c r="R75" s="137">
        <f t="shared" si="14"/>
        <v>1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300</v>
      </c>
      <c r="Y75" s="85" t="str">
        <f t="shared" si="17"/>
        <v/>
      </c>
      <c r="Z75" s="94">
        <f t="shared" si="18"/>
        <v>8400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1</v>
      </c>
      <c r="C76" s="206" t="s">
        <v>2491</v>
      </c>
      <c r="D76" s="135" t="s">
        <v>2176</v>
      </c>
      <c r="E76" s="133"/>
      <c r="F76" s="82" t="s">
        <v>711</v>
      </c>
      <c r="G76" s="82" t="s">
        <v>2511</v>
      </c>
      <c r="H76" s="84">
        <v>34</v>
      </c>
      <c r="I76" s="84">
        <v>1</v>
      </c>
      <c r="J76" s="84">
        <v>2</v>
      </c>
      <c r="K76" s="136">
        <f t="shared" si="13"/>
        <v>2</v>
      </c>
      <c r="L76" s="133" t="s">
        <v>3514</v>
      </c>
      <c r="M76" s="162"/>
      <c r="N76" s="162"/>
      <c r="O76" s="163"/>
      <c r="P76" s="164"/>
      <c r="Q76" s="165"/>
      <c r="R76" s="137">
        <f t="shared" si="14"/>
        <v>1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1360</v>
      </c>
      <c r="Y76" s="85" t="str">
        <f t="shared" si="17"/>
        <v/>
      </c>
      <c r="Z76" s="94">
        <f t="shared" si="18"/>
        <v>38080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1</v>
      </c>
      <c r="C77" s="206" t="s">
        <v>2492</v>
      </c>
      <c r="D77" s="135" t="s">
        <v>2176</v>
      </c>
      <c r="E77" s="133"/>
      <c r="F77" s="82" t="s">
        <v>2509</v>
      </c>
      <c r="G77" s="82" t="s">
        <v>2510</v>
      </c>
      <c r="H77" s="84">
        <v>15</v>
      </c>
      <c r="I77" s="84">
        <v>1</v>
      </c>
      <c r="J77" s="84">
        <v>1</v>
      </c>
      <c r="K77" s="136">
        <f t="shared" si="13"/>
        <v>1</v>
      </c>
      <c r="L77" s="133" t="s">
        <v>3514</v>
      </c>
      <c r="M77" s="162"/>
      <c r="N77" s="162"/>
      <c r="O77" s="163"/>
      <c r="P77" s="164"/>
      <c r="Q77" s="165"/>
      <c r="R77" s="137">
        <f t="shared" si="14"/>
        <v>1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300</v>
      </c>
      <c r="Y77" s="85" t="str">
        <f t="shared" si="17"/>
        <v/>
      </c>
      <c r="Z77" s="94">
        <f t="shared" si="18"/>
        <v>8400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1</v>
      </c>
      <c r="C78" s="206" t="s">
        <v>2492</v>
      </c>
      <c r="D78" s="135" t="s">
        <v>2176</v>
      </c>
      <c r="E78" s="133"/>
      <c r="F78" s="82" t="s">
        <v>711</v>
      </c>
      <c r="G78" s="82" t="s">
        <v>2511</v>
      </c>
      <c r="H78" s="84">
        <v>34</v>
      </c>
      <c r="I78" s="84">
        <v>1</v>
      </c>
      <c r="J78" s="84">
        <v>2</v>
      </c>
      <c r="K78" s="136">
        <f t="shared" si="13"/>
        <v>2</v>
      </c>
      <c r="L78" s="133" t="s">
        <v>3514</v>
      </c>
      <c r="M78" s="162"/>
      <c r="N78" s="162"/>
      <c r="O78" s="163"/>
      <c r="P78" s="164"/>
      <c r="Q78" s="165"/>
      <c r="R78" s="137">
        <f t="shared" si="14"/>
        <v>1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1360</v>
      </c>
      <c r="Y78" s="85" t="str">
        <f t="shared" si="17"/>
        <v/>
      </c>
      <c r="Z78" s="94">
        <f t="shared" si="18"/>
        <v>38080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1</v>
      </c>
      <c r="C79" s="206" t="s">
        <v>2493</v>
      </c>
      <c r="D79" s="135" t="s">
        <v>2176</v>
      </c>
      <c r="E79" s="133"/>
      <c r="F79" s="82" t="s">
        <v>711</v>
      </c>
      <c r="G79" s="82" t="s">
        <v>2502</v>
      </c>
      <c r="H79" s="84">
        <v>34</v>
      </c>
      <c r="I79" s="84">
        <v>2</v>
      </c>
      <c r="J79" s="84">
        <v>1</v>
      </c>
      <c r="K79" s="136">
        <f t="shared" si="13"/>
        <v>2</v>
      </c>
      <c r="L79" s="133" t="s">
        <v>3514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1360</v>
      </c>
      <c r="Y79" s="85" t="str">
        <f t="shared" si="17"/>
        <v/>
      </c>
      <c r="Z79" s="94">
        <f t="shared" si="18"/>
        <v>38080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1</v>
      </c>
      <c r="C80" s="206" t="s">
        <v>2494</v>
      </c>
      <c r="D80" s="135" t="s">
        <v>2176</v>
      </c>
      <c r="E80" s="133"/>
      <c r="F80" s="82" t="s">
        <v>711</v>
      </c>
      <c r="G80" s="82" t="s">
        <v>2511</v>
      </c>
      <c r="H80" s="84">
        <v>34</v>
      </c>
      <c r="I80" s="84">
        <v>1</v>
      </c>
      <c r="J80" s="84">
        <v>2</v>
      </c>
      <c r="K80" s="136">
        <f t="shared" si="13"/>
        <v>2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1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1360</v>
      </c>
      <c r="Y80" s="85" t="str">
        <f t="shared" si="17"/>
        <v/>
      </c>
      <c r="Z80" s="94">
        <f t="shared" si="18"/>
        <v>38080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>
        <v>1</v>
      </c>
      <c r="C81" s="206" t="s">
        <v>2495</v>
      </c>
      <c r="D81" s="135" t="s">
        <v>2176</v>
      </c>
      <c r="E81" s="133"/>
      <c r="F81" s="82" t="s">
        <v>711</v>
      </c>
      <c r="G81" s="82" t="s">
        <v>2511</v>
      </c>
      <c r="H81" s="84">
        <v>34</v>
      </c>
      <c r="I81" s="84">
        <v>2</v>
      </c>
      <c r="J81" s="84">
        <v>2</v>
      </c>
      <c r="K81" s="136">
        <f t="shared" si="13"/>
        <v>4</v>
      </c>
      <c r="L81" s="133" t="s">
        <v>3514</v>
      </c>
      <c r="M81" s="162"/>
      <c r="N81" s="162"/>
      <c r="O81" s="163"/>
      <c r="P81" s="164"/>
      <c r="Q81" s="165"/>
      <c r="R81" s="137">
        <f t="shared" si="14"/>
        <v>2</v>
      </c>
      <c r="S81" s="170"/>
      <c r="T81" s="176" t="str">
        <f t="shared" si="15"/>
        <v/>
      </c>
      <c r="U81" s="94">
        <v>2</v>
      </c>
      <c r="V81" s="84">
        <v>200</v>
      </c>
      <c r="W81" s="85">
        <v>10</v>
      </c>
      <c r="X81" s="94">
        <f t="shared" si="16"/>
        <v>544</v>
      </c>
      <c r="Y81" s="85" t="str">
        <f t="shared" si="17"/>
        <v/>
      </c>
      <c r="Z81" s="94">
        <f t="shared" si="18"/>
        <v>15232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1</v>
      </c>
      <c r="C82" s="206" t="s">
        <v>2496</v>
      </c>
      <c r="D82" s="135" t="s">
        <v>2176</v>
      </c>
      <c r="E82" s="133"/>
      <c r="F82" s="82" t="s">
        <v>363</v>
      </c>
      <c r="G82" s="82" t="s">
        <v>2512</v>
      </c>
      <c r="H82" s="84">
        <v>34</v>
      </c>
      <c r="I82" s="84">
        <v>2</v>
      </c>
      <c r="J82" s="84">
        <v>2</v>
      </c>
      <c r="K82" s="136">
        <f t="shared" si="13"/>
        <v>4</v>
      </c>
      <c r="L82" s="133" t="s">
        <v>3514</v>
      </c>
      <c r="M82" s="162"/>
      <c r="N82" s="162"/>
      <c r="O82" s="163"/>
      <c r="P82" s="164"/>
      <c r="Q82" s="165"/>
      <c r="R82" s="137">
        <f t="shared" si="14"/>
        <v>2</v>
      </c>
      <c r="S82" s="170"/>
      <c r="T82" s="176" t="str">
        <f t="shared" si="15"/>
        <v/>
      </c>
      <c r="U82" s="94">
        <v>2</v>
      </c>
      <c r="V82" s="84">
        <v>200</v>
      </c>
      <c r="W82" s="85">
        <v>10</v>
      </c>
      <c r="X82" s="94">
        <f t="shared" si="16"/>
        <v>544</v>
      </c>
      <c r="Y82" s="85" t="str">
        <f t="shared" si="17"/>
        <v/>
      </c>
      <c r="Z82" s="94">
        <f t="shared" si="18"/>
        <v>15232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1</v>
      </c>
      <c r="C83" s="206" t="s">
        <v>2497</v>
      </c>
      <c r="D83" s="135" t="s">
        <v>2176</v>
      </c>
      <c r="E83" s="133"/>
      <c r="F83" s="82" t="s">
        <v>711</v>
      </c>
      <c r="G83" s="82" t="s">
        <v>2512</v>
      </c>
      <c r="H83" s="84">
        <v>34</v>
      </c>
      <c r="I83" s="84">
        <v>1</v>
      </c>
      <c r="J83" s="84">
        <v>1</v>
      </c>
      <c r="K83" s="136">
        <f t="shared" si="13"/>
        <v>1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1</v>
      </c>
      <c r="S83" s="170"/>
      <c r="T83" s="176" t="str">
        <f t="shared" si="15"/>
        <v/>
      </c>
      <c r="U83" s="94">
        <v>2</v>
      </c>
      <c r="V83" s="84">
        <v>200</v>
      </c>
      <c r="W83" s="85">
        <v>10</v>
      </c>
      <c r="X83" s="94">
        <f t="shared" si="16"/>
        <v>136</v>
      </c>
      <c r="Y83" s="85" t="str">
        <f t="shared" si="17"/>
        <v/>
      </c>
      <c r="Z83" s="94">
        <f t="shared" si="18"/>
        <v>3808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/>
      <c r="C84" s="206" t="s">
        <v>2498</v>
      </c>
      <c r="D84" s="135">
        <v>4500</v>
      </c>
      <c r="E84" s="133"/>
      <c r="F84" s="82" t="s">
        <v>2513</v>
      </c>
      <c r="G84" s="82" t="s">
        <v>2514</v>
      </c>
      <c r="H84" s="84">
        <v>150</v>
      </c>
      <c r="I84" s="84">
        <v>2</v>
      </c>
      <c r="J84" s="84">
        <v>1</v>
      </c>
      <c r="K84" s="136">
        <f t="shared" si="13"/>
        <v>2</v>
      </c>
      <c r="L84" s="133" t="s">
        <v>3517</v>
      </c>
      <c r="M84" s="162"/>
      <c r="N84" s="162"/>
      <c r="O84" s="163"/>
      <c r="P84" s="164"/>
      <c r="Q84" s="165"/>
      <c r="R84" s="137">
        <f t="shared" si="14"/>
        <v>2</v>
      </c>
      <c r="S84" s="170"/>
      <c r="T84" s="176" t="str">
        <f t="shared" si="15"/>
        <v/>
      </c>
      <c r="U84" s="94">
        <v>10</v>
      </c>
      <c r="V84" s="84">
        <v>365</v>
      </c>
      <c r="W84" s="85">
        <v>10</v>
      </c>
      <c r="X84" s="94">
        <f t="shared" si="16"/>
        <v>10950</v>
      </c>
      <c r="Y84" s="85" t="str">
        <f t="shared" si="17"/>
        <v/>
      </c>
      <c r="Z84" s="94">
        <f t="shared" si="18"/>
        <v>306600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1</v>
      </c>
      <c r="C85" s="134" t="s">
        <v>2499</v>
      </c>
      <c r="D85" s="135" t="s">
        <v>2176</v>
      </c>
      <c r="E85" s="133"/>
      <c r="F85" s="82" t="s">
        <v>711</v>
      </c>
      <c r="G85" s="82" t="s">
        <v>1162</v>
      </c>
      <c r="H85" s="84">
        <v>34</v>
      </c>
      <c r="I85" s="84">
        <v>4</v>
      </c>
      <c r="J85" s="84">
        <v>1</v>
      </c>
      <c r="K85" s="136">
        <f t="shared" si="13"/>
        <v>4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4</v>
      </c>
      <c r="S85" s="170"/>
      <c r="T85" s="176" t="str">
        <f t="shared" si="15"/>
        <v/>
      </c>
      <c r="U85" s="94">
        <v>2</v>
      </c>
      <c r="V85" s="84">
        <v>200</v>
      </c>
      <c r="W85" s="85">
        <v>10</v>
      </c>
      <c r="X85" s="94">
        <f t="shared" si="16"/>
        <v>544</v>
      </c>
      <c r="Y85" s="85" t="str">
        <f t="shared" si="17"/>
        <v/>
      </c>
      <c r="Z85" s="94">
        <f t="shared" si="18"/>
        <v>15232</v>
      </c>
      <c r="AA85" s="85" t="str">
        <f t="shared" si="19"/>
        <v/>
      </c>
      <c r="AB85" s="94" t="str">
        <f t="shared" si="20"/>
        <v/>
      </c>
      <c r="AC85" s="95" t="str">
        <f>IFERROR(IF(Q85="","",ROUNDDOWN(Z85-AA85,0)),"-")</f>
        <v/>
      </c>
      <c r="AD85" s="178" t="str">
        <f t="shared" si="22"/>
        <v/>
      </c>
    </row>
    <row r="86" spans="1:30" s="110" customFormat="1" ht="24.95" customHeight="1" x14ac:dyDescent="0.15">
      <c r="A86" s="133"/>
      <c r="B86" s="134"/>
      <c r="C86" s="134"/>
      <c r="D86" s="135"/>
      <c r="E86" s="133"/>
      <c r="F86" s="82"/>
      <c r="G86" s="82"/>
      <c r="H86" s="84"/>
      <c r="I86" s="84"/>
      <c r="J86" s="84"/>
      <c r="K86" s="136"/>
      <c r="L86" s="133"/>
      <c r="M86" s="173"/>
      <c r="N86" s="173"/>
      <c r="O86" s="134"/>
      <c r="P86" s="174"/>
      <c r="Q86" s="175"/>
      <c r="R86" s="137"/>
      <c r="S86" s="176"/>
      <c r="T86" s="176"/>
      <c r="U86" s="94"/>
      <c r="V86" s="84"/>
      <c r="W86" s="85"/>
      <c r="X86" s="94"/>
      <c r="Y86" s="85"/>
      <c r="Z86" s="94"/>
      <c r="AA86" s="85"/>
      <c r="AB86" s="94"/>
      <c r="AC86" s="95"/>
      <c r="AD86" s="85"/>
    </row>
    <row r="87" spans="1:30" s="110" customFormat="1" ht="24.95" customHeight="1" thickBot="1" x14ac:dyDescent="0.2">
      <c r="A87" s="97"/>
      <c r="B87" s="98"/>
      <c r="C87" s="98"/>
      <c r="D87" s="99"/>
      <c r="E87" s="97"/>
      <c r="F87" s="100"/>
      <c r="G87" s="100"/>
      <c r="H87" s="102"/>
      <c r="I87" s="102"/>
      <c r="J87" s="102"/>
      <c r="K87" s="157"/>
      <c r="L87" s="97"/>
      <c r="M87" s="104"/>
      <c r="N87" s="104"/>
      <c r="O87" s="98"/>
      <c r="P87" s="105"/>
      <c r="Q87" s="106"/>
      <c r="R87" s="158"/>
      <c r="S87" s="108"/>
      <c r="T87" s="108"/>
      <c r="U87" s="94"/>
      <c r="V87" s="84"/>
      <c r="W87" s="85"/>
      <c r="X87" s="109"/>
      <c r="Y87" s="103"/>
      <c r="Z87" s="109"/>
      <c r="AA87" s="103"/>
      <c r="AB87" s="109"/>
      <c r="AC87" s="159"/>
      <c r="AD87" s="103"/>
    </row>
    <row r="88" spans="1:30" ht="24.95" customHeight="1" thickBot="1" x14ac:dyDescent="0.2">
      <c r="M88" s="46"/>
      <c r="N88" s="46"/>
      <c r="O88" s="46"/>
      <c r="P88" s="46"/>
      <c r="Q88" s="46"/>
      <c r="R88" s="111"/>
      <c r="S88" s="251" t="s">
        <v>40</v>
      </c>
      <c r="T88" s="181" t="str">
        <f>IF(SUBTOTAL(9,T5:T87)=0,"",SUBTOTAL(9,T5:T87))</f>
        <v/>
      </c>
      <c r="U88" s="190"/>
      <c r="V88" s="191"/>
      <c r="W88" s="192"/>
      <c r="X88" s="182">
        <f t="shared" ref="X88:AD88" si="23">IF(SUBTOTAL(9,X5:X87)=0,"",SUBTOTAL(9,X5:X87))</f>
        <v>312302</v>
      </c>
      <c r="Y88" s="184" t="str">
        <f t="shared" si="23"/>
        <v/>
      </c>
      <c r="Z88" s="182">
        <f t="shared" si="23"/>
        <v>8744456</v>
      </c>
      <c r="AA88" s="184" t="str">
        <f t="shared" si="23"/>
        <v/>
      </c>
      <c r="AB88" s="182" t="str">
        <f t="shared" si="23"/>
        <v/>
      </c>
      <c r="AC88" s="183" t="str">
        <f t="shared" si="23"/>
        <v/>
      </c>
      <c r="AD88" s="186" t="str">
        <f t="shared" si="23"/>
        <v/>
      </c>
    </row>
    <row r="89" spans="1:30" ht="24.95" customHeight="1" thickBot="1" x14ac:dyDescent="0.2">
      <c r="S89" s="262" t="s">
        <v>3544</v>
      </c>
      <c r="T89" s="264"/>
    </row>
    <row r="90" spans="1:30" ht="24.95" customHeight="1" thickTop="1" thickBot="1" x14ac:dyDescent="0.2">
      <c r="S90" s="265" t="s">
        <v>3545</v>
      </c>
      <c r="T90" s="268" t="str">
        <f>IF(T88="","",T88+T89)</f>
        <v/>
      </c>
    </row>
    <row r="91" spans="1:30" ht="24.95" customHeight="1" thickTop="1" x14ac:dyDescent="0.15"/>
  </sheetData>
  <sheetProtection algorithmName="SHA-512" hashValue="cqf7fc8DDeajDBwv6ssiYNm6nQKYOYgDaHga2O4LR2Ea+A2sdyjLF+UhF5GWh9DSiFrwSdJbsg3bfEWEFc5HGQ==" saltValue="2+eOGOqbyawqND2s63BZQg==" spinCount="100000" sheet="1" objects="1" scenarios="1" autoFilter="0"/>
  <autoFilter ref="A4:AD88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73 M75:Q85">
    <cfRule type="containsBlanks" dxfId="79" priority="10" stopIfTrue="1">
      <formula>LEN(TRIM(M6))=0</formula>
    </cfRule>
  </conditionalFormatting>
  <conditionalFormatting sqref="S6:S73 S75:S85">
    <cfRule type="containsBlanks" dxfId="78" priority="3">
      <formula>LEN(TRIM(S6))=0</formula>
    </cfRule>
  </conditionalFormatting>
  <conditionalFormatting sqref="S88">
    <cfRule type="containsBlanks" dxfId="77" priority="2">
      <formula>LEN(TRIM(S88))=0</formula>
    </cfRule>
  </conditionalFormatting>
  <conditionalFormatting sqref="T89">
    <cfRule type="containsBlanks" dxfId="76" priority="1">
      <formula>LEN(TRIM(T89))=0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AB258-5CB3-43A1-BFE6-3CDAF43E5F39}">
  <sheetPr>
    <pageSetUpPr fitToPage="1"/>
  </sheetPr>
  <dimension ref="A1:AD103"/>
  <sheetViews>
    <sheetView showGridLines="0" zoomScale="85" zoomScaleNormal="85" zoomScaleSheetLayoutView="100" workbookViewId="0">
      <pane xSplit="11" ySplit="4" topLeftCell="N86" activePane="bottomRight" state="frozen"/>
      <selection activeCell="T9" sqref="T9"/>
      <selection pane="topRight" activeCell="T9" sqref="T9"/>
      <selection pane="bottomLeft" activeCell="T9" sqref="T9"/>
      <selection pane="bottomRight" activeCell="T9" sqref="T9"/>
    </sheetView>
  </sheetViews>
  <sheetFormatPr defaultRowHeight="24.95" customHeight="1" x14ac:dyDescent="0.15"/>
  <cols>
    <col min="1" max="2" width="4.625" style="46" customWidth="1"/>
    <col min="3" max="3" width="10.625" style="46" customWidth="1"/>
    <col min="4" max="4" width="9.625" style="46" customWidth="1"/>
    <col min="5" max="5" width="5.625" style="46" customWidth="1"/>
    <col min="6" max="6" width="10.625" style="46" customWidth="1"/>
    <col min="7" max="7" width="30.625" style="46" customWidth="1"/>
    <col min="8" max="8" width="7.5" style="46" bestFit="1" customWidth="1"/>
    <col min="9" max="11" width="5.625" style="46" customWidth="1"/>
    <col min="12" max="12" width="7.625" style="46" customWidth="1"/>
    <col min="13" max="13" width="30.625" style="248" customWidth="1"/>
    <col min="14" max="14" width="20.625" style="248" customWidth="1"/>
    <col min="15" max="16" width="5.625" style="248" customWidth="1"/>
    <col min="17" max="17" width="7.5" style="248" bestFit="1" customWidth="1"/>
    <col min="18" max="18" width="5.625" style="46" customWidth="1"/>
    <col min="19" max="20" width="11.375" style="248" bestFit="1" customWidth="1"/>
    <col min="21" max="23" width="7.625" style="46" customWidth="1"/>
    <col min="24" max="30" width="10.625" style="46" customWidth="1"/>
    <col min="31" max="16384" width="9" style="46"/>
  </cols>
  <sheetData>
    <row r="1" spans="1:30" ht="24.95" customHeight="1" thickBot="1" x14ac:dyDescent="0.2">
      <c r="A1" s="270" t="s">
        <v>13</v>
      </c>
      <c r="B1" s="270"/>
      <c r="C1" s="40">
        <v>97</v>
      </c>
      <c r="D1" s="41" t="s">
        <v>1</v>
      </c>
      <c r="E1" s="42" t="s">
        <v>2516</v>
      </c>
      <c r="F1" s="43"/>
      <c r="G1" s="44"/>
      <c r="H1" s="45"/>
      <c r="I1" s="47" t="s">
        <v>3521</v>
      </c>
      <c r="AB1" s="47"/>
      <c r="AC1" s="47"/>
    </row>
    <row r="2" spans="1:30" ht="24.95" customHeight="1" thickBot="1" x14ac:dyDescent="0.2">
      <c r="U2" s="47" t="s">
        <v>21</v>
      </c>
      <c r="V2" s="48">
        <v>28</v>
      </c>
      <c r="W2" s="46" t="s">
        <v>22</v>
      </c>
      <c r="AB2" s="49"/>
      <c r="AC2" s="49" t="s">
        <v>32</v>
      </c>
      <c r="AD2" s="50">
        <v>4.1100000000000002E-4</v>
      </c>
    </row>
    <row r="3" spans="1:30" ht="24.95" customHeight="1" x14ac:dyDescent="0.15">
      <c r="A3" s="271" t="s">
        <v>0</v>
      </c>
      <c r="B3" s="281" t="s">
        <v>50</v>
      </c>
      <c r="C3" s="281" t="s">
        <v>2</v>
      </c>
      <c r="D3" s="275" t="s">
        <v>933</v>
      </c>
      <c r="E3" s="120" t="s">
        <v>3</v>
      </c>
      <c r="F3" s="121"/>
      <c r="G3" s="52"/>
      <c r="H3" s="52"/>
      <c r="I3" s="52"/>
      <c r="J3" s="52"/>
      <c r="K3" s="53"/>
      <c r="L3" s="51" t="s">
        <v>31</v>
      </c>
      <c r="M3" s="52"/>
      <c r="N3" s="52"/>
      <c r="O3" s="52"/>
      <c r="P3" s="52"/>
      <c r="Q3" s="52"/>
      <c r="R3" s="53"/>
      <c r="S3" s="273" t="s">
        <v>3542</v>
      </c>
      <c r="T3" s="279" t="s">
        <v>3523</v>
      </c>
      <c r="U3" s="51" t="s">
        <v>14</v>
      </c>
      <c r="V3" s="52"/>
      <c r="W3" s="53"/>
      <c r="X3" s="122" t="s">
        <v>3241</v>
      </c>
      <c r="Y3" s="123"/>
      <c r="Z3" s="122" t="s">
        <v>3522</v>
      </c>
      <c r="AA3" s="123"/>
      <c r="AB3" s="124" t="s">
        <v>33</v>
      </c>
      <c r="AC3" s="124"/>
      <c r="AD3" s="123"/>
    </row>
    <row r="4" spans="1:30" ht="24.95" customHeight="1" x14ac:dyDescent="0.15">
      <c r="A4" s="272"/>
      <c r="B4" s="282"/>
      <c r="C4" s="282"/>
      <c r="D4" s="276"/>
      <c r="E4" s="56" t="s">
        <v>4</v>
      </c>
      <c r="F4" s="125" t="s">
        <v>10</v>
      </c>
      <c r="G4" s="125" t="s">
        <v>5</v>
      </c>
      <c r="H4" s="57" t="s">
        <v>26</v>
      </c>
      <c r="I4" s="57" t="s">
        <v>27</v>
      </c>
      <c r="J4" s="57" t="s">
        <v>28</v>
      </c>
      <c r="K4" s="58" t="s">
        <v>29</v>
      </c>
      <c r="L4" s="56" t="s">
        <v>6</v>
      </c>
      <c r="M4" s="125" t="s">
        <v>7</v>
      </c>
      <c r="N4" s="125" t="s">
        <v>8</v>
      </c>
      <c r="O4" s="125" t="s">
        <v>9</v>
      </c>
      <c r="P4" s="57" t="s">
        <v>30</v>
      </c>
      <c r="Q4" s="57" t="s">
        <v>26</v>
      </c>
      <c r="R4" s="60" t="s">
        <v>12</v>
      </c>
      <c r="S4" s="274"/>
      <c r="T4" s="280"/>
      <c r="U4" s="56" t="s">
        <v>15</v>
      </c>
      <c r="V4" s="125" t="s">
        <v>16</v>
      </c>
      <c r="W4" s="60" t="s">
        <v>17</v>
      </c>
      <c r="X4" s="56" t="s">
        <v>3</v>
      </c>
      <c r="Y4" s="60" t="s">
        <v>11</v>
      </c>
      <c r="Z4" s="56" t="s">
        <v>20</v>
      </c>
      <c r="AA4" s="60" t="s">
        <v>11</v>
      </c>
      <c r="AB4" s="63" t="s">
        <v>3436</v>
      </c>
      <c r="AC4" s="57" t="s">
        <v>3437</v>
      </c>
      <c r="AD4" s="126" t="s">
        <v>3438</v>
      </c>
    </row>
    <row r="5" spans="1:30" s="110" customFormat="1" ht="24.95" customHeight="1" x14ac:dyDescent="0.15">
      <c r="A5" s="64">
        <v>1</v>
      </c>
      <c r="B5" s="65"/>
      <c r="C5" s="201" t="s">
        <v>2290</v>
      </c>
      <c r="D5" s="66"/>
      <c r="E5" s="64"/>
      <c r="F5" s="67"/>
      <c r="G5" s="67"/>
      <c r="H5" s="74"/>
      <c r="I5" s="74"/>
      <c r="J5" s="74"/>
      <c r="K5" s="136"/>
      <c r="L5" s="64" t="s">
        <v>3512</v>
      </c>
      <c r="M5" s="162"/>
      <c r="N5" s="162"/>
      <c r="O5" s="163"/>
      <c r="P5" s="164"/>
      <c r="Q5" s="165"/>
      <c r="R5" s="137"/>
      <c r="S5" s="5"/>
      <c r="T5" s="246" t="str">
        <f>IFERROR(IF(S5="","",R5*S5),"-")</f>
        <v/>
      </c>
      <c r="U5" s="73"/>
      <c r="V5" s="74"/>
      <c r="W5" s="75"/>
      <c r="X5" s="73" t="str">
        <f>IFERROR(IF(H5="","",ROUNDDOWN(H5/1000*K5*U5*V5*W5,0)),"-")</f>
        <v/>
      </c>
      <c r="Y5" s="75" t="str">
        <f>IFERROR(IF(Q5="","",ROUNDDOWN(Q5/1000*R5*U5*V5*W5,0)),"-")</f>
        <v/>
      </c>
      <c r="Z5" s="73" t="str">
        <f>IFERROR(IF(H5="","",ROUNDDOWN(X5*$V$2,0)),"-")</f>
        <v/>
      </c>
      <c r="AA5" s="75" t="str">
        <f>IFERROR(IF(Q5="","",ROUNDDOWN(Y5*$V$2,0)),"-")</f>
        <v/>
      </c>
      <c r="AB5" s="73" t="str">
        <f t="shared" ref="AB5:AB6" si="0">IFERROR(IF(Q5="","",ROUNDDOWN(X5-Y5,0)),"-")</f>
        <v/>
      </c>
      <c r="AC5" s="76" t="str">
        <f t="shared" ref="AC5:AC6" si="1">IFERROR(IF(Q5="","",ROUNDDOWN(Z5-AA5,0)),"-")</f>
        <v/>
      </c>
      <c r="AD5" s="75" t="str">
        <f t="shared" ref="AD5:AD6" si="2">IFERROR(IF(Q5="","",ROUNDDOWN(AB5*$AD$2,2)),"-")</f>
        <v/>
      </c>
    </row>
    <row r="6" spans="1:30" s="110" customFormat="1" ht="24.95" customHeight="1" x14ac:dyDescent="0.15">
      <c r="A6" s="133">
        <v>2</v>
      </c>
      <c r="B6" s="134">
        <v>1</v>
      </c>
      <c r="C6" s="134" t="s">
        <v>2517</v>
      </c>
      <c r="D6" s="135" t="s">
        <v>2176</v>
      </c>
      <c r="E6" s="133"/>
      <c r="F6" s="82" t="s">
        <v>173</v>
      </c>
      <c r="G6" s="82" t="s">
        <v>226</v>
      </c>
      <c r="H6" s="84">
        <v>22</v>
      </c>
      <c r="I6" s="84">
        <v>1</v>
      </c>
      <c r="J6" s="84">
        <v>2</v>
      </c>
      <c r="K6" s="136">
        <f>+I6*J6</f>
        <v>2</v>
      </c>
      <c r="L6" s="133" t="s">
        <v>3514</v>
      </c>
      <c r="M6" s="162"/>
      <c r="N6" s="162"/>
      <c r="O6" s="163"/>
      <c r="P6" s="164"/>
      <c r="Q6" s="165"/>
      <c r="R6" s="137">
        <f>+I6</f>
        <v>1</v>
      </c>
      <c r="S6" s="170"/>
      <c r="T6" s="176" t="str">
        <f>IFERROR(IF(S6="","",R6*S6),"-")</f>
        <v/>
      </c>
      <c r="U6" s="94">
        <v>10</v>
      </c>
      <c r="V6" s="84">
        <v>200</v>
      </c>
      <c r="W6" s="85">
        <v>10</v>
      </c>
      <c r="X6" s="94">
        <f>IFERROR(IF(H6="","",ROUNDDOWN(H6/1000*K6*U6*V6*W6,0)),"-")</f>
        <v>880</v>
      </c>
      <c r="Y6" s="85" t="str">
        <f>IFERROR(IF(Q6="","",ROUNDDOWN(Q6/1000*R6*U6*V6*W6,0)),"-")</f>
        <v/>
      </c>
      <c r="Z6" s="94">
        <f>IFERROR(IF(H6="","",ROUNDDOWN(X6*$V$2,0)),"-")</f>
        <v>24640</v>
      </c>
      <c r="AA6" s="85" t="str">
        <f>IFERROR(IF(Q6="","",ROUNDDOWN(Y6*$V$2,0)),"-")</f>
        <v/>
      </c>
      <c r="AB6" s="94" t="str">
        <f t="shared" si="0"/>
        <v/>
      </c>
      <c r="AC6" s="95" t="str">
        <f t="shared" si="1"/>
        <v/>
      </c>
      <c r="AD6" s="178" t="str">
        <f t="shared" si="2"/>
        <v/>
      </c>
    </row>
    <row r="7" spans="1:30" s="110" customFormat="1" ht="24.95" customHeight="1" x14ac:dyDescent="0.15">
      <c r="A7" s="133">
        <v>3</v>
      </c>
      <c r="B7" s="134">
        <v>1</v>
      </c>
      <c r="C7" s="134" t="s">
        <v>1766</v>
      </c>
      <c r="D7" s="135" t="s">
        <v>2176</v>
      </c>
      <c r="E7" s="133"/>
      <c r="F7" s="82" t="s">
        <v>576</v>
      </c>
      <c r="G7" s="82" t="s">
        <v>2541</v>
      </c>
      <c r="H7" s="84">
        <v>32</v>
      </c>
      <c r="I7" s="84">
        <v>1</v>
      </c>
      <c r="J7" s="84">
        <v>1</v>
      </c>
      <c r="K7" s="136">
        <f t="shared" ref="K7:K70" si="3">+I7*J7</f>
        <v>1</v>
      </c>
      <c r="L7" s="133" t="s">
        <v>3514</v>
      </c>
      <c r="M7" s="162"/>
      <c r="N7" s="162"/>
      <c r="O7" s="163"/>
      <c r="P7" s="164"/>
      <c r="Q7" s="165"/>
      <c r="R7" s="137">
        <f t="shared" ref="R7:R70" si="4">+I7</f>
        <v>1</v>
      </c>
      <c r="S7" s="170"/>
      <c r="T7" s="176" t="str">
        <f t="shared" ref="T7:T70" si="5">IFERROR(IF(S7="","",R7*S7),"-")</f>
        <v/>
      </c>
      <c r="U7" s="94">
        <v>10</v>
      </c>
      <c r="V7" s="84">
        <v>200</v>
      </c>
      <c r="W7" s="85">
        <v>10</v>
      </c>
      <c r="X7" s="94">
        <f t="shared" ref="X7:X70" si="6">IFERROR(IF(H7="","",ROUNDDOWN(H7/1000*K7*U7*V7*W7,0)),"-")</f>
        <v>640</v>
      </c>
      <c r="Y7" s="85" t="str">
        <f t="shared" ref="Y7:Y70" si="7">IFERROR(IF(Q7="","",ROUNDDOWN(Q7/1000*R7*U7*V7*W7,0)),"-")</f>
        <v/>
      </c>
      <c r="Z7" s="94">
        <f t="shared" ref="Z7:Z70" si="8">IFERROR(IF(H7="","",ROUNDDOWN(X7*$V$2,0)),"-")</f>
        <v>17920</v>
      </c>
      <c r="AA7" s="85" t="str">
        <f t="shared" ref="AA7:AA70" si="9">IFERROR(IF(Q7="","",ROUNDDOWN(Y7*$V$2,0)),"-")</f>
        <v/>
      </c>
      <c r="AB7" s="94" t="str">
        <f t="shared" ref="AB7:AB70" si="10">IFERROR(IF(Q7="","",ROUNDDOWN(X7-Y7,0)),"-")</f>
        <v/>
      </c>
      <c r="AC7" s="95" t="str">
        <f t="shared" ref="AC7:AC70" si="11">IFERROR(IF(Q7="","",ROUNDDOWN(Z7-AA7,0)),"-")</f>
        <v/>
      </c>
      <c r="AD7" s="178" t="str">
        <f t="shared" ref="AD7:AD70" si="12">IFERROR(IF(Q7="","",ROUNDDOWN(AB7*$AD$2,2)),"-")</f>
        <v/>
      </c>
    </row>
    <row r="8" spans="1:30" s="110" customFormat="1" ht="24.95" customHeight="1" x14ac:dyDescent="0.15">
      <c r="A8" s="133">
        <v>4</v>
      </c>
      <c r="B8" s="134">
        <v>1</v>
      </c>
      <c r="C8" s="134" t="s">
        <v>2518</v>
      </c>
      <c r="D8" s="135" t="s">
        <v>2176</v>
      </c>
      <c r="E8" s="133"/>
      <c r="F8" s="82" t="s">
        <v>1783</v>
      </c>
      <c r="G8" s="82" t="s">
        <v>1784</v>
      </c>
      <c r="H8" s="84">
        <v>22</v>
      </c>
      <c r="I8" s="84">
        <v>1</v>
      </c>
      <c r="J8" s="84">
        <v>1</v>
      </c>
      <c r="K8" s="136">
        <f>+I8*J8</f>
        <v>1</v>
      </c>
      <c r="L8" s="133" t="s">
        <v>3514</v>
      </c>
      <c r="M8" s="162"/>
      <c r="N8" s="162"/>
      <c r="O8" s="163"/>
      <c r="P8" s="164"/>
      <c r="Q8" s="165"/>
      <c r="R8" s="137">
        <f t="shared" si="4"/>
        <v>1</v>
      </c>
      <c r="S8" s="170"/>
      <c r="T8" s="176" t="str">
        <f t="shared" si="5"/>
        <v/>
      </c>
      <c r="U8" s="94">
        <v>10</v>
      </c>
      <c r="V8" s="84">
        <v>200</v>
      </c>
      <c r="W8" s="85">
        <v>10</v>
      </c>
      <c r="X8" s="94">
        <f t="shared" si="6"/>
        <v>440</v>
      </c>
      <c r="Y8" s="85" t="str">
        <f t="shared" si="7"/>
        <v/>
      </c>
      <c r="Z8" s="94">
        <f t="shared" si="8"/>
        <v>12320</v>
      </c>
      <c r="AA8" s="85" t="str">
        <f t="shared" si="9"/>
        <v/>
      </c>
      <c r="AB8" s="94" t="str">
        <f t="shared" si="10"/>
        <v/>
      </c>
      <c r="AC8" s="95" t="str">
        <f t="shared" si="11"/>
        <v/>
      </c>
      <c r="AD8" s="178" t="str">
        <f t="shared" si="12"/>
        <v/>
      </c>
    </row>
    <row r="9" spans="1:30" s="110" customFormat="1" ht="24.95" customHeight="1" x14ac:dyDescent="0.15">
      <c r="A9" s="133">
        <v>5</v>
      </c>
      <c r="B9" s="134">
        <v>1</v>
      </c>
      <c r="C9" s="134" t="s">
        <v>2519</v>
      </c>
      <c r="D9" s="135" t="s">
        <v>2176</v>
      </c>
      <c r="E9" s="133"/>
      <c r="F9" s="82" t="s">
        <v>173</v>
      </c>
      <c r="G9" s="82" t="s">
        <v>226</v>
      </c>
      <c r="H9" s="84">
        <v>22</v>
      </c>
      <c r="I9" s="84">
        <v>5</v>
      </c>
      <c r="J9" s="84">
        <v>2</v>
      </c>
      <c r="K9" s="136">
        <f t="shared" si="3"/>
        <v>10</v>
      </c>
      <c r="L9" s="133" t="s">
        <v>3514</v>
      </c>
      <c r="M9" s="162"/>
      <c r="N9" s="162"/>
      <c r="O9" s="163"/>
      <c r="P9" s="164"/>
      <c r="Q9" s="165"/>
      <c r="R9" s="137">
        <f t="shared" si="4"/>
        <v>5</v>
      </c>
      <c r="S9" s="170"/>
      <c r="T9" s="176" t="str">
        <f t="shared" si="5"/>
        <v/>
      </c>
      <c r="U9" s="94">
        <v>10</v>
      </c>
      <c r="V9" s="84">
        <v>200</v>
      </c>
      <c r="W9" s="85">
        <v>10</v>
      </c>
      <c r="X9" s="94">
        <f t="shared" si="6"/>
        <v>4400</v>
      </c>
      <c r="Y9" s="85" t="str">
        <f t="shared" si="7"/>
        <v/>
      </c>
      <c r="Z9" s="94">
        <f t="shared" si="8"/>
        <v>123200</v>
      </c>
      <c r="AA9" s="85" t="str">
        <f t="shared" si="9"/>
        <v/>
      </c>
      <c r="AB9" s="94" t="str">
        <f t="shared" si="10"/>
        <v/>
      </c>
      <c r="AC9" s="95" t="str">
        <f t="shared" si="11"/>
        <v/>
      </c>
      <c r="AD9" s="178" t="str">
        <f t="shared" si="12"/>
        <v/>
      </c>
    </row>
    <row r="10" spans="1:30" s="110" customFormat="1" ht="24.95" customHeight="1" x14ac:dyDescent="0.15">
      <c r="A10" s="133">
        <v>6</v>
      </c>
      <c r="B10" s="134">
        <v>1</v>
      </c>
      <c r="C10" s="134" t="s">
        <v>2520</v>
      </c>
      <c r="D10" s="135" t="s">
        <v>2176</v>
      </c>
      <c r="E10" s="133"/>
      <c r="F10" s="82" t="s">
        <v>173</v>
      </c>
      <c r="G10" s="82" t="s">
        <v>226</v>
      </c>
      <c r="H10" s="84">
        <v>22</v>
      </c>
      <c r="I10" s="84">
        <v>5</v>
      </c>
      <c r="J10" s="84">
        <v>2</v>
      </c>
      <c r="K10" s="136">
        <f t="shared" si="3"/>
        <v>10</v>
      </c>
      <c r="L10" s="133" t="s">
        <v>3514</v>
      </c>
      <c r="M10" s="162"/>
      <c r="N10" s="162"/>
      <c r="O10" s="163"/>
      <c r="P10" s="164"/>
      <c r="Q10" s="165"/>
      <c r="R10" s="137">
        <f t="shared" si="4"/>
        <v>5</v>
      </c>
      <c r="S10" s="170"/>
      <c r="T10" s="176" t="str">
        <f t="shared" si="5"/>
        <v/>
      </c>
      <c r="U10" s="94">
        <v>10</v>
      </c>
      <c r="V10" s="84">
        <v>200</v>
      </c>
      <c r="W10" s="85">
        <v>10</v>
      </c>
      <c r="X10" s="94">
        <f t="shared" si="6"/>
        <v>4400</v>
      </c>
      <c r="Y10" s="85" t="str">
        <f t="shared" si="7"/>
        <v/>
      </c>
      <c r="Z10" s="94">
        <f t="shared" si="8"/>
        <v>123200</v>
      </c>
      <c r="AA10" s="85" t="str">
        <f t="shared" si="9"/>
        <v/>
      </c>
      <c r="AB10" s="94" t="str">
        <f t="shared" si="10"/>
        <v/>
      </c>
      <c r="AC10" s="95" t="str">
        <f t="shared" si="11"/>
        <v/>
      </c>
      <c r="AD10" s="178" t="str">
        <f t="shared" si="12"/>
        <v/>
      </c>
    </row>
    <row r="11" spans="1:30" s="110" customFormat="1" ht="24.95" customHeight="1" x14ac:dyDescent="0.15">
      <c r="A11" s="133">
        <v>7</v>
      </c>
      <c r="B11" s="134">
        <v>1</v>
      </c>
      <c r="C11" s="134" t="s">
        <v>2520</v>
      </c>
      <c r="D11" s="135" t="s">
        <v>2176</v>
      </c>
      <c r="E11" s="133"/>
      <c r="F11" s="82" t="s">
        <v>173</v>
      </c>
      <c r="G11" s="82" t="s">
        <v>1785</v>
      </c>
      <c r="H11" s="84">
        <v>22</v>
      </c>
      <c r="I11" s="84">
        <v>2</v>
      </c>
      <c r="J11" s="84">
        <v>2</v>
      </c>
      <c r="K11" s="136">
        <f t="shared" si="3"/>
        <v>4</v>
      </c>
      <c r="L11" s="133" t="s">
        <v>3514</v>
      </c>
      <c r="M11" s="162"/>
      <c r="N11" s="162"/>
      <c r="O11" s="163"/>
      <c r="P11" s="164"/>
      <c r="Q11" s="165"/>
      <c r="R11" s="137">
        <f t="shared" si="4"/>
        <v>2</v>
      </c>
      <c r="S11" s="170"/>
      <c r="T11" s="176" t="str">
        <f t="shared" si="5"/>
        <v/>
      </c>
      <c r="U11" s="94">
        <v>10</v>
      </c>
      <c r="V11" s="84">
        <v>200</v>
      </c>
      <c r="W11" s="85">
        <v>10</v>
      </c>
      <c r="X11" s="94">
        <f t="shared" si="6"/>
        <v>1760</v>
      </c>
      <c r="Y11" s="85" t="str">
        <f t="shared" si="7"/>
        <v/>
      </c>
      <c r="Z11" s="94">
        <f t="shared" si="8"/>
        <v>49280</v>
      </c>
      <c r="AA11" s="85" t="str">
        <f t="shared" si="9"/>
        <v/>
      </c>
      <c r="AB11" s="94" t="str">
        <f t="shared" si="10"/>
        <v/>
      </c>
      <c r="AC11" s="95" t="str">
        <f t="shared" si="11"/>
        <v/>
      </c>
      <c r="AD11" s="178" t="str">
        <f t="shared" si="12"/>
        <v/>
      </c>
    </row>
    <row r="12" spans="1:30" s="110" customFormat="1" ht="24.95" customHeight="1" x14ac:dyDescent="0.15">
      <c r="A12" s="133">
        <v>8</v>
      </c>
      <c r="B12" s="134">
        <v>1</v>
      </c>
      <c r="C12" s="134" t="s">
        <v>2521</v>
      </c>
      <c r="D12" s="135" t="s">
        <v>2176</v>
      </c>
      <c r="E12" s="133"/>
      <c r="F12" s="82" t="s">
        <v>24</v>
      </c>
      <c r="G12" s="82" t="s">
        <v>49</v>
      </c>
      <c r="H12" s="179">
        <v>42</v>
      </c>
      <c r="I12" s="84">
        <v>1</v>
      </c>
      <c r="J12" s="84">
        <v>1</v>
      </c>
      <c r="K12" s="136">
        <f t="shared" si="3"/>
        <v>1</v>
      </c>
      <c r="L12" s="133" t="s">
        <v>3514</v>
      </c>
      <c r="M12" s="162"/>
      <c r="N12" s="162"/>
      <c r="O12" s="163"/>
      <c r="P12" s="164"/>
      <c r="Q12" s="165"/>
      <c r="R12" s="137">
        <f t="shared" si="4"/>
        <v>1</v>
      </c>
      <c r="S12" s="170"/>
      <c r="T12" s="176" t="str">
        <f t="shared" si="5"/>
        <v/>
      </c>
      <c r="U12" s="94">
        <v>2</v>
      </c>
      <c r="V12" s="84">
        <v>200</v>
      </c>
      <c r="W12" s="85">
        <v>10</v>
      </c>
      <c r="X12" s="94">
        <f t="shared" si="6"/>
        <v>168</v>
      </c>
      <c r="Y12" s="85" t="str">
        <f t="shared" si="7"/>
        <v/>
      </c>
      <c r="Z12" s="94">
        <f t="shared" si="8"/>
        <v>4704</v>
      </c>
      <c r="AA12" s="85" t="str">
        <f t="shared" si="9"/>
        <v/>
      </c>
      <c r="AB12" s="94" t="str">
        <f t="shared" si="10"/>
        <v/>
      </c>
      <c r="AC12" s="95" t="str">
        <f>IFERROR(IF(Q12="","",ROUNDDOWN(Z12-AA12,0)),"-")</f>
        <v/>
      </c>
      <c r="AD12" s="178" t="str">
        <f t="shared" si="12"/>
        <v/>
      </c>
    </row>
    <row r="13" spans="1:30" s="110" customFormat="1" ht="24.95" customHeight="1" x14ac:dyDescent="0.15">
      <c r="A13" s="133">
        <v>9</v>
      </c>
      <c r="B13" s="134">
        <v>1</v>
      </c>
      <c r="C13" s="134" t="s">
        <v>2522</v>
      </c>
      <c r="D13" s="135" t="s">
        <v>2176</v>
      </c>
      <c r="E13" s="133"/>
      <c r="F13" s="82" t="s">
        <v>36</v>
      </c>
      <c r="G13" s="82" t="s">
        <v>142</v>
      </c>
      <c r="H13" s="84">
        <v>42</v>
      </c>
      <c r="I13" s="84">
        <v>7</v>
      </c>
      <c r="J13" s="84">
        <v>2</v>
      </c>
      <c r="K13" s="136">
        <f t="shared" si="3"/>
        <v>14</v>
      </c>
      <c r="L13" s="133" t="s">
        <v>3514</v>
      </c>
      <c r="M13" s="162"/>
      <c r="N13" s="162"/>
      <c r="O13" s="163"/>
      <c r="P13" s="164"/>
      <c r="Q13" s="165"/>
      <c r="R13" s="137">
        <f t="shared" si="4"/>
        <v>7</v>
      </c>
      <c r="S13" s="170"/>
      <c r="T13" s="176" t="str">
        <f t="shared" si="5"/>
        <v/>
      </c>
      <c r="U13" s="94">
        <v>10</v>
      </c>
      <c r="V13" s="84">
        <v>200</v>
      </c>
      <c r="W13" s="85">
        <v>10</v>
      </c>
      <c r="X13" s="94">
        <f t="shared" si="6"/>
        <v>11760</v>
      </c>
      <c r="Y13" s="85" t="str">
        <f t="shared" si="7"/>
        <v/>
      </c>
      <c r="Z13" s="94">
        <f t="shared" si="8"/>
        <v>329280</v>
      </c>
      <c r="AA13" s="85" t="str">
        <f t="shared" si="9"/>
        <v/>
      </c>
      <c r="AB13" s="94" t="str">
        <f t="shared" si="10"/>
        <v/>
      </c>
      <c r="AC13" s="95" t="str">
        <f t="shared" si="11"/>
        <v/>
      </c>
      <c r="AD13" s="178" t="str">
        <f t="shared" si="12"/>
        <v/>
      </c>
    </row>
    <row r="14" spans="1:30" s="110" customFormat="1" ht="24.95" customHeight="1" x14ac:dyDescent="0.15">
      <c r="A14" s="133">
        <v>10</v>
      </c>
      <c r="B14" s="134">
        <v>1</v>
      </c>
      <c r="C14" s="134" t="s">
        <v>2522</v>
      </c>
      <c r="D14" s="135" t="s">
        <v>2176</v>
      </c>
      <c r="E14" s="133"/>
      <c r="F14" s="82" t="s">
        <v>24</v>
      </c>
      <c r="G14" s="82" t="s">
        <v>2542</v>
      </c>
      <c r="H14" s="84">
        <v>42</v>
      </c>
      <c r="I14" s="84">
        <v>1</v>
      </c>
      <c r="J14" s="84">
        <v>1</v>
      </c>
      <c r="K14" s="136">
        <f t="shared" si="3"/>
        <v>1</v>
      </c>
      <c r="L14" s="133" t="s">
        <v>3517</v>
      </c>
      <c r="M14" s="162"/>
      <c r="N14" s="162"/>
      <c r="O14" s="163"/>
      <c r="P14" s="164"/>
      <c r="Q14" s="165"/>
      <c r="R14" s="137">
        <f t="shared" si="4"/>
        <v>1</v>
      </c>
      <c r="S14" s="170"/>
      <c r="T14" s="176" t="str">
        <f t="shared" si="5"/>
        <v/>
      </c>
      <c r="U14" s="94">
        <v>10</v>
      </c>
      <c r="V14" s="84">
        <v>200</v>
      </c>
      <c r="W14" s="85">
        <v>10</v>
      </c>
      <c r="X14" s="94">
        <f t="shared" si="6"/>
        <v>840</v>
      </c>
      <c r="Y14" s="85" t="str">
        <f t="shared" si="7"/>
        <v/>
      </c>
      <c r="Z14" s="94">
        <f t="shared" si="8"/>
        <v>23520</v>
      </c>
      <c r="AA14" s="85" t="str">
        <f t="shared" si="9"/>
        <v/>
      </c>
      <c r="AB14" s="94" t="str">
        <f t="shared" si="10"/>
        <v/>
      </c>
      <c r="AC14" s="95" t="str">
        <f t="shared" si="11"/>
        <v/>
      </c>
      <c r="AD14" s="178" t="str">
        <f>IFERROR(IF(Q14="","",ROUNDDOWN(AB14*$AD$2,2)),"-")</f>
        <v/>
      </c>
    </row>
    <row r="15" spans="1:30" s="110" customFormat="1" ht="24.95" customHeight="1" x14ac:dyDescent="0.15">
      <c r="A15" s="133">
        <v>11</v>
      </c>
      <c r="B15" s="134">
        <v>1</v>
      </c>
      <c r="C15" s="134" t="s">
        <v>2523</v>
      </c>
      <c r="D15" s="135" t="s">
        <v>2176</v>
      </c>
      <c r="E15" s="133"/>
      <c r="F15" s="82" t="s">
        <v>36</v>
      </c>
      <c r="G15" s="82" t="s">
        <v>142</v>
      </c>
      <c r="H15" s="84">
        <v>42</v>
      </c>
      <c r="I15" s="84">
        <v>6</v>
      </c>
      <c r="J15" s="84">
        <v>2</v>
      </c>
      <c r="K15" s="136">
        <f t="shared" si="3"/>
        <v>12</v>
      </c>
      <c r="L15" s="133" t="s">
        <v>3514</v>
      </c>
      <c r="M15" s="162"/>
      <c r="N15" s="162"/>
      <c r="O15" s="163"/>
      <c r="P15" s="164"/>
      <c r="Q15" s="165"/>
      <c r="R15" s="137">
        <f t="shared" si="4"/>
        <v>6</v>
      </c>
      <c r="S15" s="170"/>
      <c r="T15" s="176" t="str">
        <f t="shared" si="5"/>
        <v/>
      </c>
      <c r="U15" s="94">
        <v>10</v>
      </c>
      <c r="V15" s="84">
        <v>200</v>
      </c>
      <c r="W15" s="85">
        <v>10</v>
      </c>
      <c r="X15" s="94">
        <f t="shared" si="6"/>
        <v>10080</v>
      </c>
      <c r="Y15" s="85" t="str">
        <f t="shared" si="7"/>
        <v/>
      </c>
      <c r="Z15" s="94">
        <f t="shared" si="8"/>
        <v>282240</v>
      </c>
      <c r="AA15" s="85" t="str">
        <f t="shared" si="9"/>
        <v/>
      </c>
      <c r="AB15" s="94" t="str">
        <f t="shared" si="10"/>
        <v/>
      </c>
      <c r="AC15" s="95" t="str">
        <f t="shared" si="11"/>
        <v/>
      </c>
      <c r="AD15" s="178" t="str">
        <f t="shared" si="12"/>
        <v/>
      </c>
    </row>
    <row r="16" spans="1:30" s="110" customFormat="1" ht="24.95" customHeight="1" x14ac:dyDescent="0.15">
      <c r="A16" s="133">
        <v>12</v>
      </c>
      <c r="B16" s="134">
        <v>1</v>
      </c>
      <c r="C16" s="134" t="s">
        <v>2523</v>
      </c>
      <c r="D16" s="135" t="s">
        <v>2176</v>
      </c>
      <c r="E16" s="133"/>
      <c r="F16" s="82" t="s">
        <v>24</v>
      </c>
      <c r="G16" s="82" t="s">
        <v>2542</v>
      </c>
      <c r="H16" s="84">
        <v>42</v>
      </c>
      <c r="I16" s="84">
        <v>1</v>
      </c>
      <c r="J16" s="84">
        <v>1</v>
      </c>
      <c r="K16" s="136">
        <f t="shared" si="3"/>
        <v>1</v>
      </c>
      <c r="L16" s="133" t="s">
        <v>3517</v>
      </c>
      <c r="M16" s="162"/>
      <c r="N16" s="162"/>
      <c r="O16" s="163"/>
      <c r="P16" s="164"/>
      <c r="Q16" s="165"/>
      <c r="R16" s="137">
        <f t="shared" si="4"/>
        <v>1</v>
      </c>
      <c r="S16" s="170"/>
      <c r="T16" s="176" t="str">
        <f t="shared" si="5"/>
        <v/>
      </c>
      <c r="U16" s="94">
        <v>10</v>
      </c>
      <c r="V16" s="84">
        <v>200</v>
      </c>
      <c r="W16" s="85">
        <v>10</v>
      </c>
      <c r="X16" s="94">
        <f t="shared" si="6"/>
        <v>840</v>
      </c>
      <c r="Y16" s="85" t="str">
        <f t="shared" si="7"/>
        <v/>
      </c>
      <c r="Z16" s="94">
        <f t="shared" si="8"/>
        <v>23520</v>
      </c>
      <c r="AA16" s="85" t="str">
        <f t="shared" si="9"/>
        <v/>
      </c>
      <c r="AB16" s="94" t="str">
        <f t="shared" si="10"/>
        <v/>
      </c>
      <c r="AC16" s="95" t="str">
        <f t="shared" si="11"/>
        <v/>
      </c>
      <c r="AD16" s="178" t="str">
        <f t="shared" si="12"/>
        <v/>
      </c>
    </row>
    <row r="17" spans="1:30" s="110" customFormat="1" ht="24.95" customHeight="1" x14ac:dyDescent="0.15">
      <c r="A17" s="133">
        <v>13</v>
      </c>
      <c r="B17" s="134">
        <v>1</v>
      </c>
      <c r="C17" s="134" t="s">
        <v>2524</v>
      </c>
      <c r="D17" s="135" t="s">
        <v>2176</v>
      </c>
      <c r="E17" s="133"/>
      <c r="F17" s="82" t="s">
        <v>36</v>
      </c>
      <c r="G17" s="82" t="s">
        <v>142</v>
      </c>
      <c r="H17" s="84">
        <v>42</v>
      </c>
      <c r="I17" s="84">
        <v>6</v>
      </c>
      <c r="J17" s="84">
        <v>2</v>
      </c>
      <c r="K17" s="136">
        <f t="shared" si="3"/>
        <v>12</v>
      </c>
      <c r="L17" s="133" t="s">
        <v>3514</v>
      </c>
      <c r="M17" s="162"/>
      <c r="N17" s="162"/>
      <c r="O17" s="163"/>
      <c r="P17" s="164"/>
      <c r="Q17" s="165"/>
      <c r="R17" s="137">
        <f t="shared" si="4"/>
        <v>6</v>
      </c>
      <c r="S17" s="170"/>
      <c r="T17" s="176" t="str">
        <f t="shared" si="5"/>
        <v/>
      </c>
      <c r="U17" s="94">
        <v>10</v>
      </c>
      <c r="V17" s="84">
        <v>200</v>
      </c>
      <c r="W17" s="85">
        <v>10</v>
      </c>
      <c r="X17" s="94">
        <f t="shared" si="6"/>
        <v>10080</v>
      </c>
      <c r="Y17" s="85" t="str">
        <f t="shared" si="7"/>
        <v/>
      </c>
      <c r="Z17" s="94">
        <f t="shared" si="8"/>
        <v>282240</v>
      </c>
      <c r="AA17" s="85" t="str">
        <f t="shared" si="9"/>
        <v/>
      </c>
      <c r="AB17" s="94" t="str">
        <f t="shared" si="10"/>
        <v/>
      </c>
      <c r="AC17" s="95" t="str">
        <f t="shared" si="11"/>
        <v/>
      </c>
      <c r="AD17" s="178" t="str">
        <f t="shared" si="12"/>
        <v/>
      </c>
    </row>
    <row r="18" spans="1:30" s="110" customFormat="1" ht="24.95" customHeight="1" x14ac:dyDescent="0.15">
      <c r="A18" s="133">
        <v>14</v>
      </c>
      <c r="B18" s="134">
        <v>1</v>
      </c>
      <c r="C18" s="134" t="s">
        <v>2524</v>
      </c>
      <c r="D18" s="135" t="s">
        <v>2176</v>
      </c>
      <c r="E18" s="133"/>
      <c r="F18" s="82" t="s">
        <v>24</v>
      </c>
      <c r="G18" s="82" t="s">
        <v>2542</v>
      </c>
      <c r="H18" s="84">
        <v>42</v>
      </c>
      <c r="I18" s="84">
        <v>1</v>
      </c>
      <c r="J18" s="84">
        <v>1</v>
      </c>
      <c r="K18" s="136">
        <f t="shared" si="3"/>
        <v>1</v>
      </c>
      <c r="L18" s="133" t="s">
        <v>3517</v>
      </c>
      <c r="M18" s="162"/>
      <c r="N18" s="162"/>
      <c r="O18" s="163"/>
      <c r="P18" s="164"/>
      <c r="Q18" s="165"/>
      <c r="R18" s="137">
        <f t="shared" si="4"/>
        <v>1</v>
      </c>
      <c r="S18" s="170"/>
      <c r="T18" s="176" t="str">
        <f t="shared" si="5"/>
        <v/>
      </c>
      <c r="U18" s="94">
        <v>10</v>
      </c>
      <c r="V18" s="84">
        <v>200</v>
      </c>
      <c r="W18" s="85">
        <v>10</v>
      </c>
      <c r="X18" s="94">
        <f t="shared" si="6"/>
        <v>840</v>
      </c>
      <c r="Y18" s="85" t="str">
        <f t="shared" si="7"/>
        <v/>
      </c>
      <c r="Z18" s="94">
        <f t="shared" si="8"/>
        <v>23520</v>
      </c>
      <c r="AA18" s="85" t="str">
        <f t="shared" si="9"/>
        <v/>
      </c>
      <c r="AB18" s="94" t="str">
        <f t="shared" si="10"/>
        <v/>
      </c>
      <c r="AC18" s="95" t="str">
        <f t="shared" si="11"/>
        <v/>
      </c>
      <c r="AD18" s="178" t="str">
        <f t="shared" si="12"/>
        <v/>
      </c>
    </row>
    <row r="19" spans="1:30" s="110" customFormat="1" ht="24.95" customHeight="1" x14ac:dyDescent="0.15">
      <c r="A19" s="133">
        <v>15</v>
      </c>
      <c r="B19" s="134">
        <v>1</v>
      </c>
      <c r="C19" s="134" t="s">
        <v>2525</v>
      </c>
      <c r="D19" s="135" t="s">
        <v>2176</v>
      </c>
      <c r="E19" s="133"/>
      <c r="F19" s="82" t="s">
        <v>36</v>
      </c>
      <c r="G19" s="82" t="s">
        <v>142</v>
      </c>
      <c r="H19" s="84">
        <v>42</v>
      </c>
      <c r="I19" s="84">
        <v>6</v>
      </c>
      <c r="J19" s="84">
        <v>2</v>
      </c>
      <c r="K19" s="136">
        <f t="shared" si="3"/>
        <v>12</v>
      </c>
      <c r="L19" s="133" t="s">
        <v>3514</v>
      </c>
      <c r="M19" s="162"/>
      <c r="N19" s="162"/>
      <c r="O19" s="163"/>
      <c r="P19" s="164"/>
      <c r="Q19" s="165"/>
      <c r="R19" s="137">
        <f t="shared" si="4"/>
        <v>6</v>
      </c>
      <c r="S19" s="170"/>
      <c r="T19" s="176" t="str">
        <f t="shared" si="5"/>
        <v/>
      </c>
      <c r="U19" s="94">
        <v>10</v>
      </c>
      <c r="V19" s="84">
        <v>200</v>
      </c>
      <c r="W19" s="85">
        <v>10</v>
      </c>
      <c r="X19" s="94">
        <f t="shared" si="6"/>
        <v>10080</v>
      </c>
      <c r="Y19" s="85" t="str">
        <f t="shared" si="7"/>
        <v/>
      </c>
      <c r="Z19" s="94">
        <f t="shared" si="8"/>
        <v>282240</v>
      </c>
      <c r="AA19" s="85" t="str">
        <f t="shared" si="9"/>
        <v/>
      </c>
      <c r="AB19" s="94" t="str">
        <f t="shared" si="10"/>
        <v/>
      </c>
      <c r="AC19" s="95" t="str">
        <f t="shared" si="11"/>
        <v/>
      </c>
      <c r="AD19" s="178" t="str">
        <f t="shared" si="12"/>
        <v/>
      </c>
    </row>
    <row r="20" spans="1:30" s="110" customFormat="1" ht="24.95" customHeight="1" x14ac:dyDescent="0.15">
      <c r="A20" s="133">
        <v>16</v>
      </c>
      <c r="B20" s="134">
        <v>1</v>
      </c>
      <c r="C20" s="134" t="s">
        <v>2525</v>
      </c>
      <c r="D20" s="135" t="s">
        <v>2176</v>
      </c>
      <c r="E20" s="133"/>
      <c r="F20" s="82" t="s">
        <v>24</v>
      </c>
      <c r="G20" s="82" t="s">
        <v>2542</v>
      </c>
      <c r="H20" s="84">
        <v>42</v>
      </c>
      <c r="I20" s="84">
        <v>1</v>
      </c>
      <c r="J20" s="84">
        <v>1</v>
      </c>
      <c r="K20" s="136">
        <f t="shared" si="3"/>
        <v>1</v>
      </c>
      <c r="L20" s="133" t="s">
        <v>3517</v>
      </c>
      <c r="M20" s="162"/>
      <c r="N20" s="162"/>
      <c r="O20" s="163"/>
      <c r="P20" s="164"/>
      <c r="Q20" s="165"/>
      <c r="R20" s="137">
        <f t="shared" si="4"/>
        <v>1</v>
      </c>
      <c r="S20" s="170"/>
      <c r="T20" s="176" t="str">
        <f t="shared" si="5"/>
        <v/>
      </c>
      <c r="U20" s="94">
        <v>10</v>
      </c>
      <c r="V20" s="84">
        <v>200</v>
      </c>
      <c r="W20" s="85">
        <v>10</v>
      </c>
      <c r="X20" s="94">
        <f t="shared" si="6"/>
        <v>840</v>
      </c>
      <c r="Y20" s="85" t="str">
        <f t="shared" si="7"/>
        <v/>
      </c>
      <c r="Z20" s="94">
        <f t="shared" si="8"/>
        <v>23520</v>
      </c>
      <c r="AA20" s="85" t="str">
        <f t="shared" si="9"/>
        <v/>
      </c>
      <c r="AB20" s="94" t="str">
        <f t="shared" si="10"/>
        <v/>
      </c>
      <c r="AC20" s="95" t="str">
        <f t="shared" si="11"/>
        <v/>
      </c>
      <c r="AD20" s="178" t="str">
        <f t="shared" si="12"/>
        <v/>
      </c>
    </row>
    <row r="21" spans="1:30" s="110" customFormat="1" ht="24.95" customHeight="1" x14ac:dyDescent="0.15">
      <c r="A21" s="133">
        <v>17</v>
      </c>
      <c r="B21" s="134">
        <v>1</v>
      </c>
      <c r="C21" s="134" t="s">
        <v>1705</v>
      </c>
      <c r="D21" s="135" t="s">
        <v>2176</v>
      </c>
      <c r="E21" s="133"/>
      <c r="F21" s="82" t="s">
        <v>36</v>
      </c>
      <c r="G21" s="82" t="s">
        <v>79</v>
      </c>
      <c r="H21" s="84">
        <v>42</v>
      </c>
      <c r="I21" s="84">
        <v>4</v>
      </c>
      <c r="J21" s="84">
        <v>2</v>
      </c>
      <c r="K21" s="136">
        <f t="shared" si="3"/>
        <v>8</v>
      </c>
      <c r="L21" s="133" t="s">
        <v>3514</v>
      </c>
      <c r="M21" s="162"/>
      <c r="N21" s="162"/>
      <c r="O21" s="163"/>
      <c r="P21" s="164"/>
      <c r="Q21" s="165"/>
      <c r="R21" s="137">
        <f t="shared" si="4"/>
        <v>4</v>
      </c>
      <c r="S21" s="170"/>
      <c r="T21" s="176" t="str">
        <f t="shared" si="5"/>
        <v/>
      </c>
      <c r="U21" s="94">
        <v>10</v>
      </c>
      <c r="V21" s="84">
        <v>200</v>
      </c>
      <c r="W21" s="85">
        <v>10</v>
      </c>
      <c r="X21" s="94">
        <f t="shared" si="6"/>
        <v>6720</v>
      </c>
      <c r="Y21" s="85" t="str">
        <f t="shared" si="7"/>
        <v/>
      </c>
      <c r="Z21" s="94">
        <f t="shared" si="8"/>
        <v>188160</v>
      </c>
      <c r="AA21" s="85" t="str">
        <f t="shared" si="9"/>
        <v/>
      </c>
      <c r="AB21" s="94" t="str">
        <f t="shared" si="10"/>
        <v/>
      </c>
      <c r="AC21" s="95" t="str">
        <f t="shared" si="11"/>
        <v/>
      </c>
      <c r="AD21" s="178" t="str">
        <f t="shared" si="12"/>
        <v/>
      </c>
    </row>
    <row r="22" spans="1:30" s="110" customFormat="1" ht="24.95" customHeight="1" x14ac:dyDescent="0.15">
      <c r="A22" s="133">
        <v>18</v>
      </c>
      <c r="B22" s="134">
        <v>1</v>
      </c>
      <c r="C22" s="134" t="s">
        <v>1705</v>
      </c>
      <c r="D22" s="135" t="s">
        <v>2176</v>
      </c>
      <c r="E22" s="133"/>
      <c r="F22" s="82" t="s">
        <v>36</v>
      </c>
      <c r="G22" s="82" t="s">
        <v>2543</v>
      </c>
      <c r="H22" s="84">
        <v>42</v>
      </c>
      <c r="I22" s="84">
        <v>1</v>
      </c>
      <c r="J22" s="84">
        <v>1</v>
      </c>
      <c r="K22" s="136">
        <f t="shared" si="3"/>
        <v>1</v>
      </c>
      <c r="L22" s="133" t="s">
        <v>3514</v>
      </c>
      <c r="M22" s="162"/>
      <c r="N22" s="162"/>
      <c r="O22" s="163"/>
      <c r="P22" s="164"/>
      <c r="Q22" s="165"/>
      <c r="R22" s="137">
        <f t="shared" si="4"/>
        <v>1</v>
      </c>
      <c r="S22" s="170"/>
      <c r="T22" s="176" t="str">
        <f t="shared" si="5"/>
        <v/>
      </c>
      <c r="U22" s="94">
        <v>10</v>
      </c>
      <c r="V22" s="84">
        <v>200</v>
      </c>
      <c r="W22" s="85">
        <v>10</v>
      </c>
      <c r="X22" s="94">
        <f t="shared" si="6"/>
        <v>840</v>
      </c>
      <c r="Y22" s="85" t="str">
        <f t="shared" si="7"/>
        <v/>
      </c>
      <c r="Z22" s="94">
        <f t="shared" si="8"/>
        <v>23520</v>
      </c>
      <c r="AA22" s="85" t="str">
        <f t="shared" si="9"/>
        <v/>
      </c>
      <c r="AB22" s="94" t="str">
        <f t="shared" si="10"/>
        <v/>
      </c>
      <c r="AC22" s="95" t="str">
        <f t="shared" si="11"/>
        <v/>
      </c>
      <c r="AD22" s="178" t="str">
        <f t="shared" si="12"/>
        <v/>
      </c>
    </row>
    <row r="23" spans="1:30" s="110" customFormat="1" ht="24.95" customHeight="1" x14ac:dyDescent="0.15">
      <c r="A23" s="133">
        <v>19</v>
      </c>
      <c r="B23" s="134">
        <v>1</v>
      </c>
      <c r="C23" s="134" t="s">
        <v>1705</v>
      </c>
      <c r="D23" s="135" t="s">
        <v>2176</v>
      </c>
      <c r="E23" s="133"/>
      <c r="F23" s="82" t="s">
        <v>1934</v>
      </c>
      <c r="G23" s="82" t="s">
        <v>1935</v>
      </c>
      <c r="H23" s="84">
        <v>10</v>
      </c>
      <c r="I23" s="84">
        <v>1</v>
      </c>
      <c r="J23" s="84">
        <v>1</v>
      </c>
      <c r="K23" s="136">
        <f t="shared" si="3"/>
        <v>1</v>
      </c>
      <c r="L23" s="133" t="s">
        <v>3517</v>
      </c>
      <c r="M23" s="162"/>
      <c r="N23" s="162"/>
      <c r="O23" s="163"/>
      <c r="P23" s="164"/>
      <c r="Q23" s="165"/>
      <c r="R23" s="137">
        <f t="shared" si="4"/>
        <v>1</v>
      </c>
      <c r="S23" s="170"/>
      <c r="T23" s="176" t="str">
        <f t="shared" si="5"/>
        <v/>
      </c>
      <c r="U23" s="94">
        <v>10</v>
      </c>
      <c r="V23" s="84">
        <v>200</v>
      </c>
      <c r="W23" s="85">
        <v>10</v>
      </c>
      <c r="X23" s="94">
        <f t="shared" si="6"/>
        <v>200</v>
      </c>
      <c r="Y23" s="85" t="str">
        <f t="shared" si="7"/>
        <v/>
      </c>
      <c r="Z23" s="94">
        <f t="shared" si="8"/>
        <v>5600</v>
      </c>
      <c r="AA23" s="85" t="str">
        <f t="shared" si="9"/>
        <v/>
      </c>
      <c r="AB23" s="94" t="str">
        <f t="shared" si="10"/>
        <v/>
      </c>
      <c r="AC23" s="95" t="str">
        <f t="shared" si="11"/>
        <v/>
      </c>
      <c r="AD23" s="178" t="str">
        <f t="shared" si="12"/>
        <v/>
      </c>
    </row>
    <row r="24" spans="1:30" s="110" customFormat="1" ht="24.95" customHeight="1" x14ac:dyDescent="0.15">
      <c r="A24" s="133">
        <v>20</v>
      </c>
      <c r="B24" s="134">
        <v>1</v>
      </c>
      <c r="C24" s="134" t="s">
        <v>2526</v>
      </c>
      <c r="D24" s="135" t="s">
        <v>2176</v>
      </c>
      <c r="E24" s="133"/>
      <c r="F24" s="82" t="s">
        <v>24</v>
      </c>
      <c r="G24" s="82" t="s">
        <v>49</v>
      </c>
      <c r="H24" s="84">
        <v>42</v>
      </c>
      <c r="I24" s="84">
        <v>1</v>
      </c>
      <c r="J24" s="84">
        <v>1</v>
      </c>
      <c r="K24" s="136">
        <f t="shared" si="3"/>
        <v>1</v>
      </c>
      <c r="L24" s="133" t="s">
        <v>3514</v>
      </c>
      <c r="M24" s="162"/>
      <c r="N24" s="162"/>
      <c r="O24" s="163"/>
      <c r="P24" s="164"/>
      <c r="Q24" s="165"/>
      <c r="R24" s="137">
        <f t="shared" si="4"/>
        <v>1</v>
      </c>
      <c r="S24" s="170"/>
      <c r="T24" s="176" t="str">
        <f t="shared" si="5"/>
        <v/>
      </c>
      <c r="U24" s="94">
        <v>10</v>
      </c>
      <c r="V24" s="84">
        <v>200</v>
      </c>
      <c r="W24" s="85">
        <v>10</v>
      </c>
      <c r="X24" s="94">
        <f t="shared" si="6"/>
        <v>840</v>
      </c>
      <c r="Y24" s="85" t="str">
        <f t="shared" si="7"/>
        <v/>
      </c>
      <c r="Z24" s="94">
        <f t="shared" si="8"/>
        <v>23520</v>
      </c>
      <c r="AA24" s="85" t="str">
        <f t="shared" si="9"/>
        <v/>
      </c>
      <c r="AB24" s="94" t="str">
        <f t="shared" si="10"/>
        <v/>
      </c>
      <c r="AC24" s="95" t="str">
        <f t="shared" si="11"/>
        <v/>
      </c>
      <c r="AD24" s="178" t="str">
        <f t="shared" si="12"/>
        <v/>
      </c>
    </row>
    <row r="25" spans="1:30" s="110" customFormat="1" ht="24.95" customHeight="1" x14ac:dyDescent="0.15">
      <c r="A25" s="133">
        <v>21</v>
      </c>
      <c r="B25" s="134">
        <v>1</v>
      </c>
      <c r="C25" s="134" t="s">
        <v>2526</v>
      </c>
      <c r="D25" s="135" t="s">
        <v>2176</v>
      </c>
      <c r="E25" s="133"/>
      <c r="F25" s="82" t="s">
        <v>1554</v>
      </c>
      <c r="G25" s="82" t="s">
        <v>2544</v>
      </c>
      <c r="H25" s="84">
        <v>83</v>
      </c>
      <c r="I25" s="84">
        <v>1</v>
      </c>
      <c r="J25" s="84">
        <v>1</v>
      </c>
      <c r="K25" s="136">
        <f t="shared" si="3"/>
        <v>1</v>
      </c>
      <c r="L25" s="133" t="s">
        <v>3514</v>
      </c>
      <c r="M25" s="162"/>
      <c r="N25" s="162"/>
      <c r="O25" s="163"/>
      <c r="P25" s="164"/>
      <c r="Q25" s="165"/>
      <c r="R25" s="137">
        <f t="shared" si="4"/>
        <v>1</v>
      </c>
      <c r="S25" s="170"/>
      <c r="T25" s="176" t="str">
        <f t="shared" si="5"/>
        <v/>
      </c>
      <c r="U25" s="94">
        <v>10</v>
      </c>
      <c r="V25" s="84">
        <v>200</v>
      </c>
      <c r="W25" s="85">
        <v>10</v>
      </c>
      <c r="X25" s="94">
        <f t="shared" si="6"/>
        <v>1660</v>
      </c>
      <c r="Y25" s="85" t="str">
        <f t="shared" si="7"/>
        <v/>
      </c>
      <c r="Z25" s="94">
        <f t="shared" si="8"/>
        <v>46480</v>
      </c>
      <c r="AA25" s="85" t="str">
        <f t="shared" si="9"/>
        <v/>
      </c>
      <c r="AB25" s="94" t="str">
        <f t="shared" si="10"/>
        <v/>
      </c>
      <c r="AC25" s="95" t="str">
        <f t="shared" si="11"/>
        <v/>
      </c>
      <c r="AD25" s="178" t="str">
        <f t="shared" si="12"/>
        <v/>
      </c>
    </row>
    <row r="26" spans="1:30" s="110" customFormat="1" ht="24.95" customHeight="1" x14ac:dyDescent="0.15">
      <c r="A26" s="133">
        <v>22</v>
      </c>
      <c r="B26" s="134">
        <v>1</v>
      </c>
      <c r="C26" s="134" t="s">
        <v>1982</v>
      </c>
      <c r="D26" s="135" t="s">
        <v>2176</v>
      </c>
      <c r="E26" s="133"/>
      <c r="F26" s="82" t="s">
        <v>36</v>
      </c>
      <c r="G26" s="82" t="s">
        <v>142</v>
      </c>
      <c r="H26" s="84">
        <v>42</v>
      </c>
      <c r="I26" s="84">
        <v>1</v>
      </c>
      <c r="J26" s="84">
        <v>2</v>
      </c>
      <c r="K26" s="136">
        <f t="shared" si="3"/>
        <v>2</v>
      </c>
      <c r="L26" s="133" t="s">
        <v>3514</v>
      </c>
      <c r="M26" s="162"/>
      <c r="N26" s="162"/>
      <c r="O26" s="163"/>
      <c r="P26" s="164"/>
      <c r="Q26" s="165"/>
      <c r="R26" s="137">
        <f t="shared" si="4"/>
        <v>1</v>
      </c>
      <c r="S26" s="170"/>
      <c r="T26" s="176" t="str">
        <f t="shared" si="5"/>
        <v/>
      </c>
      <c r="U26" s="94">
        <v>10</v>
      </c>
      <c r="V26" s="84">
        <v>200</v>
      </c>
      <c r="W26" s="85">
        <v>10</v>
      </c>
      <c r="X26" s="94">
        <f t="shared" si="6"/>
        <v>1680</v>
      </c>
      <c r="Y26" s="85" t="str">
        <f t="shared" si="7"/>
        <v/>
      </c>
      <c r="Z26" s="94">
        <f t="shared" si="8"/>
        <v>47040</v>
      </c>
      <c r="AA26" s="85" t="str">
        <f t="shared" si="9"/>
        <v/>
      </c>
      <c r="AB26" s="94" t="str">
        <f t="shared" si="10"/>
        <v/>
      </c>
      <c r="AC26" s="95" t="str">
        <f t="shared" si="11"/>
        <v/>
      </c>
      <c r="AD26" s="178" t="str">
        <f t="shared" si="12"/>
        <v/>
      </c>
    </row>
    <row r="27" spans="1:30" s="110" customFormat="1" ht="24.95" customHeight="1" x14ac:dyDescent="0.15">
      <c r="A27" s="133">
        <v>23</v>
      </c>
      <c r="B27" s="134">
        <v>1</v>
      </c>
      <c r="C27" s="134" t="s">
        <v>2527</v>
      </c>
      <c r="D27" s="135" t="s">
        <v>2176</v>
      </c>
      <c r="E27" s="133"/>
      <c r="F27" s="82" t="s">
        <v>36</v>
      </c>
      <c r="G27" s="82" t="s">
        <v>142</v>
      </c>
      <c r="H27" s="84">
        <v>42</v>
      </c>
      <c r="I27" s="84">
        <v>2</v>
      </c>
      <c r="J27" s="84">
        <v>2</v>
      </c>
      <c r="K27" s="136">
        <f t="shared" si="3"/>
        <v>4</v>
      </c>
      <c r="L27" s="133" t="s">
        <v>3514</v>
      </c>
      <c r="M27" s="162"/>
      <c r="N27" s="162"/>
      <c r="O27" s="163"/>
      <c r="P27" s="164"/>
      <c r="Q27" s="165"/>
      <c r="R27" s="137">
        <f t="shared" si="4"/>
        <v>2</v>
      </c>
      <c r="S27" s="170"/>
      <c r="T27" s="176" t="str">
        <f t="shared" si="5"/>
        <v/>
      </c>
      <c r="U27" s="94">
        <v>10</v>
      </c>
      <c r="V27" s="84">
        <v>200</v>
      </c>
      <c r="W27" s="85">
        <v>10</v>
      </c>
      <c r="X27" s="94">
        <f t="shared" si="6"/>
        <v>3360</v>
      </c>
      <c r="Y27" s="85" t="str">
        <f t="shared" si="7"/>
        <v/>
      </c>
      <c r="Z27" s="94">
        <f t="shared" si="8"/>
        <v>94080</v>
      </c>
      <c r="AA27" s="85" t="str">
        <f t="shared" si="9"/>
        <v/>
      </c>
      <c r="AB27" s="94" t="str">
        <f t="shared" si="10"/>
        <v/>
      </c>
      <c r="AC27" s="95" t="str">
        <f t="shared" si="11"/>
        <v/>
      </c>
      <c r="AD27" s="178" t="str">
        <f t="shared" si="12"/>
        <v/>
      </c>
    </row>
    <row r="28" spans="1:30" s="110" customFormat="1" ht="24.95" customHeight="1" x14ac:dyDescent="0.15">
      <c r="A28" s="133">
        <v>24</v>
      </c>
      <c r="B28" s="134">
        <v>1</v>
      </c>
      <c r="C28" s="134" t="s">
        <v>2527</v>
      </c>
      <c r="D28" s="135" t="s">
        <v>2176</v>
      </c>
      <c r="E28" s="133"/>
      <c r="F28" s="82" t="s">
        <v>36</v>
      </c>
      <c r="G28" s="82" t="s">
        <v>142</v>
      </c>
      <c r="H28" s="84">
        <v>42</v>
      </c>
      <c r="I28" s="84">
        <v>1</v>
      </c>
      <c r="J28" s="84">
        <v>2</v>
      </c>
      <c r="K28" s="136">
        <f t="shared" si="3"/>
        <v>2</v>
      </c>
      <c r="L28" s="133" t="s">
        <v>3514</v>
      </c>
      <c r="M28" s="162"/>
      <c r="N28" s="162"/>
      <c r="O28" s="163"/>
      <c r="P28" s="164"/>
      <c r="Q28" s="165"/>
      <c r="R28" s="137">
        <f t="shared" si="4"/>
        <v>1</v>
      </c>
      <c r="S28" s="170"/>
      <c r="T28" s="176" t="str">
        <f t="shared" si="5"/>
        <v/>
      </c>
      <c r="U28" s="94">
        <v>10</v>
      </c>
      <c r="V28" s="84">
        <v>200</v>
      </c>
      <c r="W28" s="85">
        <v>10</v>
      </c>
      <c r="X28" s="94">
        <f t="shared" si="6"/>
        <v>1680</v>
      </c>
      <c r="Y28" s="85" t="str">
        <f t="shared" si="7"/>
        <v/>
      </c>
      <c r="Z28" s="94">
        <f t="shared" si="8"/>
        <v>47040</v>
      </c>
      <c r="AA28" s="85" t="str">
        <f t="shared" si="9"/>
        <v/>
      </c>
      <c r="AB28" s="94" t="str">
        <f t="shared" si="10"/>
        <v/>
      </c>
      <c r="AC28" s="95" t="str">
        <f t="shared" si="11"/>
        <v/>
      </c>
      <c r="AD28" s="178" t="str">
        <f t="shared" si="12"/>
        <v/>
      </c>
    </row>
    <row r="29" spans="1:30" s="110" customFormat="1" ht="24.95" customHeight="1" x14ac:dyDescent="0.15">
      <c r="A29" s="133">
        <v>25</v>
      </c>
      <c r="B29" s="134">
        <v>1</v>
      </c>
      <c r="C29" s="134" t="s">
        <v>1733</v>
      </c>
      <c r="D29" s="135" t="s">
        <v>2176</v>
      </c>
      <c r="E29" s="133"/>
      <c r="F29" s="82" t="s">
        <v>36</v>
      </c>
      <c r="G29" s="82" t="s">
        <v>142</v>
      </c>
      <c r="H29" s="84">
        <v>42</v>
      </c>
      <c r="I29" s="84">
        <v>1</v>
      </c>
      <c r="J29" s="84">
        <v>2</v>
      </c>
      <c r="K29" s="136">
        <f t="shared" si="3"/>
        <v>2</v>
      </c>
      <c r="L29" s="133" t="s">
        <v>3514</v>
      </c>
      <c r="M29" s="162"/>
      <c r="N29" s="162"/>
      <c r="O29" s="163"/>
      <c r="P29" s="164"/>
      <c r="Q29" s="165"/>
      <c r="R29" s="137">
        <f t="shared" si="4"/>
        <v>1</v>
      </c>
      <c r="S29" s="170"/>
      <c r="T29" s="176" t="str">
        <f t="shared" si="5"/>
        <v/>
      </c>
      <c r="U29" s="94">
        <v>10</v>
      </c>
      <c r="V29" s="84">
        <v>200</v>
      </c>
      <c r="W29" s="85">
        <v>10</v>
      </c>
      <c r="X29" s="94">
        <f t="shared" si="6"/>
        <v>1680</v>
      </c>
      <c r="Y29" s="85" t="str">
        <f t="shared" si="7"/>
        <v/>
      </c>
      <c r="Z29" s="94">
        <f t="shared" si="8"/>
        <v>47040</v>
      </c>
      <c r="AA29" s="85" t="str">
        <f t="shared" si="9"/>
        <v/>
      </c>
      <c r="AB29" s="94" t="str">
        <f t="shared" si="10"/>
        <v/>
      </c>
      <c r="AC29" s="95" t="str">
        <f t="shared" si="11"/>
        <v/>
      </c>
      <c r="AD29" s="178" t="str">
        <f t="shared" si="12"/>
        <v/>
      </c>
    </row>
    <row r="30" spans="1:30" s="110" customFormat="1" ht="24.95" customHeight="1" x14ac:dyDescent="0.15">
      <c r="A30" s="133">
        <v>26</v>
      </c>
      <c r="B30" s="134">
        <v>1</v>
      </c>
      <c r="C30" s="134" t="s">
        <v>1732</v>
      </c>
      <c r="D30" s="135" t="s">
        <v>2176</v>
      </c>
      <c r="E30" s="133"/>
      <c r="F30" s="82" t="s">
        <v>36</v>
      </c>
      <c r="G30" s="82" t="s">
        <v>142</v>
      </c>
      <c r="H30" s="84">
        <v>42</v>
      </c>
      <c r="I30" s="84">
        <v>1</v>
      </c>
      <c r="J30" s="84">
        <v>2</v>
      </c>
      <c r="K30" s="136">
        <f t="shared" si="3"/>
        <v>2</v>
      </c>
      <c r="L30" s="133" t="s">
        <v>3514</v>
      </c>
      <c r="M30" s="162"/>
      <c r="N30" s="162"/>
      <c r="O30" s="163"/>
      <c r="P30" s="164"/>
      <c r="Q30" s="165"/>
      <c r="R30" s="137">
        <f t="shared" si="4"/>
        <v>1</v>
      </c>
      <c r="S30" s="170"/>
      <c r="T30" s="176" t="str">
        <f t="shared" si="5"/>
        <v/>
      </c>
      <c r="U30" s="94">
        <v>10</v>
      </c>
      <c r="V30" s="84">
        <v>200</v>
      </c>
      <c r="W30" s="85">
        <v>10</v>
      </c>
      <c r="X30" s="94">
        <f t="shared" si="6"/>
        <v>1680</v>
      </c>
      <c r="Y30" s="85" t="str">
        <f t="shared" si="7"/>
        <v/>
      </c>
      <c r="Z30" s="94">
        <f t="shared" si="8"/>
        <v>47040</v>
      </c>
      <c r="AA30" s="85" t="str">
        <f t="shared" si="9"/>
        <v/>
      </c>
      <c r="AB30" s="94" t="str">
        <f t="shared" si="10"/>
        <v/>
      </c>
      <c r="AC30" s="95" t="str">
        <f t="shared" si="11"/>
        <v/>
      </c>
      <c r="AD30" s="178" t="str">
        <f t="shared" si="12"/>
        <v/>
      </c>
    </row>
    <row r="31" spans="1:30" s="110" customFormat="1" ht="24.95" customHeight="1" x14ac:dyDescent="0.15">
      <c r="A31" s="133">
        <v>27</v>
      </c>
      <c r="B31" s="134">
        <v>1</v>
      </c>
      <c r="C31" s="134" t="s">
        <v>1735</v>
      </c>
      <c r="D31" s="135" t="s">
        <v>2176</v>
      </c>
      <c r="E31" s="133"/>
      <c r="F31" s="82" t="s">
        <v>1934</v>
      </c>
      <c r="G31" s="82" t="s">
        <v>1935</v>
      </c>
      <c r="H31" s="84">
        <v>10</v>
      </c>
      <c r="I31" s="84">
        <v>1</v>
      </c>
      <c r="J31" s="84">
        <v>1</v>
      </c>
      <c r="K31" s="136">
        <f t="shared" si="3"/>
        <v>1</v>
      </c>
      <c r="L31" s="133" t="s">
        <v>3517</v>
      </c>
      <c r="M31" s="162"/>
      <c r="N31" s="162"/>
      <c r="O31" s="163"/>
      <c r="P31" s="164"/>
      <c r="Q31" s="165"/>
      <c r="R31" s="137">
        <f t="shared" si="4"/>
        <v>1</v>
      </c>
      <c r="S31" s="170"/>
      <c r="T31" s="176" t="str">
        <f t="shared" si="5"/>
        <v/>
      </c>
      <c r="U31" s="94">
        <v>2</v>
      </c>
      <c r="V31" s="84">
        <v>200</v>
      </c>
      <c r="W31" s="85">
        <v>10</v>
      </c>
      <c r="X31" s="94">
        <f t="shared" si="6"/>
        <v>40</v>
      </c>
      <c r="Y31" s="85" t="str">
        <f t="shared" si="7"/>
        <v/>
      </c>
      <c r="Z31" s="94">
        <f t="shared" si="8"/>
        <v>1120</v>
      </c>
      <c r="AA31" s="85" t="str">
        <f t="shared" si="9"/>
        <v/>
      </c>
      <c r="AB31" s="94" t="str">
        <f t="shared" si="10"/>
        <v/>
      </c>
      <c r="AC31" s="95" t="str">
        <f t="shared" si="11"/>
        <v/>
      </c>
      <c r="AD31" s="178" t="str">
        <f t="shared" si="12"/>
        <v/>
      </c>
    </row>
    <row r="32" spans="1:30" s="110" customFormat="1" ht="24.95" customHeight="1" x14ac:dyDescent="0.15">
      <c r="A32" s="133">
        <v>28</v>
      </c>
      <c r="B32" s="134">
        <v>1</v>
      </c>
      <c r="C32" s="134" t="s">
        <v>1735</v>
      </c>
      <c r="D32" s="135" t="s">
        <v>2176</v>
      </c>
      <c r="E32" s="133"/>
      <c r="F32" s="82" t="s">
        <v>24</v>
      </c>
      <c r="G32" s="82" t="s">
        <v>49</v>
      </c>
      <c r="H32" s="84">
        <v>42</v>
      </c>
      <c r="I32" s="84">
        <v>1</v>
      </c>
      <c r="J32" s="84">
        <v>1</v>
      </c>
      <c r="K32" s="136">
        <f t="shared" si="3"/>
        <v>1</v>
      </c>
      <c r="L32" s="133" t="s">
        <v>3514</v>
      </c>
      <c r="M32" s="162"/>
      <c r="N32" s="162"/>
      <c r="O32" s="163"/>
      <c r="P32" s="164"/>
      <c r="Q32" s="165"/>
      <c r="R32" s="137">
        <f t="shared" si="4"/>
        <v>1</v>
      </c>
      <c r="S32" s="170"/>
      <c r="T32" s="176" t="str">
        <f t="shared" si="5"/>
        <v/>
      </c>
      <c r="U32" s="94">
        <v>2</v>
      </c>
      <c r="V32" s="84">
        <v>200</v>
      </c>
      <c r="W32" s="85">
        <v>10</v>
      </c>
      <c r="X32" s="94">
        <f t="shared" si="6"/>
        <v>168</v>
      </c>
      <c r="Y32" s="85" t="str">
        <f t="shared" si="7"/>
        <v/>
      </c>
      <c r="Z32" s="94">
        <f t="shared" si="8"/>
        <v>4704</v>
      </c>
      <c r="AA32" s="85" t="str">
        <f t="shared" si="9"/>
        <v/>
      </c>
      <c r="AB32" s="94" t="str">
        <f t="shared" si="10"/>
        <v/>
      </c>
      <c r="AC32" s="95" t="str">
        <f t="shared" si="11"/>
        <v/>
      </c>
      <c r="AD32" s="178" t="str">
        <f t="shared" si="12"/>
        <v/>
      </c>
    </row>
    <row r="33" spans="1:30" s="110" customFormat="1" ht="24.95" customHeight="1" x14ac:dyDescent="0.15">
      <c r="A33" s="133">
        <v>29</v>
      </c>
      <c r="B33" s="134">
        <v>1</v>
      </c>
      <c r="C33" s="134" t="s">
        <v>1734</v>
      </c>
      <c r="D33" s="135" t="s">
        <v>2176</v>
      </c>
      <c r="E33" s="133"/>
      <c r="F33" s="82" t="s">
        <v>1934</v>
      </c>
      <c r="G33" s="82" t="s">
        <v>1935</v>
      </c>
      <c r="H33" s="84">
        <v>10</v>
      </c>
      <c r="I33" s="84">
        <v>1</v>
      </c>
      <c r="J33" s="84">
        <v>1</v>
      </c>
      <c r="K33" s="136">
        <f t="shared" si="3"/>
        <v>1</v>
      </c>
      <c r="L33" s="133" t="s">
        <v>3517</v>
      </c>
      <c r="M33" s="162"/>
      <c r="N33" s="162"/>
      <c r="O33" s="163"/>
      <c r="P33" s="164"/>
      <c r="Q33" s="165"/>
      <c r="R33" s="137">
        <f t="shared" si="4"/>
        <v>1</v>
      </c>
      <c r="S33" s="170"/>
      <c r="T33" s="176" t="str">
        <f t="shared" si="5"/>
        <v/>
      </c>
      <c r="U33" s="94">
        <v>2</v>
      </c>
      <c r="V33" s="84">
        <v>200</v>
      </c>
      <c r="W33" s="85">
        <v>10</v>
      </c>
      <c r="X33" s="94">
        <f t="shared" si="6"/>
        <v>40</v>
      </c>
      <c r="Y33" s="85" t="str">
        <f t="shared" si="7"/>
        <v/>
      </c>
      <c r="Z33" s="94">
        <f t="shared" si="8"/>
        <v>1120</v>
      </c>
      <c r="AA33" s="85" t="str">
        <f t="shared" si="9"/>
        <v/>
      </c>
      <c r="AB33" s="94" t="str">
        <f t="shared" si="10"/>
        <v/>
      </c>
      <c r="AC33" s="95" t="str">
        <f t="shared" si="11"/>
        <v/>
      </c>
      <c r="AD33" s="178" t="str">
        <f t="shared" si="12"/>
        <v/>
      </c>
    </row>
    <row r="34" spans="1:30" s="110" customFormat="1" ht="24.95" customHeight="1" x14ac:dyDescent="0.15">
      <c r="A34" s="133">
        <v>30</v>
      </c>
      <c r="B34" s="134">
        <v>1</v>
      </c>
      <c r="C34" s="134" t="s">
        <v>1734</v>
      </c>
      <c r="D34" s="135" t="s">
        <v>2176</v>
      </c>
      <c r="E34" s="133"/>
      <c r="F34" s="82" t="s">
        <v>24</v>
      </c>
      <c r="G34" s="82" t="s">
        <v>49</v>
      </c>
      <c r="H34" s="84">
        <v>42</v>
      </c>
      <c r="I34" s="84">
        <v>1</v>
      </c>
      <c r="J34" s="84">
        <v>1</v>
      </c>
      <c r="K34" s="136">
        <f t="shared" si="3"/>
        <v>1</v>
      </c>
      <c r="L34" s="133" t="s">
        <v>3514</v>
      </c>
      <c r="M34" s="162"/>
      <c r="N34" s="162"/>
      <c r="O34" s="163"/>
      <c r="P34" s="164"/>
      <c r="Q34" s="165"/>
      <c r="R34" s="137">
        <f t="shared" si="4"/>
        <v>1</v>
      </c>
      <c r="S34" s="170"/>
      <c r="T34" s="176" t="str">
        <f t="shared" si="5"/>
        <v/>
      </c>
      <c r="U34" s="94">
        <v>2</v>
      </c>
      <c r="V34" s="84">
        <v>200</v>
      </c>
      <c r="W34" s="85">
        <v>10</v>
      </c>
      <c r="X34" s="94">
        <f t="shared" si="6"/>
        <v>168</v>
      </c>
      <c r="Y34" s="85" t="str">
        <f t="shared" si="7"/>
        <v/>
      </c>
      <c r="Z34" s="94">
        <f t="shared" si="8"/>
        <v>4704</v>
      </c>
      <c r="AA34" s="85" t="str">
        <f t="shared" si="9"/>
        <v/>
      </c>
      <c r="AB34" s="94" t="str">
        <f t="shared" si="10"/>
        <v/>
      </c>
      <c r="AC34" s="95" t="str">
        <f t="shared" si="11"/>
        <v/>
      </c>
      <c r="AD34" s="178" t="str">
        <f t="shared" si="12"/>
        <v/>
      </c>
    </row>
    <row r="35" spans="1:30" s="110" customFormat="1" ht="24.95" customHeight="1" x14ac:dyDescent="0.15">
      <c r="A35" s="133">
        <v>31</v>
      </c>
      <c r="B35" s="134">
        <v>1</v>
      </c>
      <c r="C35" s="134" t="s">
        <v>2528</v>
      </c>
      <c r="D35" s="135" t="s">
        <v>2176</v>
      </c>
      <c r="E35" s="133"/>
      <c r="F35" s="82" t="s">
        <v>36</v>
      </c>
      <c r="G35" s="82" t="s">
        <v>79</v>
      </c>
      <c r="H35" s="84">
        <v>42</v>
      </c>
      <c r="I35" s="84">
        <v>2</v>
      </c>
      <c r="J35" s="84">
        <v>2</v>
      </c>
      <c r="K35" s="136">
        <f t="shared" si="3"/>
        <v>4</v>
      </c>
      <c r="L35" s="133" t="s">
        <v>3514</v>
      </c>
      <c r="M35" s="162"/>
      <c r="N35" s="162"/>
      <c r="O35" s="163"/>
      <c r="P35" s="164"/>
      <c r="Q35" s="165"/>
      <c r="R35" s="137">
        <f t="shared" si="4"/>
        <v>2</v>
      </c>
      <c r="S35" s="170"/>
      <c r="T35" s="176" t="str">
        <f t="shared" si="5"/>
        <v/>
      </c>
      <c r="U35" s="94">
        <v>10</v>
      </c>
      <c r="V35" s="84">
        <v>200</v>
      </c>
      <c r="W35" s="85">
        <v>10</v>
      </c>
      <c r="X35" s="94">
        <f t="shared" si="6"/>
        <v>3360</v>
      </c>
      <c r="Y35" s="85" t="str">
        <f t="shared" si="7"/>
        <v/>
      </c>
      <c r="Z35" s="94">
        <f t="shared" si="8"/>
        <v>94080</v>
      </c>
      <c r="AA35" s="85" t="str">
        <f t="shared" si="9"/>
        <v/>
      </c>
      <c r="AB35" s="94" t="str">
        <f t="shared" si="10"/>
        <v/>
      </c>
      <c r="AC35" s="95" t="str">
        <f t="shared" si="11"/>
        <v/>
      </c>
      <c r="AD35" s="178" t="str">
        <f t="shared" si="12"/>
        <v/>
      </c>
    </row>
    <row r="36" spans="1:30" s="110" customFormat="1" ht="24.95" customHeight="1" x14ac:dyDescent="0.15">
      <c r="A36" s="133">
        <v>32</v>
      </c>
      <c r="B36" s="134">
        <v>1</v>
      </c>
      <c r="C36" s="134" t="s">
        <v>2528</v>
      </c>
      <c r="D36" s="135" t="s">
        <v>2176</v>
      </c>
      <c r="E36" s="133"/>
      <c r="F36" s="82" t="s">
        <v>36</v>
      </c>
      <c r="G36" s="82" t="s">
        <v>2543</v>
      </c>
      <c r="H36" s="84">
        <v>42</v>
      </c>
      <c r="I36" s="84">
        <v>1</v>
      </c>
      <c r="J36" s="84">
        <v>1</v>
      </c>
      <c r="K36" s="136">
        <f t="shared" si="3"/>
        <v>1</v>
      </c>
      <c r="L36" s="133" t="s">
        <v>3514</v>
      </c>
      <c r="M36" s="162"/>
      <c r="N36" s="162"/>
      <c r="O36" s="163"/>
      <c r="P36" s="164"/>
      <c r="Q36" s="165"/>
      <c r="R36" s="137">
        <f t="shared" si="4"/>
        <v>1</v>
      </c>
      <c r="S36" s="170"/>
      <c r="T36" s="176" t="str">
        <f t="shared" si="5"/>
        <v/>
      </c>
      <c r="U36" s="94">
        <v>10</v>
      </c>
      <c r="V36" s="84">
        <v>200</v>
      </c>
      <c r="W36" s="85">
        <v>10</v>
      </c>
      <c r="X36" s="94">
        <f t="shared" si="6"/>
        <v>840</v>
      </c>
      <c r="Y36" s="85" t="str">
        <f t="shared" si="7"/>
        <v/>
      </c>
      <c r="Z36" s="94">
        <f t="shared" si="8"/>
        <v>23520</v>
      </c>
      <c r="AA36" s="85" t="str">
        <f t="shared" si="9"/>
        <v/>
      </c>
      <c r="AB36" s="94" t="str">
        <f t="shared" si="10"/>
        <v/>
      </c>
      <c r="AC36" s="95" t="str">
        <f t="shared" si="11"/>
        <v/>
      </c>
      <c r="AD36" s="178" t="str">
        <f t="shared" si="12"/>
        <v/>
      </c>
    </row>
    <row r="37" spans="1:30" s="110" customFormat="1" ht="24.95" customHeight="1" x14ac:dyDescent="0.15">
      <c r="A37" s="133">
        <v>33</v>
      </c>
      <c r="B37" s="134">
        <v>1</v>
      </c>
      <c r="C37" s="134" t="s">
        <v>1728</v>
      </c>
      <c r="D37" s="135" t="s">
        <v>2176</v>
      </c>
      <c r="E37" s="133"/>
      <c r="F37" s="82" t="s">
        <v>36</v>
      </c>
      <c r="G37" s="82" t="s">
        <v>79</v>
      </c>
      <c r="H37" s="84">
        <v>42</v>
      </c>
      <c r="I37" s="84">
        <v>4</v>
      </c>
      <c r="J37" s="84">
        <v>2</v>
      </c>
      <c r="K37" s="136">
        <f t="shared" si="3"/>
        <v>8</v>
      </c>
      <c r="L37" s="133" t="s">
        <v>3514</v>
      </c>
      <c r="M37" s="162"/>
      <c r="N37" s="162"/>
      <c r="O37" s="163"/>
      <c r="P37" s="164"/>
      <c r="Q37" s="165"/>
      <c r="R37" s="137">
        <f t="shared" si="4"/>
        <v>4</v>
      </c>
      <c r="S37" s="170"/>
      <c r="T37" s="176" t="str">
        <f t="shared" si="5"/>
        <v/>
      </c>
      <c r="U37" s="94">
        <v>10</v>
      </c>
      <c r="V37" s="84">
        <v>200</v>
      </c>
      <c r="W37" s="85">
        <v>10</v>
      </c>
      <c r="X37" s="94">
        <f t="shared" si="6"/>
        <v>6720</v>
      </c>
      <c r="Y37" s="85" t="str">
        <f t="shared" si="7"/>
        <v/>
      </c>
      <c r="Z37" s="94">
        <f t="shared" si="8"/>
        <v>188160</v>
      </c>
      <c r="AA37" s="85" t="str">
        <f t="shared" si="9"/>
        <v/>
      </c>
      <c r="AB37" s="94" t="str">
        <f t="shared" si="10"/>
        <v/>
      </c>
      <c r="AC37" s="95" t="str">
        <f t="shared" si="11"/>
        <v/>
      </c>
      <c r="AD37" s="178" t="str">
        <f t="shared" si="12"/>
        <v/>
      </c>
    </row>
    <row r="38" spans="1:30" s="110" customFormat="1" ht="24.95" customHeight="1" x14ac:dyDescent="0.15">
      <c r="A38" s="133">
        <v>34</v>
      </c>
      <c r="B38" s="134">
        <v>1</v>
      </c>
      <c r="C38" s="134" t="s">
        <v>1728</v>
      </c>
      <c r="D38" s="135" t="s">
        <v>2176</v>
      </c>
      <c r="E38" s="133"/>
      <c r="F38" s="82" t="s">
        <v>36</v>
      </c>
      <c r="G38" s="82" t="s">
        <v>2543</v>
      </c>
      <c r="H38" s="84">
        <v>42</v>
      </c>
      <c r="I38" s="84">
        <v>4</v>
      </c>
      <c r="J38" s="84">
        <v>2</v>
      </c>
      <c r="K38" s="136">
        <f t="shared" si="3"/>
        <v>8</v>
      </c>
      <c r="L38" s="133" t="s">
        <v>3514</v>
      </c>
      <c r="M38" s="162"/>
      <c r="N38" s="162"/>
      <c r="O38" s="163"/>
      <c r="P38" s="164"/>
      <c r="Q38" s="165"/>
      <c r="R38" s="137">
        <f t="shared" si="4"/>
        <v>4</v>
      </c>
      <c r="S38" s="170"/>
      <c r="T38" s="176" t="str">
        <f t="shared" si="5"/>
        <v/>
      </c>
      <c r="U38" s="94">
        <v>10</v>
      </c>
      <c r="V38" s="84">
        <v>200</v>
      </c>
      <c r="W38" s="85">
        <v>10</v>
      </c>
      <c r="X38" s="94">
        <f t="shared" si="6"/>
        <v>6720</v>
      </c>
      <c r="Y38" s="85" t="str">
        <f t="shared" si="7"/>
        <v/>
      </c>
      <c r="Z38" s="94">
        <f t="shared" si="8"/>
        <v>188160</v>
      </c>
      <c r="AA38" s="85" t="str">
        <f t="shared" si="9"/>
        <v/>
      </c>
      <c r="AB38" s="94" t="str">
        <f t="shared" si="10"/>
        <v/>
      </c>
      <c r="AC38" s="95" t="str">
        <f t="shared" si="11"/>
        <v/>
      </c>
      <c r="AD38" s="178" t="str">
        <f t="shared" si="12"/>
        <v/>
      </c>
    </row>
    <row r="39" spans="1:30" s="110" customFormat="1" ht="24.95" customHeight="1" x14ac:dyDescent="0.15">
      <c r="A39" s="133">
        <v>35</v>
      </c>
      <c r="B39" s="134">
        <v>1</v>
      </c>
      <c r="C39" s="134" t="s">
        <v>1728</v>
      </c>
      <c r="D39" s="135" t="s">
        <v>2176</v>
      </c>
      <c r="E39" s="133"/>
      <c r="F39" s="82" t="s">
        <v>1934</v>
      </c>
      <c r="G39" s="82" t="s">
        <v>1935</v>
      </c>
      <c r="H39" s="84">
        <v>10</v>
      </c>
      <c r="I39" s="84">
        <v>1</v>
      </c>
      <c r="J39" s="84">
        <v>1</v>
      </c>
      <c r="K39" s="136">
        <f t="shared" si="3"/>
        <v>1</v>
      </c>
      <c r="L39" s="133" t="s">
        <v>3517</v>
      </c>
      <c r="M39" s="162"/>
      <c r="N39" s="162"/>
      <c r="O39" s="163"/>
      <c r="P39" s="164"/>
      <c r="Q39" s="165"/>
      <c r="R39" s="137">
        <f t="shared" si="4"/>
        <v>1</v>
      </c>
      <c r="S39" s="170"/>
      <c r="T39" s="176" t="str">
        <f t="shared" si="5"/>
        <v/>
      </c>
      <c r="U39" s="94">
        <v>10</v>
      </c>
      <c r="V39" s="84">
        <v>200</v>
      </c>
      <c r="W39" s="85">
        <v>10</v>
      </c>
      <c r="X39" s="94">
        <f t="shared" si="6"/>
        <v>200</v>
      </c>
      <c r="Y39" s="85" t="str">
        <f t="shared" si="7"/>
        <v/>
      </c>
      <c r="Z39" s="94">
        <f t="shared" si="8"/>
        <v>5600</v>
      </c>
      <c r="AA39" s="85" t="str">
        <f t="shared" si="9"/>
        <v/>
      </c>
      <c r="AB39" s="94" t="str">
        <f t="shared" si="10"/>
        <v/>
      </c>
      <c r="AC39" s="95" t="str">
        <f t="shared" si="11"/>
        <v/>
      </c>
      <c r="AD39" s="178" t="str">
        <f t="shared" si="12"/>
        <v/>
      </c>
    </row>
    <row r="40" spans="1:30" s="110" customFormat="1" ht="24.95" customHeight="1" x14ac:dyDescent="0.15">
      <c r="A40" s="133">
        <v>36</v>
      </c>
      <c r="B40" s="134">
        <v>1</v>
      </c>
      <c r="C40" s="134" t="s">
        <v>1727</v>
      </c>
      <c r="D40" s="135" t="s">
        <v>2176</v>
      </c>
      <c r="E40" s="133"/>
      <c r="F40" s="82" t="s">
        <v>2420</v>
      </c>
      <c r="G40" s="82" t="s">
        <v>2545</v>
      </c>
      <c r="H40" s="84">
        <v>116</v>
      </c>
      <c r="I40" s="84">
        <v>3</v>
      </c>
      <c r="J40" s="84">
        <v>2</v>
      </c>
      <c r="K40" s="136">
        <f t="shared" si="3"/>
        <v>6</v>
      </c>
      <c r="L40" s="133" t="s">
        <v>3514</v>
      </c>
      <c r="M40" s="162"/>
      <c r="N40" s="162"/>
      <c r="O40" s="163"/>
      <c r="P40" s="164"/>
      <c r="Q40" s="165"/>
      <c r="R40" s="137">
        <f t="shared" si="4"/>
        <v>3</v>
      </c>
      <c r="S40" s="170"/>
      <c r="T40" s="176" t="str">
        <f t="shared" si="5"/>
        <v/>
      </c>
      <c r="U40" s="94">
        <v>10</v>
      </c>
      <c r="V40" s="84">
        <v>200</v>
      </c>
      <c r="W40" s="85">
        <v>10</v>
      </c>
      <c r="X40" s="94">
        <f t="shared" si="6"/>
        <v>13920</v>
      </c>
      <c r="Y40" s="85" t="str">
        <f t="shared" si="7"/>
        <v/>
      </c>
      <c r="Z40" s="94">
        <f t="shared" si="8"/>
        <v>389760</v>
      </c>
      <c r="AA40" s="85" t="str">
        <f t="shared" si="9"/>
        <v/>
      </c>
      <c r="AB40" s="94" t="str">
        <f t="shared" si="10"/>
        <v/>
      </c>
      <c r="AC40" s="95" t="str">
        <f t="shared" si="11"/>
        <v/>
      </c>
      <c r="AD40" s="178" t="str">
        <f t="shared" si="12"/>
        <v/>
      </c>
    </row>
    <row r="41" spans="1:30" s="110" customFormat="1" ht="24.95" customHeight="1" x14ac:dyDescent="0.15">
      <c r="A41" s="133">
        <v>37</v>
      </c>
      <c r="B41" s="134">
        <v>1</v>
      </c>
      <c r="C41" s="134" t="s">
        <v>2529</v>
      </c>
      <c r="D41" s="135" t="s">
        <v>2176</v>
      </c>
      <c r="E41" s="133"/>
      <c r="F41" s="82" t="s">
        <v>1934</v>
      </c>
      <c r="G41" s="82" t="s">
        <v>1936</v>
      </c>
      <c r="H41" s="84">
        <v>10</v>
      </c>
      <c r="I41" s="84">
        <v>1</v>
      </c>
      <c r="J41" s="84">
        <v>1</v>
      </c>
      <c r="K41" s="136">
        <f t="shared" si="3"/>
        <v>1</v>
      </c>
      <c r="L41" s="133" t="s">
        <v>3514</v>
      </c>
      <c r="M41" s="162"/>
      <c r="N41" s="162"/>
      <c r="O41" s="163"/>
      <c r="P41" s="164"/>
      <c r="Q41" s="165"/>
      <c r="R41" s="137">
        <f t="shared" si="4"/>
        <v>1</v>
      </c>
      <c r="S41" s="170"/>
      <c r="T41" s="176" t="str">
        <f t="shared" si="5"/>
        <v/>
      </c>
      <c r="U41" s="94">
        <v>10</v>
      </c>
      <c r="V41" s="84">
        <v>200</v>
      </c>
      <c r="W41" s="85">
        <v>10</v>
      </c>
      <c r="X41" s="94">
        <f t="shared" si="6"/>
        <v>200</v>
      </c>
      <c r="Y41" s="85" t="str">
        <f t="shared" si="7"/>
        <v/>
      </c>
      <c r="Z41" s="94">
        <f t="shared" si="8"/>
        <v>5600</v>
      </c>
      <c r="AA41" s="85" t="str">
        <f t="shared" si="9"/>
        <v/>
      </c>
      <c r="AB41" s="94" t="str">
        <f t="shared" si="10"/>
        <v/>
      </c>
      <c r="AC41" s="95" t="str">
        <f t="shared" si="11"/>
        <v/>
      </c>
      <c r="AD41" s="178" t="str">
        <f t="shared" si="12"/>
        <v/>
      </c>
    </row>
    <row r="42" spans="1:30" s="110" customFormat="1" ht="24.95" customHeight="1" x14ac:dyDescent="0.15">
      <c r="A42" s="133">
        <v>38</v>
      </c>
      <c r="B42" s="134">
        <v>1</v>
      </c>
      <c r="C42" s="134" t="s">
        <v>1736</v>
      </c>
      <c r="D42" s="135" t="s">
        <v>2176</v>
      </c>
      <c r="E42" s="133"/>
      <c r="F42" s="82" t="s">
        <v>24</v>
      </c>
      <c r="G42" s="82" t="s">
        <v>49</v>
      </c>
      <c r="H42" s="84">
        <v>42</v>
      </c>
      <c r="I42" s="84">
        <v>1</v>
      </c>
      <c r="J42" s="84">
        <v>1</v>
      </c>
      <c r="K42" s="136">
        <f t="shared" si="3"/>
        <v>1</v>
      </c>
      <c r="L42" s="133" t="s">
        <v>3514</v>
      </c>
      <c r="M42" s="162"/>
      <c r="N42" s="162"/>
      <c r="O42" s="163"/>
      <c r="P42" s="164"/>
      <c r="Q42" s="165"/>
      <c r="R42" s="137">
        <f t="shared" si="4"/>
        <v>1</v>
      </c>
      <c r="S42" s="170"/>
      <c r="T42" s="176" t="str">
        <f t="shared" si="5"/>
        <v/>
      </c>
      <c r="U42" s="94">
        <v>10</v>
      </c>
      <c r="V42" s="84">
        <v>200</v>
      </c>
      <c r="W42" s="85">
        <v>10</v>
      </c>
      <c r="X42" s="94">
        <f t="shared" si="6"/>
        <v>840</v>
      </c>
      <c r="Y42" s="85" t="str">
        <f t="shared" si="7"/>
        <v/>
      </c>
      <c r="Z42" s="94">
        <f t="shared" si="8"/>
        <v>23520</v>
      </c>
      <c r="AA42" s="85" t="str">
        <f t="shared" si="9"/>
        <v/>
      </c>
      <c r="AB42" s="94" t="str">
        <f t="shared" si="10"/>
        <v/>
      </c>
      <c r="AC42" s="95" t="str">
        <f t="shared" si="11"/>
        <v/>
      </c>
      <c r="AD42" s="178" t="str">
        <f t="shared" si="12"/>
        <v/>
      </c>
    </row>
    <row r="43" spans="1:30" s="110" customFormat="1" ht="24.95" customHeight="1" x14ac:dyDescent="0.15">
      <c r="A43" s="133">
        <v>39</v>
      </c>
      <c r="B43" s="134">
        <v>1</v>
      </c>
      <c r="C43" s="134" t="s">
        <v>2530</v>
      </c>
      <c r="D43" s="135" t="s">
        <v>2176</v>
      </c>
      <c r="E43" s="133"/>
      <c r="F43" s="82" t="s">
        <v>173</v>
      </c>
      <c r="G43" s="82" t="s">
        <v>114</v>
      </c>
      <c r="H43" s="84">
        <v>22</v>
      </c>
      <c r="I43" s="84">
        <v>2</v>
      </c>
      <c r="J43" s="84">
        <v>2</v>
      </c>
      <c r="K43" s="136">
        <f t="shared" si="3"/>
        <v>4</v>
      </c>
      <c r="L43" s="133" t="s">
        <v>3514</v>
      </c>
      <c r="M43" s="162"/>
      <c r="N43" s="162"/>
      <c r="O43" s="163"/>
      <c r="P43" s="164"/>
      <c r="Q43" s="165"/>
      <c r="R43" s="137">
        <f t="shared" si="4"/>
        <v>2</v>
      </c>
      <c r="S43" s="170"/>
      <c r="T43" s="176" t="str">
        <f t="shared" si="5"/>
        <v/>
      </c>
      <c r="U43" s="94">
        <v>2</v>
      </c>
      <c r="V43" s="84">
        <v>200</v>
      </c>
      <c r="W43" s="85">
        <v>10</v>
      </c>
      <c r="X43" s="94">
        <f t="shared" si="6"/>
        <v>352</v>
      </c>
      <c r="Y43" s="85" t="str">
        <f t="shared" si="7"/>
        <v/>
      </c>
      <c r="Z43" s="94">
        <f t="shared" si="8"/>
        <v>9856</v>
      </c>
      <c r="AA43" s="85" t="str">
        <f t="shared" si="9"/>
        <v/>
      </c>
      <c r="AB43" s="94" t="str">
        <f t="shared" si="10"/>
        <v/>
      </c>
      <c r="AC43" s="95" t="str">
        <f t="shared" si="11"/>
        <v/>
      </c>
      <c r="AD43" s="178" t="str">
        <f t="shared" si="12"/>
        <v/>
      </c>
    </row>
    <row r="44" spans="1:30" s="110" customFormat="1" ht="24.95" customHeight="1" x14ac:dyDescent="0.15">
      <c r="A44" s="133">
        <v>40</v>
      </c>
      <c r="B44" s="134">
        <v>1</v>
      </c>
      <c r="C44" s="134" t="s">
        <v>2530</v>
      </c>
      <c r="D44" s="135" t="s">
        <v>2176</v>
      </c>
      <c r="E44" s="133"/>
      <c r="F44" s="82" t="s">
        <v>24</v>
      </c>
      <c r="G44" s="82" t="s">
        <v>49</v>
      </c>
      <c r="H44" s="84">
        <v>42</v>
      </c>
      <c r="I44" s="84">
        <v>1</v>
      </c>
      <c r="J44" s="84">
        <v>1</v>
      </c>
      <c r="K44" s="136">
        <f t="shared" si="3"/>
        <v>1</v>
      </c>
      <c r="L44" s="133" t="s">
        <v>3514</v>
      </c>
      <c r="M44" s="162"/>
      <c r="N44" s="162"/>
      <c r="O44" s="163"/>
      <c r="P44" s="164"/>
      <c r="Q44" s="165"/>
      <c r="R44" s="137">
        <f t="shared" si="4"/>
        <v>1</v>
      </c>
      <c r="S44" s="170"/>
      <c r="T44" s="176" t="str">
        <f t="shared" si="5"/>
        <v/>
      </c>
      <c r="U44" s="94">
        <v>2</v>
      </c>
      <c r="V44" s="84">
        <v>200</v>
      </c>
      <c r="W44" s="85">
        <v>10</v>
      </c>
      <c r="X44" s="94">
        <f t="shared" si="6"/>
        <v>168</v>
      </c>
      <c r="Y44" s="85" t="str">
        <f t="shared" si="7"/>
        <v/>
      </c>
      <c r="Z44" s="94">
        <f t="shared" si="8"/>
        <v>4704</v>
      </c>
      <c r="AA44" s="85" t="str">
        <f t="shared" si="9"/>
        <v/>
      </c>
      <c r="AB44" s="94" t="str">
        <f t="shared" si="10"/>
        <v/>
      </c>
      <c r="AC44" s="95" t="str">
        <f t="shared" si="11"/>
        <v/>
      </c>
      <c r="AD44" s="178" t="str">
        <f t="shared" si="12"/>
        <v/>
      </c>
    </row>
    <row r="45" spans="1:30" s="110" customFormat="1" ht="24.95" customHeight="1" x14ac:dyDescent="0.15">
      <c r="A45" s="133">
        <v>41</v>
      </c>
      <c r="B45" s="134">
        <v>1</v>
      </c>
      <c r="C45" s="134" t="s">
        <v>2381</v>
      </c>
      <c r="D45" s="135" t="s">
        <v>2176</v>
      </c>
      <c r="E45" s="133"/>
      <c r="F45" s="82" t="s">
        <v>173</v>
      </c>
      <c r="G45" s="82" t="s">
        <v>226</v>
      </c>
      <c r="H45" s="84">
        <v>22</v>
      </c>
      <c r="I45" s="84">
        <v>1</v>
      </c>
      <c r="J45" s="84">
        <v>2</v>
      </c>
      <c r="K45" s="136">
        <f t="shared" si="3"/>
        <v>2</v>
      </c>
      <c r="L45" s="133" t="s">
        <v>3514</v>
      </c>
      <c r="M45" s="162"/>
      <c r="N45" s="162"/>
      <c r="O45" s="163"/>
      <c r="P45" s="164"/>
      <c r="Q45" s="165"/>
      <c r="R45" s="137">
        <f t="shared" si="4"/>
        <v>1</v>
      </c>
      <c r="S45" s="170"/>
      <c r="T45" s="176" t="str">
        <f t="shared" si="5"/>
        <v/>
      </c>
      <c r="U45" s="94">
        <v>10</v>
      </c>
      <c r="V45" s="84">
        <v>200</v>
      </c>
      <c r="W45" s="85">
        <v>10</v>
      </c>
      <c r="X45" s="94">
        <f t="shared" si="6"/>
        <v>880</v>
      </c>
      <c r="Y45" s="85" t="str">
        <f t="shared" si="7"/>
        <v/>
      </c>
      <c r="Z45" s="94">
        <f t="shared" si="8"/>
        <v>24640</v>
      </c>
      <c r="AA45" s="85" t="str">
        <f t="shared" si="9"/>
        <v/>
      </c>
      <c r="AB45" s="94" t="str">
        <f t="shared" si="10"/>
        <v/>
      </c>
      <c r="AC45" s="95" t="str">
        <f t="shared" si="11"/>
        <v/>
      </c>
      <c r="AD45" s="178" t="str">
        <f t="shared" si="12"/>
        <v/>
      </c>
    </row>
    <row r="46" spans="1:30" s="110" customFormat="1" ht="24.95" customHeight="1" x14ac:dyDescent="0.15">
      <c r="A46" s="133">
        <v>42</v>
      </c>
      <c r="B46" s="134">
        <v>2</v>
      </c>
      <c r="C46" s="134" t="s">
        <v>2519</v>
      </c>
      <c r="D46" s="135" t="s">
        <v>2176</v>
      </c>
      <c r="E46" s="133"/>
      <c r="F46" s="82" t="s">
        <v>173</v>
      </c>
      <c r="G46" s="82" t="s">
        <v>226</v>
      </c>
      <c r="H46" s="84">
        <v>22</v>
      </c>
      <c r="I46" s="84">
        <v>6</v>
      </c>
      <c r="J46" s="84">
        <v>2</v>
      </c>
      <c r="K46" s="136">
        <f t="shared" si="3"/>
        <v>12</v>
      </c>
      <c r="L46" s="133" t="s">
        <v>3514</v>
      </c>
      <c r="M46" s="162"/>
      <c r="N46" s="162"/>
      <c r="O46" s="163"/>
      <c r="P46" s="164"/>
      <c r="Q46" s="165"/>
      <c r="R46" s="137">
        <f t="shared" si="4"/>
        <v>6</v>
      </c>
      <c r="S46" s="170"/>
      <c r="T46" s="176" t="str">
        <f t="shared" si="5"/>
        <v/>
      </c>
      <c r="U46" s="94">
        <v>10</v>
      </c>
      <c r="V46" s="84">
        <v>200</v>
      </c>
      <c r="W46" s="85">
        <v>10</v>
      </c>
      <c r="X46" s="94">
        <f t="shared" si="6"/>
        <v>5280</v>
      </c>
      <c r="Y46" s="85" t="str">
        <f t="shared" si="7"/>
        <v/>
      </c>
      <c r="Z46" s="94">
        <f t="shared" si="8"/>
        <v>147840</v>
      </c>
      <c r="AA46" s="85" t="str">
        <f t="shared" si="9"/>
        <v/>
      </c>
      <c r="AB46" s="94" t="str">
        <f t="shared" si="10"/>
        <v/>
      </c>
      <c r="AC46" s="95" t="str">
        <f t="shared" si="11"/>
        <v/>
      </c>
      <c r="AD46" s="178" t="str">
        <f t="shared" si="12"/>
        <v/>
      </c>
    </row>
    <row r="47" spans="1:30" s="110" customFormat="1" ht="24.95" customHeight="1" x14ac:dyDescent="0.15">
      <c r="A47" s="133">
        <v>43</v>
      </c>
      <c r="B47" s="134">
        <v>2</v>
      </c>
      <c r="C47" s="134" t="s">
        <v>2519</v>
      </c>
      <c r="D47" s="135" t="s">
        <v>2176</v>
      </c>
      <c r="E47" s="133"/>
      <c r="F47" s="82" t="s">
        <v>173</v>
      </c>
      <c r="G47" s="82" t="s">
        <v>1785</v>
      </c>
      <c r="H47" s="84">
        <v>22</v>
      </c>
      <c r="I47" s="84">
        <v>1</v>
      </c>
      <c r="J47" s="84">
        <v>2</v>
      </c>
      <c r="K47" s="136">
        <f t="shared" si="3"/>
        <v>2</v>
      </c>
      <c r="L47" s="133" t="s">
        <v>3514</v>
      </c>
      <c r="M47" s="162"/>
      <c r="N47" s="162"/>
      <c r="O47" s="163"/>
      <c r="P47" s="164"/>
      <c r="Q47" s="165"/>
      <c r="R47" s="137">
        <f t="shared" si="4"/>
        <v>1</v>
      </c>
      <c r="S47" s="170"/>
      <c r="T47" s="176" t="str">
        <f t="shared" si="5"/>
        <v/>
      </c>
      <c r="U47" s="94">
        <v>10</v>
      </c>
      <c r="V47" s="84">
        <v>200</v>
      </c>
      <c r="W47" s="85">
        <v>10</v>
      </c>
      <c r="X47" s="94">
        <f t="shared" si="6"/>
        <v>880</v>
      </c>
      <c r="Y47" s="85" t="str">
        <f t="shared" si="7"/>
        <v/>
      </c>
      <c r="Z47" s="94">
        <f t="shared" si="8"/>
        <v>24640</v>
      </c>
      <c r="AA47" s="85" t="str">
        <f t="shared" si="9"/>
        <v/>
      </c>
      <c r="AB47" s="94" t="str">
        <f t="shared" si="10"/>
        <v/>
      </c>
      <c r="AC47" s="95" t="str">
        <f t="shared" si="11"/>
        <v/>
      </c>
      <c r="AD47" s="178" t="str">
        <f t="shared" si="12"/>
        <v/>
      </c>
    </row>
    <row r="48" spans="1:30" s="110" customFormat="1" ht="24.95" customHeight="1" x14ac:dyDescent="0.15">
      <c r="A48" s="133">
        <v>44</v>
      </c>
      <c r="B48" s="134">
        <v>2</v>
      </c>
      <c r="C48" s="134" t="s">
        <v>1689</v>
      </c>
      <c r="D48" s="135" t="s">
        <v>2176</v>
      </c>
      <c r="E48" s="133"/>
      <c r="F48" s="82" t="s">
        <v>179</v>
      </c>
      <c r="G48" s="82" t="s">
        <v>75</v>
      </c>
      <c r="H48" s="84">
        <v>60</v>
      </c>
      <c r="I48" s="84">
        <v>1</v>
      </c>
      <c r="J48" s="84">
        <v>1</v>
      </c>
      <c r="K48" s="136">
        <f t="shared" si="3"/>
        <v>1</v>
      </c>
      <c r="L48" s="133" t="s">
        <v>3514</v>
      </c>
      <c r="M48" s="162"/>
      <c r="N48" s="162"/>
      <c r="O48" s="163"/>
      <c r="P48" s="164"/>
      <c r="Q48" s="165"/>
      <c r="R48" s="137">
        <f t="shared" si="4"/>
        <v>1</v>
      </c>
      <c r="S48" s="170"/>
      <c r="T48" s="176" t="str">
        <f t="shared" si="5"/>
        <v/>
      </c>
      <c r="U48" s="94">
        <v>10</v>
      </c>
      <c r="V48" s="84">
        <v>200</v>
      </c>
      <c r="W48" s="85">
        <v>10</v>
      </c>
      <c r="X48" s="94">
        <f t="shared" si="6"/>
        <v>1200</v>
      </c>
      <c r="Y48" s="85" t="str">
        <f t="shared" si="7"/>
        <v/>
      </c>
      <c r="Z48" s="94">
        <f t="shared" si="8"/>
        <v>33600</v>
      </c>
      <c r="AA48" s="85" t="str">
        <f t="shared" si="9"/>
        <v/>
      </c>
      <c r="AB48" s="94" t="str">
        <f t="shared" si="10"/>
        <v/>
      </c>
      <c r="AC48" s="95" t="str">
        <f t="shared" si="11"/>
        <v/>
      </c>
      <c r="AD48" s="178" t="str">
        <f t="shared" si="12"/>
        <v/>
      </c>
    </row>
    <row r="49" spans="1:30" s="110" customFormat="1" ht="24.95" customHeight="1" x14ac:dyDescent="0.15">
      <c r="A49" s="133">
        <v>45</v>
      </c>
      <c r="B49" s="134">
        <v>2</v>
      </c>
      <c r="C49" s="134" t="s">
        <v>1689</v>
      </c>
      <c r="D49" s="135" t="s">
        <v>2176</v>
      </c>
      <c r="E49" s="133"/>
      <c r="F49" s="82" t="s">
        <v>173</v>
      </c>
      <c r="G49" s="82" t="s">
        <v>226</v>
      </c>
      <c r="H49" s="84">
        <v>22</v>
      </c>
      <c r="I49" s="84">
        <v>2</v>
      </c>
      <c r="J49" s="84">
        <v>2</v>
      </c>
      <c r="K49" s="136">
        <f t="shared" si="3"/>
        <v>4</v>
      </c>
      <c r="L49" s="133" t="s">
        <v>3514</v>
      </c>
      <c r="M49" s="162"/>
      <c r="N49" s="162"/>
      <c r="O49" s="163"/>
      <c r="P49" s="164"/>
      <c r="Q49" s="165"/>
      <c r="R49" s="137">
        <f t="shared" si="4"/>
        <v>2</v>
      </c>
      <c r="S49" s="170"/>
      <c r="T49" s="176" t="str">
        <f t="shared" si="5"/>
        <v/>
      </c>
      <c r="U49" s="94">
        <v>10</v>
      </c>
      <c r="V49" s="84">
        <v>200</v>
      </c>
      <c r="W49" s="85">
        <v>10</v>
      </c>
      <c r="X49" s="94">
        <f t="shared" si="6"/>
        <v>1760</v>
      </c>
      <c r="Y49" s="85" t="str">
        <f t="shared" si="7"/>
        <v/>
      </c>
      <c r="Z49" s="94">
        <f t="shared" si="8"/>
        <v>49280</v>
      </c>
      <c r="AA49" s="85" t="str">
        <f t="shared" si="9"/>
        <v/>
      </c>
      <c r="AB49" s="94" t="str">
        <f t="shared" si="10"/>
        <v/>
      </c>
      <c r="AC49" s="95" t="str">
        <f t="shared" si="11"/>
        <v/>
      </c>
      <c r="AD49" s="178" t="str">
        <f t="shared" si="12"/>
        <v/>
      </c>
    </row>
    <row r="50" spans="1:30" s="110" customFormat="1" ht="24.95" customHeight="1" x14ac:dyDescent="0.15">
      <c r="A50" s="133">
        <v>46</v>
      </c>
      <c r="B50" s="134">
        <v>2</v>
      </c>
      <c r="C50" s="134" t="s">
        <v>2528</v>
      </c>
      <c r="D50" s="135" t="s">
        <v>2176</v>
      </c>
      <c r="E50" s="133"/>
      <c r="F50" s="82" t="s">
        <v>36</v>
      </c>
      <c r="G50" s="82" t="s">
        <v>142</v>
      </c>
      <c r="H50" s="84">
        <v>42</v>
      </c>
      <c r="I50" s="84">
        <v>2</v>
      </c>
      <c r="J50" s="84">
        <v>2</v>
      </c>
      <c r="K50" s="136">
        <f t="shared" si="3"/>
        <v>4</v>
      </c>
      <c r="L50" s="133" t="s">
        <v>3514</v>
      </c>
      <c r="M50" s="162"/>
      <c r="N50" s="162"/>
      <c r="O50" s="163"/>
      <c r="P50" s="164"/>
      <c r="Q50" s="165"/>
      <c r="R50" s="137">
        <f t="shared" si="4"/>
        <v>2</v>
      </c>
      <c r="S50" s="170"/>
      <c r="T50" s="176" t="str">
        <f t="shared" si="5"/>
        <v/>
      </c>
      <c r="U50" s="94">
        <v>10</v>
      </c>
      <c r="V50" s="84">
        <v>200</v>
      </c>
      <c r="W50" s="85">
        <v>10</v>
      </c>
      <c r="X50" s="94">
        <f t="shared" si="6"/>
        <v>3360</v>
      </c>
      <c r="Y50" s="85" t="str">
        <f t="shared" si="7"/>
        <v/>
      </c>
      <c r="Z50" s="94">
        <f t="shared" si="8"/>
        <v>94080</v>
      </c>
      <c r="AA50" s="85" t="str">
        <f t="shared" si="9"/>
        <v/>
      </c>
      <c r="AB50" s="94" t="str">
        <f t="shared" si="10"/>
        <v/>
      </c>
      <c r="AC50" s="95" t="str">
        <f t="shared" si="11"/>
        <v/>
      </c>
      <c r="AD50" s="178" t="str">
        <f t="shared" si="12"/>
        <v/>
      </c>
    </row>
    <row r="51" spans="1:30" s="110" customFormat="1" ht="24.95" customHeight="1" x14ac:dyDescent="0.15">
      <c r="A51" s="133">
        <v>47</v>
      </c>
      <c r="B51" s="134">
        <v>2</v>
      </c>
      <c r="C51" s="134" t="s">
        <v>2528</v>
      </c>
      <c r="D51" s="135" t="s">
        <v>2176</v>
      </c>
      <c r="E51" s="133"/>
      <c r="F51" s="82" t="s">
        <v>36</v>
      </c>
      <c r="G51" s="82" t="s">
        <v>142</v>
      </c>
      <c r="H51" s="84">
        <v>42</v>
      </c>
      <c r="I51" s="84">
        <v>1</v>
      </c>
      <c r="J51" s="84">
        <v>2</v>
      </c>
      <c r="K51" s="136">
        <f t="shared" si="3"/>
        <v>2</v>
      </c>
      <c r="L51" s="133" t="s">
        <v>3514</v>
      </c>
      <c r="M51" s="162"/>
      <c r="N51" s="162"/>
      <c r="O51" s="163"/>
      <c r="P51" s="164"/>
      <c r="Q51" s="165"/>
      <c r="R51" s="137">
        <f t="shared" si="4"/>
        <v>1</v>
      </c>
      <c r="S51" s="170"/>
      <c r="T51" s="176" t="str">
        <f t="shared" si="5"/>
        <v/>
      </c>
      <c r="U51" s="94">
        <v>10</v>
      </c>
      <c r="V51" s="84">
        <v>200</v>
      </c>
      <c r="W51" s="85">
        <v>10</v>
      </c>
      <c r="X51" s="94">
        <f t="shared" si="6"/>
        <v>1680</v>
      </c>
      <c r="Y51" s="85" t="str">
        <f t="shared" si="7"/>
        <v/>
      </c>
      <c r="Z51" s="94">
        <f t="shared" si="8"/>
        <v>47040</v>
      </c>
      <c r="AA51" s="85" t="str">
        <f t="shared" si="9"/>
        <v/>
      </c>
      <c r="AB51" s="94" t="str">
        <f t="shared" si="10"/>
        <v/>
      </c>
      <c r="AC51" s="95" t="str">
        <f t="shared" si="11"/>
        <v/>
      </c>
      <c r="AD51" s="178" t="str">
        <f t="shared" si="12"/>
        <v/>
      </c>
    </row>
    <row r="52" spans="1:30" s="110" customFormat="1" ht="24.95" customHeight="1" x14ac:dyDescent="0.15">
      <c r="A52" s="133">
        <v>48</v>
      </c>
      <c r="B52" s="134">
        <v>2</v>
      </c>
      <c r="C52" s="134" t="s">
        <v>2200</v>
      </c>
      <c r="D52" s="135" t="s">
        <v>2176</v>
      </c>
      <c r="E52" s="133"/>
      <c r="F52" s="82" t="s">
        <v>36</v>
      </c>
      <c r="G52" s="82" t="s">
        <v>142</v>
      </c>
      <c r="H52" s="84">
        <v>42</v>
      </c>
      <c r="I52" s="84">
        <v>6</v>
      </c>
      <c r="J52" s="84">
        <v>2</v>
      </c>
      <c r="K52" s="136">
        <f t="shared" si="3"/>
        <v>12</v>
      </c>
      <c r="L52" s="133" t="s">
        <v>3514</v>
      </c>
      <c r="M52" s="162"/>
      <c r="N52" s="162"/>
      <c r="O52" s="163"/>
      <c r="P52" s="164"/>
      <c r="Q52" s="165"/>
      <c r="R52" s="137">
        <f t="shared" si="4"/>
        <v>6</v>
      </c>
      <c r="S52" s="170"/>
      <c r="T52" s="176" t="str">
        <f t="shared" si="5"/>
        <v/>
      </c>
      <c r="U52" s="94">
        <v>10</v>
      </c>
      <c r="V52" s="84">
        <v>200</v>
      </c>
      <c r="W52" s="85">
        <v>10</v>
      </c>
      <c r="X52" s="94">
        <f t="shared" si="6"/>
        <v>10080</v>
      </c>
      <c r="Y52" s="85" t="str">
        <f t="shared" si="7"/>
        <v/>
      </c>
      <c r="Z52" s="94">
        <f t="shared" si="8"/>
        <v>282240</v>
      </c>
      <c r="AA52" s="85" t="str">
        <f t="shared" si="9"/>
        <v/>
      </c>
      <c r="AB52" s="94" t="str">
        <f t="shared" si="10"/>
        <v/>
      </c>
      <c r="AC52" s="95" t="str">
        <f t="shared" si="11"/>
        <v/>
      </c>
      <c r="AD52" s="178" t="str">
        <f t="shared" si="12"/>
        <v/>
      </c>
    </row>
    <row r="53" spans="1:30" s="110" customFormat="1" ht="24.95" customHeight="1" x14ac:dyDescent="0.15">
      <c r="A53" s="133">
        <v>49</v>
      </c>
      <c r="B53" s="134">
        <v>2</v>
      </c>
      <c r="C53" s="134" t="s">
        <v>2200</v>
      </c>
      <c r="D53" s="135" t="s">
        <v>2176</v>
      </c>
      <c r="E53" s="133"/>
      <c r="F53" s="82" t="s">
        <v>24</v>
      </c>
      <c r="G53" s="82" t="s">
        <v>2542</v>
      </c>
      <c r="H53" s="84">
        <v>42</v>
      </c>
      <c r="I53" s="84">
        <v>1</v>
      </c>
      <c r="J53" s="84">
        <v>1</v>
      </c>
      <c r="K53" s="136">
        <f t="shared" si="3"/>
        <v>1</v>
      </c>
      <c r="L53" s="133" t="s">
        <v>3517</v>
      </c>
      <c r="M53" s="162"/>
      <c r="N53" s="162"/>
      <c r="O53" s="163"/>
      <c r="P53" s="164"/>
      <c r="Q53" s="165"/>
      <c r="R53" s="137">
        <f t="shared" si="4"/>
        <v>1</v>
      </c>
      <c r="S53" s="170"/>
      <c r="T53" s="176" t="str">
        <f t="shared" si="5"/>
        <v/>
      </c>
      <c r="U53" s="94">
        <v>10</v>
      </c>
      <c r="V53" s="84">
        <v>200</v>
      </c>
      <c r="W53" s="85">
        <v>10</v>
      </c>
      <c r="X53" s="94">
        <f t="shared" si="6"/>
        <v>840</v>
      </c>
      <c r="Y53" s="85" t="str">
        <f t="shared" si="7"/>
        <v/>
      </c>
      <c r="Z53" s="94">
        <f t="shared" si="8"/>
        <v>23520</v>
      </c>
      <c r="AA53" s="85" t="str">
        <f t="shared" si="9"/>
        <v/>
      </c>
      <c r="AB53" s="94" t="str">
        <f t="shared" si="10"/>
        <v/>
      </c>
      <c r="AC53" s="95" t="str">
        <f t="shared" si="11"/>
        <v/>
      </c>
      <c r="AD53" s="178" t="str">
        <f t="shared" si="12"/>
        <v/>
      </c>
    </row>
    <row r="54" spans="1:30" s="110" customFormat="1" ht="24.95" customHeight="1" x14ac:dyDescent="0.15">
      <c r="A54" s="133">
        <v>50</v>
      </c>
      <c r="B54" s="134">
        <v>2</v>
      </c>
      <c r="C54" s="134" t="s">
        <v>2531</v>
      </c>
      <c r="D54" s="135" t="s">
        <v>2176</v>
      </c>
      <c r="E54" s="133"/>
      <c r="F54" s="82" t="s">
        <v>36</v>
      </c>
      <c r="G54" s="82" t="s">
        <v>142</v>
      </c>
      <c r="H54" s="84">
        <v>42</v>
      </c>
      <c r="I54" s="84">
        <v>6</v>
      </c>
      <c r="J54" s="84">
        <v>2</v>
      </c>
      <c r="K54" s="136">
        <f t="shared" si="3"/>
        <v>12</v>
      </c>
      <c r="L54" s="133" t="s">
        <v>3514</v>
      </c>
      <c r="M54" s="162"/>
      <c r="N54" s="162"/>
      <c r="O54" s="163"/>
      <c r="P54" s="164"/>
      <c r="Q54" s="165"/>
      <c r="R54" s="137">
        <f t="shared" si="4"/>
        <v>6</v>
      </c>
      <c r="S54" s="170"/>
      <c r="T54" s="176" t="str">
        <f t="shared" si="5"/>
        <v/>
      </c>
      <c r="U54" s="94">
        <v>10</v>
      </c>
      <c r="V54" s="84">
        <v>200</v>
      </c>
      <c r="W54" s="85">
        <v>10</v>
      </c>
      <c r="X54" s="94">
        <f t="shared" si="6"/>
        <v>10080</v>
      </c>
      <c r="Y54" s="85" t="str">
        <f t="shared" si="7"/>
        <v/>
      </c>
      <c r="Z54" s="94">
        <f t="shared" si="8"/>
        <v>282240</v>
      </c>
      <c r="AA54" s="85" t="str">
        <f t="shared" si="9"/>
        <v/>
      </c>
      <c r="AB54" s="94" t="str">
        <f t="shared" si="10"/>
        <v/>
      </c>
      <c r="AC54" s="95" t="str">
        <f t="shared" si="11"/>
        <v/>
      </c>
      <c r="AD54" s="178" t="str">
        <f t="shared" si="12"/>
        <v/>
      </c>
    </row>
    <row r="55" spans="1:30" s="110" customFormat="1" ht="24.95" customHeight="1" x14ac:dyDescent="0.15">
      <c r="A55" s="133">
        <v>51</v>
      </c>
      <c r="B55" s="134">
        <v>2</v>
      </c>
      <c r="C55" s="134" t="s">
        <v>2531</v>
      </c>
      <c r="D55" s="135" t="s">
        <v>2176</v>
      </c>
      <c r="E55" s="133"/>
      <c r="F55" s="82" t="s">
        <v>24</v>
      </c>
      <c r="G55" s="82" t="s">
        <v>2542</v>
      </c>
      <c r="H55" s="84">
        <v>42</v>
      </c>
      <c r="I55" s="84">
        <v>1</v>
      </c>
      <c r="J55" s="84">
        <v>1</v>
      </c>
      <c r="K55" s="136">
        <f t="shared" si="3"/>
        <v>1</v>
      </c>
      <c r="L55" s="133" t="s">
        <v>3517</v>
      </c>
      <c r="M55" s="162"/>
      <c r="N55" s="162"/>
      <c r="O55" s="163"/>
      <c r="P55" s="164"/>
      <c r="Q55" s="165"/>
      <c r="R55" s="137">
        <f t="shared" si="4"/>
        <v>1</v>
      </c>
      <c r="S55" s="170"/>
      <c r="T55" s="176" t="str">
        <f t="shared" si="5"/>
        <v/>
      </c>
      <c r="U55" s="94">
        <v>10</v>
      </c>
      <c r="V55" s="84">
        <v>200</v>
      </c>
      <c r="W55" s="85">
        <v>10</v>
      </c>
      <c r="X55" s="94">
        <f t="shared" si="6"/>
        <v>840</v>
      </c>
      <c r="Y55" s="85" t="str">
        <f t="shared" si="7"/>
        <v/>
      </c>
      <c r="Z55" s="94">
        <f t="shared" si="8"/>
        <v>23520</v>
      </c>
      <c r="AA55" s="85" t="str">
        <f t="shared" si="9"/>
        <v/>
      </c>
      <c r="AB55" s="94" t="str">
        <f t="shared" si="10"/>
        <v/>
      </c>
      <c r="AC55" s="95" t="str">
        <f t="shared" si="11"/>
        <v/>
      </c>
      <c r="AD55" s="178" t="str">
        <f t="shared" si="12"/>
        <v/>
      </c>
    </row>
    <row r="56" spans="1:30" s="110" customFormat="1" ht="24.95" customHeight="1" x14ac:dyDescent="0.15">
      <c r="A56" s="133">
        <v>52</v>
      </c>
      <c r="B56" s="134">
        <v>2</v>
      </c>
      <c r="C56" s="134" t="s">
        <v>2193</v>
      </c>
      <c r="D56" s="135" t="s">
        <v>2176</v>
      </c>
      <c r="E56" s="133"/>
      <c r="F56" s="82" t="s">
        <v>36</v>
      </c>
      <c r="G56" s="82" t="s">
        <v>142</v>
      </c>
      <c r="H56" s="84">
        <v>42</v>
      </c>
      <c r="I56" s="84">
        <v>6</v>
      </c>
      <c r="J56" s="84">
        <v>2</v>
      </c>
      <c r="K56" s="136">
        <f t="shared" si="3"/>
        <v>12</v>
      </c>
      <c r="L56" s="133" t="s">
        <v>3514</v>
      </c>
      <c r="M56" s="162"/>
      <c r="N56" s="162"/>
      <c r="O56" s="163"/>
      <c r="P56" s="164"/>
      <c r="Q56" s="165"/>
      <c r="R56" s="137">
        <f t="shared" si="4"/>
        <v>6</v>
      </c>
      <c r="S56" s="170"/>
      <c r="T56" s="176" t="str">
        <f t="shared" si="5"/>
        <v/>
      </c>
      <c r="U56" s="94">
        <v>10</v>
      </c>
      <c r="V56" s="84">
        <v>200</v>
      </c>
      <c r="W56" s="85">
        <v>10</v>
      </c>
      <c r="X56" s="94">
        <f t="shared" si="6"/>
        <v>10080</v>
      </c>
      <c r="Y56" s="85" t="str">
        <f t="shared" si="7"/>
        <v/>
      </c>
      <c r="Z56" s="94">
        <f t="shared" si="8"/>
        <v>282240</v>
      </c>
      <c r="AA56" s="85" t="str">
        <f t="shared" si="9"/>
        <v/>
      </c>
      <c r="AB56" s="94" t="str">
        <f t="shared" si="10"/>
        <v/>
      </c>
      <c r="AC56" s="95" t="str">
        <f t="shared" si="11"/>
        <v/>
      </c>
      <c r="AD56" s="178" t="str">
        <f t="shared" si="12"/>
        <v/>
      </c>
    </row>
    <row r="57" spans="1:30" s="110" customFormat="1" ht="24.95" customHeight="1" x14ac:dyDescent="0.15">
      <c r="A57" s="133">
        <v>53</v>
      </c>
      <c r="B57" s="134">
        <v>2</v>
      </c>
      <c r="C57" s="134" t="s">
        <v>2193</v>
      </c>
      <c r="D57" s="135" t="s">
        <v>2176</v>
      </c>
      <c r="E57" s="133"/>
      <c r="F57" s="82" t="s">
        <v>24</v>
      </c>
      <c r="G57" s="82" t="s">
        <v>2542</v>
      </c>
      <c r="H57" s="84">
        <v>42</v>
      </c>
      <c r="I57" s="84">
        <v>1</v>
      </c>
      <c r="J57" s="84">
        <v>1</v>
      </c>
      <c r="K57" s="136">
        <f t="shared" si="3"/>
        <v>1</v>
      </c>
      <c r="L57" s="133" t="s">
        <v>3517</v>
      </c>
      <c r="M57" s="162"/>
      <c r="N57" s="162"/>
      <c r="O57" s="163"/>
      <c r="P57" s="164"/>
      <c r="Q57" s="165"/>
      <c r="R57" s="137">
        <f t="shared" si="4"/>
        <v>1</v>
      </c>
      <c r="S57" s="170"/>
      <c r="T57" s="176" t="str">
        <f t="shared" si="5"/>
        <v/>
      </c>
      <c r="U57" s="94">
        <v>10</v>
      </c>
      <c r="V57" s="84">
        <v>200</v>
      </c>
      <c r="W57" s="85">
        <v>10</v>
      </c>
      <c r="X57" s="94">
        <f t="shared" si="6"/>
        <v>840</v>
      </c>
      <c r="Y57" s="85" t="str">
        <f t="shared" si="7"/>
        <v/>
      </c>
      <c r="Z57" s="94">
        <f t="shared" si="8"/>
        <v>23520</v>
      </c>
      <c r="AA57" s="85" t="str">
        <f t="shared" si="9"/>
        <v/>
      </c>
      <c r="AB57" s="94" t="str">
        <f t="shared" si="10"/>
        <v/>
      </c>
      <c r="AC57" s="95" t="str">
        <f t="shared" si="11"/>
        <v/>
      </c>
      <c r="AD57" s="178" t="str">
        <f t="shared" si="12"/>
        <v/>
      </c>
    </row>
    <row r="58" spans="1:30" s="110" customFormat="1" ht="24.95" customHeight="1" x14ac:dyDescent="0.15">
      <c r="A58" s="133">
        <v>54</v>
      </c>
      <c r="B58" s="134">
        <v>2</v>
      </c>
      <c r="C58" s="134" t="s">
        <v>1698</v>
      </c>
      <c r="D58" s="135" t="s">
        <v>2176</v>
      </c>
      <c r="E58" s="133"/>
      <c r="F58" s="82" t="s">
        <v>173</v>
      </c>
      <c r="G58" s="82" t="s">
        <v>226</v>
      </c>
      <c r="H58" s="84">
        <v>22</v>
      </c>
      <c r="I58" s="84">
        <v>2</v>
      </c>
      <c r="J58" s="84">
        <v>2</v>
      </c>
      <c r="K58" s="136">
        <f t="shared" si="3"/>
        <v>4</v>
      </c>
      <c r="L58" s="133" t="s">
        <v>3514</v>
      </c>
      <c r="M58" s="162"/>
      <c r="N58" s="162"/>
      <c r="O58" s="163"/>
      <c r="P58" s="164"/>
      <c r="Q58" s="165"/>
      <c r="R58" s="137">
        <f t="shared" si="4"/>
        <v>2</v>
      </c>
      <c r="S58" s="170"/>
      <c r="T58" s="176" t="str">
        <f t="shared" si="5"/>
        <v/>
      </c>
      <c r="U58" s="94">
        <v>2</v>
      </c>
      <c r="V58" s="84">
        <v>200</v>
      </c>
      <c r="W58" s="85">
        <v>10</v>
      </c>
      <c r="X58" s="94">
        <f t="shared" si="6"/>
        <v>352</v>
      </c>
      <c r="Y58" s="85" t="str">
        <f t="shared" si="7"/>
        <v/>
      </c>
      <c r="Z58" s="94">
        <f t="shared" si="8"/>
        <v>9856</v>
      </c>
      <c r="AA58" s="85" t="str">
        <f t="shared" si="9"/>
        <v/>
      </c>
      <c r="AB58" s="94" t="str">
        <f t="shared" si="10"/>
        <v/>
      </c>
      <c r="AC58" s="95" t="str">
        <f t="shared" si="11"/>
        <v/>
      </c>
      <c r="AD58" s="178" t="str">
        <f t="shared" si="12"/>
        <v/>
      </c>
    </row>
    <row r="59" spans="1:30" s="110" customFormat="1" ht="24.95" customHeight="1" x14ac:dyDescent="0.15">
      <c r="A59" s="133">
        <v>55</v>
      </c>
      <c r="B59" s="134">
        <v>2</v>
      </c>
      <c r="C59" s="134" t="s">
        <v>1699</v>
      </c>
      <c r="D59" s="135" t="s">
        <v>2176</v>
      </c>
      <c r="E59" s="133"/>
      <c r="F59" s="82" t="s">
        <v>173</v>
      </c>
      <c r="G59" s="82" t="s">
        <v>226</v>
      </c>
      <c r="H59" s="84">
        <v>22</v>
      </c>
      <c r="I59" s="84">
        <v>2</v>
      </c>
      <c r="J59" s="84">
        <v>2</v>
      </c>
      <c r="K59" s="136">
        <f t="shared" si="3"/>
        <v>4</v>
      </c>
      <c r="L59" s="133" t="s">
        <v>3514</v>
      </c>
      <c r="M59" s="162"/>
      <c r="N59" s="162"/>
      <c r="O59" s="163"/>
      <c r="P59" s="164"/>
      <c r="Q59" s="165"/>
      <c r="R59" s="137">
        <f t="shared" si="4"/>
        <v>2</v>
      </c>
      <c r="S59" s="170"/>
      <c r="T59" s="176" t="str">
        <f t="shared" si="5"/>
        <v/>
      </c>
      <c r="U59" s="94">
        <v>2</v>
      </c>
      <c r="V59" s="84">
        <v>200</v>
      </c>
      <c r="W59" s="85">
        <v>10</v>
      </c>
      <c r="X59" s="94">
        <f t="shared" si="6"/>
        <v>352</v>
      </c>
      <c r="Y59" s="85" t="str">
        <f t="shared" si="7"/>
        <v/>
      </c>
      <c r="Z59" s="94">
        <f t="shared" si="8"/>
        <v>9856</v>
      </c>
      <c r="AA59" s="85" t="str">
        <f t="shared" si="9"/>
        <v/>
      </c>
      <c r="AB59" s="94" t="str">
        <f t="shared" si="10"/>
        <v/>
      </c>
      <c r="AC59" s="95" t="str">
        <f t="shared" si="11"/>
        <v/>
      </c>
      <c r="AD59" s="178" t="str">
        <f t="shared" si="12"/>
        <v/>
      </c>
    </row>
    <row r="60" spans="1:30" s="110" customFormat="1" ht="24.95" customHeight="1" x14ac:dyDescent="0.15">
      <c r="A60" s="133">
        <v>56</v>
      </c>
      <c r="B60" s="134">
        <v>2</v>
      </c>
      <c r="C60" s="134" t="s">
        <v>2520</v>
      </c>
      <c r="D60" s="135" t="s">
        <v>2176</v>
      </c>
      <c r="E60" s="133"/>
      <c r="F60" s="82" t="s">
        <v>173</v>
      </c>
      <c r="G60" s="82" t="s">
        <v>226</v>
      </c>
      <c r="H60" s="84">
        <v>22</v>
      </c>
      <c r="I60" s="84">
        <v>6</v>
      </c>
      <c r="J60" s="84">
        <v>2</v>
      </c>
      <c r="K60" s="136">
        <f t="shared" si="3"/>
        <v>12</v>
      </c>
      <c r="L60" s="133" t="s">
        <v>3514</v>
      </c>
      <c r="M60" s="162"/>
      <c r="N60" s="162"/>
      <c r="O60" s="163"/>
      <c r="P60" s="164"/>
      <c r="Q60" s="165"/>
      <c r="R60" s="137">
        <f t="shared" si="4"/>
        <v>6</v>
      </c>
      <c r="S60" s="170"/>
      <c r="T60" s="176" t="str">
        <f t="shared" si="5"/>
        <v/>
      </c>
      <c r="U60" s="94">
        <v>10</v>
      </c>
      <c r="V60" s="84">
        <v>200</v>
      </c>
      <c r="W60" s="85">
        <v>10</v>
      </c>
      <c r="X60" s="94">
        <f t="shared" si="6"/>
        <v>5280</v>
      </c>
      <c r="Y60" s="85" t="str">
        <f t="shared" si="7"/>
        <v/>
      </c>
      <c r="Z60" s="94">
        <f t="shared" si="8"/>
        <v>147840</v>
      </c>
      <c r="AA60" s="85" t="str">
        <f t="shared" si="9"/>
        <v/>
      </c>
      <c r="AB60" s="94" t="str">
        <f t="shared" si="10"/>
        <v/>
      </c>
      <c r="AC60" s="95" t="str">
        <f t="shared" si="11"/>
        <v/>
      </c>
      <c r="AD60" s="178" t="str">
        <f t="shared" si="12"/>
        <v/>
      </c>
    </row>
    <row r="61" spans="1:30" s="110" customFormat="1" ht="24.95" customHeight="1" x14ac:dyDescent="0.15">
      <c r="A61" s="133">
        <v>57</v>
      </c>
      <c r="B61" s="134">
        <v>2</v>
      </c>
      <c r="C61" s="134" t="s">
        <v>1688</v>
      </c>
      <c r="D61" s="135" t="s">
        <v>2176</v>
      </c>
      <c r="E61" s="133"/>
      <c r="F61" s="82" t="s">
        <v>173</v>
      </c>
      <c r="G61" s="82" t="s">
        <v>1785</v>
      </c>
      <c r="H61" s="84">
        <v>22</v>
      </c>
      <c r="I61" s="84">
        <v>2</v>
      </c>
      <c r="J61" s="84">
        <v>2</v>
      </c>
      <c r="K61" s="136">
        <f t="shared" si="3"/>
        <v>4</v>
      </c>
      <c r="L61" s="133" t="s">
        <v>3514</v>
      </c>
      <c r="M61" s="162"/>
      <c r="N61" s="162"/>
      <c r="O61" s="163"/>
      <c r="P61" s="164"/>
      <c r="Q61" s="165"/>
      <c r="R61" s="137">
        <f t="shared" si="4"/>
        <v>2</v>
      </c>
      <c r="S61" s="170"/>
      <c r="T61" s="176" t="str">
        <f t="shared" si="5"/>
        <v/>
      </c>
      <c r="U61" s="94">
        <v>10</v>
      </c>
      <c r="V61" s="84">
        <v>200</v>
      </c>
      <c r="W61" s="85">
        <v>10</v>
      </c>
      <c r="X61" s="94">
        <f t="shared" si="6"/>
        <v>1760</v>
      </c>
      <c r="Y61" s="85" t="str">
        <f t="shared" si="7"/>
        <v/>
      </c>
      <c r="Z61" s="94">
        <f t="shared" si="8"/>
        <v>49280</v>
      </c>
      <c r="AA61" s="85" t="str">
        <f t="shared" si="9"/>
        <v/>
      </c>
      <c r="AB61" s="94" t="str">
        <f t="shared" si="10"/>
        <v/>
      </c>
      <c r="AC61" s="95" t="str">
        <f t="shared" si="11"/>
        <v/>
      </c>
      <c r="AD61" s="178" t="str">
        <f t="shared" si="12"/>
        <v/>
      </c>
    </row>
    <row r="62" spans="1:30" s="110" customFormat="1" ht="24.95" customHeight="1" x14ac:dyDescent="0.15">
      <c r="A62" s="133">
        <v>58</v>
      </c>
      <c r="B62" s="134">
        <v>2</v>
      </c>
      <c r="C62" s="134" t="s">
        <v>2182</v>
      </c>
      <c r="D62" s="135" t="s">
        <v>2176</v>
      </c>
      <c r="E62" s="133"/>
      <c r="F62" s="82" t="s">
        <v>36</v>
      </c>
      <c r="G62" s="82" t="s">
        <v>142</v>
      </c>
      <c r="H62" s="84">
        <v>42</v>
      </c>
      <c r="I62" s="84">
        <v>6</v>
      </c>
      <c r="J62" s="84">
        <v>2</v>
      </c>
      <c r="K62" s="136">
        <f t="shared" si="3"/>
        <v>12</v>
      </c>
      <c r="L62" s="133" t="s">
        <v>3514</v>
      </c>
      <c r="M62" s="162"/>
      <c r="N62" s="162"/>
      <c r="O62" s="163"/>
      <c r="P62" s="164"/>
      <c r="Q62" s="165"/>
      <c r="R62" s="137">
        <f t="shared" si="4"/>
        <v>6</v>
      </c>
      <c r="S62" s="170"/>
      <c r="T62" s="176" t="str">
        <f t="shared" si="5"/>
        <v/>
      </c>
      <c r="U62" s="94">
        <v>10</v>
      </c>
      <c r="V62" s="84">
        <v>200</v>
      </c>
      <c r="W62" s="85">
        <v>10</v>
      </c>
      <c r="X62" s="94">
        <f t="shared" si="6"/>
        <v>10080</v>
      </c>
      <c r="Y62" s="85" t="str">
        <f t="shared" si="7"/>
        <v/>
      </c>
      <c r="Z62" s="94">
        <f t="shared" si="8"/>
        <v>282240</v>
      </c>
      <c r="AA62" s="85" t="str">
        <f t="shared" si="9"/>
        <v/>
      </c>
      <c r="AB62" s="94" t="str">
        <f t="shared" si="10"/>
        <v/>
      </c>
      <c r="AC62" s="95" t="str">
        <f t="shared" si="11"/>
        <v/>
      </c>
      <c r="AD62" s="178" t="str">
        <f t="shared" si="12"/>
        <v/>
      </c>
    </row>
    <row r="63" spans="1:30" s="110" customFormat="1" ht="24.95" customHeight="1" x14ac:dyDescent="0.15">
      <c r="A63" s="133">
        <v>59</v>
      </c>
      <c r="B63" s="134">
        <v>2</v>
      </c>
      <c r="C63" s="134" t="s">
        <v>2182</v>
      </c>
      <c r="D63" s="135" t="s">
        <v>2176</v>
      </c>
      <c r="E63" s="133"/>
      <c r="F63" s="82" t="s">
        <v>24</v>
      </c>
      <c r="G63" s="82" t="s">
        <v>2542</v>
      </c>
      <c r="H63" s="84">
        <v>42</v>
      </c>
      <c r="I63" s="84">
        <v>1</v>
      </c>
      <c r="J63" s="84">
        <v>1</v>
      </c>
      <c r="K63" s="136">
        <f t="shared" si="3"/>
        <v>1</v>
      </c>
      <c r="L63" s="133" t="s">
        <v>3517</v>
      </c>
      <c r="M63" s="162"/>
      <c r="N63" s="162"/>
      <c r="O63" s="163"/>
      <c r="P63" s="164"/>
      <c r="Q63" s="165"/>
      <c r="R63" s="137">
        <f t="shared" si="4"/>
        <v>1</v>
      </c>
      <c r="S63" s="170"/>
      <c r="T63" s="176" t="str">
        <f t="shared" si="5"/>
        <v/>
      </c>
      <c r="U63" s="94">
        <v>10</v>
      </c>
      <c r="V63" s="84">
        <v>200</v>
      </c>
      <c r="W63" s="85">
        <v>10</v>
      </c>
      <c r="X63" s="94">
        <f t="shared" si="6"/>
        <v>840</v>
      </c>
      <c r="Y63" s="85" t="str">
        <f t="shared" si="7"/>
        <v/>
      </c>
      <c r="Z63" s="94">
        <f t="shared" si="8"/>
        <v>23520</v>
      </c>
      <c r="AA63" s="85" t="str">
        <f t="shared" si="9"/>
        <v/>
      </c>
      <c r="AB63" s="94" t="str">
        <f t="shared" si="10"/>
        <v/>
      </c>
      <c r="AC63" s="95" t="str">
        <f t="shared" si="11"/>
        <v/>
      </c>
      <c r="AD63" s="178" t="str">
        <f t="shared" si="12"/>
        <v/>
      </c>
    </row>
    <row r="64" spans="1:30" s="110" customFormat="1" ht="24.95" customHeight="1" x14ac:dyDescent="0.15">
      <c r="A64" s="133">
        <v>60</v>
      </c>
      <c r="B64" s="134">
        <v>2</v>
      </c>
      <c r="C64" s="134" t="s">
        <v>2532</v>
      </c>
      <c r="D64" s="135" t="s">
        <v>2176</v>
      </c>
      <c r="E64" s="133"/>
      <c r="F64" s="82" t="s">
        <v>36</v>
      </c>
      <c r="G64" s="82" t="s">
        <v>142</v>
      </c>
      <c r="H64" s="84">
        <v>42</v>
      </c>
      <c r="I64" s="84">
        <v>6</v>
      </c>
      <c r="J64" s="84">
        <v>2</v>
      </c>
      <c r="K64" s="136">
        <f t="shared" si="3"/>
        <v>12</v>
      </c>
      <c r="L64" s="133" t="s">
        <v>3514</v>
      </c>
      <c r="M64" s="162"/>
      <c r="N64" s="162"/>
      <c r="O64" s="163"/>
      <c r="P64" s="164"/>
      <c r="Q64" s="165"/>
      <c r="R64" s="137">
        <f t="shared" si="4"/>
        <v>6</v>
      </c>
      <c r="S64" s="170"/>
      <c r="T64" s="176" t="str">
        <f t="shared" si="5"/>
        <v/>
      </c>
      <c r="U64" s="94">
        <v>10</v>
      </c>
      <c r="V64" s="84">
        <v>200</v>
      </c>
      <c r="W64" s="85">
        <v>10</v>
      </c>
      <c r="X64" s="94">
        <f t="shared" si="6"/>
        <v>10080</v>
      </c>
      <c r="Y64" s="85" t="str">
        <f t="shared" si="7"/>
        <v/>
      </c>
      <c r="Z64" s="94">
        <f t="shared" si="8"/>
        <v>282240</v>
      </c>
      <c r="AA64" s="85" t="str">
        <f t="shared" si="9"/>
        <v/>
      </c>
      <c r="AB64" s="94" t="str">
        <f t="shared" si="10"/>
        <v/>
      </c>
      <c r="AC64" s="95" t="str">
        <f t="shared" si="11"/>
        <v/>
      </c>
      <c r="AD64" s="178" t="str">
        <f t="shared" si="12"/>
        <v/>
      </c>
    </row>
    <row r="65" spans="1:30" s="110" customFormat="1" ht="24.95" customHeight="1" x14ac:dyDescent="0.15">
      <c r="A65" s="133">
        <v>61</v>
      </c>
      <c r="B65" s="134">
        <v>2</v>
      </c>
      <c r="C65" s="134" t="s">
        <v>2532</v>
      </c>
      <c r="D65" s="135" t="s">
        <v>2176</v>
      </c>
      <c r="E65" s="133"/>
      <c r="F65" s="82" t="s">
        <v>24</v>
      </c>
      <c r="G65" s="82" t="s">
        <v>2542</v>
      </c>
      <c r="H65" s="84">
        <v>42</v>
      </c>
      <c r="I65" s="84">
        <v>1</v>
      </c>
      <c r="J65" s="84">
        <v>1</v>
      </c>
      <c r="K65" s="136">
        <f t="shared" si="3"/>
        <v>1</v>
      </c>
      <c r="L65" s="133" t="s">
        <v>3517</v>
      </c>
      <c r="M65" s="162"/>
      <c r="N65" s="162"/>
      <c r="O65" s="163"/>
      <c r="P65" s="164"/>
      <c r="Q65" s="165"/>
      <c r="R65" s="137">
        <f t="shared" si="4"/>
        <v>1</v>
      </c>
      <c r="S65" s="170"/>
      <c r="T65" s="176" t="str">
        <f t="shared" si="5"/>
        <v/>
      </c>
      <c r="U65" s="94">
        <v>10</v>
      </c>
      <c r="V65" s="84">
        <v>200</v>
      </c>
      <c r="W65" s="85">
        <v>10</v>
      </c>
      <c r="X65" s="94">
        <f t="shared" si="6"/>
        <v>840</v>
      </c>
      <c r="Y65" s="85" t="str">
        <f t="shared" si="7"/>
        <v/>
      </c>
      <c r="Z65" s="94">
        <f t="shared" si="8"/>
        <v>23520</v>
      </c>
      <c r="AA65" s="85" t="str">
        <f t="shared" si="9"/>
        <v/>
      </c>
      <c r="AB65" s="94" t="str">
        <f t="shared" si="10"/>
        <v/>
      </c>
      <c r="AC65" s="95" t="str">
        <f t="shared" si="11"/>
        <v/>
      </c>
      <c r="AD65" s="178" t="str">
        <f t="shared" si="12"/>
        <v/>
      </c>
    </row>
    <row r="66" spans="1:30" s="110" customFormat="1" ht="24.95" customHeight="1" x14ac:dyDescent="0.15">
      <c r="A66" s="133">
        <v>62</v>
      </c>
      <c r="B66" s="134">
        <v>2</v>
      </c>
      <c r="C66" s="134" t="s">
        <v>2181</v>
      </c>
      <c r="D66" s="135" t="s">
        <v>2176</v>
      </c>
      <c r="E66" s="133"/>
      <c r="F66" s="82" t="s">
        <v>36</v>
      </c>
      <c r="G66" s="82" t="s">
        <v>142</v>
      </c>
      <c r="H66" s="84">
        <v>42</v>
      </c>
      <c r="I66" s="84">
        <v>6</v>
      </c>
      <c r="J66" s="84">
        <v>2</v>
      </c>
      <c r="K66" s="136">
        <f t="shared" si="3"/>
        <v>12</v>
      </c>
      <c r="L66" s="133" t="s">
        <v>3514</v>
      </c>
      <c r="M66" s="162"/>
      <c r="N66" s="162"/>
      <c r="O66" s="163"/>
      <c r="P66" s="164"/>
      <c r="Q66" s="165"/>
      <c r="R66" s="137">
        <f t="shared" si="4"/>
        <v>6</v>
      </c>
      <c r="S66" s="170"/>
      <c r="T66" s="176" t="str">
        <f t="shared" si="5"/>
        <v/>
      </c>
      <c r="U66" s="94">
        <v>10</v>
      </c>
      <c r="V66" s="84">
        <v>200</v>
      </c>
      <c r="W66" s="85">
        <v>10</v>
      </c>
      <c r="X66" s="94">
        <f t="shared" si="6"/>
        <v>10080</v>
      </c>
      <c r="Y66" s="85" t="str">
        <f t="shared" si="7"/>
        <v/>
      </c>
      <c r="Z66" s="94">
        <f t="shared" si="8"/>
        <v>282240</v>
      </c>
      <c r="AA66" s="85" t="str">
        <f t="shared" si="9"/>
        <v/>
      </c>
      <c r="AB66" s="94" t="str">
        <f t="shared" si="10"/>
        <v/>
      </c>
      <c r="AC66" s="95" t="str">
        <f t="shared" si="11"/>
        <v/>
      </c>
      <c r="AD66" s="178" t="str">
        <f t="shared" si="12"/>
        <v/>
      </c>
    </row>
    <row r="67" spans="1:30" s="110" customFormat="1" ht="24.95" customHeight="1" x14ac:dyDescent="0.15">
      <c r="A67" s="133">
        <v>63</v>
      </c>
      <c r="B67" s="134">
        <v>2</v>
      </c>
      <c r="C67" s="134" t="s">
        <v>2181</v>
      </c>
      <c r="D67" s="135" t="s">
        <v>2176</v>
      </c>
      <c r="E67" s="133"/>
      <c r="F67" s="82" t="s">
        <v>24</v>
      </c>
      <c r="G67" s="82" t="s">
        <v>2542</v>
      </c>
      <c r="H67" s="84">
        <v>42</v>
      </c>
      <c r="I67" s="84">
        <v>1</v>
      </c>
      <c r="J67" s="84">
        <v>1</v>
      </c>
      <c r="K67" s="136">
        <f t="shared" si="3"/>
        <v>1</v>
      </c>
      <c r="L67" s="133" t="s">
        <v>3517</v>
      </c>
      <c r="M67" s="162"/>
      <c r="N67" s="162"/>
      <c r="O67" s="163"/>
      <c r="P67" s="164"/>
      <c r="Q67" s="165"/>
      <c r="R67" s="137">
        <f t="shared" si="4"/>
        <v>1</v>
      </c>
      <c r="S67" s="170"/>
      <c r="T67" s="176" t="str">
        <f t="shared" si="5"/>
        <v/>
      </c>
      <c r="U67" s="94">
        <v>10</v>
      </c>
      <c r="V67" s="84">
        <v>200</v>
      </c>
      <c r="W67" s="85">
        <v>10</v>
      </c>
      <c r="X67" s="94">
        <f t="shared" si="6"/>
        <v>840</v>
      </c>
      <c r="Y67" s="85" t="str">
        <f t="shared" si="7"/>
        <v/>
      </c>
      <c r="Z67" s="94">
        <f t="shared" si="8"/>
        <v>23520</v>
      </c>
      <c r="AA67" s="85" t="str">
        <f t="shared" si="9"/>
        <v/>
      </c>
      <c r="AB67" s="94" t="str">
        <f t="shared" si="10"/>
        <v/>
      </c>
      <c r="AC67" s="95" t="str">
        <f t="shared" si="11"/>
        <v/>
      </c>
      <c r="AD67" s="178" t="str">
        <f t="shared" si="12"/>
        <v/>
      </c>
    </row>
    <row r="68" spans="1:30" s="110" customFormat="1" ht="24.95" customHeight="1" x14ac:dyDescent="0.15">
      <c r="A68" s="133">
        <v>64</v>
      </c>
      <c r="B68" s="134">
        <v>2</v>
      </c>
      <c r="C68" s="134" t="s">
        <v>2533</v>
      </c>
      <c r="D68" s="135" t="s">
        <v>2176</v>
      </c>
      <c r="E68" s="133"/>
      <c r="F68" s="82" t="s">
        <v>36</v>
      </c>
      <c r="G68" s="82" t="s">
        <v>2543</v>
      </c>
      <c r="H68" s="84">
        <v>42</v>
      </c>
      <c r="I68" s="84">
        <v>24</v>
      </c>
      <c r="J68" s="84">
        <v>2</v>
      </c>
      <c r="K68" s="136">
        <f t="shared" si="3"/>
        <v>48</v>
      </c>
      <c r="L68" s="133" t="s">
        <v>3514</v>
      </c>
      <c r="M68" s="162"/>
      <c r="N68" s="162"/>
      <c r="O68" s="163"/>
      <c r="P68" s="164"/>
      <c r="Q68" s="165"/>
      <c r="R68" s="137">
        <f t="shared" si="4"/>
        <v>24</v>
      </c>
      <c r="S68" s="170"/>
      <c r="T68" s="176" t="str">
        <f t="shared" si="5"/>
        <v/>
      </c>
      <c r="U68" s="94">
        <v>10</v>
      </c>
      <c r="V68" s="84">
        <v>200</v>
      </c>
      <c r="W68" s="85">
        <v>10</v>
      </c>
      <c r="X68" s="94">
        <f t="shared" si="6"/>
        <v>40320</v>
      </c>
      <c r="Y68" s="85" t="str">
        <f t="shared" si="7"/>
        <v/>
      </c>
      <c r="Z68" s="94">
        <f t="shared" si="8"/>
        <v>1128960</v>
      </c>
      <c r="AA68" s="85" t="str">
        <f t="shared" si="9"/>
        <v/>
      </c>
      <c r="AB68" s="94" t="str">
        <f t="shared" si="10"/>
        <v/>
      </c>
      <c r="AC68" s="95" t="str">
        <f t="shared" si="11"/>
        <v/>
      </c>
      <c r="AD68" s="178" t="str">
        <f t="shared" si="12"/>
        <v/>
      </c>
    </row>
    <row r="69" spans="1:30" s="110" customFormat="1" ht="24.95" customHeight="1" x14ac:dyDescent="0.15">
      <c r="A69" s="133">
        <v>65</v>
      </c>
      <c r="B69" s="134">
        <v>2</v>
      </c>
      <c r="C69" s="134" t="s">
        <v>2533</v>
      </c>
      <c r="D69" s="135" t="s">
        <v>2176</v>
      </c>
      <c r="E69" s="133"/>
      <c r="F69" s="82" t="s">
        <v>2002</v>
      </c>
      <c r="G69" s="82" t="s">
        <v>2546</v>
      </c>
      <c r="H69" s="84">
        <v>50</v>
      </c>
      <c r="I69" s="84">
        <v>2</v>
      </c>
      <c r="J69" s="84">
        <v>1</v>
      </c>
      <c r="K69" s="136">
        <f t="shared" si="3"/>
        <v>2</v>
      </c>
      <c r="L69" s="133" t="s">
        <v>3517</v>
      </c>
      <c r="M69" s="162"/>
      <c r="N69" s="162"/>
      <c r="O69" s="163"/>
      <c r="P69" s="164"/>
      <c r="Q69" s="165"/>
      <c r="R69" s="137">
        <f t="shared" si="4"/>
        <v>2</v>
      </c>
      <c r="S69" s="170"/>
      <c r="T69" s="176" t="str">
        <f t="shared" si="5"/>
        <v/>
      </c>
      <c r="U69" s="94">
        <v>10</v>
      </c>
      <c r="V69" s="84">
        <v>200</v>
      </c>
      <c r="W69" s="85">
        <v>10</v>
      </c>
      <c r="X69" s="94">
        <f t="shared" si="6"/>
        <v>2000</v>
      </c>
      <c r="Y69" s="85" t="str">
        <f t="shared" si="7"/>
        <v/>
      </c>
      <c r="Z69" s="94">
        <f t="shared" si="8"/>
        <v>56000</v>
      </c>
      <c r="AA69" s="85" t="str">
        <f t="shared" si="9"/>
        <v/>
      </c>
      <c r="AB69" s="94" t="str">
        <f t="shared" si="10"/>
        <v/>
      </c>
      <c r="AC69" s="95" t="str">
        <f t="shared" si="11"/>
        <v/>
      </c>
      <c r="AD69" s="178" t="str">
        <f t="shared" si="12"/>
        <v/>
      </c>
    </row>
    <row r="70" spans="1:30" s="110" customFormat="1" ht="24.95" customHeight="1" x14ac:dyDescent="0.15">
      <c r="A70" s="133">
        <v>66</v>
      </c>
      <c r="B70" s="134">
        <v>2</v>
      </c>
      <c r="C70" s="134" t="s">
        <v>1698</v>
      </c>
      <c r="D70" s="135" t="s">
        <v>2176</v>
      </c>
      <c r="E70" s="133"/>
      <c r="F70" s="82" t="s">
        <v>173</v>
      </c>
      <c r="G70" s="82" t="s">
        <v>226</v>
      </c>
      <c r="H70" s="84">
        <v>22</v>
      </c>
      <c r="I70" s="84">
        <v>2</v>
      </c>
      <c r="J70" s="84">
        <v>2</v>
      </c>
      <c r="K70" s="136">
        <f t="shared" si="3"/>
        <v>4</v>
      </c>
      <c r="L70" s="133" t="s">
        <v>3514</v>
      </c>
      <c r="M70" s="162"/>
      <c r="N70" s="162"/>
      <c r="O70" s="163"/>
      <c r="P70" s="164"/>
      <c r="Q70" s="165"/>
      <c r="R70" s="137">
        <f t="shared" si="4"/>
        <v>2</v>
      </c>
      <c r="S70" s="170"/>
      <c r="T70" s="176" t="str">
        <f t="shared" si="5"/>
        <v/>
      </c>
      <c r="U70" s="94">
        <v>2</v>
      </c>
      <c r="V70" s="84">
        <v>200</v>
      </c>
      <c r="W70" s="85">
        <v>10</v>
      </c>
      <c r="X70" s="94">
        <f t="shared" si="6"/>
        <v>352</v>
      </c>
      <c r="Y70" s="85" t="str">
        <f t="shared" si="7"/>
        <v/>
      </c>
      <c r="Z70" s="94">
        <f t="shared" si="8"/>
        <v>9856</v>
      </c>
      <c r="AA70" s="85" t="str">
        <f t="shared" si="9"/>
        <v/>
      </c>
      <c r="AB70" s="94" t="str">
        <f t="shared" si="10"/>
        <v/>
      </c>
      <c r="AC70" s="95" t="str">
        <f t="shared" si="11"/>
        <v/>
      </c>
      <c r="AD70" s="178" t="str">
        <f t="shared" si="12"/>
        <v/>
      </c>
    </row>
    <row r="71" spans="1:30" s="110" customFormat="1" ht="24.95" customHeight="1" x14ac:dyDescent="0.15">
      <c r="A71" s="133">
        <v>67</v>
      </c>
      <c r="B71" s="134">
        <v>2</v>
      </c>
      <c r="C71" s="134" t="s">
        <v>1698</v>
      </c>
      <c r="D71" s="135" t="s">
        <v>2176</v>
      </c>
      <c r="E71" s="133"/>
      <c r="F71" s="82" t="s">
        <v>173</v>
      </c>
      <c r="G71" s="82" t="s">
        <v>226</v>
      </c>
      <c r="H71" s="84">
        <v>22</v>
      </c>
      <c r="I71" s="84">
        <v>2</v>
      </c>
      <c r="J71" s="84">
        <v>2</v>
      </c>
      <c r="K71" s="136">
        <f t="shared" ref="K71:K97" si="13">+I71*J71</f>
        <v>4</v>
      </c>
      <c r="L71" s="133" t="s">
        <v>3514</v>
      </c>
      <c r="M71" s="162"/>
      <c r="N71" s="162"/>
      <c r="O71" s="163"/>
      <c r="P71" s="164"/>
      <c r="Q71" s="165"/>
      <c r="R71" s="137">
        <f t="shared" ref="R71:R97" si="14">+I71</f>
        <v>2</v>
      </c>
      <c r="S71" s="170"/>
      <c r="T71" s="176" t="str">
        <f t="shared" ref="T71:T97" si="15">IFERROR(IF(S71="","",R71*S71),"-")</f>
        <v/>
      </c>
      <c r="U71" s="94">
        <v>2</v>
      </c>
      <c r="V71" s="84">
        <v>200</v>
      </c>
      <c r="W71" s="85">
        <v>10</v>
      </c>
      <c r="X71" s="94">
        <f t="shared" ref="X71:X97" si="16">IFERROR(IF(H71="","",ROUNDDOWN(H71/1000*K71*U71*V71*W71,0)),"-")</f>
        <v>352</v>
      </c>
      <c r="Y71" s="85" t="str">
        <f t="shared" ref="Y71:Y97" si="17">IFERROR(IF(Q71="","",ROUNDDOWN(Q71/1000*R71*U71*V71*W71,0)),"-")</f>
        <v/>
      </c>
      <c r="Z71" s="94">
        <f t="shared" ref="Z71:Z97" si="18">IFERROR(IF(H71="","",ROUNDDOWN(X71*$V$2,0)),"-")</f>
        <v>9856</v>
      </c>
      <c r="AA71" s="85" t="str">
        <f t="shared" ref="AA71:AA97" si="19">IFERROR(IF(Q71="","",ROUNDDOWN(Y71*$V$2,0)),"-")</f>
        <v/>
      </c>
      <c r="AB71" s="94" t="str">
        <f t="shared" ref="AB71:AB97" si="20">IFERROR(IF(Q71="","",ROUNDDOWN(X71-Y71,0)),"-")</f>
        <v/>
      </c>
      <c r="AC71" s="95" t="str">
        <f t="shared" ref="AC71:AC97" si="21">IFERROR(IF(Q71="","",ROUNDDOWN(Z71-AA71,0)),"-")</f>
        <v/>
      </c>
      <c r="AD71" s="178" t="str">
        <f t="shared" ref="AD71:AD97" si="22">IFERROR(IF(Q71="","",ROUNDDOWN(AB71*$AD$2,2)),"-")</f>
        <v/>
      </c>
    </row>
    <row r="72" spans="1:30" s="110" customFormat="1" ht="24.95" customHeight="1" x14ac:dyDescent="0.15">
      <c r="A72" s="133">
        <v>68</v>
      </c>
      <c r="B72" s="134">
        <v>2</v>
      </c>
      <c r="C72" s="134" t="s">
        <v>2534</v>
      </c>
      <c r="D72" s="135" t="s">
        <v>2176</v>
      </c>
      <c r="E72" s="133"/>
      <c r="F72" s="82" t="s">
        <v>113</v>
      </c>
      <c r="G72" s="82" t="s">
        <v>114</v>
      </c>
      <c r="H72" s="84">
        <v>22</v>
      </c>
      <c r="I72" s="84">
        <v>2</v>
      </c>
      <c r="J72" s="84">
        <v>1</v>
      </c>
      <c r="K72" s="136">
        <f t="shared" si="13"/>
        <v>2</v>
      </c>
      <c r="L72" s="133" t="s">
        <v>3514</v>
      </c>
      <c r="M72" s="162"/>
      <c r="N72" s="162"/>
      <c r="O72" s="163"/>
      <c r="P72" s="164"/>
      <c r="Q72" s="165"/>
      <c r="R72" s="137">
        <f t="shared" si="14"/>
        <v>2</v>
      </c>
      <c r="S72" s="170"/>
      <c r="T72" s="176" t="str">
        <f t="shared" si="15"/>
        <v/>
      </c>
      <c r="U72" s="94">
        <v>10</v>
      </c>
      <c r="V72" s="84">
        <v>200</v>
      </c>
      <c r="W72" s="85">
        <v>10</v>
      </c>
      <c r="X72" s="94">
        <f t="shared" si="16"/>
        <v>880</v>
      </c>
      <c r="Y72" s="85" t="str">
        <f t="shared" si="17"/>
        <v/>
      </c>
      <c r="Z72" s="94">
        <f t="shared" si="18"/>
        <v>24640</v>
      </c>
      <c r="AA72" s="85" t="str">
        <f t="shared" si="19"/>
        <v/>
      </c>
      <c r="AB72" s="94" t="str">
        <f t="shared" si="20"/>
        <v/>
      </c>
      <c r="AC72" s="95" t="str">
        <f t="shared" si="21"/>
        <v/>
      </c>
      <c r="AD72" s="178" t="str">
        <f t="shared" si="22"/>
        <v/>
      </c>
    </row>
    <row r="73" spans="1:30" s="110" customFormat="1" ht="24.95" customHeight="1" x14ac:dyDescent="0.15">
      <c r="A73" s="133">
        <v>69</v>
      </c>
      <c r="B73" s="134">
        <v>2</v>
      </c>
      <c r="C73" s="134" t="s">
        <v>2534</v>
      </c>
      <c r="D73" s="135" t="s">
        <v>2176</v>
      </c>
      <c r="E73" s="133"/>
      <c r="F73" s="82" t="s">
        <v>113</v>
      </c>
      <c r="G73" s="82" t="s">
        <v>114</v>
      </c>
      <c r="H73" s="84">
        <v>22</v>
      </c>
      <c r="I73" s="84">
        <v>1</v>
      </c>
      <c r="J73" s="84">
        <v>1</v>
      </c>
      <c r="K73" s="136">
        <f t="shared" si="13"/>
        <v>1</v>
      </c>
      <c r="L73" s="133" t="s">
        <v>3514</v>
      </c>
      <c r="M73" s="162"/>
      <c r="N73" s="162"/>
      <c r="O73" s="163"/>
      <c r="P73" s="164"/>
      <c r="Q73" s="165"/>
      <c r="R73" s="137">
        <f t="shared" si="14"/>
        <v>1</v>
      </c>
      <c r="S73" s="170"/>
      <c r="T73" s="176" t="str">
        <f t="shared" si="15"/>
        <v/>
      </c>
      <c r="U73" s="94">
        <v>10</v>
      </c>
      <c r="V73" s="84">
        <v>200</v>
      </c>
      <c r="W73" s="85">
        <v>10</v>
      </c>
      <c r="X73" s="94">
        <f t="shared" si="16"/>
        <v>440</v>
      </c>
      <c r="Y73" s="85" t="str">
        <f t="shared" si="17"/>
        <v/>
      </c>
      <c r="Z73" s="94">
        <f t="shared" si="18"/>
        <v>12320</v>
      </c>
      <c r="AA73" s="85" t="str">
        <f t="shared" si="19"/>
        <v/>
      </c>
      <c r="AB73" s="94" t="str">
        <f t="shared" si="20"/>
        <v/>
      </c>
      <c r="AC73" s="95" t="str">
        <f t="shared" si="21"/>
        <v/>
      </c>
      <c r="AD73" s="178" t="str">
        <f t="shared" si="22"/>
        <v/>
      </c>
    </row>
    <row r="74" spans="1:30" s="110" customFormat="1" ht="24.95" customHeight="1" x14ac:dyDescent="0.15">
      <c r="A74" s="133">
        <v>70</v>
      </c>
      <c r="B74" s="134"/>
      <c r="C74" s="202" t="s">
        <v>2535</v>
      </c>
      <c r="D74" s="135"/>
      <c r="E74" s="133"/>
      <c r="F74" s="82"/>
      <c r="G74" s="82"/>
      <c r="H74" s="84"/>
      <c r="I74" s="84"/>
      <c r="J74" s="84"/>
      <c r="K74" s="136"/>
      <c r="L74" s="133"/>
      <c r="M74" s="162"/>
      <c r="N74" s="162"/>
      <c r="O74" s="163"/>
      <c r="P74" s="164"/>
      <c r="Q74" s="165"/>
      <c r="R74" s="137"/>
      <c r="S74" s="170"/>
      <c r="T74" s="176" t="str">
        <f t="shared" si="15"/>
        <v/>
      </c>
      <c r="U74" s="94"/>
      <c r="V74" s="84"/>
      <c r="W74" s="85"/>
      <c r="X74" s="94" t="str">
        <f t="shared" si="16"/>
        <v/>
      </c>
      <c r="Y74" s="85" t="str">
        <f t="shared" si="17"/>
        <v/>
      </c>
      <c r="Z74" s="94" t="str">
        <f t="shared" si="18"/>
        <v/>
      </c>
      <c r="AA74" s="85" t="str">
        <f t="shared" si="19"/>
        <v/>
      </c>
      <c r="AB74" s="94" t="str">
        <f t="shared" si="20"/>
        <v/>
      </c>
      <c r="AC74" s="95" t="str">
        <f t="shared" si="21"/>
        <v/>
      </c>
      <c r="AD74" s="178" t="str">
        <f t="shared" si="22"/>
        <v/>
      </c>
    </row>
    <row r="75" spans="1:30" s="110" customFormat="1" ht="24.95" customHeight="1" x14ac:dyDescent="0.15">
      <c r="A75" s="133">
        <v>71</v>
      </c>
      <c r="B75" s="134">
        <v>1</v>
      </c>
      <c r="C75" s="134" t="s">
        <v>1688</v>
      </c>
      <c r="D75" s="135" t="s">
        <v>2176</v>
      </c>
      <c r="E75" s="133"/>
      <c r="F75" s="82" t="s">
        <v>173</v>
      </c>
      <c r="G75" s="82" t="s">
        <v>226</v>
      </c>
      <c r="H75" s="84">
        <v>22</v>
      </c>
      <c r="I75" s="84">
        <v>1</v>
      </c>
      <c r="J75" s="84">
        <v>2</v>
      </c>
      <c r="K75" s="136">
        <f t="shared" si="13"/>
        <v>2</v>
      </c>
      <c r="L75" s="133" t="s">
        <v>3514</v>
      </c>
      <c r="M75" s="162"/>
      <c r="N75" s="162"/>
      <c r="O75" s="163"/>
      <c r="P75" s="164"/>
      <c r="Q75" s="165"/>
      <c r="R75" s="137">
        <f t="shared" si="14"/>
        <v>1</v>
      </c>
      <c r="S75" s="170"/>
      <c r="T75" s="176" t="str">
        <f t="shared" si="15"/>
        <v/>
      </c>
      <c r="U75" s="94">
        <v>10</v>
      </c>
      <c r="V75" s="84">
        <v>200</v>
      </c>
      <c r="W75" s="85">
        <v>10</v>
      </c>
      <c r="X75" s="94">
        <f t="shared" si="16"/>
        <v>880</v>
      </c>
      <c r="Y75" s="85" t="str">
        <f t="shared" si="17"/>
        <v/>
      </c>
      <c r="Z75" s="94">
        <f t="shared" si="18"/>
        <v>24640</v>
      </c>
      <c r="AA75" s="85" t="str">
        <f t="shared" si="19"/>
        <v/>
      </c>
      <c r="AB75" s="94" t="str">
        <f t="shared" si="20"/>
        <v/>
      </c>
      <c r="AC75" s="95" t="str">
        <f t="shared" si="21"/>
        <v/>
      </c>
      <c r="AD75" s="178" t="str">
        <f t="shared" si="22"/>
        <v/>
      </c>
    </row>
    <row r="76" spans="1:30" s="110" customFormat="1" ht="24.95" customHeight="1" x14ac:dyDescent="0.15">
      <c r="A76" s="133">
        <v>72</v>
      </c>
      <c r="B76" s="134">
        <v>1</v>
      </c>
      <c r="C76" s="134" t="s">
        <v>1688</v>
      </c>
      <c r="D76" s="135" t="s">
        <v>2176</v>
      </c>
      <c r="E76" s="133"/>
      <c r="F76" s="82" t="s">
        <v>173</v>
      </c>
      <c r="G76" s="82" t="s">
        <v>1785</v>
      </c>
      <c r="H76" s="84">
        <v>22</v>
      </c>
      <c r="I76" s="84">
        <v>2</v>
      </c>
      <c r="J76" s="84">
        <v>2</v>
      </c>
      <c r="K76" s="136">
        <f t="shared" si="13"/>
        <v>4</v>
      </c>
      <c r="L76" s="133" t="s">
        <v>3514</v>
      </c>
      <c r="M76" s="162"/>
      <c r="N76" s="162"/>
      <c r="O76" s="163"/>
      <c r="P76" s="164"/>
      <c r="Q76" s="165"/>
      <c r="R76" s="137">
        <f t="shared" si="14"/>
        <v>2</v>
      </c>
      <c r="S76" s="170"/>
      <c r="T76" s="176" t="str">
        <f t="shared" si="15"/>
        <v/>
      </c>
      <c r="U76" s="94">
        <v>10</v>
      </c>
      <c r="V76" s="84">
        <v>200</v>
      </c>
      <c r="W76" s="85">
        <v>10</v>
      </c>
      <c r="X76" s="94">
        <f t="shared" si="16"/>
        <v>1760</v>
      </c>
      <c r="Y76" s="85" t="str">
        <f t="shared" si="17"/>
        <v/>
      </c>
      <c r="Z76" s="94">
        <f t="shared" si="18"/>
        <v>49280</v>
      </c>
      <c r="AA76" s="85" t="str">
        <f t="shared" si="19"/>
        <v/>
      </c>
      <c r="AB76" s="94" t="str">
        <f t="shared" si="20"/>
        <v/>
      </c>
      <c r="AC76" s="95" t="str">
        <f t="shared" si="21"/>
        <v/>
      </c>
      <c r="AD76" s="178" t="str">
        <f t="shared" si="22"/>
        <v/>
      </c>
    </row>
    <row r="77" spans="1:30" s="110" customFormat="1" ht="24.95" customHeight="1" x14ac:dyDescent="0.15">
      <c r="A77" s="133">
        <v>73</v>
      </c>
      <c r="B77" s="134">
        <v>1</v>
      </c>
      <c r="C77" s="134" t="s">
        <v>1992</v>
      </c>
      <c r="D77" s="135" t="s">
        <v>2176</v>
      </c>
      <c r="E77" s="133"/>
      <c r="F77" s="82" t="s">
        <v>36</v>
      </c>
      <c r="G77" s="82" t="s">
        <v>142</v>
      </c>
      <c r="H77" s="84">
        <v>42</v>
      </c>
      <c r="I77" s="84">
        <v>12</v>
      </c>
      <c r="J77" s="84">
        <v>2</v>
      </c>
      <c r="K77" s="136">
        <f t="shared" si="13"/>
        <v>24</v>
      </c>
      <c r="L77" s="133" t="s">
        <v>3514</v>
      </c>
      <c r="M77" s="162"/>
      <c r="N77" s="162"/>
      <c r="O77" s="163"/>
      <c r="P77" s="164"/>
      <c r="Q77" s="165"/>
      <c r="R77" s="137">
        <f t="shared" si="14"/>
        <v>12</v>
      </c>
      <c r="S77" s="170"/>
      <c r="T77" s="176" t="str">
        <f t="shared" si="15"/>
        <v/>
      </c>
      <c r="U77" s="94">
        <v>10</v>
      </c>
      <c r="V77" s="84">
        <v>200</v>
      </c>
      <c r="W77" s="85">
        <v>10</v>
      </c>
      <c r="X77" s="94">
        <f t="shared" si="16"/>
        <v>20160</v>
      </c>
      <c r="Y77" s="85" t="str">
        <f t="shared" si="17"/>
        <v/>
      </c>
      <c r="Z77" s="94">
        <f t="shared" si="18"/>
        <v>564480</v>
      </c>
      <c r="AA77" s="85" t="str">
        <f t="shared" si="19"/>
        <v/>
      </c>
      <c r="AB77" s="94" t="str">
        <f t="shared" si="20"/>
        <v/>
      </c>
      <c r="AC77" s="95" t="str">
        <f t="shared" si="21"/>
        <v/>
      </c>
      <c r="AD77" s="178" t="str">
        <f t="shared" si="22"/>
        <v/>
      </c>
    </row>
    <row r="78" spans="1:30" s="110" customFormat="1" ht="24.95" customHeight="1" x14ac:dyDescent="0.15">
      <c r="A78" s="133">
        <v>74</v>
      </c>
      <c r="B78" s="134">
        <v>1</v>
      </c>
      <c r="C78" s="134" t="s">
        <v>1992</v>
      </c>
      <c r="D78" s="135" t="s">
        <v>2176</v>
      </c>
      <c r="E78" s="133"/>
      <c r="F78" s="82" t="s">
        <v>24</v>
      </c>
      <c r="G78" s="82" t="s">
        <v>2542</v>
      </c>
      <c r="H78" s="84">
        <v>42</v>
      </c>
      <c r="I78" s="84">
        <v>1</v>
      </c>
      <c r="J78" s="84">
        <v>1</v>
      </c>
      <c r="K78" s="136">
        <f t="shared" si="13"/>
        <v>1</v>
      </c>
      <c r="L78" s="133" t="s">
        <v>3517</v>
      </c>
      <c r="M78" s="162"/>
      <c r="N78" s="162"/>
      <c r="O78" s="163"/>
      <c r="P78" s="164"/>
      <c r="Q78" s="165"/>
      <c r="R78" s="137">
        <f t="shared" si="14"/>
        <v>1</v>
      </c>
      <c r="S78" s="170"/>
      <c r="T78" s="176" t="str">
        <f t="shared" si="15"/>
        <v/>
      </c>
      <c r="U78" s="94">
        <v>10</v>
      </c>
      <c r="V78" s="84">
        <v>200</v>
      </c>
      <c r="W78" s="85">
        <v>10</v>
      </c>
      <c r="X78" s="94">
        <f t="shared" si="16"/>
        <v>840</v>
      </c>
      <c r="Y78" s="85" t="str">
        <f t="shared" si="17"/>
        <v/>
      </c>
      <c r="Z78" s="94">
        <f t="shared" si="18"/>
        <v>23520</v>
      </c>
      <c r="AA78" s="85" t="str">
        <f t="shared" si="19"/>
        <v/>
      </c>
      <c r="AB78" s="94" t="str">
        <f t="shared" si="20"/>
        <v/>
      </c>
      <c r="AC78" s="95" t="str">
        <f t="shared" si="21"/>
        <v/>
      </c>
      <c r="AD78" s="178" t="str">
        <f t="shared" si="22"/>
        <v/>
      </c>
    </row>
    <row r="79" spans="1:30" s="110" customFormat="1" ht="24.95" customHeight="1" x14ac:dyDescent="0.15">
      <c r="A79" s="133">
        <v>75</v>
      </c>
      <c r="B79" s="134">
        <v>1</v>
      </c>
      <c r="C79" s="134" t="s">
        <v>2536</v>
      </c>
      <c r="D79" s="135" t="s">
        <v>2176</v>
      </c>
      <c r="E79" s="133"/>
      <c r="F79" s="82" t="s">
        <v>36</v>
      </c>
      <c r="G79" s="82" t="s">
        <v>142</v>
      </c>
      <c r="H79" s="84">
        <v>42</v>
      </c>
      <c r="I79" s="84">
        <v>2</v>
      </c>
      <c r="J79" s="84">
        <v>2</v>
      </c>
      <c r="K79" s="136">
        <f t="shared" si="13"/>
        <v>4</v>
      </c>
      <c r="L79" s="133" t="s">
        <v>3514</v>
      </c>
      <c r="M79" s="162"/>
      <c r="N79" s="162"/>
      <c r="O79" s="163"/>
      <c r="P79" s="164"/>
      <c r="Q79" s="165"/>
      <c r="R79" s="137">
        <f t="shared" si="14"/>
        <v>2</v>
      </c>
      <c r="S79" s="170"/>
      <c r="T79" s="176" t="str">
        <f t="shared" si="15"/>
        <v/>
      </c>
      <c r="U79" s="94">
        <v>10</v>
      </c>
      <c r="V79" s="84">
        <v>200</v>
      </c>
      <c r="W79" s="85">
        <v>10</v>
      </c>
      <c r="X79" s="94">
        <f t="shared" si="16"/>
        <v>3360</v>
      </c>
      <c r="Y79" s="85" t="str">
        <f t="shared" si="17"/>
        <v/>
      </c>
      <c r="Z79" s="94">
        <f t="shared" si="18"/>
        <v>94080</v>
      </c>
      <c r="AA79" s="85" t="str">
        <f t="shared" si="19"/>
        <v/>
      </c>
      <c r="AB79" s="94" t="str">
        <f t="shared" si="20"/>
        <v/>
      </c>
      <c r="AC79" s="95" t="str">
        <f t="shared" si="21"/>
        <v/>
      </c>
      <c r="AD79" s="178" t="str">
        <f t="shared" si="22"/>
        <v/>
      </c>
    </row>
    <row r="80" spans="1:30" s="110" customFormat="1" ht="24.95" customHeight="1" x14ac:dyDescent="0.15">
      <c r="A80" s="133">
        <v>76</v>
      </c>
      <c r="B80" s="134">
        <v>1</v>
      </c>
      <c r="C80" s="134" t="s">
        <v>2536</v>
      </c>
      <c r="D80" s="135" t="s">
        <v>2176</v>
      </c>
      <c r="E80" s="133"/>
      <c r="F80" s="82" t="s">
        <v>36</v>
      </c>
      <c r="G80" s="82" t="s">
        <v>142</v>
      </c>
      <c r="H80" s="84">
        <v>42</v>
      </c>
      <c r="I80" s="84">
        <v>1</v>
      </c>
      <c r="J80" s="84">
        <v>2</v>
      </c>
      <c r="K80" s="136">
        <f t="shared" si="13"/>
        <v>2</v>
      </c>
      <c r="L80" s="133" t="s">
        <v>3514</v>
      </c>
      <c r="M80" s="162"/>
      <c r="N80" s="162"/>
      <c r="O80" s="163"/>
      <c r="P80" s="164"/>
      <c r="Q80" s="165"/>
      <c r="R80" s="137">
        <f t="shared" si="14"/>
        <v>1</v>
      </c>
      <c r="S80" s="170"/>
      <c r="T80" s="176" t="str">
        <f t="shared" si="15"/>
        <v/>
      </c>
      <c r="U80" s="94">
        <v>10</v>
      </c>
      <c r="V80" s="84">
        <v>200</v>
      </c>
      <c r="W80" s="85">
        <v>10</v>
      </c>
      <c r="X80" s="94">
        <f t="shared" si="16"/>
        <v>1680</v>
      </c>
      <c r="Y80" s="85" t="str">
        <f t="shared" si="17"/>
        <v/>
      </c>
      <c r="Z80" s="94">
        <f t="shared" si="18"/>
        <v>47040</v>
      </c>
      <c r="AA80" s="85" t="str">
        <f t="shared" si="19"/>
        <v/>
      </c>
      <c r="AB80" s="94" t="str">
        <f t="shared" si="20"/>
        <v/>
      </c>
      <c r="AC80" s="95" t="str">
        <f t="shared" si="21"/>
        <v/>
      </c>
      <c r="AD80" s="178" t="str">
        <f t="shared" si="22"/>
        <v/>
      </c>
    </row>
    <row r="81" spans="1:30" s="110" customFormat="1" ht="24.95" customHeight="1" x14ac:dyDescent="0.15">
      <c r="A81" s="133">
        <v>77</v>
      </c>
      <c r="B81" s="134">
        <v>1</v>
      </c>
      <c r="C81" s="134" t="s">
        <v>2537</v>
      </c>
      <c r="D81" s="135" t="s">
        <v>2176</v>
      </c>
      <c r="E81" s="133"/>
      <c r="F81" s="82" t="s">
        <v>36</v>
      </c>
      <c r="G81" s="82" t="s">
        <v>142</v>
      </c>
      <c r="H81" s="84">
        <v>42</v>
      </c>
      <c r="I81" s="84">
        <v>6</v>
      </c>
      <c r="J81" s="84">
        <v>2</v>
      </c>
      <c r="K81" s="136">
        <f t="shared" si="13"/>
        <v>12</v>
      </c>
      <c r="L81" s="133" t="s">
        <v>3514</v>
      </c>
      <c r="M81" s="162"/>
      <c r="N81" s="162"/>
      <c r="O81" s="163"/>
      <c r="P81" s="164"/>
      <c r="Q81" s="165"/>
      <c r="R81" s="137">
        <f t="shared" si="14"/>
        <v>6</v>
      </c>
      <c r="S81" s="170"/>
      <c r="T81" s="176" t="str">
        <f t="shared" si="15"/>
        <v/>
      </c>
      <c r="U81" s="94">
        <v>10</v>
      </c>
      <c r="V81" s="84">
        <v>200</v>
      </c>
      <c r="W81" s="85">
        <v>10</v>
      </c>
      <c r="X81" s="94">
        <f t="shared" si="16"/>
        <v>10080</v>
      </c>
      <c r="Y81" s="85" t="str">
        <f t="shared" si="17"/>
        <v/>
      </c>
      <c r="Z81" s="94">
        <f t="shared" si="18"/>
        <v>282240</v>
      </c>
      <c r="AA81" s="85" t="str">
        <f t="shared" si="19"/>
        <v/>
      </c>
      <c r="AB81" s="94" t="str">
        <f t="shared" si="20"/>
        <v/>
      </c>
      <c r="AC81" s="95" t="str">
        <f t="shared" si="21"/>
        <v/>
      </c>
      <c r="AD81" s="178" t="str">
        <f t="shared" si="22"/>
        <v/>
      </c>
    </row>
    <row r="82" spans="1:30" s="110" customFormat="1" ht="24.95" customHeight="1" x14ac:dyDescent="0.15">
      <c r="A82" s="133">
        <v>78</v>
      </c>
      <c r="B82" s="134">
        <v>1</v>
      </c>
      <c r="C82" s="134" t="s">
        <v>2537</v>
      </c>
      <c r="D82" s="135" t="s">
        <v>2176</v>
      </c>
      <c r="E82" s="133"/>
      <c r="F82" s="82" t="s">
        <v>24</v>
      </c>
      <c r="G82" s="82" t="s">
        <v>2542</v>
      </c>
      <c r="H82" s="84">
        <v>42</v>
      </c>
      <c r="I82" s="84">
        <v>1</v>
      </c>
      <c r="J82" s="84">
        <v>1</v>
      </c>
      <c r="K82" s="136">
        <f t="shared" si="13"/>
        <v>1</v>
      </c>
      <c r="L82" s="133" t="s">
        <v>3517</v>
      </c>
      <c r="M82" s="162"/>
      <c r="N82" s="162"/>
      <c r="O82" s="163"/>
      <c r="P82" s="164"/>
      <c r="Q82" s="165"/>
      <c r="R82" s="137">
        <f t="shared" si="14"/>
        <v>1</v>
      </c>
      <c r="S82" s="170"/>
      <c r="T82" s="176" t="str">
        <f t="shared" si="15"/>
        <v/>
      </c>
      <c r="U82" s="94">
        <v>10</v>
      </c>
      <c r="V82" s="84">
        <v>200</v>
      </c>
      <c r="W82" s="85">
        <v>10</v>
      </c>
      <c r="X82" s="94">
        <f t="shared" si="16"/>
        <v>840</v>
      </c>
      <c r="Y82" s="85" t="str">
        <f t="shared" si="17"/>
        <v/>
      </c>
      <c r="Z82" s="94">
        <f t="shared" si="18"/>
        <v>23520</v>
      </c>
      <c r="AA82" s="85" t="str">
        <f t="shared" si="19"/>
        <v/>
      </c>
      <c r="AB82" s="94" t="str">
        <f t="shared" si="20"/>
        <v/>
      </c>
      <c r="AC82" s="95" t="str">
        <f t="shared" si="21"/>
        <v/>
      </c>
      <c r="AD82" s="178" t="str">
        <f t="shared" si="22"/>
        <v/>
      </c>
    </row>
    <row r="83" spans="1:30" s="110" customFormat="1" ht="24.95" customHeight="1" x14ac:dyDescent="0.15">
      <c r="A83" s="133">
        <v>79</v>
      </c>
      <c r="B83" s="134">
        <v>1</v>
      </c>
      <c r="C83" s="134" t="s">
        <v>1751</v>
      </c>
      <c r="D83" s="135" t="s">
        <v>2176</v>
      </c>
      <c r="E83" s="133"/>
      <c r="F83" s="82" t="s">
        <v>36</v>
      </c>
      <c r="G83" s="82" t="s">
        <v>142</v>
      </c>
      <c r="H83" s="84">
        <v>42</v>
      </c>
      <c r="I83" s="84">
        <v>9</v>
      </c>
      <c r="J83" s="84">
        <v>2</v>
      </c>
      <c r="K83" s="136">
        <f t="shared" si="13"/>
        <v>18</v>
      </c>
      <c r="L83" s="133" t="s">
        <v>3514</v>
      </c>
      <c r="M83" s="162"/>
      <c r="N83" s="162"/>
      <c r="O83" s="163"/>
      <c r="P83" s="164"/>
      <c r="Q83" s="165"/>
      <c r="R83" s="137">
        <f t="shared" si="14"/>
        <v>9</v>
      </c>
      <c r="S83" s="170"/>
      <c r="T83" s="176" t="str">
        <f t="shared" si="15"/>
        <v/>
      </c>
      <c r="U83" s="94">
        <v>10</v>
      </c>
      <c r="V83" s="84">
        <v>200</v>
      </c>
      <c r="W83" s="85">
        <v>10</v>
      </c>
      <c r="X83" s="94">
        <f t="shared" si="16"/>
        <v>15120</v>
      </c>
      <c r="Y83" s="85" t="str">
        <f t="shared" si="17"/>
        <v/>
      </c>
      <c r="Z83" s="94">
        <f t="shared" si="18"/>
        <v>423360</v>
      </c>
      <c r="AA83" s="85" t="str">
        <f t="shared" si="19"/>
        <v/>
      </c>
      <c r="AB83" s="94" t="str">
        <f t="shared" si="20"/>
        <v/>
      </c>
      <c r="AC83" s="95" t="str">
        <f t="shared" si="21"/>
        <v/>
      </c>
      <c r="AD83" s="178" t="str">
        <f t="shared" si="22"/>
        <v/>
      </c>
    </row>
    <row r="84" spans="1:30" s="110" customFormat="1" ht="24.95" customHeight="1" x14ac:dyDescent="0.15">
      <c r="A84" s="133">
        <v>80</v>
      </c>
      <c r="B84" s="134">
        <v>1</v>
      </c>
      <c r="C84" s="134" t="s">
        <v>1751</v>
      </c>
      <c r="D84" s="135" t="s">
        <v>2176</v>
      </c>
      <c r="E84" s="133"/>
      <c r="F84" s="82" t="s">
        <v>24</v>
      </c>
      <c r="G84" s="82" t="s">
        <v>2542</v>
      </c>
      <c r="H84" s="84">
        <v>42</v>
      </c>
      <c r="I84" s="84">
        <v>1</v>
      </c>
      <c r="J84" s="84">
        <v>1</v>
      </c>
      <c r="K84" s="136">
        <f t="shared" si="13"/>
        <v>1</v>
      </c>
      <c r="L84" s="133" t="s">
        <v>3517</v>
      </c>
      <c r="M84" s="162"/>
      <c r="N84" s="162"/>
      <c r="O84" s="163"/>
      <c r="P84" s="164"/>
      <c r="Q84" s="165"/>
      <c r="R84" s="137">
        <f t="shared" si="14"/>
        <v>1</v>
      </c>
      <c r="S84" s="170"/>
      <c r="T84" s="176" t="str">
        <f t="shared" si="15"/>
        <v/>
      </c>
      <c r="U84" s="94">
        <v>10</v>
      </c>
      <c r="V84" s="84">
        <v>200</v>
      </c>
      <c r="W84" s="85">
        <v>10</v>
      </c>
      <c r="X84" s="94">
        <f t="shared" si="16"/>
        <v>840</v>
      </c>
      <c r="Y84" s="85" t="str">
        <f t="shared" si="17"/>
        <v/>
      </c>
      <c r="Z84" s="94">
        <f t="shared" si="18"/>
        <v>23520</v>
      </c>
      <c r="AA84" s="85" t="str">
        <f t="shared" si="19"/>
        <v/>
      </c>
      <c r="AB84" s="94" t="str">
        <f t="shared" si="20"/>
        <v/>
      </c>
      <c r="AC84" s="95" t="str">
        <f t="shared" si="21"/>
        <v/>
      </c>
      <c r="AD84" s="178" t="str">
        <f t="shared" si="22"/>
        <v/>
      </c>
    </row>
    <row r="85" spans="1:30" s="110" customFormat="1" ht="24.95" customHeight="1" x14ac:dyDescent="0.15">
      <c r="A85" s="133">
        <v>81</v>
      </c>
      <c r="B85" s="134">
        <v>2</v>
      </c>
      <c r="C85" s="134" t="s">
        <v>2381</v>
      </c>
      <c r="D85" s="135" t="s">
        <v>2176</v>
      </c>
      <c r="E85" s="133"/>
      <c r="F85" s="82" t="s">
        <v>173</v>
      </c>
      <c r="G85" s="82" t="s">
        <v>226</v>
      </c>
      <c r="H85" s="84">
        <v>22</v>
      </c>
      <c r="I85" s="84">
        <v>1</v>
      </c>
      <c r="J85" s="84">
        <v>2</v>
      </c>
      <c r="K85" s="136">
        <f t="shared" si="13"/>
        <v>2</v>
      </c>
      <c r="L85" s="133" t="s">
        <v>3514</v>
      </c>
      <c r="M85" s="162"/>
      <c r="N85" s="162"/>
      <c r="O85" s="163"/>
      <c r="P85" s="164"/>
      <c r="Q85" s="165"/>
      <c r="R85" s="137">
        <f t="shared" si="14"/>
        <v>1</v>
      </c>
      <c r="S85" s="170"/>
      <c r="T85" s="176" t="str">
        <f t="shared" si="15"/>
        <v/>
      </c>
      <c r="U85" s="94">
        <v>10</v>
      </c>
      <c r="V85" s="84">
        <v>200</v>
      </c>
      <c r="W85" s="85">
        <v>10</v>
      </c>
      <c r="X85" s="94">
        <f t="shared" si="16"/>
        <v>880</v>
      </c>
      <c r="Y85" s="85" t="str">
        <f t="shared" si="17"/>
        <v/>
      </c>
      <c r="Z85" s="94">
        <f t="shared" si="18"/>
        <v>24640</v>
      </c>
      <c r="AA85" s="85" t="str">
        <f t="shared" si="19"/>
        <v/>
      </c>
      <c r="AB85" s="94" t="str">
        <f t="shared" si="20"/>
        <v/>
      </c>
      <c r="AC85" s="95" t="str">
        <f t="shared" si="21"/>
        <v/>
      </c>
      <c r="AD85" s="178" t="str">
        <f t="shared" si="22"/>
        <v/>
      </c>
    </row>
    <row r="86" spans="1:30" s="110" customFormat="1" ht="24.95" customHeight="1" x14ac:dyDescent="0.15">
      <c r="A86" s="133">
        <v>82</v>
      </c>
      <c r="B86" s="134">
        <v>2</v>
      </c>
      <c r="C86" s="134" t="s">
        <v>1688</v>
      </c>
      <c r="D86" s="135" t="s">
        <v>2176</v>
      </c>
      <c r="E86" s="133"/>
      <c r="F86" s="82" t="s">
        <v>173</v>
      </c>
      <c r="G86" s="82" t="s">
        <v>226</v>
      </c>
      <c r="H86" s="84">
        <v>22</v>
      </c>
      <c r="I86" s="84">
        <v>1</v>
      </c>
      <c r="J86" s="84">
        <v>2</v>
      </c>
      <c r="K86" s="136">
        <f t="shared" si="13"/>
        <v>2</v>
      </c>
      <c r="L86" s="133" t="s">
        <v>3514</v>
      </c>
      <c r="M86" s="162"/>
      <c r="N86" s="162"/>
      <c r="O86" s="163"/>
      <c r="P86" s="164"/>
      <c r="Q86" s="165"/>
      <c r="R86" s="137">
        <f t="shared" si="14"/>
        <v>1</v>
      </c>
      <c r="S86" s="170"/>
      <c r="T86" s="176" t="str">
        <f t="shared" si="15"/>
        <v/>
      </c>
      <c r="U86" s="94">
        <v>10</v>
      </c>
      <c r="V86" s="84">
        <v>200</v>
      </c>
      <c r="W86" s="85">
        <v>10</v>
      </c>
      <c r="X86" s="94">
        <f t="shared" si="16"/>
        <v>880</v>
      </c>
      <c r="Y86" s="85" t="str">
        <f t="shared" si="17"/>
        <v/>
      </c>
      <c r="Z86" s="94">
        <f t="shared" si="18"/>
        <v>24640</v>
      </c>
      <c r="AA86" s="85" t="str">
        <f t="shared" si="19"/>
        <v/>
      </c>
      <c r="AB86" s="94" t="str">
        <f t="shared" si="20"/>
        <v/>
      </c>
      <c r="AC86" s="95" t="str">
        <f t="shared" si="21"/>
        <v/>
      </c>
      <c r="AD86" s="178" t="str">
        <f t="shared" si="22"/>
        <v/>
      </c>
    </row>
    <row r="87" spans="1:30" s="110" customFormat="1" ht="24.95" customHeight="1" x14ac:dyDescent="0.15">
      <c r="A87" s="133">
        <v>83</v>
      </c>
      <c r="B87" s="134">
        <v>2</v>
      </c>
      <c r="C87" s="134" t="s">
        <v>1688</v>
      </c>
      <c r="D87" s="135" t="s">
        <v>2176</v>
      </c>
      <c r="E87" s="133"/>
      <c r="F87" s="82" t="s">
        <v>173</v>
      </c>
      <c r="G87" s="82" t="s">
        <v>1785</v>
      </c>
      <c r="H87" s="84">
        <v>22</v>
      </c>
      <c r="I87" s="84">
        <v>1</v>
      </c>
      <c r="J87" s="84">
        <v>2</v>
      </c>
      <c r="K87" s="136">
        <f t="shared" si="13"/>
        <v>2</v>
      </c>
      <c r="L87" s="133" t="s">
        <v>3514</v>
      </c>
      <c r="M87" s="162"/>
      <c r="N87" s="162"/>
      <c r="O87" s="163"/>
      <c r="P87" s="164"/>
      <c r="Q87" s="165"/>
      <c r="R87" s="137">
        <f t="shared" si="14"/>
        <v>1</v>
      </c>
      <c r="S87" s="170"/>
      <c r="T87" s="176" t="str">
        <f t="shared" si="15"/>
        <v/>
      </c>
      <c r="U87" s="94">
        <v>10</v>
      </c>
      <c r="V87" s="84">
        <v>200</v>
      </c>
      <c r="W87" s="85">
        <v>10</v>
      </c>
      <c r="X87" s="94">
        <f t="shared" si="16"/>
        <v>880</v>
      </c>
      <c r="Y87" s="85" t="str">
        <f t="shared" si="17"/>
        <v/>
      </c>
      <c r="Z87" s="94">
        <f t="shared" si="18"/>
        <v>24640</v>
      </c>
      <c r="AA87" s="85" t="str">
        <f t="shared" si="19"/>
        <v/>
      </c>
      <c r="AB87" s="94" t="str">
        <f t="shared" si="20"/>
        <v/>
      </c>
      <c r="AC87" s="95" t="str">
        <f t="shared" si="21"/>
        <v/>
      </c>
      <c r="AD87" s="178" t="str">
        <f t="shared" si="22"/>
        <v/>
      </c>
    </row>
    <row r="88" spans="1:30" s="110" customFormat="1" ht="24.95" customHeight="1" x14ac:dyDescent="0.15">
      <c r="A88" s="133">
        <v>84</v>
      </c>
      <c r="B88" s="134">
        <v>2</v>
      </c>
      <c r="C88" s="134" t="s">
        <v>1759</v>
      </c>
      <c r="D88" s="135" t="s">
        <v>2176</v>
      </c>
      <c r="E88" s="133"/>
      <c r="F88" s="82" t="s">
        <v>36</v>
      </c>
      <c r="G88" s="82" t="s">
        <v>142</v>
      </c>
      <c r="H88" s="84">
        <v>42</v>
      </c>
      <c r="I88" s="84">
        <v>12</v>
      </c>
      <c r="J88" s="84">
        <v>2</v>
      </c>
      <c r="K88" s="136">
        <f t="shared" si="13"/>
        <v>24</v>
      </c>
      <c r="L88" s="133" t="s">
        <v>3514</v>
      </c>
      <c r="M88" s="162"/>
      <c r="N88" s="162"/>
      <c r="O88" s="163"/>
      <c r="P88" s="164"/>
      <c r="Q88" s="165"/>
      <c r="R88" s="137">
        <f t="shared" si="14"/>
        <v>12</v>
      </c>
      <c r="S88" s="170"/>
      <c r="T88" s="176" t="str">
        <f t="shared" si="15"/>
        <v/>
      </c>
      <c r="U88" s="94">
        <v>10</v>
      </c>
      <c r="V88" s="84">
        <v>200</v>
      </c>
      <c r="W88" s="85">
        <v>10</v>
      </c>
      <c r="X88" s="94">
        <f t="shared" si="16"/>
        <v>20160</v>
      </c>
      <c r="Y88" s="85" t="str">
        <f t="shared" si="17"/>
        <v/>
      </c>
      <c r="Z88" s="94">
        <f t="shared" si="18"/>
        <v>564480</v>
      </c>
      <c r="AA88" s="85" t="str">
        <f t="shared" si="19"/>
        <v/>
      </c>
      <c r="AB88" s="94" t="str">
        <f t="shared" si="20"/>
        <v/>
      </c>
      <c r="AC88" s="95" t="str">
        <f t="shared" si="21"/>
        <v/>
      </c>
      <c r="AD88" s="178" t="str">
        <f t="shared" si="22"/>
        <v/>
      </c>
    </row>
    <row r="89" spans="1:30" s="110" customFormat="1" ht="24.95" customHeight="1" x14ac:dyDescent="0.15">
      <c r="A89" s="133">
        <v>85</v>
      </c>
      <c r="B89" s="134">
        <v>2</v>
      </c>
      <c r="C89" s="134" t="s">
        <v>1759</v>
      </c>
      <c r="D89" s="135" t="s">
        <v>2176</v>
      </c>
      <c r="E89" s="133"/>
      <c r="F89" s="82" t="s">
        <v>24</v>
      </c>
      <c r="G89" s="82" t="s">
        <v>2542</v>
      </c>
      <c r="H89" s="84">
        <v>42</v>
      </c>
      <c r="I89" s="84">
        <v>1</v>
      </c>
      <c r="J89" s="84">
        <v>1</v>
      </c>
      <c r="K89" s="136">
        <f t="shared" si="13"/>
        <v>1</v>
      </c>
      <c r="L89" s="133" t="s">
        <v>3517</v>
      </c>
      <c r="M89" s="162"/>
      <c r="N89" s="162"/>
      <c r="O89" s="163"/>
      <c r="P89" s="164"/>
      <c r="Q89" s="165"/>
      <c r="R89" s="137">
        <f t="shared" si="14"/>
        <v>1</v>
      </c>
      <c r="S89" s="170"/>
      <c r="T89" s="176" t="str">
        <f t="shared" si="15"/>
        <v/>
      </c>
      <c r="U89" s="94">
        <v>10</v>
      </c>
      <c r="V89" s="84">
        <v>200</v>
      </c>
      <c r="W89" s="85">
        <v>10</v>
      </c>
      <c r="X89" s="94">
        <f t="shared" si="16"/>
        <v>840</v>
      </c>
      <c r="Y89" s="85" t="str">
        <f t="shared" si="17"/>
        <v/>
      </c>
      <c r="Z89" s="94">
        <f t="shared" si="18"/>
        <v>23520</v>
      </c>
      <c r="AA89" s="85" t="str">
        <f t="shared" si="19"/>
        <v/>
      </c>
      <c r="AB89" s="94" t="str">
        <f t="shared" si="20"/>
        <v/>
      </c>
      <c r="AC89" s="95" t="str">
        <f t="shared" si="21"/>
        <v/>
      </c>
      <c r="AD89" s="178" t="str">
        <f t="shared" si="22"/>
        <v/>
      </c>
    </row>
    <row r="90" spans="1:30" s="110" customFormat="1" ht="24.95" customHeight="1" x14ac:dyDescent="0.15">
      <c r="A90" s="133">
        <v>86</v>
      </c>
      <c r="B90" s="134">
        <v>2</v>
      </c>
      <c r="C90" s="134" t="s">
        <v>1747</v>
      </c>
      <c r="D90" s="135" t="s">
        <v>2176</v>
      </c>
      <c r="E90" s="133"/>
      <c r="F90" s="82" t="s">
        <v>36</v>
      </c>
      <c r="G90" s="82" t="s">
        <v>142</v>
      </c>
      <c r="H90" s="84">
        <v>42</v>
      </c>
      <c r="I90" s="84">
        <v>2</v>
      </c>
      <c r="J90" s="84">
        <v>2</v>
      </c>
      <c r="K90" s="136">
        <f t="shared" si="13"/>
        <v>4</v>
      </c>
      <c r="L90" s="133" t="s">
        <v>3514</v>
      </c>
      <c r="M90" s="162"/>
      <c r="N90" s="162"/>
      <c r="O90" s="163"/>
      <c r="P90" s="164"/>
      <c r="Q90" s="165"/>
      <c r="R90" s="137">
        <f t="shared" si="14"/>
        <v>2</v>
      </c>
      <c r="S90" s="170"/>
      <c r="T90" s="176" t="str">
        <f t="shared" si="15"/>
        <v/>
      </c>
      <c r="U90" s="94">
        <v>10</v>
      </c>
      <c r="V90" s="84">
        <v>200</v>
      </c>
      <c r="W90" s="85">
        <v>10</v>
      </c>
      <c r="X90" s="94">
        <f t="shared" si="16"/>
        <v>3360</v>
      </c>
      <c r="Y90" s="85" t="str">
        <f t="shared" si="17"/>
        <v/>
      </c>
      <c r="Z90" s="94">
        <f t="shared" si="18"/>
        <v>94080</v>
      </c>
      <c r="AA90" s="85" t="str">
        <f t="shared" si="19"/>
        <v/>
      </c>
      <c r="AB90" s="94" t="str">
        <f t="shared" si="20"/>
        <v/>
      </c>
      <c r="AC90" s="95" t="str">
        <f t="shared" si="21"/>
        <v/>
      </c>
      <c r="AD90" s="178" t="str">
        <f t="shared" si="22"/>
        <v/>
      </c>
    </row>
    <row r="91" spans="1:30" s="110" customFormat="1" ht="24.95" customHeight="1" x14ac:dyDescent="0.15">
      <c r="A91" s="133">
        <v>87</v>
      </c>
      <c r="B91" s="134">
        <v>2</v>
      </c>
      <c r="C91" s="134" t="s">
        <v>1747</v>
      </c>
      <c r="D91" s="135" t="s">
        <v>2176</v>
      </c>
      <c r="E91" s="133"/>
      <c r="F91" s="82" t="s">
        <v>36</v>
      </c>
      <c r="G91" s="82" t="s">
        <v>142</v>
      </c>
      <c r="H91" s="84">
        <v>42</v>
      </c>
      <c r="I91" s="84">
        <v>1</v>
      </c>
      <c r="J91" s="84">
        <v>2</v>
      </c>
      <c r="K91" s="136">
        <f t="shared" si="13"/>
        <v>2</v>
      </c>
      <c r="L91" s="133" t="s">
        <v>3514</v>
      </c>
      <c r="M91" s="162"/>
      <c r="N91" s="162"/>
      <c r="O91" s="163"/>
      <c r="P91" s="164"/>
      <c r="Q91" s="165"/>
      <c r="R91" s="137">
        <f t="shared" si="14"/>
        <v>1</v>
      </c>
      <c r="S91" s="170"/>
      <c r="T91" s="176" t="str">
        <f t="shared" si="15"/>
        <v/>
      </c>
      <c r="U91" s="94">
        <v>10</v>
      </c>
      <c r="V91" s="84">
        <v>200</v>
      </c>
      <c r="W91" s="85">
        <v>10</v>
      </c>
      <c r="X91" s="94">
        <f t="shared" si="16"/>
        <v>1680</v>
      </c>
      <c r="Y91" s="85" t="str">
        <f t="shared" si="17"/>
        <v/>
      </c>
      <c r="Z91" s="94">
        <f t="shared" si="18"/>
        <v>47040</v>
      </c>
      <c r="AA91" s="85" t="str">
        <f t="shared" si="19"/>
        <v/>
      </c>
      <c r="AB91" s="94" t="str">
        <f t="shared" si="20"/>
        <v/>
      </c>
      <c r="AC91" s="95" t="str">
        <f t="shared" si="21"/>
        <v/>
      </c>
      <c r="AD91" s="178" t="str">
        <f t="shared" si="22"/>
        <v/>
      </c>
    </row>
    <row r="92" spans="1:30" s="110" customFormat="1" ht="24.95" customHeight="1" x14ac:dyDescent="0.15">
      <c r="A92" s="133">
        <v>88</v>
      </c>
      <c r="B92" s="134">
        <v>2</v>
      </c>
      <c r="C92" s="134" t="s">
        <v>1966</v>
      </c>
      <c r="D92" s="135" t="s">
        <v>2176</v>
      </c>
      <c r="E92" s="133"/>
      <c r="F92" s="82" t="s">
        <v>36</v>
      </c>
      <c r="G92" s="82" t="s">
        <v>142</v>
      </c>
      <c r="H92" s="84">
        <v>42</v>
      </c>
      <c r="I92" s="84">
        <v>12</v>
      </c>
      <c r="J92" s="84">
        <v>2</v>
      </c>
      <c r="K92" s="136">
        <f t="shared" si="13"/>
        <v>24</v>
      </c>
      <c r="L92" s="133" t="s">
        <v>3514</v>
      </c>
      <c r="M92" s="162"/>
      <c r="N92" s="162"/>
      <c r="O92" s="163"/>
      <c r="P92" s="164"/>
      <c r="Q92" s="165"/>
      <c r="R92" s="137">
        <f t="shared" si="14"/>
        <v>12</v>
      </c>
      <c r="S92" s="170"/>
      <c r="T92" s="176" t="str">
        <f t="shared" si="15"/>
        <v/>
      </c>
      <c r="U92" s="94">
        <v>10</v>
      </c>
      <c r="V92" s="84">
        <v>200</v>
      </c>
      <c r="W92" s="85">
        <v>10</v>
      </c>
      <c r="X92" s="94">
        <f t="shared" si="16"/>
        <v>20160</v>
      </c>
      <c r="Y92" s="85" t="str">
        <f t="shared" si="17"/>
        <v/>
      </c>
      <c r="Z92" s="94">
        <f t="shared" si="18"/>
        <v>564480</v>
      </c>
      <c r="AA92" s="85" t="str">
        <f t="shared" si="19"/>
        <v/>
      </c>
      <c r="AB92" s="94" t="str">
        <f t="shared" si="20"/>
        <v/>
      </c>
      <c r="AC92" s="95" t="str">
        <f t="shared" si="21"/>
        <v/>
      </c>
      <c r="AD92" s="178" t="str">
        <f t="shared" si="22"/>
        <v/>
      </c>
    </row>
    <row r="93" spans="1:30" s="110" customFormat="1" ht="24.95" customHeight="1" x14ac:dyDescent="0.15">
      <c r="A93" s="133">
        <v>89</v>
      </c>
      <c r="B93" s="134">
        <v>2</v>
      </c>
      <c r="C93" s="134" t="s">
        <v>1966</v>
      </c>
      <c r="D93" s="135" t="s">
        <v>2176</v>
      </c>
      <c r="E93" s="133"/>
      <c r="F93" s="82" t="s">
        <v>24</v>
      </c>
      <c r="G93" s="82" t="s">
        <v>2542</v>
      </c>
      <c r="H93" s="84">
        <v>42</v>
      </c>
      <c r="I93" s="84">
        <v>1</v>
      </c>
      <c r="J93" s="84">
        <v>1</v>
      </c>
      <c r="K93" s="136">
        <f t="shared" si="13"/>
        <v>1</v>
      </c>
      <c r="L93" s="133" t="s">
        <v>3517</v>
      </c>
      <c r="M93" s="162"/>
      <c r="N93" s="162"/>
      <c r="O93" s="163"/>
      <c r="P93" s="164"/>
      <c r="Q93" s="165"/>
      <c r="R93" s="137">
        <f t="shared" si="14"/>
        <v>1</v>
      </c>
      <c r="S93" s="170"/>
      <c r="T93" s="176" t="str">
        <f t="shared" si="15"/>
        <v/>
      </c>
      <c r="U93" s="94">
        <v>10</v>
      </c>
      <c r="V93" s="84">
        <v>200</v>
      </c>
      <c r="W93" s="85">
        <v>10</v>
      </c>
      <c r="X93" s="94">
        <f t="shared" si="16"/>
        <v>840</v>
      </c>
      <c r="Y93" s="85" t="str">
        <f t="shared" si="17"/>
        <v/>
      </c>
      <c r="Z93" s="94">
        <f t="shared" si="18"/>
        <v>23520</v>
      </c>
      <c r="AA93" s="85" t="str">
        <f t="shared" si="19"/>
        <v/>
      </c>
      <c r="AB93" s="94" t="str">
        <f t="shared" si="20"/>
        <v/>
      </c>
      <c r="AC93" s="95" t="str">
        <f t="shared" si="21"/>
        <v/>
      </c>
      <c r="AD93" s="178" t="str">
        <f t="shared" si="22"/>
        <v/>
      </c>
    </row>
    <row r="94" spans="1:30" s="110" customFormat="1" ht="24.95" customHeight="1" x14ac:dyDescent="0.15">
      <c r="A94" s="133">
        <v>90</v>
      </c>
      <c r="B94" s="134">
        <v>2</v>
      </c>
      <c r="C94" s="134" t="s">
        <v>2538</v>
      </c>
      <c r="D94" s="135" t="s">
        <v>2176</v>
      </c>
      <c r="E94" s="133"/>
      <c r="F94" s="82" t="s">
        <v>36</v>
      </c>
      <c r="G94" s="82" t="s">
        <v>142</v>
      </c>
      <c r="H94" s="84">
        <v>42</v>
      </c>
      <c r="I94" s="84">
        <v>2</v>
      </c>
      <c r="J94" s="84">
        <v>2</v>
      </c>
      <c r="K94" s="136">
        <f t="shared" si="13"/>
        <v>4</v>
      </c>
      <c r="L94" s="133" t="s">
        <v>3514</v>
      </c>
      <c r="M94" s="162"/>
      <c r="N94" s="162"/>
      <c r="O94" s="163"/>
      <c r="P94" s="164"/>
      <c r="Q94" s="165"/>
      <c r="R94" s="137">
        <f t="shared" si="14"/>
        <v>2</v>
      </c>
      <c r="S94" s="170"/>
      <c r="T94" s="176" t="str">
        <f t="shared" si="15"/>
        <v/>
      </c>
      <c r="U94" s="94">
        <v>10</v>
      </c>
      <c r="V94" s="84">
        <v>200</v>
      </c>
      <c r="W94" s="85">
        <v>10</v>
      </c>
      <c r="X94" s="94">
        <f t="shared" si="16"/>
        <v>3360</v>
      </c>
      <c r="Y94" s="85" t="str">
        <f t="shared" si="17"/>
        <v/>
      </c>
      <c r="Z94" s="94">
        <f t="shared" si="18"/>
        <v>94080</v>
      </c>
      <c r="AA94" s="85" t="str">
        <f t="shared" si="19"/>
        <v/>
      </c>
      <c r="AB94" s="94" t="str">
        <f t="shared" si="20"/>
        <v/>
      </c>
      <c r="AC94" s="95" t="str">
        <f t="shared" si="21"/>
        <v/>
      </c>
      <c r="AD94" s="178" t="str">
        <f t="shared" si="22"/>
        <v/>
      </c>
    </row>
    <row r="95" spans="1:30" s="110" customFormat="1" ht="24.95" customHeight="1" x14ac:dyDescent="0.15">
      <c r="A95" s="133">
        <v>91</v>
      </c>
      <c r="B95" s="134" t="s">
        <v>213</v>
      </c>
      <c r="C95" s="134" t="s">
        <v>2539</v>
      </c>
      <c r="D95" s="135" t="s">
        <v>2176</v>
      </c>
      <c r="E95" s="133"/>
      <c r="F95" s="82" t="s">
        <v>1783</v>
      </c>
      <c r="G95" s="82" t="s">
        <v>2024</v>
      </c>
      <c r="H95" s="84">
        <v>20</v>
      </c>
      <c r="I95" s="84">
        <v>1</v>
      </c>
      <c r="J95" s="84">
        <v>1</v>
      </c>
      <c r="K95" s="136">
        <f t="shared" si="13"/>
        <v>1</v>
      </c>
      <c r="L95" s="133" t="s">
        <v>3514</v>
      </c>
      <c r="M95" s="162"/>
      <c r="N95" s="162"/>
      <c r="O95" s="163"/>
      <c r="P95" s="164"/>
      <c r="Q95" s="165"/>
      <c r="R95" s="137">
        <f t="shared" si="14"/>
        <v>1</v>
      </c>
      <c r="S95" s="170"/>
      <c r="T95" s="176" t="str">
        <f t="shared" si="15"/>
        <v/>
      </c>
      <c r="U95" s="94">
        <v>10</v>
      </c>
      <c r="V95" s="84">
        <v>200</v>
      </c>
      <c r="W95" s="85">
        <v>10</v>
      </c>
      <c r="X95" s="94">
        <f t="shared" si="16"/>
        <v>400</v>
      </c>
      <c r="Y95" s="85" t="str">
        <f t="shared" si="17"/>
        <v/>
      </c>
      <c r="Z95" s="94">
        <f t="shared" si="18"/>
        <v>11200</v>
      </c>
      <c r="AA95" s="85" t="str">
        <f t="shared" si="19"/>
        <v/>
      </c>
      <c r="AB95" s="94" t="str">
        <f t="shared" si="20"/>
        <v/>
      </c>
      <c r="AC95" s="95" t="str">
        <f t="shared" si="21"/>
        <v/>
      </c>
      <c r="AD95" s="178" t="str">
        <f t="shared" si="22"/>
        <v/>
      </c>
    </row>
    <row r="96" spans="1:30" s="110" customFormat="1" ht="24.95" customHeight="1" x14ac:dyDescent="0.15">
      <c r="A96" s="133">
        <v>92</v>
      </c>
      <c r="B96" s="134" t="s">
        <v>213</v>
      </c>
      <c r="C96" s="134" t="s">
        <v>2539</v>
      </c>
      <c r="D96" s="135" t="s">
        <v>2176</v>
      </c>
      <c r="E96" s="133"/>
      <c r="F96" s="82" t="s">
        <v>2547</v>
      </c>
      <c r="G96" s="82" t="s">
        <v>2548</v>
      </c>
      <c r="H96" s="84">
        <v>13</v>
      </c>
      <c r="I96" s="84">
        <v>1</v>
      </c>
      <c r="J96" s="84">
        <v>1</v>
      </c>
      <c r="K96" s="136">
        <f t="shared" si="13"/>
        <v>1</v>
      </c>
      <c r="L96" s="133" t="s">
        <v>3514</v>
      </c>
      <c r="M96" s="162"/>
      <c r="N96" s="162"/>
      <c r="O96" s="163"/>
      <c r="P96" s="164"/>
      <c r="Q96" s="165"/>
      <c r="R96" s="137">
        <f t="shared" si="14"/>
        <v>1</v>
      </c>
      <c r="S96" s="170"/>
      <c r="T96" s="176" t="str">
        <f t="shared" si="15"/>
        <v/>
      </c>
      <c r="U96" s="94">
        <v>10</v>
      </c>
      <c r="V96" s="84">
        <v>200</v>
      </c>
      <c r="W96" s="85">
        <v>10</v>
      </c>
      <c r="X96" s="94">
        <f t="shared" si="16"/>
        <v>260</v>
      </c>
      <c r="Y96" s="85" t="str">
        <f t="shared" si="17"/>
        <v/>
      </c>
      <c r="Z96" s="94">
        <f t="shared" si="18"/>
        <v>7280</v>
      </c>
      <c r="AA96" s="85" t="str">
        <f t="shared" si="19"/>
        <v/>
      </c>
      <c r="AB96" s="94" t="str">
        <f t="shared" si="20"/>
        <v/>
      </c>
      <c r="AC96" s="95" t="str">
        <f t="shared" si="21"/>
        <v/>
      </c>
      <c r="AD96" s="178" t="str">
        <f t="shared" si="22"/>
        <v/>
      </c>
    </row>
    <row r="97" spans="1:30" s="110" customFormat="1" ht="24.95" customHeight="1" x14ac:dyDescent="0.15">
      <c r="A97" s="133">
        <v>93</v>
      </c>
      <c r="B97" s="134" t="s">
        <v>213</v>
      </c>
      <c r="C97" s="134" t="s">
        <v>2540</v>
      </c>
      <c r="D97" s="135" t="s">
        <v>2176</v>
      </c>
      <c r="E97" s="133"/>
      <c r="F97" s="82" t="s">
        <v>1093</v>
      </c>
      <c r="G97" s="82" t="s">
        <v>1804</v>
      </c>
      <c r="H97" s="84">
        <v>250</v>
      </c>
      <c r="I97" s="84">
        <v>1</v>
      </c>
      <c r="J97" s="84">
        <v>1</v>
      </c>
      <c r="K97" s="136">
        <f t="shared" si="13"/>
        <v>1</v>
      </c>
      <c r="L97" s="133" t="s">
        <v>3517</v>
      </c>
      <c r="M97" s="162"/>
      <c r="N97" s="162"/>
      <c r="O97" s="163"/>
      <c r="P97" s="164"/>
      <c r="Q97" s="165"/>
      <c r="R97" s="137">
        <f t="shared" si="14"/>
        <v>1</v>
      </c>
      <c r="S97" s="170"/>
      <c r="T97" s="176" t="str">
        <f t="shared" si="15"/>
        <v/>
      </c>
      <c r="U97" s="94">
        <v>10</v>
      </c>
      <c r="V97" s="84">
        <v>365</v>
      </c>
      <c r="W97" s="85">
        <v>10</v>
      </c>
      <c r="X97" s="94">
        <f t="shared" si="16"/>
        <v>9125</v>
      </c>
      <c r="Y97" s="85" t="str">
        <f t="shared" si="17"/>
        <v/>
      </c>
      <c r="Z97" s="94">
        <f t="shared" si="18"/>
        <v>255500</v>
      </c>
      <c r="AA97" s="85" t="str">
        <f t="shared" si="19"/>
        <v/>
      </c>
      <c r="AB97" s="94" t="str">
        <f t="shared" si="20"/>
        <v/>
      </c>
      <c r="AC97" s="95" t="str">
        <f t="shared" si="21"/>
        <v/>
      </c>
      <c r="AD97" s="178" t="str">
        <f t="shared" si="22"/>
        <v/>
      </c>
    </row>
    <row r="98" spans="1:30" s="110" customFormat="1" ht="24.95" customHeight="1" x14ac:dyDescent="0.15">
      <c r="A98" s="133"/>
      <c r="B98" s="134"/>
      <c r="C98" s="134"/>
      <c r="D98" s="135"/>
      <c r="E98" s="133"/>
      <c r="F98" s="82"/>
      <c r="G98" s="82"/>
      <c r="H98" s="84"/>
      <c r="I98" s="84"/>
      <c r="J98" s="84"/>
      <c r="K98" s="136"/>
      <c r="L98" s="133"/>
      <c r="M98" s="173"/>
      <c r="N98" s="173"/>
      <c r="O98" s="134"/>
      <c r="P98" s="174"/>
      <c r="Q98" s="175"/>
      <c r="R98" s="137"/>
      <c r="S98" s="176"/>
      <c r="T98" s="176"/>
      <c r="U98" s="94"/>
      <c r="V98" s="84"/>
      <c r="W98" s="85"/>
      <c r="X98" s="94"/>
      <c r="Y98" s="85"/>
      <c r="Z98" s="94"/>
      <c r="AA98" s="85"/>
      <c r="AB98" s="94"/>
      <c r="AC98" s="95"/>
      <c r="AD98" s="85"/>
    </row>
    <row r="99" spans="1:30" s="110" customFormat="1" ht="24.95" customHeight="1" thickBot="1" x14ac:dyDescent="0.2">
      <c r="A99" s="97"/>
      <c r="B99" s="98"/>
      <c r="C99" s="98"/>
      <c r="D99" s="99"/>
      <c r="E99" s="97"/>
      <c r="F99" s="100"/>
      <c r="G99" s="100"/>
      <c r="H99" s="102"/>
      <c r="I99" s="102"/>
      <c r="J99" s="102"/>
      <c r="K99" s="157"/>
      <c r="L99" s="97"/>
      <c r="M99" s="104"/>
      <c r="N99" s="104"/>
      <c r="O99" s="98"/>
      <c r="P99" s="105"/>
      <c r="Q99" s="106"/>
      <c r="R99" s="158"/>
      <c r="S99" s="108"/>
      <c r="T99" s="108"/>
      <c r="U99" s="94"/>
      <c r="V99" s="84"/>
      <c r="W99" s="85"/>
      <c r="X99" s="109"/>
      <c r="Y99" s="103"/>
      <c r="Z99" s="109"/>
      <c r="AA99" s="103"/>
      <c r="AB99" s="109"/>
      <c r="AC99" s="159"/>
      <c r="AD99" s="103"/>
    </row>
    <row r="100" spans="1:30" ht="24.95" customHeight="1" thickBot="1" x14ac:dyDescent="0.2">
      <c r="M100" s="46"/>
      <c r="N100" s="46"/>
      <c r="O100" s="46"/>
      <c r="P100" s="46"/>
      <c r="Q100" s="46"/>
      <c r="R100" s="111"/>
      <c r="S100" s="251" t="s">
        <v>40</v>
      </c>
      <c r="T100" s="181" t="str">
        <f>IF(SUBTOTAL(9,T5:T99)=0,"",SUBTOTAL(9,T5:T99))</f>
        <v/>
      </c>
      <c r="U100" s="190"/>
      <c r="V100" s="191"/>
      <c r="W100" s="192"/>
      <c r="X100" s="182">
        <f t="shared" ref="X100:AD100" si="23">IF(SUBTOTAL(9,X5:X99)=0,"",SUBTOTAL(9,X5:X99))</f>
        <v>363157</v>
      </c>
      <c r="Y100" s="184" t="str">
        <f t="shared" si="23"/>
        <v/>
      </c>
      <c r="Z100" s="182">
        <f t="shared" si="23"/>
        <v>10168396</v>
      </c>
      <c r="AA100" s="184" t="str">
        <f t="shared" si="23"/>
        <v/>
      </c>
      <c r="AB100" s="182" t="str">
        <f t="shared" si="23"/>
        <v/>
      </c>
      <c r="AC100" s="183" t="str">
        <f t="shared" si="23"/>
        <v/>
      </c>
      <c r="AD100" s="186" t="str">
        <f t="shared" si="23"/>
        <v/>
      </c>
    </row>
    <row r="101" spans="1:30" ht="24.95" customHeight="1" thickBot="1" x14ac:dyDescent="0.2">
      <c r="S101" s="262" t="s">
        <v>3544</v>
      </c>
      <c r="T101" s="264"/>
    </row>
    <row r="102" spans="1:30" ht="24.95" customHeight="1" thickTop="1" thickBot="1" x14ac:dyDescent="0.2">
      <c r="S102" s="265" t="s">
        <v>3545</v>
      </c>
      <c r="T102" s="268" t="str">
        <f>IF(T100="","",T100+T101)</f>
        <v/>
      </c>
    </row>
    <row r="103" spans="1:30" ht="24.95" customHeight="1" thickTop="1" x14ac:dyDescent="0.15"/>
  </sheetData>
  <sheetProtection algorithmName="SHA-512" hashValue="jlyEMG5SHTFZux0kOG1YEyJJU6mWa4nYI/cjUrQrZog/4lEtzPx98F3zpWbgxqM4780Ubvz5PZXYr/lvH7BP8Q==" saltValue="ZeqXoeKK4btld/sFg4UHTg==" spinCount="100000" sheet="1" objects="1" scenarios="1" autoFilter="0"/>
  <autoFilter ref="A4:AD100" xr:uid="{10AAD6B9-1F1A-4919-A73B-493C6B398EF0}"/>
  <mergeCells count="7">
    <mergeCell ref="T3:T4"/>
    <mergeCell ref="A1:B1"/>
    <mergeCell ref="A3:A4"/>
    <mergeCell ref="B3:B4"/>
    <mergeCell ref="C3:C4"/>
    <mergeCell ref="D3:D4"/>
    <mergeCell ref="S3:S4"/>
  </mergeCells>
  <phoneticPr fontId="1"/>
  <conditionalFormatting sqref="M6:Q73 M75:Q97">
    <cfRule type="containsBlanks" dxfId="75" priority="10" stopIfTrue="1">
      <formula>LEN(TRIM(M6))=0</formula>
    </cfRule>
  </conditionalFormatting>
  <conditionalFormatting sqref="S6:S73 S75:S97">
    <cfRule type="containsBlanks" dxfId="74" priority="3">
      <formula>LEN(TRIM(S6))=0</formula>
    </cfRule>
  </conditionalFormatting>
  <conditionalFormatting sqref="S100">
    <cfRule type="containsBlanks" dxfId="73" priority="2">
      <formula>LEN(TRIM(S100))=0</formula>
    </cfRule>
  </conditionalFormatting>
  <conditionalFormatting sqref="T101">
    <cfRule type="containsBlanks" dxfId="72" priority="1">
      <formula>LEN(TRIM(T101))=0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226</vt:i4>
      </vt:variant>
    </vt:vector>
  </HeadingPairs>
  <TitlesOfParts>
    <vt:vector size="341" baseType="lpstr">
      <vt:lpstr>条件</vt:lpstr>
      <vt:lpstr>まとめ</vt:lpstr>
      <vt:lpstr>1.市役所東庁舎</vt:lpstr>
      <vt:lpstr>2.新城地域文化広場(文化会館)</vt:lpstr>
      <vt:lpstr>3.新城地域文化広場(図書館・郷土資料室)</vt:lpstr>
      <vt:lpstr>4.設楽原歴史資料館</vt:lpstr>
      <vt:lpstr>5.新城保健ｾﾝﾀｰ・新城保健所</vt:lpstr>
      <vt:lpstr>6.作手診療所・作手保健センター</vt:lpstr>
      <vt:lpstr>7.中央高齢者生きがいセンター</vt:lpstr>
      <vt:lpstr>8.東陽高齢者生きがいセンター</vt:lpstr>
      <vt:lpstr>9.山吉田高齢者生きがいセンター</vt:lpstr>
      <vt:lpstr>10.鳳来高齢者生きがいセンター</vt:lpstr>
      <vt:lpstr>11.作手高齢者生活福祉センター虹の郷</vt:lpstr>
      <vt:lpstr>12.西部福祉会館</vt:lpstr>
      <vt:lpstr>13.もくせいの家ほうらい</vt:lpstr>
      <vt:lpstr>14.しんしろ福祉会館</vt:lpstr>
      <vt:lpstr>15.養護老人ホーム寿楽荘</vt:lpstr>
      <vt:lpstr>16.しんしろ助産所</vt:lpstr>
      <vt:lpstr>17.新城こども園</vt:lpstr>
      <vt:lpstr>18.千郷東こども園</vt:lpstr>
      <vt:lpstr>19.東郷中こども園</vt:lpstr>
      <vt:lpstr>20.東郷西こども園</vt:lpstr>
      <vt:lpstr>21.八名こども園</vt:lpstr>
      <vt:lpstr>22.長篠こども園</vt:lpstr>
      <vt:lpstr>23.大野こども園</vt:lpstr>
      <vt:lpstr>24.作手こども園</vt:lpstr>
      <vt:lpstr>25.おおぞら園・東部高齢者支援センター</vt:lpstr>
      <vt:lpstr>26.鳥原児童館</vt:lpstr>
      <vt:lpstr>27.児童館たんぽぽ</vt:lpstr>
      <vt:lpstr>28.鳳来寺山歴史文化考証館</vt:lpstr>
      <vt:lpstr>29.つくで手作り村</vt:lpstr>
      <vt:lpstr>30.桜淵いこいの広場(木かげプラザ)</vt:lpstr>
      <vt:lpstr>31.自然休暇村　三石</vt:lpstr>
      <vt:lpstr>32.桜淵公園(豊川右岸)桜淵公衆トイレ</vt:lpstr>
      <vt:lpstr>33.桜淵公園(豊川右岸)水神池公衆トイレ</vt:lpstr>
      <vt:lpstr>34.長篠城駅前公衆トイレ</vt:lpstr>
      <vt:lpstr>35.湯谷温泉駅前公衆トイレ</vt:lpstr>
      <vt:lpstr>36.槙原駅前公衆トイレ</vt:lpstr>
      <vt:lpstr>37.門谷公衆トイレ</vt:lpstr>
      <vt:lpstr>38.布里公衆トイレ</vt:lpstr>
      <vt:lpstr>39.湯谷園地(美谷ノ原)</vt:lpstr>
      <vt:lpstr>40.三河川合駅前公衆トイレ</vt:lpstr>
      <vt:lpstr>41.巴湖公衆トイレ</vt:lpstr>
      <vt:lpstr>42.鴨ヶ谷公衆トイレ</vt:lpstr>
      <vt:lpstr>43.高松公衆トイレ</vt:lpstr>
      <vt:lpstr>44.長の山公衆トイレ</vt:lpstr>
      <vt:lpstr>45.笠川公衆トイレ</vt:lpstr>
      <vt:lpstr>46.鳳来寺山公衆トイレ</vt:lpstr>
      <vt:lpstr>47.阿寺の七滝公衆トイレ</vt:lpstr>
      <vt:lpstr>48.守義公衆便所</vt:lpstr>
      <vt:lpstr>49.只持公衆トイレ</vt:lpstr>
      <vt:lpstr>50.湯谷大駐車場公衆トイレ</vt:lpstr>
      <vt:lpstr>51.乳岩公衆便所</vt:lpstr>
      <vt:lpstr>52.海老構造改善センター</vt:lpstr>
      <vt:lpstr>53.作手農村集落多目的共同利用施設</vt:lpstr>
      <vt:lpstr>54.作手農村環境改善センター</vt:lpstr>
      <vt:lpstr>55.消防防災センター</vt:lpstr>
      <vt:lpstr>56.新城市消防署作手出張所</vt:lpstr>
      <vt:lpstr>57.消防団詰所(新城分団1班)</vt:lpstr>
      <vt:lpstr>58.消防団詰所(新城分団2班)</vt:lpstr>
      <vt:lpstr>59.消防団詰所(新城分団3班)</vt:lpstr>
      <vt:lpstr>60.消防団詰所(千郷分団1班)</vt:lpstr>
      <vt:lpstr>61.消防団詰所(千郷分団2班)</vt:lpstr>
      <vt:lpstr>62.消防団詰所(千郷分団3班)</vt:lpstr>
      <vt:lpstr>63.消防団詰所(東郷分団1班)</vt:lpstr>
      <vt:lpstr>64.消防団詰所(東郷分団2班)</vt:lpstr>
      <vt:lpstr>65.消防団詰所(東郷分団3班)</vt:lpstr>
      <vt:lpstr>66.消防団詰所(東郷分団4班)</vt:lpstr>
      <vt:lpstr>67.消防団詰所(舟着分団1班)</vt:lpstr>
      <vt:lpstr>68.消防団詰所(舟着分団2班)</vt:lpstr>
      <vt:lpstr>69.消防団詰所(八名分団1班)</vt:lpstr>
      <vt:lpstr>70.消防団詰所(八名分団2班)</vt:lpstr>
      <vt:lpstr>71.消防団詰所(八名分団3班)</vt:lpstr>
      <vt:lpstr>72.消防団詰所(八名分団4班)</vt:lpstr>
      <vt:lpstr>73.消防団詰所(新城鳳来分団1班)</vt:lpstr>
      <vt:lpstr>74.消防団詰所(鳳来分団3班)</vt:lpstr>
      <vt:lpstr>75.消防団詰所(鳳来中部分団1班)</vt:lpstr>
      <vt:lpstr>76.消防団詰所(鳳来中部分団2班)</vt:lpstr>
      <vt:lpstr>77.消防団詰所(鳳来中部分団3班)</vt:lpstr>
      <vt:lpstr>78.消防団詰所(山吉田分団1班)</vt:lpstr>
      <vt:lpstr>79.消防団詰所(東陽分団1班)</vt:lpstr>
      <vt:lpstr>80.消防団詰所(東陽分団2班)</vt:lpstr>
      <vt:lpstr>81.消防団詰所(東陽分団3班)</vt:lpstr>
      <vt:lpstr>82.消防団詰所(東陽分団5班)</vt:lpstr>
      <vt:lpstr>83.消防団詰所(作手分団1班)</vt:lpstr>
      <vt:lpstr>84.消防団詰所(作手分団2班)</vt:lpstr>
      <vt:lpstr>85.消防団詰所(作手分団3班)</vt:lpstr>
      <vt:lpstr>86.消防団詰所(作手分団4班)</vt:lpstr>
      <vt:lpstr>87.新城小学校</vt:lpstr>
      <vt:lpstr>88.千郷小学校</vt:lpstr>
      <vt:lpstr>89.東郷西小学校</vt:lpstr>
      <vt:lpstr>90.東郷東小学校</vt:lpstr>
      <vt:lpstr>91.舟着小学校</vt:lpstr>
      <vt:lpstr>92.八名小学校</vt:lpstr>
      <vt:lpstr>93.庭野小学校</vt:lpstr>
      <vt:lpstr>94.鳳来中部小学校</vt:lpstr>
      <vt:lpstr>95.鳳来寺小学校</vt:lpstr>
      <vt:lpstr>96.黄柳川小学校</vt:lpstr>
      <vt:lpstr>97.東陽小学校</vt:lpstr>
      <vt:lpstr>98.鳳来東小学校</vt:lpstr>
      <vt:lpstr>99.新城中学校</vt:lpstr>
      <vt:lpstr>100.千郷中学校</vt:lpstr>
      <vt:lpstr>101.東郷中学校</vt:lpstr>
      <vt:lpstr>102.八名中学校</vt:lpstr>
      <vt:lpstr>103.鳳来中学校</vt:lpstr>
      <vt:lpstr>104.作手中学校</vt:lpstr>
      <vt:lpstr>105.長篠地区多目的広場</vt:lpstr>
      <vt:lpstr>106.山吉田トレーニングセンター</vt:lpstr>
      <vt:lpstr>107.鳳来卓球場</vt:lpstr>
      <vt:lpstr>108.新城まちなみ情報センター</vt:lpstr>
      <vt:lpstr>109.リフレッシュセンター</vt:lpstr>
      <vt:lpstr>110.し尿等下水道投入施設</vt:lpstr>
      <vt:lpstr>111.鳥原一般廃棄物管理型埋立処分場</vt:lpstr>
      <vt:lpstr>112.七郷一般廃棄物管理型埋立処分場</vt:lpstr>
      <vt:lpstr>113.しんしろ斎苑</vt:lpstr>
      <vt:lpstr>'1.市役所東庁舎'!Print_Area</vt:lpstr>
      <vt:lpstr>'10.鳳来高齢者生きがいセンター'!Print_Area</vt:lpstr>
      <vt:lpstr>'100.千郷中学校'!Print_Area</vt:lpstr>
      <vt:lpstr>'101.東郷中学校'!Print_Area</vt:lpstr>
      <vt:lpstr>'102.八名中学校'!Print_Area</vt:lpstr>
      <vt:lpstr>'103.鳳来中学校'!Print_Area</vt:lpstr>
      <vt:lpstr>'104.作手中学校'!Print_Area</vt:lpstr>
      <vt:lpstr>'105.長篠地区多目的広場'!Print_Area</vt:lpstr>
      <vt:lpstr>'106.山吉田トレーニングセンター'!Print_Area</vt:lpstr>
      <vt:lpstr>'107.鳳来卓球場'!Print_Area</vt:lpstr>
      <vt:lpstr>'108.新城まちなみ情報センター'!Print_Area</vt:lpstr>
      <vt:lpstr>'109.リフレッシュセンター'!Print_Area</vt:lpstr>
      <vt:lpstr>'11.作手高齢者生活福祉センター虹の郷'!Print_Area</vt:lpstr>
      <vt:lpstr>'110.し尿等下水道投入施設'!Print_Area</vt:lpstr>
      <vt:lpstr>'111.鳥原一般廃棄物管理型埋立処分場'!Print_Area</vt:lpstr>
      <vt:lpstr>'112.七郷一般廃棄物管理型埋立処分場'!Print_Area</vt:lpstr>
      <vt:lpstr>'113.しんしろ斎苑'!Print_Area</vt:lpstr>
      <vt:lpstr>'12.西部福祉会館'!Print_Area</vt:lpstr>
      <vt:lpstr>'13.もくせいの家ほうらい'!Print_Area</vt:lpstr>
      <vt:lpstr>'14.しんしろ福祉会館'!Print_Area</vt:lpstr>
      <vt:lpstr>'15.養護老人ホーム寿楽荘'!Print_Area</vt:lpstr>
      <vt:lpstr>'16.しんしろ助産所'!Print_Area</vt:lpstr>
      <vt:lpstr>'17.新城こども園'!Print_Area</vt:lpstr>
      <vt:lpstr>'18.千郷東こども園'!Print_Area</vt:lpstr>
      <vt:lpstr>'19.東郷中こども園'!Print_Area</vt:lpstr>
      <vt:lpstr>'2.新城地域文化広場(文化会館)'!Print_Area</vt:lpstr>
      <vt:lpstr>'20.東郷西こども園'!Print_Area</vt:lpstr>
      <vt:lpstr>'21.八名こども園'!Print_Area</vt:lpstr>
      <vt:lpstr>'22.長篠こども園'!Print_Area</vt:lpstr>
      <vt:lpstr>'23.大野こども園'!Print_Area</vt:lpstr>
      <vt:lpstr>'24.作手こども園'!Print_Area</vt:lpstr>
      <vt:lpstr>'25.おおぞら園・東部高齢者支援センター'!Print_Area</vt:lpstr>
      <vt:lpstr>'26.鳥原児童館'!Print_Area</vt:lpstr>
      <vt:lpstr>'27.児童館たんぽぽ'!Print_Area</vt:lpstr>
      <vt:lpstr>'28.鳳来寺山歴史文化考証館'!Print_Area</vt:lpstr>
      <vt:lpstr>'29.つくで手作り村'!Print_Area</vt:lpstr>
      <vt:lpstr>'3.新城地域文化広場(図書館・郷土資料室)'!Print_Area</vt:lpstr>
      <vt:lpstr>'30.桜淵いこいの広場(木かげプラザ)'!Print_Area</vt:lpstr>
      <vt:lpstr>'31.自然休暇村　三石'!Print_Area</vt:lpstr>
      <vt:lpstr>'32.桜淵公園(豊川右岸)桜淵公衆トイレ'!Print_Area</vt:lpstr>
      <vt:lpstr>'33.桜淵公園(豊川右岸)水神池公衆トイレ'!Print_Area</vt:lpstr>
      <vt:lpstr>'34.長篠城駅前公衆トイレ'!Print_Area</vt:lpstr>
      <vt:lpstr>'35.湯谷温泉駅前公衆トイレ'!Print_Area</vt:lpstr>
      <vt:lpstr>'36.槙原駅前公衆トイレ'!Print_Area</vt:lpstr>
      <vt:lpstr>'37.門谷公衆トイレ'!Print_Area</vt:lpstr>
      <vt:lpstr>'38.布里公衆トイレ'!Print_Area</vt:lpstr>
      <vt:lpstr>'39.湯谷園地(美谷ノ原)'!Print_Area</vt:lpstr>
      <vt:lpstr>'4.設楽原歴史資料館'!Print_Area</vt:lpstr>
      <vt:lpstr>'40.三河川合駅前公衆トイレ'!Print_Area</vt:lpstr>
      <vt:lpstr>'41.巴湖公衆トイレ'!Print_Area</vt:lpstr>
      <vt:lpstr>'42.鴨ヶ谷公衆トイレ'!Print_Area</vt:lpstr>
      <vt:lpstr>'43.高松公衆トイレ'!Print_Area</vt:lpstr>
      <vt:lpstr>'44.長の山公衆トイレ'!Print_Area</vt:lpstr>
      <vt:lpstr>'45.笠川公衆トイレ'!Print_Area</vt:lpstr>
      <vt:lpstr>'46.鳳来寺山公衆トイレ'!Print_Area</vt:lpstr>
      <vt:lpstr>'47.阿寺の七滝公衆トイレ'!Print_Area</vt:lpstr>
      <vt:lpstr>'48.守義公衆便所'!Print_Area</vt:lpstr>
      <vt:lpstr>'49.只持公衆トイレ'!Print_Area</vt:lpstr>
      <vt:lpstr>'5.新城保健ｾﾝﾀｰ・新城保健所'!Print_Area</vt:lpstr>
      <vt:lpstr>'50.湯谷大駐車場公衆トイレ'!Print_Area</vt:lpstr>
      <vt:lpstr>'51.乳岩公衆便所'!Print_Area</vt:lpstr>
      <vt:lpstr>'52.海老構造改善センター'!Print_Area</vt:lpstr>
      <vt:lpstr>'53.作手農村集落多目的共同利用施設'!Print_Area</vt:lpstr>
      <vt:lpstr>'54.作手農村環境改善センター'!Print_Area</vt:lpstr>
      <vt:lpstr>'55.消防防災センター'!Print_Area</vt:lpstr>
      <vt:lpstr>'56.新城市消防署作手出張所'!Print_Area</vt:lpstr>
      <vt:lpstr>'57.消防団詰所(新城分団1班)'!Print_Area</vt:lpstr>
      <vt:lpstr>'58.消防団詰所(新城分団2班)'!Print_Area</vt:lpstr>
      <vt:lpstr>'59.消防団詰所(新城分団3班)'!Print_Area</vt:lpstr>
      <vt:lpstr>'6.作手診療所・作手保健センター'!Print_Area</vt:lpstr>
      <vt:lpstr>'60.消防団詰所(千郷分団1班)'!Print_Area</vt:lpstr>
      <vt:lpstr>'61.消防団詰所(千郷分団2班)'!Print_Area</vt:lpstr>
      <vt:lpstr>'62.消防団詰所(千郷分団3班)'!Print_Area</vt:lpstr>
      <vt:lpstr>'63.消防団詰所(東郷分団1班)'!Print_Area</vt:lpstr>
      <vt:lpstr>'64.消防団詰所(東郷分団2班)'!Print_Area</vt:lpstr>
      <vt:lpstr>'65.消防団詰所(東郷分団3班)'!Print_Area</vt:lpstr>
      <vt:lpstr>'66.消防団詰所(東郷分団4班)'!Print_Area</vt:lpstr>
      <vt:lpstr>'67.消防団詰所(舟着分団1班)'!Print_Area</vt:lpstr>
      <vt:lpstr>'68.消防団詰所(舟着分団2班)'!Print_Area</vt:lpstr>
      <vt:lpstr>'69.消防団詰所(八名分団1班)'!Print_Area</vt:lpstr>
      <vt:lpstr>'7.中央高齢者生きがいセンター'!Print_Area</vt:lpstr>
      <vt:lpstr>'70.消防団詰所(八名分団2班)'!Print_Area</vt:lpstr>
      <vt:lpstr>'71.消防団詰所(八名分団3班)'!Print_Area</vt:lpstr>
      <vt:lpstr>'72.消防団詰所(八名分団4班)'!Print_Area</vt:lpstr>
      <vt:lpstr>'73.消防団詰所(新城鳳来分団1班)'!Print_Area</vt:lpstr>
      <vt:lpstr>'74.消防団詰所(鳳来分団3班)'!Print_Area</vt:lpstr>
      <vt:lpstr>'75.消防団詰所(鳳来中部分団1班)'!Print_Area</vt:lpstr>
      <vt:lpstr>'76.消防団詰所(鳳来中部分団2班)'!Print_Area</vt:lpstr>
      <vt:lpstr>'77.消防団詰所(鳳来中部分団3班)'!Print_Area</vt:lpstr>
      <vt:lpstr>'78.消防団詰所(山吉田分団1班)'!Print_Area</vt:lpstr>
      <vt:lpstr>'79.消防団詰所(東陽分団1班)'!Print_Area</vt:lpstr>
      <vt:lpstr>'8.東陽高齢者生きがいセンター'!Print_Area</vt:lpstr>
      <vt:lpstr>'80.消防団詰所(東陽分団2班)'!Print_Area</vt:lpstr>
      <vt:lpstr>'81.消防団詰所(東陽分団3班)'!Print_Area</vt:lpstr>
      <vt:lpstr>'82.消防団詰所(東陽分団5班)'!Print_Area</vt:lpstr>
      <vt:lpstr>'83.消防団詰所(作手分団1班)'!Print_Area</vt:lpstr>
      <vt:lpstr>'84.消防団詰所(作手分団2班)'!Print_Area</vt:lpstr>
      <vt:lpstr>'85.消防団詰所(作手分団3班)'!Print_Area</vt:lpstr>
      <vt:lpstr>'86.消防団詰所(作手分団4班)'!Print_Area</vt:lpstr>
      <vt:lpstr>'87.新城小学校'!Print_Area</vt:lpstr>
      <vt:lpstr>'88.千郷小学校'!Print_Area</vt:lpstr>
      <vt:lpstr>'89.東郷西小学校'!Print_Area</vt:lpstr>
      <vt:lpstr>'9.山吉田高齢者生きがいセンター'!Print_Area</vt:lpstr>
      <vt:lpstr>'90.東郷東小学校'!Print_Area</vt:lpstr>
      <vt:lpstr>'91.舟着小学校'!Print_Area</vt:lpstr>
      <vt:lpstr>'92.八名小学校'!Print_Area</vt:lpstr>
      <vt:lpstr>'93.庭野小学校'!Print_Area</vt:lpstr>
      <vt:lpstr>'94.鳳来中部小学校'!Print_Area</vt:lpstr>
      <vt:lpstr>'95.鳳来寺小学校'!Print_Area</vt:lpstr>
      <vt:lpstr>'96.黄柳川小学校'!Print_Area</vt:lpstr>
      <vt:lpstr>'97.東陽小学校'!Print_Area</vt:lpstr>
      <vt:lpstr>'98.鳳来東小学校'!Print_Area</vt:lpstr>
      <vt:lpstr>'99.新城中学校'!Print_Area</vt:lpstr>
      <vt:lpstr>'1.市役所東庁舎'!Print_Titles</vt:lpstr>
      <vt:lpstr>'10.鳳来高齢者生きがいセンター'!Print_Titles</vt:lpstr>
      <vt:lpstr>'100.千郷中学校'!Print_Titles</vt:lpstr>
      <vt:lpstr>'101.東郷中学校'!Print_Titles</vt:lpstr>
      <vt:lpstr>'102.八名中学校'!Print_Titles</vt:lpstr>
      <vt:lpstr>'103.鳳来中学校'!Print_Titles</vt:lpstr>
      <vt:lpstr>'104.作手中学校'!Print_Titles</vt:lpstr>
      <vt:lpstr>'105.長篠地区多目的広場'!Print_Titles</vt:lpstr>
      <vt:lpstr>'106.山吉田トレーニングセンター'!Print_Titles</vt:lpstr>
      <vt:lpstr>'107.鳳来卓球場'!Print_Titles</vt:lpstr>
      <vt:lpstr>'108.新城まちなみ情報センター'!Print_Titles</vt:lpstr>
      <vt:lpstr>'109.リフレッシュセンター'!Print_Titles</vt:lpstr>
      <vt:lpstr>'11.作手高齢者生活福祉センター虹の郷'!Print_Titles</vt:lpstr>
      <vt:lpstr>'110.し尿等下水道投入施設'!Print_Titles</vt:lpstr>
      <vt:lpstr>'111.鳥原一般廃棄物管理型埋立処分場'!Print_Titles</vt:lpstr>
      <vt:lpstr>'112.七郷一般廃棄物管理型埋立処分場'!Print_Titles</vt:lpstr>
      <vt:lpstr>'113.しんしろ斎苑'!Print_Titles</vt:lpstr>
      <vt:lpstr>'12.西部福祉会館'!Print_Titles</vt:lpstr>
      <vt:lpstr>'13.もくせいの家ほうらい'!Print_Titles</vt:lpstr>
      <vt:lpstr>'14.しんしろ福祉会館'!Print_Titles</vt:lpstr>
      <vt:lpstr>'15.養護老人ホーム寿楽荘'!Print_Titles</vt:lpstr>
      <vt:lpstr>'16.しんしろ助産所'!Print_Titles</vt:lpstr>
      <vt:lpstr>'17.新城こども園'!Print_Titles</vt:lpstr>
      <vt:lpstr>'18.千郷東こども園'!Print_Titles</vt:lpstr>
      <vt:lpstr>'19.東郷中こども園'!Print_Titles</vt:lpstr>
      <vt:lpstr>'2.新城地域文化広場(文化会館)'!Print_Titles</vt:lpstr>
      <vt:lpstr>'20.東郷西こども園'!Print_Titles</vt:lpstr>
      <vt:lpstr>'21.八名こども園'!Print_Titles</vt:lpstr>
      <vt:lpstr>'22.長篠こども園'!Print_Titles</vt:lpstr>
      <vt:lpstr>'23.大野こども園'!Print_Titles</vt:lpstr>
      <vt:lpstr>'24.作手こども園'!Print_Titles</vt:lpstr>
      <vt:lpstr>'25.おおぞら園・東部高齢者支援センター'!Print_Titles</vt:lpstr>
      <vt:lpstr>'26.鳥原児童館'!Print_Titles</vt:lpstr>
      <vt:lpstr>'27.児童館たんぽぽ'!Print_Titles</vt:lpstr>
      <vt:lpstr>'28.鳳来寺山歴史文化考証館'!Print_Titles</vt:lpstr>
      <vt:lpstr>'29.つくで手作り村'!Print_Titles</vt:lpstr>
      <vt:lpstr>'3.新城地域文化広場(図書館・郷土資料室)'!Print_Titles</vt:lpstr>
      <vt:lpstr>'30.桜淵いこいの広場(木かげプラザ)'!Print_Titles</vt:lpstr>
      <vt:lpstr>'31.自然休暇村　三石'!Print_Titles</vt:lpstr>
      <vt:lpstr>'32.桜淵公園(豊川右岸)桜淵公衆トイレ'!Print_Titles</vt:lpstr>
      <vt:lpstr>'33.桜淵公園(豊川右岸)水神池公衆トイレ'!Print_Titles</vt:lpstr>
      <vt:lpstr>'34.長篠城駅前公衆トイレ'!Print_Titles</vt:lpstr>
      <vt:lpstr>'35.湯谷温泉駅前公衆トイレ'!Print_Titles</vt:lpstr>
      <vt:lpstr>'36.槙原駅前公衆トイレ'!Print_Titles</vt:lpstr>
      <vt:lpstr>'37.門谷公衆トイレ'!Print_Titles</vt:lpstr>
      <vt:lpstr>'38.布里公衆トイレ'!Print_Titles</vt:lpstr>
      <vt:lpstr>'39.湯谷園地(美谷ノ原)'!Print_Titles</vt:lpstr>
      <vt:lpstr>'4.設楽原歴史資料館'!Print_Titles</vt:lpstr>
      <vt:lpstr>'40.三河川合駅前公衆トイレ'!Print_Titles</vt:lpstr>
      <vt:lpstr>'41.巴湖公衆トイレ'!Print_Titles</vt:lpstr>
      <vt:lpstr>'42.鴨ヶ谷公衆トイレ'!Print_Titles</vt:lpstr>
      <vt:lpstr>'43.高松公衆トイレ'!Print_Titles</vt:lpstr>
      <vt:lpstr>'44.長の山公衆トイレ'!Print_Titles</vt:lpstr>
      <vt:lpstr>'45.笠川公衆トイレ'!Print_Titles</vt:lpstr>
      <vt:lpstr>'46.鳳来寺山公衆トイレ'!Print_Titles</vt:lpstr>
      <vt:lpstr>'47.阿寺の七滝公衆トイレ'!Print_Titles</vt:lpstr>
      <vt:lpstr>'48.守義公衆便所'!Print_Titles</vt:lpstr>
      <vt:lpstr>'49.只持公衆トイレ'!Print_Titles</vt:lpstr>
      <vt:lpstr>'5.新城保健ｾﾝﾀｰ・新城保健所'!Print_Titles</vt:lpstr>
      <vt:lpstr>'50.湯谷大駐車場公衆トイレ'!Print_Titles</vt:lpstr>
      <vt:lpstr>'51.乳岩公衆便所'!Print_Titles</vt:lpstr>
      <vt:lpstr>'52.海老構造改善センター'!Print_Titles</vt:lpstr>
      <vt:lpstr>'53.作手農村集落多目的共同利用施設'!Print_Titles</vt:lpstr>
      <vt:lpstr>'54.作手農村環境改善センター'!Print_Titles</vt:lpstr>
      <vt:lpstr>'55.消防防災センター'!Print_Titles</vt:lpstr>
      <vt:lpstr>'56.新城市消防署作手出張所'!Print_Titles</vt:lpstr>
      <vt:lpstr>'57.消防団詰所(新城分団1班)'!Print_Titles</vt:lpstr>
      <vt:lpstr>'58.消防団詰所(新城分団2班)'!Print_Titles</vt:lpstr>
      <vt:lpstr>'59.消防団詰所(新城分団3班)'!Print_Titles</vt:lpstr>
      <vt:lpstr>'6.作手診療所・作手保健センター'!Print_Titles</vt:lpstr>
      <vt:lpstr>'60.消防団詰所(千郷分団1班)'!Print_Titles</vt:lpstr>
      <vt:lpstr>'61.消防団詰所(千郷分団2班)'!Print_Titles</vt:lpstr>
      <vt:lpstr>'62.消防団詰所(千郷分団3班)'!Print_Titles</vt:lpstr>
      <vt:lpstr>'63.消防団詰所(東郷分団1班)'!Print_Titles</vt:lpstr>
      <vt:lpstr>'64.消防団詰所(東郷分団2班)'!Print_Titles</vt:lpstr>
      <vt:lpstr>'65.消防団詰所(東郷分団3班)'!Print_Titles</vt:lpstr>
      <vt:lpstr>'66.消防団詰所(東郷分団4班)'!Print_Titles</vt:lpstr>
      <vt:lpstr>'67.消防団詰所(舟着分団1班)'!Print_Titles</vt:lpstr>
      <vt:lpstr>'68.消防団詰所(舟着分団2班)'!Print_Titles</vt:lpstr>
      <vt:lpstr>'69.消防団詰所(八名分団1班)'!Print_Titles</vt:lpstr>
      <vt:lpstr>'7.中央高齢者生きがいセンター'!Print_Titles</vt:lpstr>
      <vt:lpstr>'70.消防団詰所(八名分団2班)'!Print_Titles</vt:lpstr>
      <vt:lpstr>'71.消防団詰所(八名分団3班)'!Print_Titles</vt:lpstr>
      <vt:lpstr>'72.消防団詰所(八名分団4班)'!Print_Titles</vt:lpstr>
      <vt:lpstr>'73.消防団詰所(新城鳳来分団1班)'!Print_Titles</vt:lpstr>
      <vt:lpstr>'74.消防団詰所(鳳来分団3班)'!Print_Titles</vt:lpstr>
      <vt:lpstr>'75.消防団詰所(鳳来中部分団1班)'!Print_Titles</vt:lpstr>
      <vt:lpstr>'76.消防団詰所(鳳来中部分団2班)'!Print_Titles</vt:lpstr>
      <vt:lpstr>'77.消防団詰所(鳳来中部分団3班)'!Print_Titles</vt:lpstr>
      <vt:lpstr>'78.消防団詰所(山吉田分団1班)'!Print_Titles</vt:lpstr>
      <vt:lpstr>'79.消防団詰所(東陽分団1班)'!Print_Titles</vt:lpstr>
      <vt:lpstr>'8.東陽高齢者生きがいセンター'!Print_Titles</vt:lpstr>
      <vt:lpstr>'80.消防団詰所(東陽分団2班)'!Print_Titles</vt:lpstr>
      <vt:lpstr>'81.消防団詰所(東陽分団3班)'!Print_Titles</vt:lpstr>
      <vt:lpstr>'82.消防団詰所(東陽分団5班)'!Print_Titles</vt:lpstr>
      <vt:lpstr>'83.消防団詰所(作手分団1班)'!Print_Titles</vt:lpstr>
      <vt:lpstr>'84.消防団詰所(作手分団2班)'!Print_Titles</vt:lpstr>
      <vt:lpstr>'85.消防団詰所(作手分団3班)'!Print_Titles</vt:lpstr>
      <vt:lpstr>'86.消防団詰所(作手分団4班)'!Print_Titles</vt:lpstr>
      <vt:lpstr>'87.新城小学校'!Print_Titles</vt:lpstr>
      <vt:lpstr>'88.千郷小学校'!Print_Titles</vt:lpstr>
      <vt:lpstr>'89.東郷西小学校'!Print_Titles</vt:lpstr>
      <vt:lpstr>'9.山吉田高齢者生きがいセンター'!Print_Titles</vt:lpstr>
      <vt:lpstr>'90.東郷東小学校'!Print_Titles</vt:lpstr>
      <vt:lpstr>'91.舟着小学校'!Print_Titles</vt:lpstr>
      <vt:lpstr>'92.八名小学校'!Print_Titles</vt:lpstr>
      <vt:lpstr>'93.庭野小学校'!Print_Titles</vt:lpstr>
      <vt:lpstr>'94.鳳来中部小学校'!Print_Titles</vt:lpstr>
      <vt:lpstr>'95.鳳来寺小学校'!Print_Titles</vt:lpstr>
      <vt:lpstr>'96.黄柳川小学校'!Print_Titles</vt:lpstr>
      <vt:lpstr>'97.東陽小学校'!Print_Titles</vt:lpstr>
      <vt:lpstr>'98.鳳来東小学校'!Print_Titles</vt:lpstr>
      <vt:lpstr>'99.新城中学校'!Print_Titles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竹下 圭一</dc:creator>
  <cp:lastModifiedBy>竹下 圭一</cp:lastModifiedBy>
  <cp:lastPrinted>2026-04-11T06:17:44Z</cp:lastPrinted>
  <dcterms:created xsi:type="dcterms:W3CDTF">2026-01-24T04:28:26Z</dcterms:created>
  <dcterms:modified xsi:type="dcterms:W3CDTF">2026-04-11T06:18:10Z</dcterms:modified>
</cp:coreProperties>
</file>