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mc:AlternateContent xmlns:mc="http://schemas.openxmlformats.org/markup-compatibility/2006">
    <mc:Choice Requires="x15">
      <x15ac:absPath xmlns:x15ac="http://schemas.microsoft.com/office/spreadsheetml/2010/11/ac" url="\\192.168.1.27\共有フォルダ\令和7年度\05_産業振興部\02_農業課\02_農政\14_中山間地域等直接支払制度\HP\"/>
    </mc:Choice>
  </mc:AlternateContent>
  <xr:revisionPtr revIDLastSave="0" documentId="8_{DE13C147-C597-49CD-B2C6-7E3BD15C6621}" xr6:coauthVersionLast="47" xr6:coauthVersionMax="47" xr10:uidLastSave="{00000000-0000-0000-0000-000000000000}"/>
  <bookViews>
    <workbookView xWindow="-120" yWindow="-120" windowWidth="20730" windowHeight="11040" tabRatio="926" xr2:uid="{00000000-000D-0000-FFFF-FFFF00000000}"/>
  </bookViews>
  <sheets>
    <sheet name="はじめに" sheetId="34" r:id="rId1"/>
    <sheet name="別紙２①" sheetId="65" r:id="rId2"/>
    <sheet name="プルダウンリスト" sheetId="69" r:id="rId3"/>
    <sheet name="参４_申請" sheetId="94" r:id="rId4"/>
    <sheet name="参４_申請_事業計画" sheetId="95" r:id="rId5"/>
    <sheet name="別紙１①" sheetId="24" r:id="rId6"/>
    <sheet name="別紙１②" sheetId="25" r:id="rId7"/>
    <sheet name="別紙１③" sheetId="53" r:id="rId8"/>
    <sheet name="別紙１④" sheetId="54" r:id="rId9"/>
    <sheet name="別紙３" sheetId="70" r:id="rId10"/>
  </sheets>
  <externalReferences>
    <externalReference r:id="rId11"/>
    <externalReference r:id="rId12"/>
    <externalReference r:id="rId13"/>
    <externalReference r:id="rId14"/>
    <externalReference r:id="rId15"/>
  </externalReferences>
  <definedNames>
    <definedName name="_0109集落協定の概要等">#REF!</definedName>
    <definedName name="_109集落協定の概要等">#REF!</definedName>
    <definedName name="_111集落協定参加者の内訳等">[1]ｸｴﾘ403!#REF!</definedName>
    <definedName name="A.■か□" localSheetId="7">[2]【選択肢】!$A$3:$A$4</definedName>
    <definedName name="A.■か□" localSheetId="8">#REF!</definedName>
    <definedName name="A.■か□" localSheetId="1">#REF!</definedName>
    <definedName name="A.■か□" localSheetId="9">#REF!</definedName>
    <definedName name="A.■か□">#REF!</definedName>
    <definedName name="B.○か空白" localSheetId="3">[3]【選択肢】!$B$3:$B$4</definedName>
    <definedName name="B.○か空白" localSheetId="7">[2]【選択肢】!$B$3:$B$4</definedName>
    <definedName name="B.○か空白" localSheetId="8">[2]【選択肢】!$B$3:$B$4</definedName>
    <definedName name="B.○か空白" localSheetId="1">#REF!</definedName>
    <definedName name="B.○か空白" localSheetId="9">#REF!</definedName>
    <definedName name="B.○か空白">#REF!</definedName>
    <definedName name="Ｃ1.計画欄" localSheetId="7">[2]【選択肢】!$C$3:$C$4</definedName>
    <definedName name="Ｃ1.計画欄" localSheetId="8">#REF!</definedName>
    <definedName name="Ｃ1.計画欄" localSheetId="1">#REF!</definedName>
    <definedName name="Ｃ1.計画欄" localSheetId="9">#REF!</definedName>
    <definedName name="Ｃ1.計画欄">#REF!</definedName>
    <definedName name="Ｃ2.実施欄" localSheetId="7">[2]【選択肢】!$C$3:$C$5</definedName>
    <definedName name="Ｃ2.実施欄" localSheetId="8">#REF!</definedName>
    <definedName name="Ｃ2.実施欄" localSheetId="1">#REF!</definedName>
    <definedName name="Ｃ2.実施欄" localSheetId="9">#REF!</definedName>
    <definedName name="Ｃ2.実施欄">#REF!</definedName>
    <definedName name="D.農村環境保全活動のテーマ" localSheetId="3">[4]【選択肢】!$D$3:$D$7</definedName>
    <definedName name="D.農村環境保全活動のテーマ" localSheetId="7">[2]【選択肢】!$D$3:$D$7</definedName>
    <definedName name="D.農村環境保全活動のテーマ" localSheetId="8">#REF!</definedName>
    <definedName name="D.農村環境保全活動のテーマ" localSheetId="1">#REF!</definedName>
    <definedName name="D.農村環境保全活動のテーマ" localSheetId="9">#REF!</definedName>
    <definedName name="D.農村環境保全活動のテーマ">#REF!</definedName>
    <definedName name="E.高度な保全活動" localSheetId="3">[4]【選択肢】!$E$3:$E$11</definedName>
    <definedName name="E.高度な保全活動" localSheetId="7">[2]【選択肢】!$E$3:$E$11</definedName>
    <definedName name="E.高度な保全活動" localSheetId="8">#REF!</definedName>
    <definedName name="E.高度な保全活動" localSheetId="1">#REF!</definedName>
    <definedName name="E.高度な保全活動" localSheetId="9">#REF!</definedName>
    <definedName name="E.高度な保全活動">#REF!</definedName>
    <definedName name="F.施設" localSheetId="3">[4]【選択肢】!$F$3:$F$5</definedName>
    <definedName name="F.施設" localSheetId="7">[2]【選択肢】!$F$3:$F$5</definedName>
    <definedName name="F.施設" localSheetId="8">#REF!</definedName>
    <definedName name="F.施設" localSheetId="1">#REF!</definedName>
    <definedName name="F.施設" localSheetId="9">#REF!</definedName>
    <definedName name="F.施設">#REF!</definedName>
    <definedName name="G.単位" localSheetId="3">[4]【選択肢】!$G$3:$G$4</definedName>
    <definedName name="G.単位" localSheetId="7">[2]【選択肢】!$G$3:$G$4</definedName>
    <definedName name="G.単位" localSheetId="8">#REF!</definedName>
    <definedName name="G.単位" localSheetId="1">#REF!</definedName>
    <definedName name="G.単位" localSheetId="9">#REF!</definedName>
    <definedName name="G.単位">#REF!</definedName>
    <definedName name="H1.構成員一覧の分類_農業者" localSheetId="7">[2]【選択肢】!$H$3:$H$6</definedName>
    <definedName name="H1.構成員一覧の分類_農業者" localSheetId="8">#REF!</definedName>
    <definedName name="H1.構成員一覧の分類_農業者" localSheetId="1">#REF!</definedName>
    <definedName name="H1.構成員一覧の分類_農業者" localSheetId="9">#REF!</definedName>
    <definedName name="H1.構成員一覧の分類_農業者">#REF!</definedName>
    <definedName name="H2.構成員一覧の分類_農業者以外個人" localSheetId="7">#REF!</definedName>
    <definedName name="H2.構成員一覧の分類_農業者以外個人" localSheetId="8">#REF!</definedName>
    <definedName name="H2.構成員一覧の分類_農業者以外個人" localSheetId="1">#REF!</definedName>
    <definedName name="H2.構成員一覧の分類_農業者以外個人" localSheetId="9">#REF!</definedName>
    <definedName name="H2.構成員一覧の分類_農業者以外個人">#REF!</definedName>
    <definedName name="H2.構成員一覧の分類_農業者以外団体" localSheetId="7">[2]【選択肢】!$H$8:$H$15</definedName>
    <definedName name="H3.構成員一覧の分類_農業者以外団体" localSheetId="7">#REF!</definedName>
    <definedName name="H3.構成員一覧の分類_農業者以外団体" localSheetId="8">#REF!</definedName>
    <definedName name="H3.構成員一覧の分類_農業者以外団体" localSheetId="1">#REF!</definedName>
    <definedName name="H3.構成員一覧の分類_農業者以外団体" localSheetId="9">#REF!</definedName>
    <definedName name="H3.構成員一覧の分類_農業者以外団体">#REF!</definedName>
    <definedName name="Ｉ.金銭出納簿の区分" localSheetId="7">[2]【選択肢】!$I$3:$I$4</definedName>
    <definedName name="Ｉ.金銭出納簿の区分" localSheetId="8">#REF!</definedName>
    <definedName name="Ｉ.金銭出納簿の区分" localSheetId="1">#REF!</definedName>
    <definedName name="Ｉ.金銭出納簿の区分" localSheetId="9">#REF!</definedName>
    <definedName name="Ｉ.金銭出納簿の区分">#REF!</definedName>
    <definedName name="Ｊ.金銭出納簿の収支の分類" localSheetId="7">[2]【選択肢】!$J$3:$J$10</definedName>
    <definedName name="Ｊ.金銭出納簿の収支の分類" localSheetId="8">#REF!</definedName>
    <definedName name="Ｊ.金銭出納簿の収支の分類" localSheetId="1">#REF!</definedName>
    <definedName name="Ｊ.金銭出納簿の収支の分類" localSheetId="9">#REF!</definedName>
    <definedName name="Ｊ.金銭出納簿の収支の分類">#REF!</definedName>
    <definedName name="K.農村環境保全活動" localSheetId="3">[4]【選択肢】!$Q$44:$Q$56</definedName>
    <definedName name="K.農村環境保全活動" localSheetId="7">[2]【選択肢】!$Q$44:$Q$56</definedName>
    <definedName name="K.農村環境保全活動" localSheetId="8">#REF!</definedName>
    <definedName name="K.農村環境保全活動" localSheetId="1">#REF!</definedName>
    <definedName name="K.農村環境保全活動" localSheetId="9">#REF!</definedName>
    <definedName name="K.農村環境保全活動">#REF!</definedName>
    <definedName name="L.増進活動" localSheetId="3">[4]【選択肢】!$R$57:$R$64</definedName>
    <definedName name="L.増進活動" localSheetId="7">[2]【選択肢】!$R$57:$R$64</definedName>
    <definedName name="L.増進活動" localSheetId="8">#REF!</definedName>
    <definedName name="L.増進活動" localSheetId="1">#REF!</definedName>
    <definedName name="L.増進活動" localSheetId="9">#REF!</definedName>
    <definedName name="L.増進活動">#REF!</definedName>
    <definedName name="M.長寿命化" localSheetId="3">[4]【選択肢】!$S$66:$S$71</definedName>
    <definedName name="M.長寿命化" localSheetId="7">[2]【選択肢】!$S$66:$S$71</definedName>
    <definedName name="M.長寿命化" localSheetId="8">#REF!</definedName>
    <definedName name="M.長寿命化" localSheetId="1">#REF!</definedName>
    <definedName name="M.長寿命化" localSheetId="9">#REF!</definedName>
    <definedName name="M.長寿命化">#REF!</definedName>
    <definedName name="_xlnm.Print_Area" localSheetId="0">はじめに!$A$1:$G$67</definedName>
    <definedName name="_xlnm.Print_Area" localSheetId="3">参４_申請!$A$1:$F$29</definedName>
    <definedName name="_xlnm.Print_Area" localSheetId="4">参４_申請_事業計画!$A$1:$H$52</definedName>
    <definedName name="_xlnm.Print_Area" localSheetId="5">別紙１①!$A$1:$T$69</definedName>
    <definedName name="_xlnm.Print_Area" localSheetId="7">別紙１③!$A$1:$N$63</definedName>
    <definedName name="_xlnm.Print_Area" localSheetId="8">別紙１④!$A$1:$X$287</definedName>
    <definedName name="_xlnm.Print_Area" localSheetId="1">別紙２①!$A$1:$S$140</definedName>
    <definedName name="_xlnm.Print_Area" localSheetId="9">別紙３!$A$1:$AI$29</definedName>
    <definedName name="_xlnm.Print_Titles" localSheetId="1">別紙２①!$12:$17</definedName>
    <definedName name="構成員">#REF!</definedName>
    <definedName name="構成員一覧">#REF!</definedName>
    <definedName name="採草放牧地">プルダウンリスト!$D$3:$D$10</definedName>
    <definedName name="草地">プルダウンリスト!$C$3:$C$10</definedName>
    <definedName name="地目">プルダウンリスト!$A$2:$D$2</definedName>
    <definedName name="田">プルダウンリスト!$A$3:$A$10</definedName>
    <definedName name="都道府県名">[5]市町村名!$A$2:$A$48</definedName>
    <definedName name="畑">プルダウンリスト!$B$3:$B$10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65" l="1"/>
  <c r="I19" i="65"/>
  <c r="U18" i="65" l="1"/>
  <c r="O45" i="24" l="1"/>
  <c r="R47" i="24" l="1"/>
  <c r="B103" i="54" l="1"/>
  <c r="L60" i="54"/>
  <c r="A1" i="54"/>
  <c r="E6" i="94"/>
  <c r="E5" i="94"/>
  <c r="D21" i="24" l="1"/>
  <c r="D20" i="24"/>
  <c r="D3" i="25" s="1"/>
  <c r="D19" i="24"/>
  <c r="G13" i="24"/>
  <c r="G10" i="24"/>
  <c r="G7" i="24"/>
  <c r="I119" i="54"/>
  <c r="F119" i="54"/>
  <c r="D119" i="54"/>
  <c r="B119" i="54"/>
  <c r="I110" i="54"/>
  <c r="F110" i="54"/>
  <c r="D110" i="54"/>
  <c r="B110" i="54"/>
  <c r="K103" i="54"/>
  <c r="N90" i="54"/>
  <c r="N89" i="54"/>
  <c r="N88" i="54"/>
  <c r="E80" i="54"/>
  <c r="B80" i="54"/>
  <c r="J72" i="54"/>
  <c r="H72" i="54"/>
  <c r="E71" i="54"/>
  <c r="B71" i="54"/>
  <c r="V56" i="54"/>
  <c r="Q56" i="54"/>
  <c r="L56" i="54"/>
  <c r="G56" i="54"/>
  <c r="H33" i="54"/>
  <c r="A33" i="54"/>
  <c r="H3" i="53"/>
  <c r="O46" i="24"/>
  <c r="G6" i="95"/>
  <c r="G5" i="95"/>
  <c r="F107" i="65"/>
  <c r="N110" i="54" l="1"/>
  <c r="P110" i="54" s="1"/>
  <c r="N119" i="54"/>
  <c r="P119" i="54" s="1"/>
  <c r="A274" i="54" s="1"/>
  <c r="P72" i="54"/>
  <c r="N80" i="54"/>
  <c r="S80" i="54" s="1"/>
  <c r="P88" i="54"/>
  <c r="S88" i="54" s="1"/>
  <c r="P71" i="54"/>
  <c r="A266" i="54" l="1"/>
  <c r="A270" i="54"/>
  <c r="A262" i="54"/>
  <c r="G6" i="65"/>
  <c r="A248" i="54" l="1"/>
  <c r="D15" i="69" l="1"/>
  <c r="D43" i="69"/>
  <c r="U20" i="65"/>
  <c r="I20" i="65" s="1"/>
  <c r="U21" i="65"/>
  <c r="I21" i="65" s="1"/>
  <c r="U22" i="65"/>
  <c r="I22" i="65" s="1"/>
  <c r="U23" i="65"/>
  <c r="I23" i="65" s="1"/>
  <c r="U24" i="65"/>
  <c r="I24" i="65" s="1"/>
  <c r="U25" i="65"/>
  <c r="I25" i="65" s="1"/>
  <c r="U26" i="65"/>
  <c r="I26" i="65" s="1"/>
  <c r="U27" i="65"/>
  <c r="I27" i="65" s="1"/>
  <c r="U28" i="65"/>
  <c r="I28" i="65" s="1"/>
  <c r="U29" i="65"/>
  <c r="I29" i="65" s="1"/>
  <c r="U30" i="65"/>
  <c r="I30" i="65" s="1"/>
  <c r="U31" i="65"/>
  <c r="I31" i="65" s="1"/>
  <c r="U32" i="65"/>
  <c r="I32" i="65" s="1"/>
  <c r="U33" i="65"/>
  <c r="I33" i="65" s="1"/>
  <c r="U34" i="65"/>
  <c r="I34" i="65" s="1"/>
  <c r="U35" i="65"/>
  <c r="I35" i="65" s="1"/>
  <c r="U36" i="65"/>
  <c r="I36" i="65" s="1"/>
  <c r="U37" i="65"/>
  <c r="I37" i="65" s="1"/>
  <c r="U38" i="65"/>
  <c r="I38" i="65" s="1"/>
  <c r="U39" i="65"/>
  <c r="I39" i="65" s="1"/>
  <c r="U40" i="65"/>
  <c r="I40" i="65" s="1"/>
  <c r="U41" i="65"/>
  <c r="I41" i="65" s="1"/>
  <c r="U42" i="65"/>
  <c r="I42" i="65" s="1"/>
  <c r="U43" i="65"/>
  <c r="I43" i="65" s="1"/>
  <c r="U44" i="65"/>
  <c r="I44" i="65" s="1"/>
  <c r="U45" i="65"/>
  <c r="I45" i="65" s="1"/>
  <c r="U46" i="65"/>
  <c r="I46" i="65" s="1"/>
  <c r="U47" i="65"/>
  <c r="I47" i="65" s="1"/>
  <c r="U48" i="65"/>
  <c r="I48" i="65" s="1"/>
  <c r="U49" i="65"/>
  <c r="I49" i="65" s="1"/>
  <c r="U50" i="65"/>
  <c r="I50" i="65" s="1"/>
  <c r="U51" i="65"/>
  <c r="I51" i="65" s="1"/>
  <c r="U52" i="65"/>
  <c r="I52" i="65" s="1"/>
  <c r="U53" i="65"/>
  <c r="I53" i="65" s="1"/>
  <c r="U54" i="65"/>
  <c r="I54" i="65" s="1"/>
  <c r="U55" i="65"/>
  <c r="I55" i="65" s="1"/>
  <c r="U56" i="65"/>
  <c r="I56" i="65" s="1"/>
  <c r="U57" i="65"/>
  <c r="I57" i="65" s="1"/>
  <c r="U58" i="65"/>
  <c r="I58" i="65" s="1"/>
  <c r="U59" i="65"/>
  <c r="I59" i="65" s="1"/>
  <c r="U60" i="65"/>
  <c r="I60" i="65" s="1"/>
  <c r="U61" i="65"/>
  <c r="I61" i="65" s="1"/>
  <c r="U62" i="65"/>
  <c r="I62" i="65" s="1"/>
  <c r="U63" i="65"/>
  <c r="I63" i="65" s="1"/>
  <c r="U64" i="65"/>
  <c r="I64" i="65" s="1"/>
  <c r="U65" i="65"/>
  <c r="I65" i="65" s="1"/>
  <c r="U66" i="65"/>
  <c r="I66" i="65" s="1"/>
  <c r="U67" i="65"/>
  <c r="I67" i="65" s="1"/>
  <c r="U68" i="65"/>
  <c r="I68" i="65" s="1"/>
  <c r="U69" i="65"/>
  <c r="I69" i="65" s="1"/>
  <c r="U70" i="65"/>
  <c r="I70" i="65" s="1"/>
  <c r="U71" i="65"/>
  <c r="I71" i="65" s="1"/>
  <c r="U72" i="65"/>
  <c r="I72" i="65" s="1"/>
  <c r="U73" i="65"/>
  <c r="I73" i="65" s="1"/>
  <c r="U74" i="65"/>
  <c r="I74" i="65" s="1"/>
  <c r="U75" i="65"/>
  <c r="I75" i="65" s="1"/>
  <c r="U76" i="65"/>
  <c r="I76" i="65" s="1"/>
  <c r="U77" i="65"/>
  <c r="I77" i="65" s="1"/>
  <c r="U78" i="65"/>
  <c r="I78" i="65" s="1"/>
  <c r="U79" i="65"/>
  <c r="I79" i="65" s="1"/>
  <c r="U80" i="65"/>
  <c r="I80" i="65" s="1"/>
  <c r="U81" i="65"/>
  <c r="I81" i="65" s="1"/>
  <c r="U82" i="65"/>
  <c r="I82" i="65" s="1"/>
  <c r="U83" i="65"/>
  <c r="I83" i="65" s="1"/>
  <c r="U84" i="65"/>
  <c r="I84" i="65" s="1"/>
  <c r="U85" i="65"/>
  <c r="I85" i="65" s="1"/>
  <c r="U86" i="65"/>
  <c r="I86" i="65" s="1"/>
  <c r="U87" i="65"/>
  <c r="I87" i="65" s="1"/>
  <c r="U88" i="65"/>
  <c r="I88" i="65" s="1"/>
  <c r="U89" i="65"/>
  <c r="I89" i="65" s="1"/>
  <c r="U90" i="65"/>
  <c r="U91" i="65"/>
  <c r="U92" i="65"/>
  <c r="U93" i="65"/>
  <c r="U94" i="65"/>
  <c r="U95" i="65"/>
  <c r="U96" i="65"/>
  <c r="U97" i="65"/>
  <c r="U98" i="65"/>
  <c r="U99" i="65"/>
  <c r="U100" i="65"/>
  <c r="U101" i="65"/>
  <c r="U102" i="65"/>
  <c r="U103" i="65"/>
  <c r="U104" i="65"/>
  <c r="U105" i="65"/>
  <c r="U19" i="65"/>
  <c r="V60" i="54"/>
  <c r="V59" i="54"/>
  <c r="V58" i="54"/>
  <c r="V57" i="54"/>
  <c r="Q62" i="54"/>
  <c r="Q61" i="54"/>
  <c r="Q60" i="54"/>
  <c r="Q59" i="54"/>
  <c r="Q58" i="54"/>
  <c r="Q57" i="54"/>
  <c r="L61" i="54"/>
  <c r="L59" i="54"/>
  <c r="L58" i="54"/>
  <c r="L57" i="54"/>
  <c r="G61" i="54"/>
  <c r="G60" i="54"/>
  <c r="G59" i="54"/>
  <c r="G58" i="54"/>
  <c r="G57" i="54"/>
  <c r="G8" i="65" l="1"/>
  <c r="F3" i="25" l="1"/>
  <c r="B3" i="25"/>
  <c r="O56" i="54" l="1"/>
  <c r="T56" i="54"/>
  <c r="E58" i="54"/>
  <c r="E56" i="54"/>
  <c r="J56" i="54"/>
  <c r="T71" i="54" l="1"/>
  <c r="A256" i="54" l="1"/>
  <c r="D49" i="69" l="1"/>
  <c r="D21" i="69"/>
  <c r="A259" i="54" l="1"/>
  <c r="A277" i="54" l="1"/>
  <c r="A265" i="54"/>
  <c r="T58" i="54" l="1"/>
  <c r="E61" i="54"/>
  <c r="E59" i="54"/>
  <c r="J60" i="54"/>
  <c r="J58" i="54"/>
  <c r="O61" i="54"/>
  <c r="O59" i="54"/>
  <c r="O57" i="54"/>
  <c r="T60" i="54"/>
  <c r="E57" i="54"/>
  <c r="E60" i="54"/>
  <c r="J61" i="54"/>
  <c r="J59" i="54"/>
  <c r="J57" i="54"/>
  <c r="O62" i="54"/>
  <c r="O60" i="54"/>
  <c r="O58" i="54"/>
  <c r="T59" i="54"/>
  <c r="T57" i="54"/>
  <c r="E44" i="69"/>
  <c r="E45" i="69"/>
  <c r="E46" i="69"/>
  <c r="E47" i="69"/>
  <c r="E48" i="69"/>
  <c r="E50" i="69"/>
  <c r="E51" i="69"/>
  <c r="E52" i="69"/>
  <c r="E53" i="69"/>
  <c r="E54" i="69"/>
  <c r="E55" i="69"/>
  <c r="E56" i="69"/>
  <c r="E57" i="69"/>
  <c r="E58" i="69"/>
  <c r="E59" i="69"/>
  <c r="E60" i="69"/>
  <c r="E61" i="69"/>
  <c r="E62" i="69"/>
  <c r="E63" i="69"/>
  <c r="E64" i="69"/>
  <c r="E65" i="69"/>
  <c r="E66" i="69"/>
  <c r="E67" i="69"/>
  <c r="E68" i="69"/>
  <c r="E69" i="69"/>
  <c r="E70" i="69"/>
  <c r="E43" i="69"/>
  <c r="D70" i="69"/>
  <c r="D69" i="69"/>
  <c r="D68" i="69"/>
  <c r="D67" i="69"/>
  <c r="D66" i="69"/>
  <c r="D65" i="69"/>
  <c r="D64" i="69"/>
  <c r="D63" i="69"/>
  <c r="D62" i="69"/>
  <c r="D61" i="69"/>
  <c r="D60" i="69"/>
  <c r="D59" i="69"/>
  <c r="D58" i="69"/>
  <c r="D57" i="69"/>
  <c r="D56" i="69"/>
  <c r="D55" i="69"/>
  <c r="D54" i="69"/>
  <c r="D53" i="69"/>
  <c r="D52" i="69"/>
  <c r="D51" i="69"/>
  <c r="D50" i="69"/>
  <c r="D48" i="69"/>
  <c r="D47" i="69"/>
  <c r="D46" i="69"/>
  <c r="D45" i="69"/>
  <c r="D44" i="69"/>
  <c r="D23" i="69"/>
  <c r="D24" i="69"/>
  <c r="D25" i="69"/>
  <c r="D26" i="69"/>
  <c r="D27" i="69"/>
  <c r="D28" i="69"/>
  <c r="D29" i="69"/>
  <c r="D30" i="69"/>
  <c r="D31" i="69"/>
  <c r="D32" i="69"/>
  <c r="D33" i="69"/>
  <c r="D34" i="69"/>
  <c r="D35" i="69"/>
  <c r="D36" i="69"/>
  <c r="D37" i="69"/>
  <c r="D38" i="69"/>
  <c r="D39" i="69"/>
  <c r="D40" i="69"/>
  <c r="D41" i="69"/>
  <c r="D42" i="69"/>
  <c r="D16" i="69"/>
  <c r="D17" i="69"/>
  <c r="D18" i="69"/>
  <c r="D19" i="69"/>
  <c r="D20" i="69"/>
  <c r="D22" i="69"/>
  <c r="J38" i="65"/>
  <c r="M56" i="54" l="1"/>
  <c r="N56" i="54" s="1"/>
  <c r="H56" i="54"/>
  <c r="I56" i="54" s="1"/>
  <c r="J21" i="65"/>
  <c r="H59" i="54"/>
  <c r="I59" i="54" s="1"/>
  <c r="R56" i="54"/>
  <c r="S56" i="54" s="1"/>
  <c r="W56" i="54"/>
  <c r="X56" i="54" s="1"/>
  <c r="I105" i="65"/>
  <c r="J105" i="65" s="1"/>
  <c r="I97" i="65"/>
  <c r="J97" i="65" s="1"/>
  <c r="I104" i="65"/>
  <c r="J104" i="65" s="1"/>
  <c r="I90" i="65"/>
  <c r="J90" i="65" s="1"/>
  <c r="I103" i="65"/>
  <c r="J103" i="65" s="1"/>
  <c r="I100" i="65"/>
  <c r="J100" i="65" s="1"/>
  <c r="I98" i="65"/>
  <c r="J98" i="65" s="1"/>
  <c r="I95" i="65"/>
  <c r="J95" i="65" s="1"/>
  <c r="I102" i="65"/>
  <c r="J102" i="65" s="1"/>
  <c r="I101" i="65"/>
  <c r="J101" i="65" s="1"/>
  <c r="I96" i="65"/>
  <c r="J96" i="65" s="1"/>
  <c r="I94" i="65"/>
  <c r="J94" i="65" s="1"/>
  <c r="I99" i="65"/>
  <c r="J99" i="65" s="1"/>
  <c r="I93" i="65"/>
  <c r="J93" i="65" s="1"/>
  <c r="I92" i="65"/>
  <c r="J92" i="65" s="1"/>
  <c r="I91" i="65"/>
  <c r="J91" i="65" s="1"/>
  <c r="K48" i="24"/>
  <c r="E63" i="54"/>
  <c r="M48" i="24"/>
  <c r="H48" i="24"/>
  <c r="E48" i="24"/>
  <c r="J27" i="65"/>
  <c r="J64" i="65"/>
  <c r="J74" i="65"/>
  <c r="J82" i="65"/>
  <c r="J66" i="65"/>
  <c r="J72" i="65"/>
  <c r="J80" i="65"/>
  <c r="J88" i="65"/>
  <c r="J61" i="65"/>
  <c r="J65" i="65"/>
  <c r="J69" i="65"/>
  <c r="J73" i="65"/>
  <c r="J77" i="65"/>
  <c r="J81" i="65"/>
  <c r="J85" i="65"/>
  <c r="J89" i="65"/>
  <c r="J68" i="65"/>
  <c r="J78" i="65"/>
  <c r="J86" i="65"/>
  <c r="J62" i="65"/>
  <c r="J70" i="65"/>
  <c r="J76" i="65"/>
  <c r="J84" i="65"/>
  <c r="J63" i="65"/>
  <c r="J67" i="65"/>
  <c r="J71" i="65"/>
  <c r="J75" i="65"/>
  <c r="J79" i="65"/>
  <c r="J83" i="65"/>
  <c r="J87" i="65"/>
  <c r="J25" i="65"/>
  <c r="J53" i="65"/>
  <c r="J50" i="65"/>
  <c r="J55" i="65"/>
  <c r="J49" i="65"/>
  <c r="J59" i="65"/>
  <c r="J52" i="65"/>
  <c r="J57" i="65"/>
  <c r="J51" i="65"/>
  <c r="J56" i="65"/>
  <c r="J60" i="65"/>
  <c r="J54" i="65"/>
  <c r="J58" i="65"/>
  <c r="H57" i="54"/>
  <c r="I57" i="54" s="1"/>
  <c r="J20" i="65"/>
  <c r="J18" i="65"/>
  <c r="J47" i="65"/>
  <c r="W58" i="54"/>
  <c r="X58" i="54" s="1"/>
  <c r="R60" i="54"/>
  <c r="S60" i="54" s="1"/>
  <c r="M60" i="54"/>
  <c r="N60" i="54" s="1"/>
  <c r="H58" i="54"/>
  <c r="I58" i="54" s="1"/>
  <c r="J42" i="65"/>
  <c r="J34" i="65"/>
  <c r="J30" i="65"/>
  <c r="J24" i="65"/>
  <c r="J48" i="65"/>
  <c r="W57" i="54"/>
  <c r="X57" i="54" s="1"/>
  <c r="R59" i="54"/>
  <c r="S59" i="54" s="1"/>
  <c r="M59" i="54"/>
  <c r="N59" i="54" s="1"/>
  <c r="H61" i="54"/>
  <c r="I61" i="54" s="1"/>
  <c r="J41" i="65"/>
  <c r="J37" i="65"/>
  <c r="J33" i="65"/>
  <c r="J29" i="65"/>
  <c r="J45" i="65"/>
  <c r="W60" i="54"/>
  <c r="X60" i="54" s="1"/>
  <c r="R58" i="54"/>
  <c r="S58" i="54" s="1"/>
  <c r="R62" i="54"/>
  <c r="S62" i="54" s="1"/>
  <c r="M58" i="54"/>
  <c r="N58" i="54" s="1"/>
  <c r="H60" i="54"/>
  <c r="I60" i="54" s="1"/>
  <c r="J44" i="65"/>
  <c r="J40" i="65"/>
  <c r="J36" i="65"/>
  <c r="J32" i="65"/>
  <c r="J28" i="65"/>
  <c r="J22" i="65"/>
  <c r="J26" i="65"/>
  <c r="J46" i="65"/>
  <c r="W59" i="54"/>
  <c r="X59" i="54" s="1"/>
  <c r="R57" i="54"/>
  <c r="S57" i="54" s="1"/>
  <c r="R61" i="54"/>
  <c r="S61" i="54" s="1"/>
  <c r="M57" i="54"/>
  <c r="N57" i="54" s="1"/>
  <c r="M61" i="54"/>
  <c r="N61" i="54" s="1"/>
  <c r="J43" i="65"/>
  <c r="J39" i="65"/>
  <c r="J35" i="65"/>
  <c r="J31" i="65"/>
  <c r="J19" i="65"/>
  <c r="J23" i="65"/>
  <c r="O63" i="54"/>
  <c r="J47" i="24" s="1"/>
  <c r="T63" i="54"/>
  <c r="L47" i="24" s="1"/>
  <c r="J63" i="54"/>
  <c r="G47" i="24" s="1"/>
  <c r="N33" i="54"/>
  <c r="I63" i="54" l="1"/>
  <c r="D47" i="24"/>
  <c r="C63" i="54"/>
  <c r="S63" i="54"/>
  <c r="N63" i="54"/>
  <c r="X63" i="54"/>
  <c r="U240" i="54" l="1"/>
  <c r="O47" i="24"/>
  <c r="J38" i="24"/>
  <c r="B64" i="24" l="1"/>
  <c r="H3" i="25"/>
  <c r="S4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7" authorId="0" shapeId="0" xr:uid="{61A6FE7D-98BB-41CF-969F-1DE5C6EF84F9}">
      <text>
        <r>
          <rPr>
            <sz val="9"/>
            <color indexed="81"/>
            <rFont val="MS P ゴシック"/>
            <family val="3"/>
            <charset val="128"/>
          </rPr>
          <t>特認基準の単価が表示のものと異なる場合は、「プルダウンリスト」シートを選択し、Ｃ列が「特認基準」となっている該当する地目に単価を記載してください。</t>
        </r>
      </text>
    </comment>
    <comment ref="J17" authorId="0" shapeId="0" xr:uid="{FDAEF924-7DA2-4045-8969-F9D332ACEEF5}">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107" authorId="0" shapeId="0" xr:uid="{D9434CB1-41BF-4344-8B71-8BC898BBDE34}">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9B63483A-D8B1-4DDC-BA29-26F7C28A3615}">
      <text>
        <r>
          <rPr>
            <sz val="9"/>
            <color indexed="81"/>
            <rFont val="MS P ゴシック"/>
            <family val="3"/>
            <charset val="128"/>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 ref="E55" authorId="0" shapeId="0" xr:uid="{81D3455B-C1E8-4E53-8012-CC6147CF8D70}">
      <text>
        <r>
          <rPr>
            <sz val="8"/>
            <color indexed="81"/>
            <rFont val="MS P ゴシック"/>
            <family val="3"/>
            <charset val="128"/>
          </rPr>
          <t>交付申請面積は協定毎に、地目別・基準別の面積を小数第一位切り捨て、整数止めで整理します。</t>
        </r>
      </text>
    </comment>
    <comment ref="I55" authorId="0" shapeId="0" xr:uid="{906059AB-CA41-4E24-BA07-F1FB2BE31B6A}">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sharedStrings.xml><?xml version="1.0" encoding="utf-8"?>
<sst xmlns="http://schemas.openxmlformats.org/spreadsheetml/2006/main" count="2064" uniqueCount="643">
  <si>
    <t>水路</t>
    <rPh sb="0" eb="2">
      <t>スイロ</t>
    </rPh>
    <phoneticPr fontId="3"/>
  </si>
  <si>
    <t>農道</t>
    <rPh sb="0" eb="2">
      <t>ノウドウ</t>
    </rPh>
    <phoneticPr fontId="3"/>
  </si>
  <si>
    <t>ため池</t>
    <rPh sb="2" eb="3">
      <t>イケ</t>
    </rPh>
    <phoneticPr fontId="3"/>
  </si>
  <si>
    <t>田</t>
    <rPh sb="0" eb="1">
      <t>タ</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</si>
  <si>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</si>
  <si>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</si>
  <si>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</si>
  <si>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</si>
  <si>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</si>
  <si>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</si>
  <si>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</si>
  <si>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</si>
  <si>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</si>
  <si>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</si>
  <si>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</si>
  <si>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</si>
  <si>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</si>
  <si>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</si>
  <si>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</si>
  <si>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</si>
  <si>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</si>
  <si>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</si>
  <si>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</si>
  <si>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</si>
  <si>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</si>
  <si>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</si>
  <si>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</si>
  <si>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</si>
  <si>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</si>
  <si>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</si>
  <si>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</si>
  <si>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</si>
  <si>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</si>
  <si>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</si>
  <si>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</si>
  <si>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</si>
  <si>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</si>
  <si>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シート名</t>
    <rPh sb="3" eb="4">
      <t>メイ</t>
    </rPh>
    <phoneticPr fontId="3"/>
  </si>
  <si>
    <t>★提出書類と各シートの説明</t>
    <rPh sb="1" eb="3">
      <t>テイシュツ</t>
    </rPh>
    <rPh sb="3" eb="5">
      <t>ショルイ</t>
    </rPh>
    <rPh sb="6" eb="7">
      <t>カク</t>
    </rPh>
    <rPh sb="11" eb="13">
      <t>セツメイ</t>
    </rPh>
    <phoneticPr fontId="3"/>
  </si>
  <si>
    <t>１．事業計画の申請時に提出するもの</t>
    <rPh sb="2" eb="4">
      <t>ジギョウ</t>
    </rPh>
    <rPh sb="4" eb="6">
      <t>ケイカク</t>
    </rPh>
    <rPh sb="7" eb="9">
      <t>シンセイ</t>
    </rPh>
    <rPh sb="9" eb="10">
      <t>トキ</t>
    </rPh>
    <rPh sb="11" eb="13">
      <t>テイシュツ</t>
    </rPh>
    <phoneticPr fontId="3"/>
  </si>
  <si>
    <t>構成員一覧</t>
    <rPh sb="0" eb="3">
      <t>コウセイイン</t>
    </rPh>
    <rPh sb="3" eb="5">
      <t>イチラン</t>
    </rPh>
    <phoneticPr fontId="3"/>
  </si>
  <si>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3"/>
  </si>
  <si>
    <t>都道府県名</t>
    <rPh sb="0" eb="4">
      <t>トドウフケン</t>
    </rPh>
    <rPh sb="4" eb="5">
      <t>メイ</t>
    </rPh>
    <phoneticPr fontId="3"/>
  </si>
  <si>
    <t>市町村名</t>
    <rPh sb="0" eb="4">
      <t>シチョウソンメイ</t>
    </rPh>
    <phoneticPr fontId="3"/>
  </si>
  <si>
    <t>代表者名</t>
    <rPh sb="0" eb="3">
      <t>ダイヒョウシャ</t>
    </rPh>
    <rPh sb="3" eb="4">
      <t>メイ</t>
    </rPh>
    <phoneticPr fontId="3"/>
  </si>
  <si>
    <t>　←　「都道府県」まで記入してください。</t>
    <rPh sb="4" eb="8">
      <t>トドウフケン</t>
    </rPh>
    <rPh sb="11" eb="13">
      <t>キニュウ</t>
    </rPh>
    <phoneticPr fontId="3"/>
  </si>
  <si>
    <t>　←　「市町村」まで記入してください。</t>
    <rPh sb="4" eb="7">
      <t>シチョウソン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</si>
  <si>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</si>
  <si>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</si>
  <si>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</si>
  <si>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</si>
  <si>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</si>
  <si>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</si>
  <si>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</si>
  <si>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t>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</si>
  <si>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</si>
  <si>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</si>
  <si>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</si>
  <si>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</si>
  <si>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</si>
  <si>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</si>
  <si>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</si>
  <si>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</si>
  <si>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</si>
  <si>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</si>
  <si>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</si>
  <si>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</si>
  <si>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</si>
  <si>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</si>
  <si>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○○県</t>
    <rPh sb="2" eb="3">
      <t>ケン</t>
    </rPh>
    <phoneticPr fontId="3"/>
  </si>
  <si>
    <t>△△市</t>
    <rPh sb="2" eb="3">
      <t>シ</t>
    </rPh>
    <phoneticPr fontId="3"/>
  </si>
  <si>
    <t>　</t>
  </si>
  <si>
    <t>あいうえお集落協定</t>
    <rPh sb="5" eb="7">
      <t>シュウラク</t>
    </rPh>
    <rPh sb="7" eb="9">
      <t>キョウテイ</t>
    </rPh>
    <phoneticPr fontId="3"/>
  </si>
  <si>
    <t>中山間　太郎</t>
    <rPh sb="0" eb="3">
      <t>チュウサンカン</t>
    </rPh>
    <rPh sb="4" eb="6">
      <t>タロウ</t>
    </rPh>
    <phoneticPr fontId="3"/>
  </si>
  <si>
    <t>協定所在地</t>
    <rPh sb="0" eb="2">
      <t>キョウテイ</t>
    </rPh>
    <rPh sb="2" eb="5">
      <t>ショザイチ</t>
    </rPh>
    <phoneticPr fontId="3"/>
  </si>
  <si>
    <t>○○県△△市○町</t>
    <rPh sb="2" eb="3">
      <t>ケン</t>
    </rPh>
    <rPh sb="5" eb="6">
      <t>シ</t>
    </rPh>
    <rPh sb="7" eb="8">
      <t>チョウ</t>
    </rPh>
    <phoneticPr fontId="3"/>
  </si>
  <si>
    <t>年度</t>
    <rPh sb="0" eb="2">
      <t>ネンド</t>
    </rPh>
    <phoneticPr fontId="3"/>
  </si>
  <si>
    <t>別紙</t>
    <rPh sb="0" eb="2">
      <t>ベッシ</t>
    </rPh>
    <phoneticPr fontId="3"/>
  </si>
  <si>
    <t>（別添２）</t>
  </si>
  <si>
    <t>氏名
（代表者名、
団体名）</t>
    <rPh sb="0" eb="2">
      <t>シメイ</t>
    </rPh>
    <phoneticPr fontId="3"/>
  </si>
  <si>
    <t>分類
記号</t>
    <rPh sb="0" eb="2">
      <t>ブンルイ</t>
    </rPh>
    <rPh sb="3" eb="5">
      <t>キゴウ</t>
    </rPh>
    <phoneticPr fontId="3"/>
  </si>
  <si>
    <t>代表者</t>
    <rPh sb="0" eb="2">
      <t>ダイヒョウ</t>
    </rPh>
    <rPh sb="2" eb="3">
      <t>シャ</t>
    </rPh>
    <phoneticPr fontId="3"/>
  </si>
  <si>
    <t>書記担当</t>
    <rPh sb="0" eb="2">
      <t>ショキ</t>
    </rPh>
    <rPh sb="2" eb="4">
      <t>タントウ</t>
    </rPh>
    <phoneticPr fontId="3"/>
  </si>
  <si>
    <t>会計担当</t>
    <rPh sb="0" eb="2">
      <t>カイケイ</t>
    </rPh>
    <rPh sb="2" eb="4">
      <t>タントウ</t>
    </rPh>
    <phoneticPr fontId="3"/>
  </si>
  <si>
    <t>○○○○</t>
    <phoneticPr fontId="3"/>
  </si>
  <si>
    <t>ウ</t>
  </si>
  <si>
    <t>２号事業様式</t>
    <phoneticPr fontId="3"/>
  </si>
  <si>
    <t>（中山間地域等直接支払交付金）</t>
    <phoneticPr fontId="3"/>
  </si>
  <si>
    <t>第１  集落協定の実施体制</t>
    <phoneticPr fontId="3"/>
  </si>
  <si>
    <t>該 当</t>
    <phoneticPr fontId="3"/>
  </si>
  <si>
    <t>〇</t>
  </si>
  <si>
    <t>　（基本分）</t>
    <phoneticPr fontId="3"/>
  </si>
  <si>
    <t>（単位：㎡）</t>
  </si>
  <si>
    <t>田</t>
    <phoneticPr fontId="3"/>
  </si>
  <si>
    <t>草地</t>
    <phoneticPr fontId="3"/>
  </si>
  <si>
    <t>採草放牧地</t>
    <phoneticPr fontId="3"/>
  </si>
  <si>
    <t>面積</t>
    <phoneticPr fontId="3"/>
  </si>
  <si>
    <t>面積</t>
  </si>
  <si>
    <t>協定全体</t>
    <phoneticPr fontId="3"/>
  </si>
  <si>
    <t>小区画・不整形</t>
  </si>
  <si>
    <t>計</t>
    <phoneticPr fontId="3"/>
  </si>
  <si>
    <t>　（加算措置に取り組む場合）</t>
    <phoneticPr fontId="3"/>
  </si>
  <si>
    <t>　１　棚田地域振興活動加算</t>
    <phoneticPr fontId="3"/>
  </si>
  <si>
    <t>面積（㎡）</t>
    <phoneticPr fontId="3"/>
  </si>
  <si>
    <t>田
1/20以上</t>
    <phoneticPr fontId="3"/>
  </si>
  <si>
    <t>畑
15度以上</t>
    <phoneticPr fontId="3"/>
  </si>
  <si>
    <t>　２　超急傾斜農地保全管理加算</t>
    <phoneticPr fontId="3"/>
  </si>
  <si>
    <t>超急傾斜農地保全管理加算</t>
    <phoneticPr fontId="3"/>
  </si>
  <si>
    <t>田
1/10以上</t>
    <phoneticPr fontId="3"/>
  </si>
  <si>
    <t>畑
20度以上</t>
    <phoneticPr fontId="3"/>
  </si>
  <si>
    <t>畑</t>
    <phoneticPr fontId="3"/>
  </si>
  <si>
    <t>○○集落</t>
    <rPh sb="2" eb="4">
      <t>シュウラク</t>
    </rPh>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</si>
  <si>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</si>
  <si>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</si>
  <si>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</si>
  <si>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</si>
  <si>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</si>
  <si>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</si>
  <si>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</si>
  <si>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</si>
  <si>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</si>
  <si>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</si>
  <si>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</si>
  <si>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</si>
  <si>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</si>
  <si>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</si>
  <si>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</si>
  <si>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</si>
  <si>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</si>
  <si>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</si>
  <si>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</si>
  <si>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</si>
  <si>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注）体制整備単価の取組を行う協定については、第８との整合を図ること。</t>
  </si>
  <si>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</si>
  <si>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</si>
  <si>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</si>
  <si>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</si>
  <si>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　２  水路・農道等の管理方法（①②について該当する取組に○印を記入（複数可））</t>
    <phoneticPr fontId="3"/>
  </si>
  <si>
    <t>①水　路</t>
    <phoneticPr fontId="3"/>
  </si>
  <si>
    <t>②農　道</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</si>
  <si>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</si>
  <si>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</si>
  <si>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</si>
  <si>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</si>
  <si>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⑩その他 （　　　　　　　　　　　　　　　　）</t>
    <phoneticPr fontId="3"/>
  </si>
  <si>
    <t>共同取組活動で使用する機械又は使用頻度が高い機械（刈払機等）の安全な使用に関する取組の実施（研修・講習の開催又は参加等）</t>
    <phoneticPr fontId="3"/>
  </si>
  <si>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</si>
  <si>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</si>
  <si>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</si>
  <si>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</si>
  <si>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</si>
  <si>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</si>
  <si>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</si>
  <si>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</si>
  <si>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</si>
  <si>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</si>
  <si>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</si>
  <si>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３のとおり</t>
    <phoneticPr fontId="3"/>
  </si>
  <si>
    <t>　３　交付金の積立・繰越に係る計画</t>
    <phoneticPr fontId="3"/>
  </si>
  <si>
    <t>　　①　交付金の積立</t>
    <phoneticPr fontId="3"/>
  </si>
  <si>
    <t>　　</t>
    <phoneticPr fontId="3"/>
  </si>
  <si>
    <t>（ｱ）積立計画</t>
    <phoneticPr fontId="3"/>
  </si>
  <si>
    <t>積立予定額</t>
    <phoneticPr fontId="3"/>
  </si>
  <si>
    <t>積立累計額</t>
    <phoneticPr fontId="3"/>
  </si>
  <si>
    <t>（ｲ）取り崩し予定等</t>
    <phoneticPr fontId="3"/>
  </si>
  <si>
    <t>　　②　次年度への繰越</t>
    <phoneticPr fontId="3"/>
  </si>
  <si>
    <t>　４　次のとおり支出する。</t>
    <phoneticPr fontId="3"/>
  </si>
  <si>
    <t xml:space="preserve">個 人 配 分 分
</t>
    <phoneticPr fontId="3"/>
  </si>
  <si>
    <t xml:space="preserve">　【加算措置の場合に使用】 </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</si>
  <si>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</si>
  <si>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</si>
  <si>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</si>
  <si>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</si>
  <si>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</si>
  <si>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</si>
  <si>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②超急傾斜農地保全管理加算</t>
    <phoneticPr fontId="3"/>
  </si>
  <si>
    <t>超急傾斜農地
○○団地
対象農用地面積：
●●●㎡ 
（田●●㎡,畑●●㎡）</t>
    <phoneticPr fontId="3"/>
  </si>
  <si>
    <t>注１）</t>
    <phoneticPr fontId="3"/>
  </si>
  <si>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</si>
  <si>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</si>
  <si>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氏　名</t>
    <rPh sb="0" eb="1">
      <t>シ</t>
    </rPh>
    <rPh sb="2" eb="3">
      <t>ナ</t>
    </rPh>
    <phoneticPr fontId="3"/>
  </si>
  <si>
    <t>実施要領の運用第６の１の(1)のオの役割</t>
    <phoneticPr fontId="3"/>
  </si>
  <si>
    <t>活動の対象地区又は施設</t>
    <phoneticPr fontId="3"/>
  </si>
  <si>
    <t>活動内容</t>
    <phoneticPr fontId="3"/>
  </si>
  <si>
    <t>イ</t>
  </si>
  <si>
    <t>集落全体</t>
    <rPh sb="0" eb="2">
      <t>シュウラク</t>
    </rPh>
    <rPh sb="2" eb="4">
      <t>ゼンタイ</t>
    </rPh>
    <phoneticPr fontId="3"/>
  </si>
  <si>
    <t>○○地区</t>
    <rPh sb="2" eb="4">
      <t>チク</t>
    </rPh>
    <phoneticPr fontId="3"/>
  </si>
  <si>
    <t>★記入の手順と注意事項</t>
    <rPh sb="1" eb="3">
      <t>キニュウ</t>
    </rPh>
    <rPh sb="4" eb="6">
      <t>テジュン</t>
    </rPh>
    <rPh sb="7" eb="9">
      <t>チュウイ</t>
    </rPh>
    <rPh sb="9" eb="11">
      <t>ジコウ</t>
    </rPh>
    <phoneticPr fontId="3"/>
  </si>
  <si>
    <t>必要に応じて</t>
    <rPh sb="0" eb="2">
      <t>ヒツヨウ</t>
    </rPh>
    <rPh sb="3" eb="4">
      <t>オウ</t>
    </rPh>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</si>
  <si>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</si>
  <si>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協定参加者数（人）</t>
    <rPh sb="0" eb="2">
      <t>キョウテイ</t>
    </rPh>
    <rPh sb="2" eb="5">
      <t>サンカシャ</t>
    </rPh>
    <rPh sb="5" eb="6">
      <t>スウ</t>
    </rPh>
    <rPh sb="7" eb="8">
      <t>ニン</t>
    </rPh>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</si>
  <si>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</si>
  <si>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</si>
  <si>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</si>
  <si>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</si>
  <si>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面積(㎡)</t>
    <rPh sb="0" eb="2">
      <t>メンセキ</t>
    </rPh>
    <phoneticPr fontId="3"/>
  </si>
  <si>
    <t>10a当たりの単価(円)</t>
    <phoneticPr fontId="3"/>
  </si>
  <si>
    <t>交付額(円)</t>
    <phoneticPr fontId="3"/>
  </si>
  <si>
    <t>小区画・不整形</t>
    <phoneticPr fontId="3"/>
  </si>
  <si>
    <t>協定農用地の概要</t>
    <phoneticPr fontId="3"/>
  </si>
  <si>
    <t>急傾斜</t>
    <rPh sb="0" eb="3">
      <t>キュウケイシャ</t>
    </rPh>
    <phoneticPr fontId="3"/>
  </si>
  <si>
    <t>特認基準</t>
    <rPh sb="0" eb="2">
      <t>トクニン</t>
    </rPh>
    <rPh sb="2" eb="4">
      <t>キジュン</t>
    </rPh>
    <phoneticPr fontId="3"/>
  </si>
  <si>
    <t>○○町○○番の１</t>
    <rPh sb="2" eb="3">
      <t>マチ</t>
    </rPh>
    <rPh sb="5" eb="6">
      <t>バン</t>
    </rPh>
    <phoneticPr fontId="3"/>
  </si>
  <si>
    <t>農林太郎</t>
    <rPh sb="0" eb="2">
      <t>ノウリン</t>
    </rPh>
    <rPh sb="2" eb="4">
      <t>タロウ</t>
    </rPh>
    <phoneticPr fontId="3"/>
  </si>
  <si>
    <t>○○の実施に当たって集落全体の企画・立案・取りまとめを行う</t>
    <phoneticPr fontId="3"/>
  </si>
  <si>
    <t>農業所得の確認に関する承諾書</t>
    <phoneticPr fontId="3"/>
  </si>
  <si>
    <t>特認地域</t>
  </si>
  <si>
    <t>単価一覧</t>
    <rPh sb="0" eb="2">
      <t>タンカ</t>
    </rPh>
    <rPh sb="2" eb="4">
      <t>イチラン</t>
    </rPh>
    <phoneticPr fontId="3"/>
  </si>
  <si>
    <t>田</t>
    <rPh sb="0" eb="1">
      <t>デン</t>
    </rPh>
    <phoneticPr fontId="3"/>
  </si>
  <si>
    <t>緩傾斜</t>
    <rPh sb="0" eb="3">
      <t>カンケイシャ</t>
    </rPh>
    <phoneticPr fontId="3"/>
  </si>
  <si>
    <t>高齢化・耕作放棄率</t>
    <rPh sb="0" eb="3">
      <t>コウレイカ</t>
    </rPh>
    <rPh sb="4" eb="6">
      <t>コウサク</t>
    </rPh>
    <rPh sb="6" eb="8">
      <t>ホウキ</t>
    </rPh>
    <rPh sb="8" eb="9">
      <t>リツ</t>
    </rPh>
    <phoneticPr fontId="3"/>
  </si>
  <si>
    <t>交付対象外</t>
    <rPh sb="0" eb="2">
      <t>コウフ</t>
    </rPh>
    <rPh sb="2" eb="4">
      <t>タイショウ</t>
    </rPh>
    <rPh sb="4" eb="5">
      <t>ガイ</t>
    </rPh>
    <phoneticPr fontId="3"/>
  </si>
  <si>
    <t>協定に含めない管理すべき農用地</t>
    <rPh sb="0" eb="2">
      <t>キョウテイ</t>
    </rPh>
    <rPh sb="3" eb="4">
      <t>フク</t>
    </rPh>
    <rPh sb="7" eb="9">
      <t>カンリ</t>
    </rPh>
    <rPh sb="12" eb="15">
      <t>ノウヨウチ</t>
    </rPh>
    <phoneticPr fontId="3"/>
  </si>
  <si>
    <t>畑</t>
    <rPh sb="0" eb="1">
      <t>ハタ</t>
    </rPh>
    <phoneticPr fontId="3"/>
  </si>
  <si>
    <t>草地</t>
    <rPh sb="0" eb="2">
      <t>ソウチ</t>
    </rPh>
    <phoneticPr fontId="3"/>
  </si>
  <si>
    <t>採草放牧地</t>
    <rPh sb="0" eb="2">
      <t>サイソウ</t>
    </rPh>
    <rPh sb="2" eb="4">
      <t>ホウボク</t>
    </rPh>
    <rPh sb="4" eb="5">
      <t>チ</t>
    </rPh>
    <phoneticPr fontId="3"/>
  </si>
  <si>
    <t>草地比率の高い草地</t>
    <rPh sb="0" eb="2">
      <t>ソウチ</t>
    </rPh>
    <rPh sb="2" eb="4">
      <t>ヒリツ</t>
    </rPh>
    <rPh sb="5" eb="6">
      <t>タカ</t>
    </rPh>
    <rPh sb="7" eb="9">
      <t>ソウチ</t>
    </rPh>
    <phoneticPr fontId="3"/>
  </si>
  <si>
    <t>地目、傾斜</t>
    <rPh sb="0" eb="2">
      <t>チモク</t>
    </rPh>
    <rPh sb="3" eb="5">
      <t>ケイシャ</t>
    </rPh>
    <phoneticPr fontId="3"/>
  </si>
  <si>
    <t>交付単価</t>
    <rPh sb="0" eb="2">
      <t>コウフ</t>
    </rPh>
    <rPh sb="2" eb="4">
      <t>タンカ</t>
    </rPh>
    <phoneticPr fontId="3"/>
  </si>
  <si>
    <t>○○町○○番の２</t>
    <rPh sb="2" eb="3">
      <t>マチ</t>
    </rPh>
    <rPh sb="5" eb="6">
      <t>バン</t>
    </rPh>
    <phoneticPr fontId="3"/>
  </si>
  <si>
    <t>○○町○○番の３</t>
    <rPh sb="2" eb="3">
      <t>マチ</t>
    </rPh>
    <rPh sb="5" eb="6">
      <t>バン</t>
    </rPh>
    <phoneticPr fontId="3"/>
  </si>
  <si>
    <t>○○町○○番の４</t>
    <rPh sb="2" eb="3">
      <t>マチ</t>
    </rPh>
    <rPh sb="5" eb="6">
      <t>バン</t>
    </rPh>
    <phoneticPr fontId="3"/>
  </si>
  <si>
    <t>○○町○○番の５</t>
    <rPh sb="2" eb="3">
      <t>マチ</t>
    </rPh>
    <rPh sb="5" eb="6">
      <t>バン</t>
    </rPh>
    <phoneticPr fontId="3"/>
  </si>
  <si>
    <t>○○町○○番の６</t>
    <rPh sb="2" eb="3">
      <t>マチ</t>
    </rPh>
    <rPh sb="5" eb="6">
      <t>バン</t>
    </rPh>
    <phoneticPr fontId="3"/>
  </si>
  <si>
    <t>○○町○○番の７</t>
    <rPh sb="2" eb="3">
      <t>マチ</t>
    </rPh>
    <rPh sb="5" eb="6">
      <t>バン</t>
    </rPh>
    <phoneticPr fontId="3"/>
  </si>
  <si>
    <t>○○町○○番の８</t>
    <rPh sb="2" eb="3">
      <t>マチ</t>
    </rPh>
    <rPh sb="5" eb="6">
      <t>バン</t>
    </rPh>
    <phoneticPr fontId="3"/>
  </si>
  <si>
    <t>農用地の現況及び活動内容</t>
    <phoneticPr fontId="3"/>
  </si>
  <si>
    <t>土地改良通年施行</t>
    <phoneticPr fontId="3"/>
  </si>
  <si>
    <t>○○町○○番の９</t>
    <rPh sb="2" eb="3">
      <t>マチ</t>
    </rPh>
    <rPh sb="5" eb="6">
      <t>バン</t>
    </rPh>
    <phoneticPr fontId="3"/>
  </si>
  <si>
    <t>○○町○○番の１０</t>
    <rPh sb="2" eb="3">
      <t>マチ</t>
    </rPh>
    <rPh sb="5" eb="6">
      <t>バン</t>
    </rPh>
    <phoneticPr fontId="3"/>
  </si>
  <si>
    <t>ア</t>
    <phoneticPr fontId="3"/>
  </si>
  <si>
    <t>中核的リーダーの人数（人）</t>
    <rPh sb="0" eb="3">
      <t>チュウカクテキ</t>
    </rPh>
    <rPh sb="8" eb="10">
      <t>ニンズウ</t>
    </rPh>
    <rPh sb="11" eb="12">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</si>
  <si>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</si>
  <si>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○○の実施に当たって○○地区の企画・立案・取りまとめを行う</t>
    <rPh sb="12" eb="14">
      <t>チク</t>
    </rPh>
    <phoneticPr fontId="3"/>
  </si>
  <si>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3"/>
  </si>
  <si>
    <t>単価区分</t>
    <rPh sb="0" eb="2">
      <t>タンカ</t>
    </rPh>
    <rPh sb="2" eb="4">
      <t>クブン</t>
    </rPh>
    <phoneticPr fontId="3"/>
  </si>
  <si>
    <t>ア）水路清掃</t>
    <phoneticPr fontId="3"/>
  </si>
  <si>
    <t>イ）草刈り</t>
    <phoneticPr fontId="3"/>
  </si>
  <si>
    <t>ア）簡易補修</t>
    <rPh sb="2" eb="4">
      <t>カンイ</t>
    </rPh>
    <rPh sb="4" eb="6">
      <t>ホシュウ</t>
    </rPh>
    <phoneticPr fontId="3"/>
  </si>
  <si>
    <t>）</t>
    <phoneticPr fontId="3"/>
  </si>
  <si>
    <t>（配分割合：</t>
    <phoneticPr fontId="3"/>
  </si>
  <si>
    <t>年度</t>
    <rPh sb="0" eb="2">
      <t>ネンド</t>
    </rPh>
    <phoneticPr fontId="3"/>
  </si>
  <si>
    <t>～</t>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</si>
  <si>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</si>
  <si>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対象農用地面積（㎡）</t>
    <phoneticPr fontId="3"/>
  </si>
  <si>
    <t>○○を実施する</t>
    <rPh sb="3" eb="5">
      <t>ジッシ</t>
    </rPh>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</si>
  <si>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</si>
  <si>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</si>
  <si>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</si>
  <si>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</si>
  <si>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</si>
  <si>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</si>
  <si>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</si>
  <si>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</si>
  <si>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</si>
  <si>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</si>
  <si>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phoneticPr fontId="3"/>
  </si>
  <si>
    <t>第２  農用地の管理方法</t>
    <phoneticPr fontId="3"/>
  </si>
  <si>
    <t>　以下の項目のうち該当項目に○印を記入</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</si>
  <si>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</si>
  <si>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</si>
  <si>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</si>
  <si>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</si>
  <si>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</si>
  <si>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</si>
  <si>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</si>
  <si>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</si>
  <si>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</si>
  <si>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第３　協定対象となる農用地</t>
    <phoneticPr fontId="3"/>
  </si>
  <si>
    <t>第４  集落マスタープラン（必須事項）</t>
    <phoneticPr fontId="3"/>
  </si>
  <si>
    <t>協定農用地
面積</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</si>
  <si>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</si>
  <si>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</si>
  <si>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</si>
  <si>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</si>
  <si>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</si>
  <si>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</si>
  <si>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</si>
  <si>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</si>
  <si>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</si>
  <si>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</si>
  <si>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</si>
  <si>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【体制整備単価の場合に使用】</t>
    <phoneticPr fontId="3"/>
  </si>
  <si>
    <t>第８  農業生産活動等の体制整備として取り組むべき事項（体制整備単価交付必須事項）</t>
    <phoneticPr fontId="3"/>
  </si>
  <si>
    <t>取　り　組　む　べ　き　事　項</t>
    <phoneticPr fontId="3"/>
  </si>
  <si>
    <t>第９　加算措置適用のために取り組むべき事項（加算措置必須要件）</t>
    <phoneticPr fontId="3"/>
  </si>
  <si>
    <t>（別紙様式３）</t>
    <rPh sb="1" eb="3">
      <t>ベッシ</t>
    </rPh>
    <rPh sb="3" eb="5">
      <t>ヨウシキ</t>
    </rPh>
    <phoneticPr fontId="3"/>
  </si>
  <si>
    <t>協定対象施設の管理方法</t>
    <phoneticPr fontId="3"/>
  </si>
  <si>
    <t>区   分</t>
    <phoneticPr fontId="3"/>
  </si>
  <si>
    <t>施　 　設</t>
    <phoneticPr fontId="3"/>
  </si>
  <si>
    <t>管理作業者</t>
    <phoneticPr fontId="3"/>
  </si>
  <si>
    <t>管理方法等</t>
    <phoneticPr fontId="3"/>
  </si>
  <si>
    <t xml:space="preserve"> 管理作業の
 代  表  者</t>
    <phoneticPr fontId="3"/>
  </si>
  <si>
    <t>用水路</t>
    <rPh sb="0" eb="1">
      <t>ヨウ</t>
    </rPh>
    <phoneticPr fontId="3"/>
  </si>
  <si>
    <t>排水路</t>
    <phoneticPr fontId="3"/>
  </si>
  <si>
    <t>傾斜</t>
    <rPh sb="0" eb="2">
      <t>ケイシャ</t>
    </rPh>
    <phoneticPr fontId="3"/>
  </si>
  <si>
    <t>耕作地</t>
    <rPh sb="0" eb="2">
      <t>コウサク</t>
    </rPh>
    <rPh sb="2" eb="3">
      <t>チ</t>
    </rPh>
    <phoneticPr fontId="3"/>
  </si>
  <si>
    <t>その他（具体的活動内容欄に記入）</t>
    <rPh sb="4" eb="7">
      <t>グタイテキ</t>
    </rPh>
    <rPh sb="7" eb="9">
      <t>カツドウ</t>
    </rPh>
    <rPh sb="9" eb="11">
      <t>ナイヨウ</t>
    </rPh>
    <rPh sb="11" eb="12">
      <t>ラン</t>
    </rPh>
    <phoneticPr fontId="3"/>
  </si>
  <si>
    <t>農用地の現況</t>
    <phoneticPr fontId="3"/>
  </si>
  <si>
    <t>第５　農業生産活動等として取り組むべき事項</t>
    <phoneticPr fontId="3"/>
  </si>
  <si>
    <t>第６　促進計画の「その他促進計画の実施に関し当該市町村が必要と認める事項」により
　　規定すべき事項</t>
    <phoneticPr fontId="3"/>
  </si>
  <si>
    <t>第７  交付金の使用方法等</t>
    <phoneticPr fontId="3"/>
  </si>
  <si>
    <t>棚田地域振興活動加算</t>
    <phoneticPr fontId="3"/>
  </si>
  <si>
    <t>　多面的機能支払交付金実施要綱別紙１第５の２に基づく活動計画に定める施設と同一。</t>
    <phoneticPr fontId="3"/>
  </si>
  <si>
    <t>　</t>
    <phoneticPr fontId="3"/>
  </si>
  <si>
    <t>A1団地</t>
    <rPh sb="2" eb="4">
      <t>ダンチ</t>
    </rPh>
    <phoneticPr fontId="3"/>
  </si>
  <si>
    <t>B1団地</t>
    <rPh sb="2" eb="4">
      <t>ダンチ</t>
    </rPh>
    <phoneticPr fontId="3"/>
  </si>
  <si>
    <t>B2団地</t>
    <rPh sb="2" eb="4">
      <t>ダンチ</t>
    </rPh>
    <phoneticPr fontId="3"/>
  </si>
  <si>
    <t>B3団地</t>
    <rPh sb="2" eb="4">
      <t>ダンチ</t>
    </rPh>
    <phoneticPr fontId="3"/>
  </si>
  <si>
    <t>B4団地</t>
    <rPh sb="2" eb="4">
      <t>ダンチ</t>
    </rPh>
    <phoneticPr fontId="3"/>
  </si>
  <si>
    <t>B5団地</t>
    <rPh sb="2" eb="4">
      <t>ダンチ</t>
    </rPh>
    <phoneticPr fontId="3"/>
  </si>
  <si>
    <t>B6団地</t>
    <rPh sb="2" eb="4">
      <t>ダンチ</t>
    </rPh>
    <phoneticPr fontId="3"/>
  </si>
  <si>
    <t>B7団地</t>
    <rPh sb="2" eb="4">
      <t>ダンチ</t>
    </rPh>
    <phoneticPr fontId="3"/>
  </si>
  <si>
    <t>B8団地</t>
    <rPh sb="2" eb="4">
      <t>ダンチ</t>
    </rPh>
    <phoneticPr fontId="3"/>
  </si>
  <si>
    <t>C1団地</t>
    <rPh sb="2" eb="4">
      <t>ダンチ</t>
    </rPh>
    <phoneticPr fontId="3"/>
  </si>
  <si>
    <t>D1団地</t>
    <rPh sb="2" eb="4">
      <t>ダンチ</t>
    </rPh>
    <phoneticPr fontId="3"/>
  </si>
  <si>
    <t>○○町○○番の２４</t>
    <rPh sb="2" eb="3">
      <t>マチ</t>
    </rPh>
    <rPh sb="5" eb="6">
      <t>バン</t>
    </rPh>
    <phoneticPr fontId="3"/>
  </si>
  <si>
    <t>○○町○○番の２５</t>
    <rPh sb="2" eb="3">
      <t>マチ</t>
    </rPh>
    <rPh sb="5" eb="6">
      <t>バン</t>
    </rPh>
    <phoneticPr fontId="3"/>
  </si>
  <si>
    <t>体験農園を実施し、都市住民との交流を深める。</t>
    <rPh sb="0" eb="2">
      <t>タイケン</t>
    </rPh>
    <rPh sb="2" eb="4">
      <t>ノウエン</t>
    </rPh>
    <rPh sb="5" eb="7">
      <t>ジッシ</t>
    </rPh>
    <rPh sb="9" eb="11">
      <t>トシ</t>
    </rPh>
    <rPh sb="11" eb="13">
      <t>ジュウミン</t>
    </rPh>
    <rPh sb="15" eb="17">
      <t>コウリュウ</t>
    </rPh>
    <rPh sb="18" eb="19">
      <t>フカ</t>
    </rPh>
    <phoneticPr fontId="3"/>
  </si>
  <si>
    <t>E1団地</t>
    <rPh sb="2" eb="4">
      <t>ダンチ</t>
    </rPh>
    <phoneticPr fontId="3"/>
  </si>
  <si>
    <t>F1団地</t>
    <rPh sb="2" eb="4">
      <t>ダンチ</t>
    </rPh>
    <phoneticPr fontId="3"/>
  </si>
  <si>
    <t>超急傾斜農地
棚田地域振興農地のうち</t>
    <rPh sb="0" eb="1">
      <t>チョウ</t>
    </rPh>
    <rPh sb="1" eb="4">
      <t>キュウケイシャ</t>
    </rPh>
    <rPh sb="4" eb="6">
      <t>ノウチ</t>
    </rPh>
    <phoneticPr fontId="3"/>
  </si>
  <si>
    <t>こちらのセルには関数が入っているので変更しないでください。</t>
    <rPh sb="8" eb="10">
      <t>カンスウ</t>
    </rPh>
    <rPh sb="11" eb="12">
      <t>ハイ</t>
    </rPh>
    <rPh sb="18" eb="20">
      <t>ヘンコウ</t>
    </rPh>
    <phoneticPr fontId="3"/>
  </si>
  <si>
    <t>〇</t>
    <phoneticPr fontId="3"/>
  </si>
  <si>
    <t>〇</t>
    <phoneticPr fontId="3"/>
  </si>
  <si>
    <r>
      <t>・</t>
    </r>
    <r>
      <rPr>
        <b/>
        <u/>
        <sz val="10"/>
        <color rgb="FFFF0000"/>
        <rFont val="HG丸ｺﾞｼｯｸM-PRO"/>
        <family val="3"/>
        <charset val="128"/>
      </rPr>
      <t>市町村に提出する前に、自動集計された箇所も含め、誤りがないかご確認ください。</t>
    </r>
    <rPh sb="12" eb="14">
      <t>ジドウ</t>
    </rPh>
    <rPh sb="14" eb="16">
      <t>シュウケイ</t>
    </rPh>
    <rPh sb="19" eb="21">
      <t>カショ</t>
    </rPh>
    <rPh sb="22" eb="23">
      <t>フク</t>
    </rPh>
    <rPh sb="25" eb="26">
      <t>アヤマ</t>
    </rPh>
    <rPh sb="32" eb="34">
      <t>カクニン</t>
    </rPh>
    <phoneticPr fontId="3"/>
  </si>
  <si>
    <t>内容</t>
    <rPh sb="0" eb="2">
      <t>ナイヨウ</t>
    </rPh>
    <phoneticPr fontId="3"/>
  </si>
  <si>
    <t>・画面上部に右のような表示が出た場合は「コンテンツの有効化」を押してください。</t>
    <rPh sb="1" eb="3">
      <t>ガメン</t>
    </rPh>
    <rPh sb="3" eb="5">
      <t>ジョウブ</t>
    </rPh>
    <rPh sb="6" eb="7">
      <t>ミギ</t>
    </rPh>
    <rPh sb="11" eb="13">
      <t>ヒョウジ</t>
    </rPh>
    <rPh sb="14" eb="15">
      <t>デ</t>
    </rPh>
    <rPh sb="16" eb="18">
      <t>バアイ</t>
    </rPh>
    <rPh sb="26" eb="28">
      <t>ユウコウ</t>
    </rPh>
    <rPh sb="28" eb="29">
      <t>カ</t>
    </rPh>
    <rPh sb="31" eb="32">
      <t>オ</t>
    </rPh>
    <phoneticPr fontId="3"/>
  </si>
  <si>
    <t>年齢分類記号リスト</t>
    <rPh sb="0" eb="2">
      <t>ネンレイ</t>
    </rPh>
    <rPh sb="2" eb="4">
      <t>ブンルイ</t>
    </rPh>
    <rPh sb="4" eb="6">
      <t>キゴウ</t>
    </rPh>
    <phoneticPr fontId="3"/>
  </si>
  <si>
    <t>農用地の内訳等及びネットワーク化活動計画</t>
    <phoneticPr fontId="3"/>
  </si>
  <si>
    <t>注１）「農用地の内訳等」は集落協定書に添付し、提出期限（当該年度の６月30日、令和７年度においては８月31日）までに協定農用地の存する市町村長に提出する。</t>
    <phoneticPr fontId="3"/>
  </si>
  <si>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</si>
  <si>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</si>
  <si>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</si>
  <si>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</si>
  <si>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</si>
  <si>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</si>
  <si>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</si>
  <si>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</si>
  <si>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</si>
  <si>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</si>
  <si>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</si>
  <si>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</si>
  <si>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t>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</si>
  <si>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</si>
  <si>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</si>
  <si>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</si>
  <si>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</si>
  <si>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</si>
  <si>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</si>
  <si>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</si>
  <si>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</si>
  <si>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</si>
  <si>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</si>
  <si>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注１）面積×上限単価（円）は、面積（㎡）の千分の一の値に上限単価（円/10a）を乗じた額とする。</t>
    <phoneticPr fontId="3"/>
  </si>
  <si>
    <t>注２）加算上限額（円）は、面積×上限単価（円）の合計額とする。</t>
    <phoneticPr fontId="3"/>
  </si>
  <si>
    <t>　３　ネットワーク化加算</t>
    <phoneticPr fontId="3"/>
  </si>
  <si>
    <t>上限単価
（円/10a）</t>
    <rPh sb="0" eb="2">
      <t>ジョウゲン</t>
    </rPh>
    <phoneticPr fontId="3"/>
  </si>
  <si>
    <t>面積×上限単価
（円）</t>
    <rPh sb="3" eb="5">
      <t>ジョウゲン</t>
    </rPh>
    <phoneticPr fontId="3"/>
  </si>
  <si>
    <t>加算上限額
（円）</t>
    <rPh sb="2" eb="4">
      <t>ジョウゲン</t>
    </rPh>
    <phoneticPr fontId="3"/>
  </si>
  <si>
    <t>注２）加算上限額（円）は、面積×上限単価の計（円）及び100万円のうち、いずれか低い額とする。ただし、統合については、統合前の協定単位で上限を設定する。</t>
    <phoneticPr fontId="3"/>
  </si>
  <si>
    <t>ネットワーク化加算</t>
    <phoneticPr fontId="3"/>
  </si>
  <si>
    <t>上限
単価</t>
    <rPh sb="0" eb="2">
      <t>ジョウゲン</t>
    </rPh>
    <phoneticPr fontId="3"/>
  </si>
  <si>
    <t>交付
上限額</t>
    <rPh sb="3" eb="5">
      <t>ジョウゲン</t>
    </rPh>
    <phoneticPr fontId="3"/>
  </si>
  <si>
    <t>交付基準（傾斜等）</t>
    <phoneticPr fontId="3"/>
  </si>
  <si>
    <t>上限単価
(円/10a)</t>
    <rPh sb="0" eb="2">
      <t>ジョウゲン</t>
    </rPh>
    <phoneticPr fontId="3"/>
  </si>
  <si>
    <t>面積×上限単価の計
（円）</t>
    <rPh sb="3" eb="5">
      <t>ジョウゲン</t>
    </rPh>
    <phoneticPr fontId="3"/>
  </si>
  <si>
    <t>加算上限額
（円）</t>
    <rPh sb="0" eb="2">
      <t>カサン</t>
    </rPh>
    <phoneticPr fontId="3"/>
  </si>
  <si>
    <t>　　ネットワーク化又は統合状況</t>
    <rPh sb="8" eb="9">
      <t>カ</t>
    </rPh>
    <rPh sb="9" eb="10">
      <t>マタ</t>
    </rPh>
    <phoneticPr fontId="3"/>
  </si>
  <si>
    <t>統合する集落協定名</t>
    <rPh sb="0" eb="2">
      <t>トウゴウ</t>
    </rPh>
    <rPh sb="4" eb="6">
      <t>シュウラク</t>
    </rPh>
    <rPh sb="8" eb="9">
      <t>メイ</t>
    </rPh>
    <phoneticPr fontId="3"/>
  </si>
  <si>
    <t>　　４　スマート農業加算</t>
    <rPh sb="8" eb="10">
      <t>ノウギョウ</t>
    </rPh>
    <phoneticPr fontId="3"/>
  </si>
  <si>
    <t>スマート農業加算</t>
    <rPh sb="4" eb="6">
      <t>ノウギョウ</t>
    </rPh>
    <phoneticPr fontId="3"/>
  </si>
  <si>
    <t>注２）加算上限額（円）は、面積×上限単価（円）及び200万円のうち、いずれか低い額とする。</t>
    <phoneticPr fontId="3"/>
  </si>
  <si>
    <t>加算上限額
（円）</t>
    <rPh sb="0" eb="2">
      <t>カサン</t>
    </rPh>
    <rPh sb="2" eb="5">
      <t>ジョウゲンガク</t>
    </rPh>
    <phoneticPr fontId="3"/>
  </si>
  <si>
    <t>　　５　集落機能強化加算の経過措置</t>
    <rPh sb="4" eb="12">
      <t>シュウラクキノウキョウカカサン</t>
    </rPh>
    <rPh sb="13" eb="17">
      <t>ケイカソチ</t>
    </rPh>
    <phoneticPr fontId="3"/>
  </si>
  <si>
    <t>注１）面積×上限単価（円）は、面積（㎡）の千分の一の値に上限単価（円/10a）を乗じた額とする。</t>
    <phoneticPr fontId="3"/>
  </si>
  <si>
    <t>集落機能強化加算の経過措置</t>
    <phoneticPr fontId="3"/>
  </si>
  <si>
    <t>○農用地の内訳等</t>
    <phoneticPr fontId="3"/>
  </si>
  <si>
    <t>⑤農用地の管理</t>
    <rPh sb="1" eb="4">
      <t>ノウヨウチ</t>
    </rPh>
    <rPh sb="5" eb="7">
      <t>カンリ</t>
    </rPh>
    <phoneticPr fontId="3"/>
  </si>
  <si>
    <t>⑥管理者</t>
    <rPh sb="1" eb="4">
      <t>カンリシャ</t>
    </rPh>
    <phoneticPr fontId="3"/>
  </si>
  <si>
    <t>⑦個人配分を受ける所得超過者の引受地</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</si>
  <si>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</si>
  <si>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</si>
  <si>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</si>
  <si>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</si>
  <si>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</si>
  <si>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役員報酬</t>
    <rPh sb="2" eb="4">
      <t>ホウシュウ</t>
    </rPh>
    <phoneticPr fontId="3"/>
  </si>
  <si>
    <t>研修会開催費</t>
    <phoneticPr fontId="3"/>
  </si>
  <si>
    <t>農産物等の販売促進関係費</t>
    <phoneticPr fontId="3"/>
  </si>
  <si>
    <t>都市住民との交流促進関係費</t>
    <phoneticPr fontId="3"/>
  </si>
  <si>
    <t>法人設立関係費</t>
    <phoneticPr fontId="3"/>
  </si>
  <si>
    <t>土地利用調整関係費</t>
    <phoneticPr fontId="3"/>
  </si>
  <si>
    <t>道・水路管理費</t>
    <phoneticPr fontId="3"/>
  </si>
  <si>
    <t>（うち道・水路整備費）</t>
    <phoneticPr fontId="3"/>
  </si>
  <si>
    <t>農地管理費</t>
    <phoneticPr fontId="3"/>
  </si>
  <si>
    <t>（うち農地整備費）</t>
    <phoneticPr fontId="3"/>
  </si>
  <si>
    <t>鳥獣害防止対策費</t>
    <phoneticPr fontId="3"/>
  </si>
  <si>
    <t>共同利用機械購入等費</t>
    <phoneticPr fontId="3"/>
  </si>
  <si>
    <t>共同利用施設整備等費</t>
    <phoneticPr fontId="3"/>
  </si>
  <si>
    <t>多面的機能増進活動費</t>
    <phoneticPr fontId="3"/>
  </si>
  <si>
    <t>　ネットワーク化活動計画を作成する。</t>
    <rPh sb="7" eb="8">
      <t>カ</t>
    </rPh>
    <rPh sb="8" eb="12">
      <t>カツドウケイカク</t>
    </rPh>
    <phoneticPr fontId="3"/>
  </si>
  <si>
    <t>別紙様式２に定めるネットワーク化活動計画を令和11年度までに作成する。</t>
    <rPh sb="15" eb="16">
      <t>カ</t>
    </rPh>
    <rPh sb="16" eb="20">
      <t>カツドウケイカク</t>
    </rPh>
    <phoneticPr fontId="3"/>
  </si>
  <si>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phoneticPr fontId="3"/>
  </si>
  <si>
    <t>③ネットワーク化加算</t>
    <rPh sb="7" eb="8">
      <t>カ</t>
    </rPh>
    <phoneticPr fontId="3"/>
  </si>
  <si>
    <t>④スマート農業加算</t>
    <rPh sb="5" eb="7">
      <t>ノウギョウ</t>
    </rPh>
    <phoneticPr fontId="3"/>
  </si>
  <si>
    <t>⑤集落機能強化加算の経過措置</t>
    <phoneticPr fontId="3"/>
  </si>
  <si>
    <t>例) 高齢化や非農業者との混住化が進むことで、共同取組活動の参加者が減少し、集落機能が低下している。</t>
    <phoneticPr fontId="3"/>
  </si>
  <si>
    <t>例) 協定農用地の担い手の集積面積●●ha（令和６年度末）</t>
    <phoneticPr fontId="3"/>
  </si>
  <si>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phoneticPr fontId="3"/>
  </si>
  <si>
    <t>現状は、取組期間の開始年度における地域の現状を記載する。</t>
    <phoneticPr fontId="3"/>
  </si>
  <si>
    <t>道　路</t>
    <phoneticPr fontId="3"/>
  </si>
  <si>
    <t>ネットワーク化活動計画</t>
    <rPh sb="6" eb="11">
      <t>カカツドウケイカク</t>
    </rPh>
    <phoneticPr fontId="3"/>
  </si>
  <si>
    <t>ネットワーク化活動計画を作成する</t>
    <rPh sb="6" eb="11">
      <t>カカツドウケイカク</t>
    </rPh>
    <rPh sb="12" eb="14">
      <t>サクセイ</t>
    </rPh>
    <phoneticPr fontId="3"/>
  </si>
  <si>
    <t>ネットワーク化活動計画を作成しない</t>
    <rPh sb="6" eb="11">
      <t>カカツドウケイカク</t>
    </rPh>
    <rPh sb="12" eb="14">
      <t>サクセイ</t>
    </rPh>
    <phoneticPr fontId="3"/>
  </si>
  <si>
    <t>ネットワーク化活動計画＋目＋傾斜</t>
    <rPh sb="6" eb="11">
      <t>カカツドウケイカク</t>
    </rPh>
    <rPh sb="12" eb="13">
      <t>メ</t>
    </rPh>
    <rPh sb="14" eb="16">
      <t>ケイシャ</t>
    </rPh>
    <phoneticPr fontId="3"/>
  </si>
  <si>
    <t>ネットワーク化活動計画を
作成する</t>
    <rPh sb="6" eb="11">
      <t>カカツドウケイカク</t>
    </rPh>
    <rPh sb="13" eb="15">
      <t>サクセイ</t>
    </rPh>
    <phoneticPr fontId="3"/>
  </si>
  <si>
    <t>ネットワーク化活動計画を
作成しない</t>
    <rPh sb="6" eb="11">
      <t>カカツドウケイカク</t>
    </rPh>
    <rPh sb="13" eb="15">
      <t>サクセイ</t>
    </rPh>
    <phoneticPr fontId="3"/>
  </si>
  <si>
    <t>維持管理農用地</t>
    <rPh sb="4" eb="7">
      <t>ノウヨウチ</t>
    </rPh>
    <phoneticPr fontId="3"/>
  </si>
  <si>
    <t>荒廃農地</t>
    <phoneticPr fontId="3"/>
  </si>
  <si>
    <t>被災地</t>
    <phoneticPr fontId="3"/>
  </si>
  <si>
    <t>通常地域（8法内）</t>
  </si>
  <si>
    <t>甲田　太郎</t>
    <phoneticPr fontId="3"/>
  </si>
  <si>
    <t>丙川　三郎</t>
    <phoneticPr fontId="3"/>
  </si>
  <si>
    <t>乙山　次郎</t>
    <phoneticPr fontId="3"/>
  </si>
  <si>
    <t>２．ネットワーク化活動計画作成時に使用するもの</t>
    <rPh sb="8" eb="13">
      <t>カカツドウケイカク</t>
    </rPh>
    <rPh sb="13" eb="15">
      <t>サクセイ</t>
    </rPh>
    <rPh sb="15" eb="16">
      <t>ジ</t>
    </rPh>
    <rPh sb="17" eb="19">
      <t>シヨウ</t>
    </rPh>
    <phoneticPr fontId="3"/>
  </si>
  <si>
    <t>④加算の適用</t>
    <phoneticPr fontId="3"/>
  </si>
  <si>
    <r>
      <t xml:space="preserve">③その他（別途の規約）
</t>
    </r>
    <r>
      <rPr>
        <sz val="10"/>
        <color rgb="FFFF0000"/>
        <rFont val="ＭＳ ゴシック"/>
        <family val="3"/>
        <charset val="128"/>
      </rPr>
      <t>（例：泥上げ、草刈り等の水路・農道の管理等は多面的機能支払交付金により行う。）</t>
    </r>
    <rPh sb="13" eb="14">
      <t>レイ</t>
    </rPh>
    <phoneticPr fontId="3"/>
  </si>
  <si>
    <t>令和7年度</t>
  </si>
  <si>
    <t>令和8年度</t>
  </si>
  <si>
    <t>令和9年度</t>
  </si>
  <si>
    <t>　○ 取り崩し予定年度：</t>
    <phoneticPr fontId="3"/>
  </si>
  <si>
    <t>（協定期間内）</t>
    <phoneticPr fontId="3"/>
  </si>
  <si>
    <r>
      <t>　○ 取り崩し予定年度における積立累計額：</t>
    </r>
    <r>
      <rPr>
        <u/>
        <sz val="12"/>
        <color rgb="FFFF0000"/>
        <rFont val="ＭＳ 明朝"/>
        <family val="1"/>
        <charset val="128"/>
      </rPr>
      <t>　</t>
    </r>
    <phoneticPr fontId="3"/>
  </si>
  <si>
    <t>　○ 繰越予定年度：</t>
    <phoneticPr fontId="3"/>
  </si>
  <si>
    <t>（当該年度の翌年度）</t>
    <phoneticPr fontId="3"/>
  </si>
  <si>
    <r>
      <t>　○ 繰越予定額：</t>
    </r>
    <r>
      <rPr>
        <u/>
        <sz val="12"/>
        <color rgb="FFFF0000"/>
        <rFont val="ＭＳ 明朝"/>
        <family val="1"/>
        <charset val="128"/>
      </rPr>
      <t>　</t>
    </r>
    <rPh sb="3" eb="5">
      <t>クリコシ</t>
    </rPh>
    <rPh sb="5" eb="7">
      <t>ヨテイ</t>
    </rPh>
    <phoneticPr fontId="3"/>
  </si>
  <si>
    <t>行を追加する場合はこれより上の行を「コピーして追加」してください。</t>
    <phoneticPr fontId="3"/>
  </si>
  <si>
    <t>スマート農業加算</t>
    <phoneticPr fontId="3"/>
  </si>
  <si>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3"/>
  </si>
  <si>
    <t>ネットワーク化する集落協定名</t>
    <rPh sb="6" eb="7">
      <t>カ</t>
    </rPh>
    <rPh sb="9" eb="11">
      <t>シュウラク</t>
    </rPh>
    <rPh sb="11" eb="13">
      <t>キョウテイ</t>
    </rPh>
    <phoneticPr fontId="3"/>
  </si>
  <si>
    <t>様式名</t>
    <rPh sb="0" eb="3">
      <t>ヨウシキメイ</t>
    </rPh>
    <phoneticPr fontId="3"/>
  </si>
  <si>
    <t>中山間地域等直接支払交付金交付農用地の自然災害における災害復旧計画の提出について</t>
    <phoneticPr fontId="3"/>
  </si>
  <si>
    <t>共用資産管理台帳</t>
    <phoneticPr fontId="3"/>
  </si>
  <si>
    <t>機械等利用管理規程</t>
    <phoneticPr fontId="3"/>
  </si>
  <si>
    <t>機械等利用簿</t>
    <phoneticPr fontId="3"/>
  </si>
  <si>
    <t>ふりがな</t>
    <phoneticPr fontId="3"/>
  </si>
  <si>
    <t>（参考）</t>
    <rPh sb="1" eb="3">
      <t>サンコウ</t>
    </rPh>
    <phoneticPr fontId="3"/>
  </si>
  <si>
    <t>（参考様式第４号）</t>
    <rPh sb="1" eb="3">
      <t>サンコウ</t>
    </rPh>
    <rPh sb="3" eb="5">
      <t>ヨウシキ</t>
    </rPh>
    <phoneticPr fontId="3"/>
  </si>
  <si>
    <t>年　　月　　日</t>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</si>
  <si>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</si>
  <si>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</si>
  <si>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</si>
  <si>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</si>
  <si>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</si>
  <si>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</si>
  <si>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</si>
  <si>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</si>
  <si>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</si>
  <si>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</si>
  <si>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</si>
  <si>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</si>
  <si>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</si>
  <si>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96"/>
  </si>
  <si>
    <t>１ 多面的機能発揮促進事業の目標</t>
    <phoneticPr fontId="96"/>
  </si>
  <si>
    <t>１．現況</t>
    <rPh sb="2" eb="4">
      <t>ゲンキョウ</t>
    </rPh>
    <phoneticPr fontId="96"/>
  </si>
  <si>
    <t>（例）本地域は、振興山村に指定されるなど、平場地域と比べて生産条件の格差が大きいことから、これを補正する取組を行うことが必要である。</t>
    <rPh sb="1" eb="2">
      <t>レイ</t>
    </rPh>
    <phoneticPr fontId="3"/>
  </si>
  <si>
    <t>２．目標</t>
    <rPh sb="2" eb="4">
      <t>モクヒョウ</t>
    </rPh>
    <phoneticPr fontId="96"/>
  </si>
  <si>
    <t>（例）１を踏まえ、本地域では、機械の共同利用や農作業の共同化にも取り組み、農業生産活動を継続することにより、多面的機能の発揮の促進を図ることとする。</t>
    <rPh sb="1" eb="2">
      <t>レイ</t>
    </rPh>
    <phoneticPr fontId="3"/>
  </si>
  <si>
    <t>２ 多面的機能発揮促進事業の内容</t>
    <phoneticPr fontId="96"/>
  </si>
  <si>
    <t>　（１）多面的機能発揮促進事業の種類及び実施区域</t>
    <phoneticPr fontId="96"/>
  </si>
  <si>
    <t>　　① 種類（実施するものに○を付すこと。）</t>
    <phoneticPr fontId="96"/>
  </si>
  <si>
    <r>
      <t>１号事業</t>
    </r>
    <r>
      <rPr>
        <sz val="12"/>
        <color indexed="8"/>
        <rFont val="ＭＳ 明朝"/>
        <family val="1"/>
        <charset val="128"/>
      </rPr>
      <t>（多面的機能支払交付金）</t>
    </r>
    <phoneticPr fontId="96"/>
  </si>
  <si>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96"/>
  </si>
  <si>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96"/>
  </si>
  <si>
    <r>
      <t>２号事業</t>
    </r>
    <r>
      <rPr>
        <sz val="12"/>
        <color indexed="8"/>
        <rFont val="ＭＳ 明朝"/>
        <family val="1"/>
        <charset val="128"/>
      </rPr>
      <t>（中山間地域等直接支払交付金）</t>
    </r>
    <phoneticPr fontId="96"/>
  </si>
  <si>
    <r>
      <t>３号事業</t>
    </r>
    <r>
      <rPr>
        <sz val="12"/>
        <color indexed="8"/>
        <rFont val="ＭＳ 明朝"/>
        <family val="1"/>
        <charset val="128"/>
      </rPr>
      <t>（環境保全型農業直接支払交付金）</t>
    </r>
    <phoneticPr fontId="96"/>
  </si>
  <si>
    <r>
      <t>４号事業</t>
    </r>
    <r>
      <rPr>
        <sz val="12"/>
        <color indexed="8"/>
        <rFont val="ＭＳ 明朝"/>
        <family val="1"/>
        <charset val="128"/>
      </rPr>
      <t>（その他農業の有する多面的機能の発揮の促進に資する事業）</t>
    </r>
    <phoneticPr fontId="96"/>
  </si>
  <si>
    <t>　　② 実施区域</t>
    <phoneticPr fontId="96"/>
  </si>
  <si>
    <t>（例）別添の中山間地域等直接支払交付金に係る集落協定（以下、「集落協定」という。）「（別添１）実施区域位置図」のとおり。</t>
    <rPh sb="1" eb="2">
      <t>レイ</t>
    </rPh>
    <phoneticPr fontId="3"/>
  </si>
  <si>
    <t>　（２）活動の内容等</t>
    <rPh sb="4" eb="6">
      <t>カツドウ</t>
    </rPh>
    <rPh sb="7" eb="9">
      <t>ナイヨウ</t>
    </rPh>
    <rPh sb="9" eb="10">
      <t>トウ</t>
    </rPh>
    <phoneticPr fontId="96"/>
  </si>
  <si>
    <t>　　②２号事業</t>
    <rPh sb="4" eb="5">
      <t>ゴウ</t>
    </rPh>
    <rPh sb="5" eb="7">
      <t>ジギョウ</t>
    </rPh>
    <phoneticPr fontId="96"/>
  </si>
  <si>
    <t xml:space="preserve">  　 １）農業生産活動の内容</t>
    <rPh sb="6" eb="8">
      <t>ノウギョウ</t>
    </rPh>
    <rPh sb="8" eb="10">
      <t>セイサン</t>
    </rPh>
    <rPh sb="10" eb="12">
      <t>カツドウ</t>
    </rPh>
    <rPh sb="13" eb="15">
      <t>ナイヨウ</t>
    </rPh>
    <phoneticPr fontId="96"/>
  </si>
  <si>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96"/>
  </si>
  <si>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</si>
  <si>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96"/>
  </si>
  <si>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</si>
  <si>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96"/>
  </si>
  <si>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</si>
  <si>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t>
    <phoneticPr fontId="3"/>
  </si>
  <si>
    <t>あいうえおかつどうそしき</t>
    <phoneticPr fontId="3"/>
  </si>
  <si>
    <t>ちゅうさんかん　たろう</t>
    <phoneticPr fontId="3"/>
  </si>
  <si>
    <t>まるけんさんかくしまるちょう</t>
    <phoneticPr fontId="3"/>
  </si>
  <si>
    <t>　１　交付金は、集落を代表して</t>
    <phoneticPr fontId="3"/>
  </si>
  <si>
    <t>〇〇 〇〇（氏名）</t>
    <phoneticPr fontId="3"/>
  </si>
  <si>
    <t>が市町村より受け取る。</t>
    <phoneticPr fontId="3"/>
  </si>
  <si>
    <t>殿</t>
    <rPh sb="0" eb="1">
      <t>ドノ</t>
    </rPh>
    <phoneticPr fontId="3"/>
  </si>
  <si>
    <t>市町村長　</t>
    <rPh sb="0" eb="4">
      <t>シチョウソンチョウ</t>
    </rPh>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</si>
  <si>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</si>
  <si>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t>
  </si>
  <si>
    <t>別紙1</t>
  </si>
  <si>
    <t>交付基準(傾斜等)</t>
    <phoneticPr fontId="3"/>
  </si>
  <si>
    <t>具体的な活動内容</t>
    <rPh sb="0" eb="3">
      <t>グタイテキ</t>
    </rPh>
    <rPh sb="4" eb="6">
      <t>カツドウ</t>
    </rPh>
    <rPh sb="6" eb="8">
      <t>ナイヨウ</t>
    </rPh>
    <phoneticPr fontId="3"/>
  </si>
  <si>
    <t>（別紙様式２）</t>
    <rPh sb="1" eb="3">
      <t>ベッシ</t>
    </rPh>
    <rPh sb="3" eb="5">
      <t>ヨウシキ</t>
    </rPh>
    <phoneticPr fontId="3"/>
  </si>
  <si>
    <t xml:space="preserve">
①現況</t>
    <rPh sb="2" eb="4">
      <t>ゲンキョウ</t>
    </rPh>
    <phoneticPr fontId="3"/>
  </si>
  <si>
    <t xml:space="preserve">
②基礎・体制整備単価</t>
    <phoneticPr fontId="3"/>
  </si>
  <si>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3"/>
  </si>
  <si>
    <t>上記表は以下の表に従って記載するものとする</t>
    <phoneticPr fontId="3"/>
  </si>
  <si>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</si>
  <si>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</si>
  <si>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</si>
  <si>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</si>
  <si>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</si>
  <si>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項目</t>
    <rPh sb="0" eb="2">
      <t>コウモク</t>
    </rPh>
    <phoneticPr fontId="3"/>
  </si>
  <si>
    <t>災害の発生が想定される箇所・施設に対する災害発生時の復旧等</t>
    <phoneticPr fontId="3"/>
  </si>
  <si>
    <t>に要する経費（具体的に記入）</t>
    <rPh sb="7" eb="10">
      <t>グタイテキ</t>
    </rPh>
    <rPh sb="11" eb="13">
      <t>キニュウ</t>
    </rPh>
    <phoneticPr fontId="3"/>
  </si>
  <si>
    <t>　○ 使途：　</t>
    <phoneticPr fontId="3"/>
  </si>
  <si>
    <t>畦塗り機購入</t>
    <rPh sb="1" eb="2">
      <t>ヌリ</t>
    </rPh>
    <rPh sb="3" eb="4">
      <t>キ</t>
    </rPh>
    <rPh sb="4" eb="6">
      <t>コウニュウ</t>
    </rPh>
    <phoneticPr fontId="3"/>
  </si>
  <si>
    <t>交付対象外（田畑混在地）</t>
    <rPh sb="0" eb="2">
      <t>コウフ</t>
    </rPh>
    <rPh sb="2" eb="4">
      <t>タイショウ</t>
    </rPh>
    <rPh sb="4" eb="5">
      <t>ガイ</t>
    </rPh>
    <rPh sb="6" eb="7">
      <t>デン</t>
    </rPh>
    <rPh sb="7" eb="8">
      <t>ハタ</t>
    </rPh>
    <rPh sb="8" eb="10">
      <t>コンザイ</t>
    </rPh>
    <rPh sb="10" eb="11">
      <t>チ</t>
    </rPh>
    <phoneticPr fontId="3"/>
  </si>
  <si>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3"/>
  </si>
  <si>
    <t>交付対象外（田草地混在地）</t>
    <rPh sb="0" eb="2">
      <t>コウフ</t>
    </rPh>
    <rPh sb="2" eb="4">
      <t>タイショウ</t>
    </rPh>
    <rPh sb="4" eb="5">
      <t>ガイ</t>
    </rPh>
    <rPh sb="6" eb="7">
      <t>デン</t>
    </rPh>
    <rPh sb="7" eb="9">
      <t>ソウチ</t>
    </rPh>
    <rPh sb="9" eb="11">
      <t>コンザイ</t>
    </rPh>
    <rPh sb="11" eb="12">
      <t>チ</t>
    </rPh>
    <phoneticPr fontId="3"/>
  </si>
  <si>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3"/>
  </si>
  <si>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3"/>
  </si>
  <si>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3"/>
  </si>
  <si>
    <r>
      <rPr>
        <sz val="9"/>
        <rFont val="ＭＳ ゴシック"/>
        <family val="3"/>
        <charset val="128"/>
      </rPr>
      <t>[ア　棚田等の保全]</t>
    </r>
    <r>
      <rPr>
        <sz val="9"/>
        <color rgb="FFFF0000"/>
        <rFont val="ＭＳ ゴシック"/>
        <family val="3"/>
        <charset val="128"/>
      </rPr>
      <t xml:space="preserve">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t>
    </r>
    <phoneticPr fontId="3"/>
  </si>
  <si>
    <r>
      <rPr>
        <sz val="9"/>
        <rFont val="ＭＳ ゴシック"/>
        <family val="3"/>
        <charset val="128"/>
      </rPr>
      <t>[イ　棚田等の保全を通じた多面にわたる機能の維持・発揮]</t>
    </r>
    <r>
      <rPr>
        <sz val="9"/>
        <color rgb="FFFF0000"/>
        <rFont val="ＭＳ ゴシック"/>
        <family val="3"/>
        <charset val="128"/>
      </rPr>
      <t xml:space="preserve">
例) 【生産性向上】食味基準を設ける等により品質向上を図り棚田米の販売量/額を〇t /円 から〇t /円に増加させる。</t>
    </r>
    <phoneticPr fontId="3"/>
  </si>
  <si>
    <r>
      <rPr>
        <sz val="9"/>
        <rFont val="ＭＳ ゴシック"/>
        <family val="3"/>
        <charset val="128"/>
      </rPr>
      <t>[ウ　棚田を核とした棚田地域の振興]</t>
    </r>
    <r>
      <rPr>
        <sz val="9"/>
        <color rgb="FFFF0000"/>
        <rFont val="ＭＳ ゴシック"/>
        <family val="3"/>
        <charset val="128"/>
      </rPr>
      <t xml:space="preserve">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
    <phoneticPr fontId="3"/>
  </si>
  <si>
    <r>
      <rPr>
        <sz val="9"/>
        <rFont val="ＭＳ ゴシック"/>
        <family val="3"/>
        <charset val="128"/>
      </rPr>
      <t>［超急傾斜農地の保全］</t>
    </r>
    <r>
      <rPr>
        <sz val="9"/>
        <color rgb="FFFF0000"/>
        <rFont val="ＭＳ ゴシック"/>
        <family val="3"/>
        <charset val="128"/>
      </rPr>
      <t xml:space="preserve">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t>
    </r>
    <r>
      <rPr>
        <sz val="9"/>
        <rFont val="ＭＳ ゴシック"/>
        <family val="3"/>
        <charset val="128"/>
      </rPr>
      <t>［農産物の販売促進等］</t>
    </r>
    <r>
      <rPr>
        <sz val="9"/>
        <color rgb="FFFF0000"/>
        <rFont val="ＭＳ ゴシック"/>
        <family val="3"/>
        <charset val="128"/>
      </rPr>
      <t xml:space="preserve">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3"/>
  </si>
  <si>
    <r>
      <rPr>
        <sz val="9"/>
        <rFont val="ＭＳ ゴシック"/>
        <family val="3"/>
        <charset val="128"/>
      </rPr>
      <t>［ネットワーク化・統合等により実現する農業生産活動等の継続のための取組］</t>
    </r>
    <r>
      <rPr>
        <sz val="9"/>
        <color rgb="FFFF0000"/>
        <rFont val="ＭＳ ゴシック"/>
        <family val="3"/>
        <charset val="128"/>
      </rPr>
      <t xml:space="preserve">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t>
    </r>
    <phoneticPr fontId="3"/>
  </si>
  <si>
    <r>
      <rPr>
        <sz val="9"/>
        <rFont val="ＭＳ ゴシック"/>
        <family val="3"/>
        <charset val="128"/>
      </rPr>
      <t>[スマート農業による作業の省力化・効率化を図る取組]</t>
    </r>
    <r>
      <rPr>
        <sz val="9"/>
        <color rgb="FFFF0000"/>
        <rFont val="ＭＳ ゴシック"/>
        <family val="3"/>
        <charset val="128"/>
      </rPr>
      <t xml:space="preserve">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r>
    <phoneticPr fontId="3"/>
  </si>
  <si>
    <r>
      <rPr>
        <sz val="9"/>
        <rFont val="ＭＳ ゴシック"/>
        <family val="3"/>
        <charset val="128"/>
      </rPr>
      <t>［新たな人材の確保に関する取組］</t>
    </r>
    <r>
      <rPr>
        <sz val="9"/>
        <color rgb="FFFF0000"/>
        <rFont val="ＭＳ ゴシック"/>
        <family val="3"/>
        <charset val="128"/>
      </rPr>
      <t xml:space="preserve">
例1) ○○○の収穫ボランティアを現状▲名から●名増員する。
例2) 集落で受け入れるインターンシップ生の延べ活動日数を現在の年間▲日から●日に増加する。
例3) 就農を目的とした移住体験の環境を●戸整備する。
</t>
    </r>
    <r>
      <rPr>
        <sz val="9"/>
        <rFont val="ＭＳ ゴシック"/>
        <family val="3"/>
        <charset val="128"/>
      </rPr>
      <t xml:space="preserve">[集落機能を強化する取組]
</t>
    </r>
    <r>
      <rPr>
        <sz val="9"/>
        <color rgb="FFFF0000"/>
        <rFont val="ＭＳ ゴシック"/>
        <family val="3"/>
        <charset val="128"/>
      </rPr>
      <t>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r>
    <phoneticPr fontId="3"/>
  </si>
  <si>
    <t>別紙様式２</t>
    <phoneticPr fontId="3"/>
  </si>
  <si>
    <t>　　　別添１</t>
    <rPh sb="3" eb="5">
      <t>ベッテン</t>
    </rPh>
    <phoneticPr fontId="3"/>
  </si>
  <si>
    <t>実施区域位置図</t>
    <phoneticPr fontId="3"/>
  </si>
  <si>
    <t>　　　別添２</t>
    <rPh sb="3" eb="5">
      <t>ベッテン</t>
    </rPh>
    <phoneticPr fontId="3"/>
  </si>
  <si>
    <t>構成員一覧</t>
    <rPh sb="0" eb="5">
      <t>コウセイインイチラン</t>
    </rPh>
    <phoneticPr fontId="3"/>
  </si>
  <si>
    <t>　　　別紙○</t>
    <rPh sb="3" eb="5">
      <t>ベッシ</t>
    </rPh>
    <phoneticPr fontId="3"/>
  </si>
  <si>
    <t>２号事業様式（中山間地域等直接支払交付金）</t>
    <phoneticPr fontId="3"/>
  </si>
  <si>
    <t>様式番号</t>
    <rPh sb="0" eb="2">
      <t>ヨウシキ</t>
    </rPh>
    <rPh sb="2" eb="4">
      <t>バンゴウ</t>
    </rPh>
    <phoneticPr fontId="3"/>
  </si>
  <si>
    <t>提出の必要性</t>
    <rPh sb="0" eb="2">
      <t>テイシュツ</t>
    </rPh>
    <rPh sb="3" eb="6">
      <t>ヒツヨウセイ</t>
    </rPh>
    <phoneticPr fontId="3"/>
  </si>
  <si>
    <t>別紙様式３</t>
    <phoneticPr fontId="3"/>
  </si>
  <si>
    <t>別紙様式４</t>
  </si>
  <si>
    <t>別紙様式５</t>
  </si>
  <si>
    <t>別紙様式７</t>
    <rPh sb="0" eb="4">
      <t>ベッシヨウシキ</t>
    </rPh>
    <phoneticPr fontId="3"/>
  </si>
  <si>
    <t>　　　別添</t>
    <rPh sb="3" eb="5">
      <t>ベッテン</t>
    </rPh>
    <phoneticPr fontId="3"/>
  </si>
  <si>
    <t>別紙様式８</t>
    <rPh sb="0" eb="4">
      <t>ベッシヨウシキ</t>
    </rPh>
    <phoneticPr fontId="3"/>
  </si>
  <si>
    <t>参考様式第４号</t>
    <rPh sb="0" eb="4">
      <t>サンコウヨウシキ</t>
    </rPh>
    <rPh sb="4" eb="5">
      <t>ダイ</t>
    </rPh>
    <rPh sb="6" eb="7">
      <t>ゴウ</t>
    </rPh>
    <phoneticPr fontId="3"/>
  </si>
  <si>
    <t>参４_申請</t>
    <phoneticPr fontId="3"/>
  </si>
  <si>
    <t>参４_申請_事業計画</t>
    <phoneticPr fontId="3"/>
  </si>
  <si>
    <r>
      <t xml:space="preserve">農業の有する多面的機能の発揮の促進に関する活動計画書
</t>
    </r>
    <r>
      <rPr>
        <sz val="9"/>
        <rFont val="メイリオ"/>
        <family val="3"/>
        <charset val="128"/>
      </rPr>
      <t>（中山間地域等直接支払に関する集落協定）</t>
    </r>
    <phoneticPr fontId="3"/>
  </si>
  <si>
    <t>土地改良通年施行実施計画書</t>
    <phoneticPr fontId="3"/>
  </si>
  <si>
    <t>農作業受委託契約書（様式例）</t>
    <rPh sb="10" eb="12">
      <t>ヨウシキ</t>
    </rPh>
    <rPh sb="12" eb="13">
      <t>レイ</t>
    </rPh>
    <phoneticPr fontId="3"/>
  </si>
  <si>
    <t>様式番号</t>
    <rPh sb="0" eb="4">
      <t>ヨウシキバンゴウ</t>
    </rPh>
    <phoneticPr fontId="3"/>
  </si>
  <si>
    <t>別紙２②（ネットワーク化活動計画）</t>
    <phoneticPr fontId="3"/>
  </si>
  <si>
    <t>別紙２③（ネットワーク化）</t>
    <phoneticPr fontId="3"/>
  </si>
  <si>
    <t>別紙２④（統合）</t>
    <phoneticPr fontId="3"/>
  </si>
  <si>
    <t>別紙２⑤（多様な組織等の参画）</t>
    <phoneticPr fontId="3"/>
  </si>
  <si>
    <t>農用地の内訳等及びネットワーク化活動計画
○農用地の内訳等</t>
    <rPh sb="22" eb="25">
      <t>ノウヨウチ</t>
    </rPh>
    <rPh sb="26" eb="28">
      <t>ウチワケ</t>
    </rPh>
    <rPh sb="28" eb="29">
      <t>トウ</t>
    </rPh>
    <phoneticPr fontId="3"/>
  </si>
  <si>
    <t>別紙様式２</t>
    <rPh sb="0" eb="2">
      <t>ベッシ</t>
    </rPh>
    <rPh sb="2" eb="4">
      <t>ヨウシキ</t>
    </rPh>
    <phoneticPr fontId="3"/>
  </si>
  <si>
    <t>農用地の内訳等及びネットワーク化活動計画
○ネットワーク化活動計画</t>
    <phoneticPr fontId="3"/>
  </si>
  <si>
    <t>別紙１①</t>
    <phoneticPr fontId="3"/>
  </si>
  <si>
    <t>別紙１②</t>
    <phoneticPr fontId="3"/>
  </si>
  <si>
    <t>別紙１③</t>
    <phoneticPr fontId="3"/>
  </si>
  <si>
    <t>別紙１④</t>
    <phoneticPr fontId="3"/>
  </si>
  <si>
    <t>別紙２①</t>
    <phoneticPr fontId="3"/>
  </si>
  <si>
    <t>別紙３</t>
    <phoneticPr fontId="3"/>
  </si>
  <si>
    <t>別紙４</t>
    <phoneticPr fontId="3"/>
  </si>
  <si>
    <t>別紙５</t>
    <phoneticPr fontId="3"/>
  </si>
  <si>
    <t>別紙７</t>
    <phoneticPr fontId="3"/>
  </si>
  <si>
    <t>別紙８</t>
    <phoneticPr fontId="3"/>
  </si>
  <si>
    <t>実施状況報告（様式2）</t>
    <phoneticPr fontId="3"/>
  </si>
  <si>
    <t>市町村の実施状況調査の集計用シート</t>
    <rPh sb="0" eb="3">
      <t>シチョウソン</t>
    </rPh>
    <rPh sb="4" eb="10">
      <t>ジッシジョウキョウチョウサ</t>
    </rPh>
    <rPh sb="11" eb="14">
      <t>シュウケイヨウ</t>
    </rPh>
    <phoneticPr fontId="3"/>
  </si>
  <si>
    <t>（※まず初めに、「別紙２①」の「農用地の内訳等及びネットワーク化活動計画」を入力すると作成がスムーズです。）</t>
    <rPh sb="4" eb="5">
      <t>ハジ</t>
    </rPh>
    <rPh sb="9" eb="11">
      <t>ベッシ</t>
    </rPh>
    <rPh sb="38" eb="40">
      <t>ニュウリョク</t>
    </rPh>
    <rPh sb="43" eb="45">
      <t>サクセイ</t>
    </rPh>
    <phoneticPr fontId="3"/>
  </si>
  <si>
    <t>３．その他の様式</t>
    <rPh sb="4" eb="5">
      <t>タ</t>
    </rPh>
    <rPh sb="6" eb="8">
      <t>ヨウシキ</t>
    </rPh>
    <phoneticPr fontId="3"/>
  </si>
  <si>
    <t>参考様式第10号</t>
    <rPh sb="0" eb="4">
      <t>サンコウヨウシキ</t>
    </rPh>
    <rPh sb="4" eb="5">
      <t>ダイ</t>
    </rPh>
    <rPh sb="7" eb="8">
      <t>ゴウ</t>
    </rPh>
    <phoneticPr fontId="3"/>
  </si>
  <si>
    <t>参考様式第12号</t>
    <rPh sb="0" eb="4">
      <t>サンコウヨウシキ</t>
    </rPh>
    <rPh sb="4" eb="5">
      <t>ダイ</t>
    </rPh>
    <rPh sb="7" eb="8">
      <t>ゴウ</t>
    </rPh>
    <phoneticPr fontId="3"/>
  </si>
  <si>
    <t>参考様式第13号</t>
    <rPh sb="0" eb="4">
      <t>サンコウヨウシキ</t>
    </rPh>
    <rPh sb="4" eb="5">
      <t>ダイ</t>
    </rPh>
    <rPh sb="7" eb="8">
      <t>ゴウ</t>
    </rPh>
    <phoneticPr fontId="3"/>
  </si>
  <si>
    <t>参考様式第14号</t>
    <rPh sb="0" eb="4">
      <t>サンコウヨウシキ</t>
    </rPh>
    <rPh sb="4" eb="5">
      <t>ダイ</t>
    </rPh>
    <rPh sb="7" eb="8">
      <t>ゴウ</t>
    </rPh>
    <phoneticPr fontId="3"/>
  </si>
  <si>
    <t>参考様式第17号</t>
    <rPh sb="0" eb="4">
      <t>サンコウヨウシキ</t>
    </rPh>
    <rPh sb="4" eb="5">
      <t>ダイ</t>
    </rPh>
    <rPh sb="7" eb="8">
      <t>ゴウ</t>
    </rPh>
    <phoneticPr fontId="3"/>
  </si>
  <si>
    <t>令和7年度中山間地域等直接支払交付金早期交付申請書</t>
    <phoneticPr fontId="3"/>
  </si>
  <si>
    <t>参17_別紙</t>
    <phoneticPr fontId="3"/>
  </si>
  <si>
    <t>参17</t>
    <phoneticPr fontId="3"/>
  </si>
  <si>
    <t>参14</t>
    <phoneticPr fontId="3"/>
  </si>
  <si>
    <t>参13</t>
    <phoneticPr fontId="3"/>
  </si>
  <si>
    <t>参12</t>
    <phoneticPr fontId="3"/>
  </si>
  <si>
    <t>参10</t>
    <rPh sb="0" eb="1">
      <t>サン</t>
    </rPh>
    <phoneticPr fontId="3"/>
  </si>
  <si>
    <r>
      <t xml:space="preserve">中山間地域等直接支払交付金収支報告書
</t>
    </r>
    <r>
      <rPr>
        <sz val="8"/>
        <rFont val="Meiryo UI"/>
        <family val="3"/>
        <charset val="128"/>
      </rPr>
      <t>（「中山間地域等直接支払交付金に係る会計経理の明確化及び税務対応の円滑化について」に基づく様式）</t>
    </r>
    <phoneticPr fontId="3"/>
  </si>
  <si>
    <t>支出に係る届出</t>
    <rPh sb="0" eb="2">
      <t>シシュツ</t>
    </rPh>
    <rPh sb="3" eb="4">
      <t>カカ</t>
    </rPh>
    <rPh sb="5" eb="6">
      <t>トド</t>
    </rPh>
    <rPh sb="6" eb="7">
      <t>デ</t>
    </rPh>
    <phoneticPr fontId="3"/>
  </si>
  <si>
    <t>　別紙</t>
    <rPh sb="1" eb="3">
      <t>ベッシ</t>
    </rPh>
    <phoneticPr fontId="3"/>
  </si>
  <si>
    <t>　別紙１</t>
    <phoneticPr fontId="3"/>
  </si>
  <si>
    <r>
      <rPr>
        <sz val="9"/>
        <rFont val="Meiryo UI"/>
        <family val="3"/>
        <charset val="128"/>
      </rPr>
      <t>中山間地域等直接支払交付金の支出に係る届出について</t>
    </r>
    <r>
      <rPr>
        <sz val="10"/>
        <rFont val="Meiryo UI"/>
        <family val="3"/>
        <charset val="128"/>
      </rPr>
      <t xml:space="preserve">
</t>
    </r>
    <r>
      <rPr>
        <sz val="8"/>
        <rFont val="Meiryo UI"/>
        <family val="3"/>
        <charset val="128"/>
      </rPr>
      <t>（「中山間地域等直接支払交付金における共同取組活動に要する経費の適正な支出について」に基づく様式）</t>
    </r>
    <phoneticPr fontId="3"/>
  </si>
  <si>
    <t>４．その他のシート（集落協定の方は入力不要です。（市町村用））</t>
    <rPh sb="4" eb="5">
      <t>タ</t>
    </rPh>
    <rPh sb="25" eb="28">
      <t>シチョウソン</t>
    </rPh>
    <rPh sb="28" eb="29">
      <t>ヨウ</t>
    </rPh>
    <phoneticPr fontId="3"/>
  </si>
  <si>
    <t>ネットワーク化活動計画＋地目＋傾斜</t>
    <rPh sb="6" eb="7">
      <t>カ</t>
    </rPh>
    <rPh sb="7" eb="11">
      <t>カツドウケイカク</t>
    </rPh>
    <rPh sb="12" eb="14">
      <t>チモク</t>
    </rPh>
    <rPh sb="15" eb="17">
      <t>ケイシャ</t>
    </rPh>
    <phoneticPr fontId="3"/>
  </si>
  <si>
    <t>別紙７（別添）</t>
    <rPh sb="4" eb="6">
      <t>ベッテン</t>
    </rPh>
    <phoneticPr fontId="3"/>
  </si>
  <si>
    <r>
      <t>・「★提出書類と各シートの説明」の</t>
    </r>
    <r>
      <rPr>
        <i/>
        <u/>
        <sz val="10"/>
        <color rgb="FF0000FF"/>
        <rFont val="HG丸ｺﾞｼｯｸM-PRO"/>
        <family val="3"/>
        <charset val="128"/>
      </rPr>
      <t>シート名</t>
    </r>
    <r>
      <rPr>
        <sz val="10"/>
        <rFont val="HG丸ｺﾞｼｯｸM-PRO"/>
        <family val="3"/>
        <charset val="128"/>
      </rPr>
      <t>をクリックすることで、入力する様式に移動します。または、画面下の様式名を選択すると、入力する様式を切り替えることができます。左下の◀▶をクリックすることで、隠れている様式を表示させることができます。</t>
    </r>
    <rPh sb="32" eb="34">
      <t>ニュウリョク</t>
    </rPh>
    <rPh sb="36" eb="38">
      <t>ヨウシキ</t>
    </rPh>
    <rPh sb="39" eb="41">
      <t>イドウ</t>
    </rPh>
    <rPh sb="49" eb="51">
      <t>ガメン</t>
    </rPh>
    <rPh sb="51" eb="52">
      <t>シタ</t>
    </rPh>
    <rPh sb="53" eb="55">
      <t>ヨウシキ</t>
    </rPh>
    <rPh sb="55" eb="56">
      <t>メイ</t>
    </rPh>
    <rPh sb="57" eb="59">
      <t>センタク</t>
    </rPh>
    <rPh sb="63" eb="65">
      <t>ニュウリョク</t>
    </rPh>
    <rPh sb="67" eb="69">
      <t>ヨウシキ</t>
    </rPh>
    <rPh sb="70" eb="71">
      <t>キ</t>
    </rPh>
    <rPh sb="72" eb="73">
      <t>カ</t>
    </rPh>
    <rPh sb="83" eb="85">
      <t>ヒダリシタ</t>
    </rPh>
    <rPh sb="99" eb="100">
      <t>カク</t>
    </rPh>
    <rPh sb="104" eb="106">
      <t>ヨウシキ</t>
    </rPh>
    <rPh sb="107" eb="109">
      <t>ヒョウジ</t>
    </rPh>
    <phoneticPr fontId="3"/>
  </si>
  <si>
    <t>別紙２①　（再掲）</t>
    <rPh sb="0" eb="2">
      <t>ベッシ</t>
    </rPh>
    <rPh sb="6" eb="8">
      <t>サイケイ</t>
    </rPh>
    <phoneticPr fontId="3"/>
  </si>
  <si>
    <t>収支報告書（収支報告書連動）</t>
    <rPh sb="0" eb="5">
      <t>シュウシホウコクショ</t>
    </rPh>
    <rPh sb="6" eb="11">
      <t>シュウシホウコクショ</t>
    </rPh>
    <rPh sb="11" eb="13">
      <t>レンドウ</t>
    </rPh>
    <phoneticPr fontId="3"/>
  </si>
  <si>
    <t>活動記録（参考）</t>
    <rPh sb="0" eb="4">
      <t>カツドウキロク</t>
    </rPh>
    <rPh sb="5" eb="7">
      <t>サンコウ</t>
    </rPh>
    <phoneticPr fontId="3"/>
  </si>
  <si>
    <t>金銭出納簿（今年度）（参考）</t>
    <rPh sb="0" eb="5">
      <t>キンセンスイトウボ</t>
    </rPh>
    <rPh sb="6" eb="9">
      <t>コンネンド</t>
    </rPh>
    <rPh sb="11" eb="13">
      <t>サンコウ</t>
    </rPh>
    <phoneticPr fontId="3"/>
  </si>
  <si>
    <t>金銭出納簿（前年度）（参考）</t>
    <rPh sb="0" eb="5">
      <t>キンセンスイトウボ</t>
    </rPh>
    <rPh sb="6" eb="9">
      <t>ゼンネンド</t>
    </rPh>
    <rPh sb="11" eb="13">
      <t>サンコウ</t>
    </rPh>
    <phoneticPr fontId="3"/>
  </si>
  <si>
    <r>
      <t xml:space="preserve">別紙様式１
</t>
    </r>
    <r>
      <rPr>
        <sz val="8"/>
        <rFont val="メイリオ"/>
        <family val="3"/>
        <charset val="128"/>
      </rPr>
      <t>（共通部分）</t>
    </r>
    <phoneticPr fontId="3"/>
  </si>
  <si>
    <t>ウ）その他（</t>
    <phoneticPr fontId="3"/>
  </si>
  <si>
    <t>中山間地域等直接支払交付金　活動記録</t>
    <rPh sb="0" eb="10">
      <t>チュウサンカンチイキトウチョクセツシハライ</t>
    </rPh>
    <rPh sb="10" eb="13">
      <t>コウフキン</t>
    </rPh>
    <rPh sb="14" eb="18">
      <t>カツドウキロク</t>
    </rPh>
    <phoneticPr fontId="3"/>
  </si>
  <si>
    <t>中山間地域等直接支払交付金　金銭出納簿</t>
    <rPh sb="14" eb="19">
      <t>キンセンスイトウボ</t>
    </rPh>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</si>
  <si>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</si>
  <si>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注）法律で義務づけられている行為及び国庫補助事業の補助対象として行われる行為以外のものを１つ以上選択。</t>
    <phoneticPr fontId="3"/>
  </si>
  <si>
    <t>注）上記１～３で定めた共同取組活動を行う際は、作業安全対策の観点から、以下の点に努めること。</t>
    <phoneticPr fontId="3"/>
  </si>
  <si>
    <t>作業環境の点検（作業前の危険箇所の確認・共有、機器の定期点検等）</t>
    <phoneticPr fontId="3"/>
  </si>
  <si>
    <t>・この色（黄緑色）が塗ってあるセルは自動入力されます。自動入力されたものが間違っている場合は、正しく修正してください。（入力されている数式を消去すると、自由に入力できます。）</t>
    <rPh sb="3" eb="4">
      <t>イロ</t>
    </rPh>
    <rPh sb="5" eb="8">
      <t>キミドリイロ</t>
    </rPh>
    <rPh sb="10" eb="11">
      <t>ヌ</t>
    </rPh>
    <rPh sb="18" eb="20">
      <t>ジドウ</t>
    </rPh>
    <rPh sb="20" eb="22">
      <t>ニュウリョク</t>
    </rPh>
    <rPh sb="76" eb="78">
      <t>ジユウ</t>
    </rPh>
    <rPh sb="79" eb="81">
      <t>ニュウリョク</t>
    </rPh>
    <phoneticPr fontId="3"/>
  </si>
  <si>
    <r>
      <t>・</t>
    </r>
    <r>
      <rPr>
        <b/>
        <sz val="11"/>
        <rFont val="HG丸ｺﾞｼｯｸM-PRO"/>
        <family val="3"/>
        <charset val="128"/>
      </rPr>
      <t>すべての集落協定の方が入力する必要のあるセルには、この色（オレンジ色）が塗ってあります。</t>
    </r>
    <rPh sb="5" eb="9">
      <t>シュウラクキョウテイ</t>
    </rPh>
    <rPh sb="10" eb="11">
      <t>カタ</t>
    </rPh>
    <rPh sb="12" eb="14">
      <t>ニュウリョク</t>
    </rPh>
    <rPh sb="16" eb="18">
      <t>ヒツヨウ</t>
    </rPh>
    <rPh sb="34" eb="35">
      <t>イロ</t>
    </rPh>
    <phoneticPr fontId="3"/>
  </si>
  <si>
    <r>
      <t>・</t>
    </r>
    <r>
      <rPr>
        <b/>
        <sz val="11"/>
        <rFont val="HG丸ｺﾞｼｯｸM-PRO"/>
        <family val="3"/>
        <charset val="128"/>
      </rPr>
      <t>該当する場合に</t>
    </r>
    <r>
      <rPr>
        <sz val="11"/>
        <rFont val="HG丸ｺﾞｼｯｸM-PRO"/>
        <family val="3"/>
        <charset val="128"/>
      </rPr>
      <t>、集落協定の方が入力する必要のあるセルには、この色（薄いオレンジ色）が塗ってあります。</t>
    </r>
    <rPh sb="9" eb="13">
      <t>シュウラクキョウテイ</t>
    </rPh>
    <rPh sb="14" eb="15">
      <t>カタ</t>
    </rPh>
    <rPh sb="16" eb="18">
      <t>ニュウリョク</t>
    </rPh>
    <rPh sb="20" eb="22">
      <t>ヒツヨウ</t>
    </rPh>
    <rPh sb="32" eb="33">
      <t>イロ</t>
    </rPh>
    <rPh sb="34" eb="35">
      <t>ウス</t>
    </rPh>
    <rPh sb="40" eb="41">
      <t>イロ</t>
    </rPh>
    <rPh sb="43" eb="44">
      <t>ヌ</t>
    </rPh>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</si>
  <si>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</si>
  <si>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</si>
  <si>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</si>
  <si>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</si>
  <si>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④その他（自由記載）</t>
    <phoneticPr fontId="3"/>
  </si>
  <si>
    <r>
      <rPr>
        <sz val="11"/>
        <color rgb="FFFF0000"/>
        <rFont val="ＭＳ ゴシック"/>
        <family val="3"/>
        <charset val="128"/>
      </rPr>
      <t>例)農業生産活動の継続に向けた集落機能強化</t>
    </r>
    <r>
      <rPr>
        <sz val="11"/>
        <color rgb="FF000000"/>
        <rFont val="ＭＳ 明朝"/>
        <family val="1"/>
        <charset val="128"/>
      </rPr>
      <t xml:space="preserve">
</t>
    </r>
    <phoneticPr fontId="3"/>
  </si>
  <si>
    <t>例)地域運営組織と連携した集落機能強化</t>
    <phoneticPr fontId="3"/>
  </si>
  <si>
    <t>その他（自由記載）</t>
    <phoneticPr fontId="3"/>
  </si>
  <si>
    <t>（自由記載）</t>
    <phoneticPr fontId="3"/>
  </si>
  <si>
    <t>（例）
・集落協定「第３　協定対象となる農用地」に記載のとおり。
※集落協定に基づく活動を行う場合
・個別協定「（別紙様式６）経営規模及び農業所得調書」の「第１　経営規模」に記載のとおり。
※個別協定に基づく活動を行う場合</t>
    <rPh sb="1" eb="2">
      <t>レイ</t>
    </rPh>
    <rPh sb="78" eb="79">
      <t>ダイ</t>
    </rPh>
    <phoneticPr fontId="96"/>
  </si>
  <si>
    <t>（例）
・集落協定「第４　集落マスタープラン」、「第５　農業生産活動等として取り組むべき事項」、　「第８　農業生産活動等の体制整備として取り組むべき事項」及び「第９　加算措置適用のために取り組むべき事項」に記載のとおり。
※　集落協定に基づく活動を行う場合
・個別協定「（別紙様式６）第３　農業生産活動等として取り組むべき事項」、「（別紙様式６）第４　加算措置適用のために取り組むべき事項」及び「（別紙様式７）協定農用地の概要」に記載のとおり。
※　個別協定に基づく活動を行う場合</t>
    <rPh sb="1" eb="2">
      <t>レイ</t>
    </rPh>
    <rPh sb="136" eb="140">
      <t>ベッシヨウシキ</t>
    </rPh>
    <rPh sb="142" eb="143">
      <t>ダイ</t>
    </rPh>
    <rPh sb="145" eb="151">
      <t>ノウギョウセイサンカツドウ</t>
    </rPh>
    <rPh sb="151" eb="152">
      <t>トウ</t>
    </rPh>
    <rPh sb="173" eb="174">
      <t>ダイ</t>
    </rPh>
    <rPh sb="195" eb="196">
      <t>オヨ</t>
    </rPh>
    <rPh sb="199" eb="203">
      <t>ベッシヨウシキ</t>
    </rPh>
    <rPh sb="205" eb="210">
      <t>キョウテイノウヨウチ</t>
    </rPh>
    <rPh sb="211" eb="213">
      <t>ガイヨウ</t>
    </rPh>
    <rPh sb="215" eb="217">
      <t>キサイ</t>
    </rPh>
    <phoneticPr fontId="3"/>
  </si>
  <si>
    <t>行を追加する場合はこれより上の行をコピーして「コピーしたセルの挿入」をしてください。</t>
  </si>
  <si>
    <r>
      <t xml:space="preserve">必須
</t>
    </r>
    <r>
      <rPr>
        <sz val="9"/>
        <rFont val="Meiryo UI"/>
        <family val="3"/>
        <charset val="128"/>
      </rPr>
      <t>（集落・個別協定）</t>
    </r>
    <rPh sb="0" eb="2">
      <t>ヒッス</t>
    </rPh>
    <rPh sb="4" eb="6">
      <t>シュウラク</t>
    </rPh>
    <rPh sb="7" eb="11">
      <t>コベツキョウテイ</t>
    </rPh>
    <phoneticPr fontId="3"/>
  </si>
  <si>
    <t>必須
（集落協定）</t>
    <rPh sb="0" eb="2">
      <t>ヒッス</t>
    </rPh>
    <rPh sb="6" eb="8">
      <t>キョウテイ</t>
    </rPh>
    <phoneticPr fontId="3"/>
  </si>
  <si>
    <t>別紙様式６</t>
    <phoneticPr fontId="3"/>
  </si>
  <si>
    <t>個別協定 経営規模及び農業所得調書</t>
    <phoneticPr fontId="3"/>
  </si>
  <si>
    <t>必須
（個別協定）</t>
    <rPh sb="0" eb="2">
      <t>ヒッス</t>
    </rPh>
    <rPh sb="4" eb="6">
      <t>コベツ</t>
    </rPh>
    <rPh sb="6" eb="8">
      <t>キョウテイ</t>
    </rPh>
    <phoneticPr fontId="3"/>
  </si>
  <si>
    <r>
      <t xml:space="preserve">必要に応じて
</t>
    </r>
    <r>
      <rPr>
        <sz val="9"/>
        <rFont val="Meiryo UI"/>
        <family val="3"/>
        <charset val="128"/>
      </rPr>
      <t>（集落・個別協定）</t>
    </r>
    <rPh sb="0" eb="2">
      <t>ヒツヨウ</t>
    </rPh>
    <rPh sb="3" eb="4">
      <t>オウ</t>
    </rPh>
    <rPh sb="8" eb="10">
      <t>シュウラク</t>
    </rPh>
    <rPh sb="11" eb="15">
      <t>コベツキョウテイ</t>
    </rPh>
    <phoneticPr fontId="3"/>
  </si>
  <si>
    <t>別紙様式９</t>
    <rPh sb="0" eb="4">
      <t>ベッシヨウシキ</t>
    </rPh>
    <phoneticPr fontId="3"/>
  </si>
  <si>
    <t>環境負荷低減のチェックシート（集落協定向け）</t>
    <rPh sb="0" eb="2">
      <t>カンキョウ</t>
    </rPh>
    <rPh sb="2" eb="4">
      <t>フカ</t>
    </rPh>
    <rPh sb="4" eb="6">
      <t>テイゲン</t>
    </rPh>
    <rPh sb="15" eb="19">
      <t>シュウラクキョウテイ</t>
    </rPh>
    <rPh sb="19" eb="20">
      <t>ム</t>
    </rPh>
    <phoneticPr fontId="3"/>
  </si>
  <si>
    <t>環境負荷低減のチェックシート（個別協定向け）</t>
    <rPh sb="0" eb="2">
      <t>カンキョウ</t>
    </rPh>
    <rPh sb="2" eb="4">
      <t>フカ</t>
    </rPh>
    <rPh sb="4" eb="6">
      <t>テイゲン</t>
    </rPh>
    <rPh sb="15" eb="17">
      <t>コベツ</t>
    </rPh>
    <rPh sb="17" eb="19">
      <t>キョウテイ</t>
    </rPh>
    <rPh sb="19" eb="20">
      <t>ム</t>
    </rPh>
    <phoneticPr fontId="3"/>
  </si>
  <si>
    <t>別紙９</t>
    <rPh sb="0" eb="2">
      <t>ベッシ</t>
    </rPh>
    <phoneticPr fontId="3"/>
  </si>
  <si>
    <t>別紙６</t>
    <rPh sb="0" eb="2">
      <t>ベッシ</t>
    </rPh>
    <phoneticPr fontId="3"/>
  </si>
  <si>
    <t>中山間地域等直接支払交付金参考様式集（第6期対策）</t>
    <phoneticPr fontId="3"/>
  </si>
  <si>
    <t>協定名</t>
    <rPh sb="0" eb="2">
      <t>キョウテイ</t>
    </rPh>
    <rPh sb="2" eb="3">
      <t>メイ</t>
    </rPh>
    <phoneticPr fontId="3"/>
  </si>
  <si>
    <t>ー</t>
    <phoneticPr fontId="3"/>
  </si>
  <si>
    <t>必要に応じて
（集落・個別協定）</t>
    <rPh sb="0" eb="2">
      <t>ヒツヨウ</t>
    </rPh>
    <rPh sb="3" eb="4">
      <t>オウ</t>
    </rPh>
    <rPh sb="8" eb="10">
      <t>シュウラク</t>
    </rPh>
    <rPh sb="11" eb="15">
      <t>コベツキョウテイ</t>
    </rPh>
    <phoneticPr fontId="3"/>
  </si>
  <si>
    <r>
      <t xml:space="preserve">必要に応じて
</t>
    </r>
    <r>
      <rPr>
        <sz val="9"/>
        <rFont val="Meiryo UI"/>
        <family val="3"/>
        <charset val="128"/>
      </rPr>
      <t>（集落協定）</t>
    </r>
    <rPh sb="0" eb="2">
      <t>ヒツヨウ</t>
    </rPh>
    <rPh sb="3" eb="4">
      <t>オウ</t>
    </rPh>
    <rPh sb="8" eb="10">
      <t>シュウラク</t>
    </rPh>
    <rPh sb="10" eb="12">
      <t>キョウテイ</t>
    </rPh>
    <phoneticPr fontId="3"/>
  </si>
  <si>
    <t>必要に応じて
（集落協定）</t>
    <rPh sb="0" eb="2">
      <t>ヒツヨウ</t>
    </rPh>
    <rPh sb="3" eb="4">
      <t>オウ</t>
    </rPh>
    <rPh sb="8" eb="10">
      <t>シュウラク</t>
    </rPh>
    <rPh sb="10" eb="12">
      <t>キョウテイ</t>
    </rPh>
    <phoneticPr fontId="3"/>
  </si>
  <si>
    <t>金銭出納簿（多面的機能支払交付金の様式）</t>
    <phoneticPr fontId="3"/>
  </si>
  <si>
    <t>活動記録（多面的機能支払交付金の様式）</t>
    <rPh sb="0" eb="4">
      <t>カツドウキロク</t>
    </rPh>
    <phoneticPr fontId="3"/>
  </si>
  <si>
    <t>活動記録（多面的機能支払交付金の様式）</t>
    <phoneticPr fontId="3"/>
  </si>
  <si>
    <t>金銭出納簿（多面的機能支払交付金の様式）</t>
    <rPh sb="0" eb="5">
      <t>キンセンスイトウボ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</si>
</sst>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0.0%"/>
    <numFmt numFmtId="192" formatCode="#,##0&quot;円&quot;"/>
    <numFmt numFmtId="193" formatCode="&quot;合&quot;&quot;計&quot;\ \(General&quot;集&quot;&quot;落&quot;\)"/>
    <numFmt numFmtId="194" formatCode="General;;"/>
    <numFmt numFmtId="195" formatCode="[$-411]ggge&quot;年&quot;m&quot;月&quot;d&quot;日&quot;;@"/>
  </numFmts>
  <fonts count="11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0"/>
      <name val="Meiryo UI"/>
      <family val="3"/>
      <charset val="128"/>
    </font>
    <font>
      <sz val="11"/>
      <name val="HG丸ｺﾞｼｯｸM-PRO"/>
      <family val="3"/>
      <charset val="128"/>
    </font>
    <font>
      <sz val="10"/>
      <name val="HG丸ｺﾞｼｯｸM-PRO"/>
      <family val="3"/>
      <charset val="128"/>
    </font>
    <font>
      <u/>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4"/>
      <color rgb="FFFF0000"/>
      <name val="ＭＳ Ｐゴシック"/>
      <family val="3"/>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9"/>
      <name val="ＭＳ ゴシック"/>
      <family val="3"/>
      <charset val="128"/>
    </font>
    <font>
      <sz val="10"/>
      <color theme="1"/>
      <name val="ＭＳ Ｐゴシック"/>
      <family val="3"/>
      <charset val="128"/>
    </font>
    <font>
      <sz val="10"/>
      <color rgb="FFFF0000"/>
      <name val="HG丸ｺﾞｼｯｸM-PRO"/>
      <family val="3"/>
      <charset val="128"/>
    </font>
    <font>
      <i/>
      <sz val="10"/>
      <name val="ＭＳ 明朝"/>
      <family val="1"/>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11"/>
      <color theme="0"/>
      <name val="ＭＳ 明朝"/>
      <family val="1"/>
      <charset val="128"/>
    </font>
    <font>
      <sz val="8"/>
      <name val="ＭＳ 明朝"/>
      <family val="1"/>
      <charset val="128"/>
    </font>
    <font>
      <sz val="9"/>
      <color indexed="81"/>
      <name val="MS P ゴシック"/>
      <family val="3"/>
      <charset val="128"/>
    </font>
    <font>
      <b/>
      <u/>
      <sz val="10"/>
      <color rgb="FFFF0000"/>
      <name val="HG丸ｺﾞｼｯｸM-PRO"/>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2"/>
      <color rgb="FFFF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sz val="9"/>
      <name val="メイリオ"/>
      <family val="3"/>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b/>
      <sz val="12"/>
      <color rgb="FFFF0000"/>
      <name val="ＭＳ Ｐゴシック"/>
      <family val="3"/>
      <charset val="128"/>
    </font>
    <font>
      <sz val="9"/>
      <name val="Meiryo UI"/>
      <family val="3"/>
      <charset val="128"/>
    </font>
    <font>
      <sz val="8"/>
      <name val="Meiryo UI"/>
      <family val="3"/>
      <charset val="128"/>
    </font>
    <font>
      <sz val="9"/>
      <name val="HG丸ｺﾞｼｯｸM-PRO"/>
      <family val="3"/>
      <charset val="128"/>
    </font>
    <font>
      <i/>
      <sz val="10"/>
      <name val="HG丸ｺﾞｼｯｸM-PRO"/>
      <family val="3"/>
      <charset val="128"/>
    </font>
    <font>
      <u/>
      <sz val="11"/>
      <color theme="10"/>
      <name val="ＭＳ Ｐゴシック"/>
      <family val="3"/>
      <charset val="128"/>
    </font>
    <font>
      <i/>
      <u/>
      <sz val="11"/>
      <color theme="10"/>
      <name val="HG丸ｺﾞｼｯｸM-PRO"/>
      <family val="3"/>
      <charset val="128"/>
    </font>
    <font>
      <i/>
      <u/>
      <sz val="10"/>
      <color rgb="FF0000FF"/>
      <name val="HG丸ｺﾞｼｯｸM-PRO"/>
      <family val="3"/>
      <charset val="128"/>
    </font>
    <font>
      <sz val="8"/>
      <name val="メイリオ"/>
      <family val="3"/>
      <charset val="128"/>
    </font>
    <font>
      <sz val="9"/>
      <color rgb="FFFF0000"/>
      <name val="HG丸ｺﾞｼｯｸM-PRO"/>
      <family val="3"/>
      <charset val="128"/>
    </font>
    <font>
      <sz val="11"/>
      <color theme="1"/>
      <name val="ＭＳ Ｐゴシック"/>
      <family val="2"/>
      <scheme val="minor"/>
    </font>
    <font>
      <b/>
      <sz val="11"/>
      <name val="HG丸ｺﾞｼｯｸM-PRO"/>
      <family val="3"/>
      <charset val="128"/>
    </font>
    <font>
      <i/>
      <sz val="11"/>
      <name val="ＭＳ ゴシック"/>
      <family val="3"/>
      <charset val="128"/>
    </font>
    <font>
      <sz val="11"/>
      <color rgb="FF000000"/>
      <name val="ＭＳ 明朝"/>
      <family val="3"/>
      <charset val="128"/>
    </font>
    <font>
      <sz val="14"/>
      <color theme="0"/>
      <name val="ＭＳ 明朝"/>
      <family val="1"/>
      <charset val="128"/>
    </font>
    <font>
      <b/>
      <sz val="18"/>
      <color theme="0"/>
      <name val="ＭＳ 明朝"/>
      <family val="1"/>
      <charset val="128"/>
    </font>
    <font>
      <b/>
      <sz val="16"/>
      <name val="メイリオ"/>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rgb="FFFFFF99"/>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style="medium">
        <color indexed="64"/>
      </left>
      <right style="medium">
        <color indexed="64"/>
      </right>
      <top style="thin">
        <color indexed="64"/>
      </top>
      <bottom/>
      <diagonal/>
    </border>
  </borders>
  <cellStyleXfs count="2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0" fillId="0" borderId="0"/>
    <xf numFmtId="0" fontId="20" fillId="0" borderId="0">
      <alignment vertical="center"/>
    </xf>
    <xf numFmtId="0" fontId="2" fillId="0" borderId="0">
      <alignment vertical="center"/>
    </xf>
    <xf numFmtId="0" fontId="19" fillId="0" borderId="0"/>
    <xf numFmtId="0" fontId="20" fillId="0" borderId="0">
      <alignment vertical="center"/>
    </xf>
    <xf numFmtId="0" fontId="2" fillId="0" borderId="0"/>
    <xf numFmtId="0" fontId="20" fillId="0" borderId="0">
      <alignment vertical="center"/>
    </xf>
    <xf numFmtId="0" fontId="20" fillId="0" borderId="0">
      <alignment vertical="center"/>
    </xf>
    <xf numFmtId="0" fontId="21" fillId="0" borderId="0">
      <alignment vertical="center"/>
    </xf>
    <xf numFmtId="0" fontId="2" fillId="0" borderId="0"/>
    <xf numFmtId="0" fontId="2" fillId="0" borderId="0"/>
    <xf numFmtId="0" fontId="30" fillId="0" borderId="0">
      <alignment vertical="center"/>
    </xf>
    <xf numFmtId="0" fontId="18" fillId="0" borderId="0">
      <alignment vertical="center"/>
    </xf>
    <xf numFmtId="0" fontId="1" fillId="0" borderId="0">
      <alignment vertical="center"/>
    </xf>
    <xf numFmtId="0" fontId="105" fillId="0" borderId="0" applyNumberFormat="0" applyFill="0" applyBorder="0" applyAlignment="0" applyProtection="0">
      <alignment vertical="center"/>
    </xf>
    <xf numFmtId="0" fontId="110"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43" fillId="0" borderId="0">
      <alignment vertical="center"/>
    </xf>
  </cellStyleXfs>
  <cellXfs count="1146">
    <xf numFmtId="0" fontId="0" fillId="0" borderId="0" xfId="0">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7" fontId="6" fillId="0" borderId="0" xfId="0" applyNumberFormat="1"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top"/>
    </xf>
    <xf numFmtId="0" fontId="7" fillId="0" borderId="0" xfId="0" applyFont="1" applyFill="1" applyAlignment="1">
      <alignment horizontal="center" vertical="center"/>
    </xf>
    <xf numFmtId="0" fontId="6" fillId="0" borderId="0" xfId="0" applyFont="1" applyFill="1" applyAlignment="1">
      <alignment horizontal="center" vertical="center"/>
    </xf>
    <xf numFmtId="0" fontId="6" fillId="0" borderId="8" xfId="0" applyFont="1" applyFill="1" applyBorder="1" applyAlignment="1">
      <alignment vertical="center"/>
    </xf>
    <xf numFmtId="0" fontId="12" fillId="0" borderId="0" xfId="0" applyFont="1" applyFill="1" applyAlignment="1">
      <alignment vertical="center"/>
    </xf>
    <xf numFmtId="0" fontId="6" fillId="0" borderId="17" xfId="0" applyFont="1" applyBorder="1">
      <alignment vertical="center"/>
    </xf>
    <xf numFmtId="0" fontId="11" fillId="0" borderId="0" xfId="0" applyFont="1" applyFill="1" applyBorder="1" applyAlignment="1">
      <alignment vertical="center"/>
    </xf>
    <xf numFmtId="0" fontId="6" fillId="0" borderId="0" xfId="0" applyFont="1">
      <alignment vertical="center"/>
    </xf>
    <xf numFmtId="0" fontId="6" fillId="0" borderId="0" xfId="0" applyFont="1" applyFill="1">
      <alignment vertical="center"/>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vertical="center"/>
    </xf>
    <xf numFmtId="0" fontId="6" fillId="0" borderId="0" xfId="0" applyFont="1" applyBorder="1">
      <alignment vertical="center"/>
    </xf>
    <xf numFmtId="0" fontId="6" fillId="0" borderId="50" xfId="0" applyFont="1" applyBorder="1">
      <alignment vertical="center"/>
    </xf>
    <xf numFmtId="0" fontId="6" fillId="0" borderId="38" xfId="0" applyFont="1" applyBorder="1">
      <alignment vertical="center"/>
    </xf>
    <xf numFmtId="0" fontId="6" fillId="0" borderId="51" xfId="0" applyFont="1" applyBorder="1">
      <alignment vertical="center"/>
    </xf>
    <xf numFmtId="0" fontId="6" fillId="0" borderId="46" xfId="0" applyFont="1" applyBorder="1">
      <alignment vertical="center"/>
    </xf>
    <xf numFmtId="0" fontId="6" fillId="0" borderId="52" xfId="0" applyFont="1" applyBorder="1">
      <alignment vertical="center"/>
    </xf>
    <xf numFmtId="0" fontId="6" fillId="0" borderId="53" xfId="0" applyFont="1" applyBorder="1">
      <alignment vertical="center"/>
    </xf>
    <xf numFmtId="0" fontId="7" fillId="6" borderId="0" xfId="0" applyFont="1" applyFill="1" applyBorder="1">
      <alignment vertical="center"/>
    </xf>
    <xf numFmtId="0" fontId="6" fillId="6" borderId="0" xfId="0" applyFont="1" applyFill="1" applyBorder="1">
      <alignment vertical="center"/>
    </xf>
    <xf numFmtId="0" fontId="6" fillId="0" borderId="0" xfId="0" applyFont="1" applyBorder="1" applyAlignment="1">
      <alignment vertical="center"/>
    </xf>
    <xf numFmtId="0" fontId="10" fillId="0" borderId="1" xfId="0" applyFont="1" applyBorder="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6" fillId="0" borderId="0" xfId="0" applyFont="1">
      <alignment vertical="center"/>
    </xf>
    <xf numFmtId="0" fontId="6" fillId="7" borderId="21" xfId="0" applyFont="1" applyFill="1" applyBorder="1">
      <alignment vertical="center"/>
    </xf>
    <xf numFmtId="0" fontId="6" fillId="7" borderId="46" xfId="0" applyFont="1" applyFill="1" applyBorder="1">
      <alignment vertical="center"/>
    </xf>
    <xf numFmtId="0" fontId="6" fillId="7" borderId="12" xfId="0" applyFont="1" applyFill="1" applyBorder="1">
      <alignment vertical="center"/>
    </xf>
    <xf numFmtId="0" fontId="6" fillId="0" borderId="0" xfId="0" applyFont="1">
      <alignment vertical="center"/>
    </xf>
    <xf numFmtId="0" fontId="6" fillId="0" borderId="0" xfId="0" applyFont="1">
      <alignment vertical="center"/>
    </xf>
    <xf numFmtId="0" fontId="6" fillId="7" borderId="9" xfId="0" applyFont="1" applyFill="1" applyBorder="1" applyAlignment="1">
      <alignment vertical="center"/>
    </xf>
    <xf numFmtId="0" fontId="6" fillId="7" borderId="6" xfId="0" applyFont="1" applyFill="1" applyBorder="1" applyAlignment="1">
      <alignmen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6" fillId="7" borderId="0" xfId="0" applyFont="1" applyFill="1" applyBorder="1" applyAlignment="1">
      <alignment vertical="center"/>
    </xf>
    <xf numFmtId="0" fontId="6" fillId="7" borderId="8" xfId="0" applyFont="1" applyFill="1" applyBorder="1" applyAlignment="1">
      <alignment vertical="center"/>
    </xf>
    <xf numFmtId="0" fontId="6" fillId="7" borderId="5" xfId="0" applyFont="1" applyFill="1" applyBorder="1" applyAlignment="1">
      <alignment vertical="center"/>
    </xf>
    <xf numFmtId="0" fontId="6" fillId="7" borderId="12" xfId="0" applyFont="1" applyFill="1" applyBorder="1" applyAlignment="1">
      <alignment vertical="center"/>
    </xf>
    <xf numFmtId="0" fontId="6" fillId="7" borderId="13" xfId="0" applyFont="1" applyFill="1" applyBorder="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4" fillId="0" borderId="0" xfId="0" applyFont="1">
      <alignment vertical="center"/>
    </xf>
    <xf numFmtId="0" fontId="21" fillId="0" borderId="0" xfId="0" applyFont="1">
      <alignment vertical="center"/>
    </xf>
    <xf numFmtId="0" fontId="32" fillId="0" borderId="0" xfId="0" applyFont="1" applyAlignment="1">
      <alignment horizontal="center" vertical="center"/>
    </xf>
    <xf numFmtId="0" fontId="31" fillId="0" borderId="0" xfId="15" applyFont="1" applyAlignment="1" applyProtection="1">
      <alignment horizontal="center" vertical="center"/>
      <protection locked="0"/>
    </xf>
    <xf numFmtId="0" fontId="35" fillId="0" borderId="0" xfId="15" applyFont="1" applyAlignment="1" applyProtection="1">
      <protection locked="0"/>
    </xf>
    <xf numFmtId="0" fontId="32" fillId="0" borderId="0" xfId="15" applyFont="1" applyBorder="1" applyAlignment="1" applyProtection="1">
      <alignment vertical="center" wrapText="1"/>
      <protection locked="0"/>
    </xf>
    <xf numFmtId="0" fontId="32" fillId="0" borderId="0" xfId="0" applyFont="1" applyBorder="1" applyAlignment="1">
      <alignment vertical="center" wrapText="1"/>
    </xf>
    <xf numFmtId="0" fontId="32" fillId="0" borderId="0" xfId="15" applyFont="1" applyBorder="1" applyAlignment="1" applyProtection="1">
      <alignment horizontal="center" vertical="center" textRotation="255" wrapText="1"/>
      <protection locked="0"/>
    </xf>
    <xf numFmtId="0" fontId="32" fillId="0" borderId="0" xfId="0" applyFont="1" applyBorder="1" applyAlignment="1">
      <alignment horizontal="center" vertical="center" textRotation="255" wrapText="1"/>
    </xf>
    <xf numFmtId="0" fontId="25" fillId="0" borderId="0" xfId="15" applyFont="1" applyBorder="1" applyAlignment="1" applyProtection="1">
      <alignment vertical="center"/>
      <protection locked="0"/>
    </xf>
    <xf numFmtId="0" fontId="21" fillId="0" borderId="0" xfId="15" applyFont="1" applyBorder="1" applyAlignment="1" applyProtection="1">
      <alignment horizontal="center" vertical="center"/>
      <protection locked="0"/>
    </xf>
    <xf numFmtId="0" fontId="24" fillId="0" borderId="0" xfId="15" applyFont="1" applyBorder="1" applyAlignment="1" applyProtection="1">
      <alignment vertical="center"/>
      <protection locked="0"/>
    </xf>
    <xf numFmtId="0" fontId="34" fillId="0" borderId="0" xfId="15" applyFont="1" applyBorder="1" applyAlignment="1" applyProtection="1">
      <alignment vertical="center"/>
      <protection locked="0"/>
    </xf>
    <xf numFmtId="0" fontId="34" fillId="0" borderId="0" xfId="0" applyFont="1" applyBorder="1" applyAlignment="1">
      <alignment horizontal="left" vertical="center" wrapText="1"/>
    </xf>
    <xf numFmtId="0" fontId="36" fillId="0" borderId="0" xfId="15" applyFont="1" applyBorder="1" applyAlignment="1" applyProtection="1">
      <alignment vertical="center"/>
      <protection locked="0"/>
    </xf>
    <xf numFmtId="0" fontId="24" fillId="0" borderId="0" xfId="0" applyFont="1" applyBorder="1" applyAlignment="1">
      <alignment vertical="center"/>
    </xf>
    <xf numFmtId="0" fontId="34" fillId="0" borderId="0" xfId="0" applyFont="1" applyBorder="1" applyAlignment="1">
      <alignment vertical="center"/>
    </xf>
    <xf numFmtId="0" fontId="27" fillId="0" borderId="0" xfId="14" applyFont="1"/>
    <xf numFmtId="0" fontId="23" fillId="0" borderId="0" xfId="0" applyFont="1" applyAlignment="1">
      <alignment horizontal="left" vertical="center"/>
    </xf>
    <xf numFmtId="0" fontId="27" fillId="0" borderId="0" xfId="14" applyFont="1" applyAlignment="1">
      <alignment wrapText="1"/>
    </xf>
    <xf numFmtId="0" fontId="38" fillId="0" borderId="0" xfId="0" applyFont="1">
      <alignment vertical="center"/>
    </xf>
    <xf numFmtId="0" fontId="27" fillId="0" borderId="0" xfId="14" applyFont="1" applyAlignment="1">
      <alignment horizontal="left" wrapText="1"/>
    </xf>
    <xf numFmtId="0" fontId="27" fillId="0" borderId="0" xfId="14" applyFont="1" applyAlignment="1">
      <alignment horizontal="left"/>
    </xf>
    <xf numFmtId="0" fontId="23" fillId="0" borderId="0" xfId="0" applyFont="1" applyAlignment="1">
      <alignment horizontal="left" vertical="center"/>
    </xf>
    <xf numFmtId="0" fontId="49" fillId="0" borderId="0" xfId="0" applyFont="1">
      <alignment vertical="center"/>
    </xf>
    <xf numFmtId="0" fontId="6" fillId="3" borderId="0" xfId="0" applyFont="1" applyFill="1" applyBorder="1">
      <alignment vertical="center"/>
    </xf>
    <xf numFmtId="0" fontId="7" fillId="3" borderId="0" xfId="0" applyFont="1" applyFill="1" applyBorder="1">
      <alignment vertical="center"/>
    </xf>
    <xf numFmtId="0" fontId="10" fillId="0" borderId="44" xfId="0" applyFont="1" applyBorder="1">
      <alignment vertical="center"/>
    </xf>
    <xf numFmtId="0" fontId="6"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wrapText="1"/>
    </xf>
    <xf numFmtId="0" fontId="8" fillId="0" borderId="0" xfId="0" applyFont="1">
      <alignment vertical="center"/>
    </xf>
    <xf numFmtId="0" fontId="9" fillId="0" borderId="0" xfId="0" applyFont="1">
      <alignment vertical="center"/>
    </xf>
    <xf numFmtId="0" fontId="17"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wrapText="1"/>
    </xf>
    <xf numFmtId="0" fontId="0" fillId="0" borderId="44" xfId="0" applyBorder="1" applyAlignment="1">
      <alignment vertical="center" shrinkToFit="1"/>
    </xf>
    <xf numFmtId="0" fontId="6" fillId="0" borderId="0" xfId="0" applyFont="1">
      <alignment vertical="center"/>
    </xf>
    <xf numFmtId="0" fontId="0" fillId="0" borderId="44" xfId="0" applyBorder="1">
      <alignment vertical="center"/>
    </xf>
    <xf numFmtId="0" fontId="0" fillId="2" borderId="44" xfId="0" applyFill="1" applyBorder="1">
      <alignment vertical="center"/>
    </xf>
    <xf numFmtId="0" fontId="55" fillId="0" borderId="44" xfId="0" applyFont="1" applyBorder="1">
      <alignment vertical="center"/>
    </xf>
    <xf numFmtId="0" fontId="6" fillId="0" borderId="0" xfId="0" applyFont="1">
      <alignment vertical="center"/>
    </xf>
    <xf numFmtId="58" fontId="33" fillId="5" borderId="12" xfId="0" applyNumberFormat="1" applyFont="1" applyFill="1" applyBorder="1" applyAlignment="1">
      <alignment horizontal="centerContinuous" vertical="center"/>
    </xf>
    <xf numFmtId="0" fontId="0" fillId="5" borderId="12" xfId="0" applyFill="1" applyBorder="1" applyAlignment="1">
      <alignment horizontal="centerContinuous" vertical="center"/>
    </xf>
    <xf numFmtId="0" fontId="32" fillId="0" borderId="0" xfId="14" applyFont="1" applyAlignment="1">
      <alignment shrinkToFit="1"/>
    </xf>
    <xf numFmtId="0" fontId="27" fillId="0" borderId="0" xfId="14" applyFont="1" applyAlignment="1">
      <alignment shrinkToFit="1"/>
    </xf>
    <xf numFmtId="0" fontId="45" fillId="7" borderId="42" xfId="0" applyFont="1" applyFill="1" applyBorder="1" applyAlignment="1">
      <alignment horizontal="center" vertical="center" shrinkToFit="1"/>
    </xf>
    <xf numFmtId="0" fontId="45" fillId="7" borderId="42" xfId="0" applyFont="1" applyFill="1" applyBorder="1" applyAlignment="1">
      <alignment horizontal="left" vertical="center" shrinkToFit="1"/>
    </xf>
    <xf numFmtId="0" fontId="45" fillId="7" borderId="42" xfId="0" applyFont="1" applyFill="1" applyBorder="1" applyAlignment="1">
      <alignment horizontal="center" vertical="center" wrapText="1"/>
    </xf>
    <xf numFmtId="0" fontId="6" fillId="0" borderId="0" xfId="0" applyFont="1">
      <alignment vertical="center"/>
    </xf>
    <xf numFmtId="0" fontId="15" fillId="0" borderId="0" xfId="0" applyFont="1">
      <alignment vertical="center"/>
    </xf>
    <xf numFmtId="0" fontId="0" fillId="0" borderId="65" xfId="0" applyBorder="1">
      <alignment vertical="center"/>
    </xf>
    <xf numFmtId="0" fontId="9" fillId="0" borderId="17" xfId="0" applyFont="1" applyBorder="1">
      <alignment vertical="center"/>
    </xf>
    <xf numFmtId="0" fontId="15" fillId="0" borderId="65" xfId="0" applyFont="1" applyBorder="1">
      <alignment vertical="center"/>
    </xf>
    <xf numFmtId="0" fontId="8" fillId="0" borderId="17" xfId="0" applyFont="1" applyBorder="1">
      <alignment vertical="center"/>
    </xf>
    <xf numFmtId="0" fontId="9" fillId="0" borderId="65" xfId="0" applyFont="1" applyBorder="1">
      <alignment vertical="center"/>
    </xf>
    <xf numFmtId="0" fontId="9" fillId="0" borderId="72" xfId="0" applyFont="1" applyBorder="1">
      <alignment vertical="center"/>
    </xf>
    <xf numFmtId="0" fontId="9" fillId="0" borderId="19" xfId="0" applyFont="1" applyBorder="1">
      <alignment vertical="center"/>
    </xf>
    <xf numFmtId="0" fontId="9" fillId="0" borderId="20" xfId="0" applyFont="1" applyBorder="1">
      <alignment vertical="center"/>
    </xf>
    <xf numFmtId="184" fontId="6" fillId="0" borderId="0" xfId="0" applyNumberFormat="1" applyFont="1" applyFill="1">
      <alignment vertical="center"/>
    </xf>
    <xf numFmtId="0" fontId="6" fillId="3" borderId="0" xfId="0" applyFont="1" applyFill="1">
      <alignment vertical="center"/>
    </xf>
    <xf numFmtId="0" fontId="6" fillId="3" borderId="0" xfId="0" applyFont="1" applyFill="1" applyAlignment="1">
      <alignment vertical="center"/>
    </xf>
    <xf numFmtId="0" fontId="69" fillId="0" borderId="0" xfId="0" applyFont="1">
      <alignment vertical="center"/>
    </xf>
    <xf numFmtId="0" fontId="6" fillId="3" borderId="0" xfId="0" applyFont="1" applyFill="1">
      <alignment vertical="center"/>
    </xf>
    <xf numFmtId="0" fontId="70" fillId="0" borderId="0" xfId="0" applyFont="1">
      <alignment vertical="center"/>
    </xf>
    <xf numFmtId="0" fontId="71" fillId="0" borderId="0" xfId="15" applyFont="1" applyAlignment="1" applyProtection="1">
      <alignment horizontal="center" vertical="center"/>
      <protection locked="0"/>
    </xf>
    <xf numFmtId="0" fontId="43" fillId="0" borderId="0" xfId="14" applyFont="1" applyAlignment="1" applyProtection="1">
      <alignment horizontal="left" vertical="center"/>
      <protection locked="0"/>
    </xf>
    <xf numFmtId="0" fontId="14" fillId="0" borderId="0" xfId="0" applyFont="1" applyProtection="1">
      <alignment vertical="center"/>
      <protection locked="0"/>
    </xf>
    <xf numFmtId="0" fontId="27" fillId="0" borderId="0" xfId="14" applyFont="1" applyProtection="1">
      <protection locked="0"/>
    </xf>
    <xf numFmtId="0" fontId="27" fillId="3" borderId="0" xfId="14" applyFont="1" applyFill="1" applyProtection="1">
      <protection locked="0"/>
    </xf>
    <xf numFmtId="0" fontId="8" fillId="0" borderId="0" xfId="0" applyFont="1" applyAlignment="1" applyProtection="1">
      <alignment horizontal="left" vertical="center"/>
    </xf>
    <xf numFmtId="0" fontId="23" fillId="0" borderId="0" xfId="0" applyFont="1" applyAlignment="1" applyProtection="1">
      <alignment horizontal="left" vertical="center"/>
    </xf>
    <xf numFmtId="0" fontId="8" fillId="0" borderId="0" xfId="14" applyFont="1" applyAlignment="1" applyProtection="1">
      <alignment horizontal="left" vertical="center"/>
    </xf>
    <xf numFmtId="0" fontId="8" fillId="0" borderId="0" xfId="14" applyFont="1" applyAlignment="1" applyProtection="1">
      <alignment horizontal="left" vertical="center" wrapText="1"/>
    </xf>
    <xf numFmtId="0" fontId="43" fillId="3" borderId="0" xfId="14"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3"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8"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43" fillId="2" borderId="46" xfId="0" applyFont="1" applyFill="1" applyBorder="1" applyAlignment="1" applyProtection="1">
      <alignment horizontal="left" vertical="center" wrapText="1"/>
    </xf>
    <xf numFmtId="0" fontId="41" fillId="8" borderId="55" xfId="0" applyFont="1" applyFill="1" applyBorder="1" applyAlignment="1" applyProtection="1">
      <alignment horizontal="center" vertical="center"/>
    </xf>
    <xf numFmtId="0" fontId="41" fillId="9" borderId="27" xfId="0" applyFont="1" applyFill="1" applyBorder="1" applyAlignment="1" applyProtection="1">
      <alignment horizontal="center" vertical="center" wrapText="1"/>
    </xf>
    <xf numFmtId="0" fontId="59" fillId="9" borderId="27" xfId="0" applyFont="1" applyFill="1" applyBorder="1" applyAlignment="1" applyProtection="1">
      <alignment horizontal="center" vertical="center" wrapText="1"/>
    </xf>
    <xf numFmtId="38" fontId="23" fillId="0" borderId="0" xfId="0" applyNumberFormat="1" applyFont="1" applyAlignment="1" applyProtection="1">
      <alignment horizontal="left" vertical="center" shrinkToFit="1"/>
    </xf>
    <xf numFmtId="0" fontId="0" fillId="0" borderId="46" xfId="0" applyBorder="1" applyAlignment="1" applyProtection="1">
      <alignment horizontal="center" vertical="center"/>
    </xf>
    <xf numFmtId="0" fontId="38" fillId="8" borderId="44" xfId="0" applyFont="1" applyFill="1" applyBorder="1" applyAlignment="1" applyProtection="1">
      <alignment horizontal="center" vertical="center"/>
    </xf>
    <xf numFmtId="0" fontId="38" fillId="8" borderId="49" xfId="0" applyFont="1" applyFill="1" applyBorder="1" applyAlignment="1" applyProtection="1">
      <alignment horizontal="center" vertical="center"/>
    </xf>
    <xf numFmtId="0" fontId="44" fillId="0" borderId="0" xfId="0" applyFont="1" applyAlignment="1" applyProtection="1">
      <alignment horizontal="left" vertical="center"/>
    </xf>
    <xf numFmtId="0" fontId="23" fillId="0" borderId="0" xfId="0" applyFont="1" applyAlignment="1" applyProtection="1">
      <alignment horizontal="left" vertical="center" wrapText="1"/>
    </xf>
    <xf numFmtId="0" fontId="38" fillId="0" borderId="0" xfId="0" applyFont="1" applyProtection="1">
      <alignment vertical="center"/>
    </xf>
    <xf numFmtId="0" fontId="23" fillId="0" borderId="0" xfId="0" applyFont="1" applyProtection="1">
      <alignment vertical="center"/>
    </xf>
    <xf numFmtId="0" fontId="38" fillId="7" borderId="46" xfId="0" applyFont="1" applyFill="1" applyBorder="1" applyAlignment="1" applyProtection="1">
      <alignment horizontal="left" vertical="center" shrinkToFit="1"/>
    </xf>
    <xf numFmtId="0" fontId="43" fillId="0" borderId="0" xfId="14" applyFont="1" applyAlignment="1" applyProtection="1">
      <alignment horizontal="left" vertical="center"/>
    </xf>
    <xf numFmtId="0" fontId="44" fillId="0" borderId="0" xfId="0" applyFont="1" applyAlignment="1" applyProtection="1">
      <alignment horizontal="right" vertical="center"/>
    </xf>
    <xf numFmtId="0" fontId="43" fillId="0" borderId="0" xfId="14" applyFont="1" applyAlignment="1" applyProtection="1">
      <alignment horizontal="left" vertical="center" wrapText="1"/>
    </xf>
    <xf numFmtId="0" fontId="44" fillId="0" borderId="0" xfId="0" applyFont="1" applyAlignment="1" applyProtection="1">
      <alignment horizontal="right" vertical="top" wrapText="1"/>
    </xf>
    <xf numFmtId="0" fontId="9" fillId="8" borderId="49" xfId="14" applyFont="1" applyFill="1" applyBorder="1" applyAlignment="1" applyProtection="1">
      <alignment horizontal="center" vertical="center"/>
    </xf>
    <xf numFmtId="0" fontId="9" fillId="8" borderId="45" xfId="14" applyFont="1" applyFill="1" applyBorder="1" applyAlignment="1" applyProtection="1">
      <alignment horizontal="center" vertical="center"/>
    </xf>
    <xf numFmtId="0" fontId="0" fillId="0" borderId="48" xfId="0" applyBorder="1" applyAlignment="1" applyProtection="1">
      <alignment horizontal="left" vertical="center" wrapText="1"/>
    </xf>
    <xf numFmtId="0" fontId="48" fillId="8" borderId="44" xfId="0" applyFont="1" applyFill="1" applyBorder="1" applyAlignment="1" applyProtection="1">
      <alignment horizontal="center" vertical="center"/>
    </xf>
    <xf numFmtId="0" fontId="48" fillId="3" borderId="9" xfId="0" applyFont="1" applyFill="1" applyBorder="1" applyAlignment="1" applyProtection="1">
      <alignment horizontal="center" vertical="center" wrapText="1"/>
    </xf>
    <xf numFmtId="0" fontId="47" fillId="3" borderId="48" xfId="0" applyFont="1" applyFill="1" applyBorder="1" applyAlignment="1" applyProtection="1">
      <alignment horizontal="center" vertical="center"/>
    </xf>
    <xf numFmtId="0" fontId="48" fillId="7" borderId="49" xfId="0" applyFont="1" applyFill="1" applyBorder="1" applyAlignment="1" applyProtection="1">
      <alignment horizontal="center" vertical="top"/>
    </xf>
    <xf numFmtId="0" fontId="48" fillId="3" borderId="11" xfId="0" applyFont="1" applyFill="1" applyBorder="1" applyAlignment="1" applyProtection="1">
      <alignment horizontal="center" vertical="top" wrapText="1"/>
    </xf>
    <xf numFmtId="0" fontId="48" fillId="3" borderId="0" xfId="0" applyFont="1" applyFill="1" applyBorder="1" applyAlignment="1" applyProtection="1">
      <alignment horizontal="center" vertical="center"/>
    </xf>
    <xf numFmtId="0" fontId="48" fillId="3" borderId="8" xfId="0" applyFont="1" applyFill="1" applyBorder="1" applyAlignment="1" applyProtection="1">
      <alignment horizontal="center" vertical="top"/>
    </xf>
    <xf numFmtId="0" fontId="48" fillId="7" borderId="7" xfId="0" applyFont="1" applyFill="1" applyBorder="1" applyAlignment="1" applyProtection="1">
      <alignment horizontal="center" vertical="top"/>
    </xf>
    <xf numFmtId="0" fontId="48" fillId="3" borderId="11" xfId="0" applyFont="1" applyFill="1" applyBorder="1" applyAlignment="1" applyProtection="1">
      <alignment horizontal="center" vertical="center" wrapText="1"/>
    </xf>
    <xf numFmtId="0" fontId="47" fillId="3" borderId="8" xfId="0" applyFont="1" applyFill="1" applyBorder="1" applyAlignment="1" applyProtection="1">
      <alignment horizontal="center" vertical="center"/>
    </xf>
    <xf numFmtId="0" fontId="48" fillId="7" borderId="3" xfId="0" applyFont="1" applyFill="1" applyBorder="1" applyAlignment="1" applyProtection="1">
      <alignment horizontal="center" vertical="top"/>
    </xf>
    <xf numFmtId="0" fontId="48" fillId="7" borderId="44" xfId="0" applyFont="1" applyFill="1" applyBorder="1" applyAlignment="1" applyProtection="1">
      <alignment horizontal="center" vertical="top"/>
    </xf>
    <xf numFmtId="0" fontId="48" fillId="3" borderId="5" xfId="0" applyFont="1" applyFill="1" applyBorder="1" applyAlignment="1" applyProtection="1">
      <alignment horizontal="center" vertical="top" wrapText="1"/>
    </xf>
    <xf numFmtId="0" fontId="48" fillId="3" borderId="12" xfId="0" applyFont="1" applyFill="1" applyBorder="1" applyAlignment="1" applyProtection="1">
      <alignment horizontal="center" vertical="top"/>
    </xf>
    <xf numFmtId="0" fontId="48" fillId="3" borderId="13" xfId="0" applyFont="1" applyFill="1" applyBorder="1" applyAlignment="1" applyProtection="1">
      <alignment horizontal="center" vertical="top"/>
    </xf>
    <xf numFmtId="0" fontId="48" fillId="7" borderId="45" xfId="0" applyFont="1" applyFill="1" applyBorder="1" applyAlignment="1" applyProtection="1">
      <alignment horizontal="center" vertical="top"/>
    </xf>
    <xf numFmtId="0" fontId="8" fillId="0" borderId="0" xfId="14" applyFont="1" applyAlignment="1" applyProtection="1">
      <alignment horizontal="center" vertical="center"/>
    </xf>
    <xf numFmtId="0" fontId="23" fillId="0" borderId="0" xfId="0" applyFont="1" applyAlignment="1" applyProtection="1">
      <alignment horizontal="center" vertical="center"/>
    </xf>
    <xf numFmtId="0" fontId="44" fillId="0" borderId="0" xfId="0" applyFont="1" applyAlignment="1" applyProtection="1">
      <alignment horizontal="right" vertical="top"/>
    </xf>
    <xf numFmtId="0" fontId="6" fillId="0" borderId="0" xfId="0" applyFont="1" applyProtection="1">
      <alignment vertical="center"/>
    </xf>
    <xf numFmtId="0" fontId="0" fillId="0" borderId="0" xfId="0" applyProtection="1">
      <alignment vertical="center"/>
      <protection locked="0"/>
    </xf>
    <xf numFmtId="0" fontId="66" fillId="0" borderId="0" xfId="0" applyFont="1" applyProtection="1">
      <alignment vertical="center"/>
      <protection locked="0"/>
    </xf>
    <xf numFmtId="0" fontId="67" fillId="0" borderId="0" xfId="0" applyFont="1" applyAlignment="1" applyProtection="1">
      <alignment vertical="center"/>
    </xf>
    <xf numFmtId="0" fontId="15" fillId="0" borderId="0" xfId="0" applyFont="1" applyProtection="1">
      <alignment vertical="center"/>
    </xf>
    <xf numFmtId="0" fontId="0" fillId="0" borderId="0" xfId="0" applyProtection="1">
      <alignment vertical="center"/>
    </xf>
    <xf numFmtId="0" fontId="66"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15" fillId="0" borderId="0" xfId="0" applyFont="1" applyAlignment="1" applyProtection="1">
      <alignment vertical="top"/>
    </xf>
    <xf numFmtId="0" fontId="8" fillId="0" borderId="0" xfId="0" applyFont="1" applyAlignment="1" applyProtection="1">
      <alignment vertical="top"/>
    </xf>
    <xf numFmtId="0" fontId="66"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0" fontId="43" fillId="3" borderId="55" xfId="0" applyFont="1" applyFill="1" applyBorder="1" applyAlignment="1" applyProtection="1">
      <alignment horizontal="center" vertical="center" wrapText="1"/>
    </xf>
    <xf numFmtId="0" fontId="43" fillId="3" borderId="59" xfId="0" applyFont="1" applyFill="1" applyBorder="1" applyAlignment="1" applyProtection="1">
      <alignment vertical="center" wrapText="1"/>
    </xf>
    <xf numFmtId="38" fontId="43" fillId="5" borderId="27" xfId="2" applyFont="1" applyFill="1" applyBorder="1" applyAlignment="1" applyProtection="1">
      <alignment vertical="center" shrinkToFit="1"/>
    </xf>
    <xf numFmtId="0" fontId="43" fillId="3" borderId="60" xfId="0" applyFont="1" applyFill="1" applyBorder="1" applyAlignment="1" applyProtection="1">
      <alignment horizontal="center" vertical="center" wrapText="1"/>
    </xf>
    <xf numFmtId="0" fontId="43" fillId="3" borderId="59" xfId="0" applyFont="1" applyFill="1" applyBorder="1" applyAlignment="1" applyProtection="1">
      <alignment horizontal="center" vertical="center" wrapText="1"/>
    </xf>
    <xf numFmtId="38" fontId="43" fillId="3" borderId="60" xfId="0" applyNumberFormat="1" applyFont="1" applyFill="1" applyBorder="1" applyAlignment="1" applyProtection="1">
      <alignment horizontal="center" vertical="center" wrapText="1"/>
    </xf>
    <xf numFmtId="0" fontId="43" fillId="3" borderId="61" xfId="0" applyFont="1" applyFill="1" applyBorder="1" applyAlignment="1" applyProtection="1">
      <alignment horizontal="center" vertical="center" wrapText="1"/>
    </xf>
    <xf numFmtId="38" fontId="0" fillId="0" borderId="0" xfId="0" applyNumberFormat="1" applyProtection="1">
      <alignment vertical="center"/>
    </xf>
    <xf numFmtId="0" fontId="10" fillId="0" borderId="74" xfId="0" applyFont="1" applyBorder="1" applyAlignment="1">
      <alignment horizontal="center" vertical="center"/>
    </xf>
    <xf numFmtId="0" fontId="41" fillId="8" borderId="27" xfId="0" applyFont="1" applyFill="1" applyBorder="1" applyAlignment="1" applyProtection="1">
      <alignment horizontal="center" vertical="center" wrapText="1"/>
    </xf>
    <xf numFmtId="0" fontId="41" fillId="8" borderId="51" xfId="0" applyFont="1" applyFill="1" applyBorder="1" applyAlignment="1" applyProtection="1">
      <alignment horizontal="left" vertical="center"/>
    </xf>
    <xf numFmtId="0" fontId="41" fillId="8" borderId="46" xfId="0" applyFont="1" applyFill="1" applyBorder="1" applyAlignment="1" applyProtection="1">
      <alignment horizontal="left" vertical="center"/>
    </xf>
    <xf numFmtId="0" fontId="41" fillId="8" borderId="47" xfId="0" applyFont="1" applyFill="1" applyBorder="1" applyAlignment="1" applyProtection="1">
      <alignment horizontal="left" vertical="center"/>
    </xf>
    <xf numFmtId="0" fontId="41" fillId="8" borderId="77" xfId="0" applyFont="1" applyFill="1" applyBorder="1" applyAlignment="1" applyProtection="1">
      <alignment horizontal="center" vertical="center" wrapText="1"/>
    </xf>
    <xf numFmtId="0" fontId="72" fillId="0" borderId="0" xfId="0" applyFont="1">
      <alignment vertical="center"/>
    </xf>
    <xf numFmtId="0" fontId="36" fillId="0" borderId="0" xfId="15" applyFont="1" applyBorder="1" applyAlignment="1" applyProtection="1">
      <alignment vertical="top"/>
      <protection locked="0"/>
    </xf>
    <xf numFmtId="0" fontId="69" fillId="0" borderId="0" xfId="0" applyFont="1" applyAlignment="1">
      <alignment vertical="top"/>
    </xf>
    <xf numFmtId="0" fontId="24" fillId="0" borderId="0" xfId="0" applyFont="1" applyAlignment="1">
      <alignment vertical="top"/>
    </xf>
    <xf numFmtId="0" fontId="0" fillId="0" borderId="0" xfId="0" applyAlignment="1" applyProtection="1">
      <alignment vertical="top"/>
      <protection locked="0"/>
    </xf>
    <xf numFmtId="0" fontId="22" fillId="0" borderId="0" xfId="15" applyFont="1" applyProtection="1">
      <alignment vertical="center"/>
      <protection locked="0"/>
    </xf>
    <xf numFmtId="0" fontId="41" fillId="8" borderId="27" xfId="0" applyFont="1" applyFill="1" applyBorder="1" applyAlignment="1" applyProtection="1">
      <alignment horizontal="center" vertical="center" wrapText="1"/>
    </xf>
    <xf numFmtId="0" fontId="6" fillId="3" borderId="0" xfId="0" applyFont="1" applyFill="1">
      <alignment vertical="center"/>
    </xf>
    <xf numFmtId="0" fontId="8" fillId="0" borderId="0" xfId="14" applyFont="1" applyAlignment="1" applyProtection="1">
      <alignment horizontal="left" vertical="center"/>
    </xf>
    <xf numFmtId="0" fontId="22" fillId="0" borderId="0" xfId="15" applyFont="1" applyBorder="1" applyAlignment="1" applyProtection="1">
      <alignment vertical="top"/>
      <protection locked="0"/>
    </xf>
    <xf numFmtId="0" fontId="22" fillId="0" borderId="0" xfId="15" applyFont="1" applyBorder="1" applyAlignment="1" applyProtection="1">
      <alignment vertical="top" wrapText="1"/>
      <protection locked="0"/>
    </xf>
    <xf numFmtId="0" fontId="31" fillId="0" borderId="49" xfId="15" applyFont="1" applyBorder="1" applyAlignment="1" applyProtection="1">
      <alignment horizontal="center" vertical="center" wrapText="1"/>
      <protection locked="0"/>
    </xf>
    <xf numFmtId="0" fontId="27" fillId="0" borderId="11" xfId="0" applyFont="1" applyBorder="1" applyAlignment="1">
      <alignment horizontal="center" vertical="center"/>
    </xf>
    <xf numFmtId="0" fontId="32" fillId="0" borderId="11" xfId="0" applyFont="1" applyBorder="1" applyAlignment="1">
      <alignment horizontal="center" vertical="center"/>
    </xf>
    <xf numFmtId="0" fontId="22" fillId="0" borderId="90" xfId="0" applyFont="1" applyBorder="1" applyAlignment="1">
      <alignment horizontal="center" vertical="top"/>
    </xf>
    <xf numFmtId="0" fontId="8" fillId="0" borderId="90" xfId="0" applyFont="1" applyBorder="1" applyAlignment="1">
      <alignment horizontal="center" vertical="center" wrapText="1"/>
    </xf>
    <xf numFmtId="0" fontId="71" fillId="0" borderId="11" xfId="15" applyFont="1" applyBorder="1" applyAlignment="1" applyProtection="1">
      <alignment horizontal="center" vertical="center"/>
      <protection locked="0"/>
    </xf>
    <xf numFmtId="0" fontId="31" fillId="0" borderId="48" xfId="15" applyFont="1" applyBorder="1" applyAlignment="1" applyProtection="1">
      <alignment horizontal="center" vertical="center"/>
      <protection locked="0"/>
    </xf>
    <xf numFmtId="0" fontId="73" fillId="0" borderId="0" xfId="15" applyFont="1" applyBorder="1" applyAlignment="1" applyProtection="1">
      <alignment horizontal="right" vertical="top" wrapText="1"/>
      <protection locked="0"/>
    </xf>
    <xf numFmtId="0" fontId="73" fillId="0" borderId="0" xfId="15" applyFont="1" applyBorder="1" applyAlignment="1" applyProtection="1">
      <alignment vertical="top"/>
      <protection locked="0"/>
    </xf>
    <xf numFmtId="0" fontId="43" fillId="0" borderId="0" xfId="0" applyFont="1" applyFill="1" applyAlignment="1">
      <alignment vertical="center"/>
    </xf>
    <xf numFmtId="0" fontId="43" fillId="0" borderId="0" xfId="0" applyFont="1" applyFill="1" applyBorder="1" applyAlignment="1">
      <alignment vertical="center"/>
    </xf>
    <xf numFmtId="0" fontId="43" fillId="0" borderId="0" xfId="0" applyFont="1" applyFill="1" applyAlignment="1">
      <alignment vertical="center" wrapText="1"/>
    </xf>
    <xf numFmtId="0" fontId="8" fillId="0" borderId="0" xfId="0" applyFont="1" applyFill="1" applyAlignment="1">
      <alignment horizontal="left" vertical="center" indent="1"/>
    </xf>
    <xf numFmtId="0" fontId="8" fillId="0" borderId="0" xfId="0" applyFont="1" applyFill="1" applyBorder="1" applyAlignment="1">
      <alignment vertical="center" wrapText="1"/>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183" fontId="43" fillId="0" borderId="11" xfId="0" applyNumberFormat="1" applyFont="1" applyFill="1" applyBorder="1" applyAlignment="1">
      <alignment horizontal="center" vertical="center"/>
    </xf>
    <xf numFmtId="0" fontId="9" fillId="7" borderId="5" xfId="0" applyNumberFormat="1" applyFont="1" applyFill="1" applyBorder="1" applyAlignment="1">
      <alignment horizontal="right" vertical="center" shrinkToFit="1"/>
    </xf>
    <xf numFmtId="0" fontId="9" fillId="7" borderId="13" xfId="0" applyNumberFormat="1"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Border="1" applyAlignment="1">
      <alignment vertical="center" textRotation="255"/>
    </xf>
    <xf numFmtId="0" fontId="43" fillId="2" borderId="15" xfId="0" applyFont="1" applyFill="1" applyBorder="1" applyAlignment="1">
      <alignment vertical="center"/>
    </xf>
    <xf numFmtId="0" fontId="43" fillId="2" borderId="46" xfId="0" applyFont="1" applyFill="1" applyBorder="1" applyAlignment="1">
      <alignment vertical="center"/>
    </xf>
    <xf numFmtId="0" fontId="43" fillId="2" borderId="14" xfId="0" applyFont="1" applyFill="1" applyBorder="1" applyAlignment="1">
      <alignment vertical="center"/>
    </xf>
    <xf numFmtId="0" fontId="43" fillId="2" borderId="6" xfId="0" applyFont="1" applyFill="1" applyBorder="1" applyAlignment="1">
      <alignment vertical="center"/>
    </xf>
    <xf numFmtId="0" fontId="43" fillId="2" borderId="11" xfId="0" applyFont="1" applyFill="1" applyBorder="1" applyAlignment="1">
      <alignment vertical="center" wrapText="1"/>
    </xf>
    <xf numFmtId="184" fontId="74" fillId="3" borderId="25" xfId="2" applyNumberFormat="1" applyFont="1" applyFill="1" applyBorder="1" applyAlignment="1">
      <alignment horizontal="right" vertical="center" shrinkToFit="1"/>
    </xf>
    <xf numFmtId="186" fontId="74" fillId="5" borderId="25" xfId="2" applyNumberFormat="1" applyFont="1" applyFill="1" applyBorder="1" applyAlignment="1">
      <alignment horizontal="right" vertical="center" shrinkToFit="1"/>
    </xf>
    <xf numFmtId="187" fontId="74" fillId="5" borderId="26" xfId="0" applyNumberFormat="1" applyFont="1" applyFill="1" applyBorder="1" applyAlignment="1">
      <alignment horizontal="right" vertical="center" shrinkToFit="1"/>
    </xf>
    <xf numFmtId="187" fontId="74" fillId="0" borderId="26" xfId="0" applyNumberFormat="1" applyFont="1" applyFill="1" applyBorder="1" applyAlignment="1">
      <alignment horizontal="right" vertical="center" shrinkToFit="1"/>
    </xf>
    <xf numFmtId="0" fontId="43" fillId="0" borderId="0" xfId="0" applyFont="1" applyFill="1" applyBorder="1" applyAlignment="1">
      <alignment vertical="center" textRotation="255"/>
    </xf>
    <xf numFmtId="0" fontId="43" fillId="3" borderId="0" xfId="0" applyFont="1" applyFill="1" applyBorder="1" applyAlignment="1">
      <alignment horizontal="center" vertical="center"/>
    </xf>
    <xf numFmtId="0" fontId="43" fillId="0" borderId="0" xfId="0" applyFont="1" applyFill="1">
      <alignment vertical="center"/>
    </xf>
    <xf numFmtId="189" fontId="54" fillId="3" borderId="0" xfId="2" applyNumberFormat="1" applyFont="1" applyFill="1" applyBorder="1" applyAlignment="1">
      <alignment horizontal="right" vertical="center" wrapText="1"/>
    </xf>
    <xf numFmtId="182" fontId="74" fillId="3" borderId="0" xfId="2" applyNumberFormat="1" applyFont="1" applyFill="1" applyBorder="1" applyAlignment="1">
      <alignment horizontal="right" vertical="center" shrinkToFit="1"/>
    </xf>
    <xf numFmtId="0" fontId="43" fillId="2" borderId="11" xfId="0" applyFont="1" applyFill="1" applyBorder="1" applyAlignment="1">
      <alignment horizontal="center" vertical="center" wrapText="1" shrinkToFit="1"/>
    </xf>
    <xf numFmtId="189" fontId="74" fillId="3" borderId="0" xfId="2" applyNumberFormat="1" applyFont="1" applyFill="1" applyBorder="1" applyAlignment="1">
      <alignment horizontal="right" vertical="center" shrinkToFit="1"/>
    </xf>
    <xf numFmtId="0" fontId="43" fillId="2" borderId="5" xfId="0" applyFont="1" applyFill="1" applyBorder="1" applyAlignment="1">
      <alignment horizontal="center" vertical="center" wrapText="1" shrinkToFit="1"/>
    </xf>
    <xf numFmtId="0" fontId="9" fillId="0" borderId="0" xfId="0" applyFont="1" applyFill="1" applyAlignment="1">
      <alignment vertical="center"/>
    </xf>
    <xf numFmtId="0" fontId="8" fillId="0" borderId="0" xfId="0" applyFont="1" applyFill="1" applyAlignment="1">
      <alignment horizontal="left" vertical="top" indent="1"/>
    </xf>
    <xf numFmtId="0" fontId="9" fillId="0" borderId="0" xfId="0" applyFont="1" applyFill="1" applyAlignment="1">
      <alignment vertical="center" wrapText="1"/>
    </xf>
    <xf numFmtId="0" fontId="43" fillId="0" borderId="0" xfId="0" applyFont="1" applyFill="1" applyAlignment="1"/>
    <xf numFmtId="0" fontId="9" fillId="0" borderId="0" xfId="0" applyFont="1" applyFill="1">
      <alignment vertical="center"/>
    </xf>
    <xf numFmtId="0" fontId="43" fillId="0" borderId="0" xfId="0" applyFont="1" applyFill="1" applyBorder="1" applyAlignment="1">
      <alignment horizontal="center" vertical="center"/>
    </xf>
    <xf numFmtId="0" fontId="43" fillId="0" borderId="0" xfId="0" applyFont="1" applyFill="1" applyAlignment="1">
      <alignment horizontal="lef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center" vertical="center" shrinkToFi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0" xfId="0" applyFont="1" applyFill="1" applyBorder="1" applyAlignment="1">
      <alignment horizontal="center" vertical="center"/>
    </xf>
    <xf numFmtId="0" fontId="43"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41" xfId="0" applyFont="1" applyFill="1" applyBorder="1" applyAlignment="1">
      <alignment vertical="center"/>
    </xf>
    <xf numFmtId="0" fontId="76" fillId="0" borderId="0" xfId="0" applyFont="1" applyFill="1">
      <alignment vertical="center"/>
    </xf>
    <xf numFmtId="0" fontId="27" fillId="0" borderId="0" xfId="0" applyFont="1" applyFill="1">
      <alignment vertical="center"/>
    </xf>
    <xf numFmtId="0" fontId="27" fillId="0" borderId="0" xfId="0" applyFont="1" applyFill="1" applyBorder="1" applyAlignment="1">
      <alignment vertical="center"/>
    </xf>
    <xf numFmtId="180" fontId="8" fillId="5" borderId="1" xfId="0" applyNumberFormat="1" applyFont="1" applyFill="1" applyBorder="1" applyAlignment="1">
      <alignment horizontal="center" vertical="center"/>
    </xf>
    <xf numFmtId="180" fontId="8" fillId="5" borderId="0" xfId="0" applyNumberFormat="1" applyFont="1" applyFill="1" applyBorder="1" applyAlignment="1">
      <alignment horizontal="left" vertical="center"/>
    </xf>
    <xf numFmtId="0" fontId="9" fillId="0" borderId="0" xfId="0" applyFont="1" applyFill="1" applyAlignment="1">
      <alignment horizontal="center" vertical="center"/>
    </xf>
    <xf numFmtId="0" fontId="77" fillId="0" borderId="6" xfId="0" applyFont="1" applyFill="1" applyBorder="1" applyAlignment="1">
      <alignment horizontal="center" vertical="center"/>
    </xf>
    <xf numFmtId="0" fontId="77" fillId="0" borderId="0" xfId="0" applyFont="1" applyFill="1" applyAlignment="1">
      <alignment horizontal="center" vertical="center"/>
    </xf>
    <xf numFmtId="180" fontId="77" fillId="0" borderId="6" xfId="0" applyNumberFormat="1" applyFont="1" applyFill="1" applyBorder="1" applyAlignment="1">
      <alignment horizontal="center" vertical="center"/>
    </xf>
    <xf numFmtId="180" fontId="27" fillId="0" borderId="0" xfId="0" applyNumberFormat="1" applyFont="1" applyFill="1" applyBorder="1" applyAlignment="1">
      <alignment horizontal="left" vertical="center"/>
    </xf>
    <xf numFmtId="0" fontId="0" fillId="0" borderId="11" xfId="0" applyBorder="1" applyAlignment="1" applyProtection="1">
      <alignment vertical="center"/>
    </xf>
    <xf numFmtId="0" fontId="0" fillId="0" borderId="0" xfId="0" applyBorder="1" applyAlignment="1" applyProtection="1">
      <alignment vertical="center"/>
    </xf>
    <xf numFmtId="0" fontId="9" fillId="0" borderId="11" xfId="14" applyFont="1" applyFill="1" applyBorder="1" applyAlignment="1" applyProtection="1">
      <alignment vertical="center"/>
    </xf>
    <xf numFmtId="0" fontId="9" fillId="0" borderId="0" xfId="14" applyFont="1" applyFill="1" applyBorder="1" applyAlignment="1" applyProtection="1">
      <alignment vertical="center"/>
    </xf>
    <xf numFmtId="0" fontId="38" fillId="0" borderId="11"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8" fillId="0" borderId="0" xfId="0" applyFont="1" applyFill="1" applyBorder="1" applyAlignment="1" applyProtection="1">
      <alignment vertical="center"/>
    </xf>
    <xf numFmtId="0" fontId="38" fillId="0" borderId="11" xfId="0" applyFont="1" applyFill="1" applyBorder="1" applyAlignment="1" applyProtection="1">
      <alignment vertical="center"/>
    </xf>
    <xf numFmtId="38" fontId="21" fillId="0" borderId="11" xfId="2" applyFont="1" applyFill="1" applyBorder="1" applyAlignment="1" applyProtection="1">
      <alignment vertical="center" shrinkToFit="1"/>
    </xf>
    <xf numFmtId="38" fontId="21" fillId="0" borderId="0" xfId="2" applyFont="1" applyFill="1" applyBorder="1" applyAlignment="1" applyProtection="1">
      <alignment vertical="center" shrinkToFit="1"/>
    </xf>
    <xf numFmtId="38" fontId="58" fillId="0" borderId="11" xfId="2"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3" fontId="58" fillId="0" borderId="11" xfId="0" applyNumberFormat="1" applyFont="1" applyFill="1" applyBorder="1" applyAlignment="1" applyProtection="1">
      <alignment vertical="center" shrinkToFit="1"/>
    </xf>
    <xf numFmtId="0" fontId="47" fillId="0" borderId="44" xfId="0" applyFont="1" applyFill="1" applyBorder="1" applyAlignment="1" applyProtection="1">
      <alignment vertical="top"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44" xfId="0" applyFont="1" applyFill="1" applyBorder="1" applyAlignment="1" applyProtection="1">
      <alignment horizontal="left" vertical="top" wrapText="1"/>
    </xf>
    <xf numFmtId="0" fontId="25" fillId="0" borderId="44" xfId="0" applyFont="1" applyFill="1" applyBorder="1" applyAlignment="1" applyProtection="1">
      <alignment horizontal="center" vertical="top" textRotation="255" wrapText="1"/>
    </xf>
    <xf numFmtId="0" fontId="9" fillId="0" borderId="44" xfId="0" applyFont="1" applyFill="1" applyBorder="1" applyAlignment="1" applyProtection="1">
      <alignment horizontal="center" vertical="top" wrapText="1"/>
    </xf>
    <xf numFmtId="0" fontId="9" fillId="0" borderId="45" xfId="0" applyFont="1" applyFill="1" applyBorder="1" applyAlignment="1" applyProtection="1">
      <alignment horizontal="left" vertical="top" wrapText="1"/>
    </xf>
    <xf numFmtId="0" fontId="16" fillId="7" borderId="57" xfId="0" applyFont="1" applyFill="1" applyBorder="1" applyAlignment="1" applyProtection="1">
      <alignment vertical="center" shrinkToFit="1"/>
    </xf>
    <xf numFmtId="0" fontId="16" fillId="7" borderId="44" xfId="0" applyFont="1" applyFill="1" applyBorder="1" applyAlignment="1" applyProtection="1">
      <alignment vertical="center" shrinkToFit="1"/>
    </xf>
    <xf numFmtId="0" fontId="16" fillId="7" borderId="44" xfId="0" applyFont="1" applyFill="1" applyBorder="1" applyAlignment="1" applyProtection="1">
      <alignment horizontal="center" vertical="center" shrinkToFit="1"/>
    </xf>
    <xf numFmtId="38" fontId="16" fillId="7" borderId="44" xfId="2" applyFont="1" applyFill="1" applyBorder="1" applyAlignment="1" applyProtection="1">
      <alignment vertical="center" shrinkToFit="1"/>
    </xf>
    <xf numFmtId="0" fontId="16" fillId="7" borderId="45" xfId="0" applyFont="1" applyFill="1" applyBorder="1" applyAlignment="1" applyProtection="1">
      <alignment horizontal="left" vertical="center" shrinkToFit="1"/>
    </xf>
    <xf numFmtId="38" fontId="16" fillId="5" borderId="45" xfId="2" applyFont="1" applyFill="1" applyBorder="1" applyAlignment="1" applyProtection="1">
      <alignment horizontal="right" vertical="center" shrinkToFit="1"/>
    </xf>
    <xf numFmtId="0" fontId="16" fillId="7" borderId="45" xfId="0" applyFont="1" applyFill="1" applyBorder="1" applyAlignment="1" applyProtection="1">
      <alignment horizontal="center" vertical="center" shrinkToFit="1"/>
    </xf>
    <xf numFmtId="0" fontId="18" fillId="7" borderId="12" xfId="0" applyNumberFormat="1" applyFont="1" applyFill="1" applyBorder="1" applyAlignment="1">
      <alignment horizontal="center" vertical="center" shrinkToFit="1"/>
    </xf>
    <xf numFmtId="0" fontId="80" fillId="7" borderId="42" xfId="0" applyFont="1" applyFill="1" applyBorder="1" applyAlignment="1">
      <alignment horizontal="center" vertical="center" shrinkToFit="1"/>
    </xf>
    <xf numFmtId="0" fontId="80" fillId="7" borderId="42" xfId="0" applyFont="1" applyFill="1" applyBorder="1" applyAlignment="1">
      <alignment horizontal="left" vertical="center" shrinkToFit="1"/>
    </xf>
    <xf numFmtId="0" fontId="80" fillId="7" borderId="69" xfId="0" applyFont="1" applyFill="1" applyBorder="1" applyAlignment="1">
      <alignment horizontal="center" vertical="center" wrapText="1"/>
    </xf>
    <xf numFmtId="0" fontId="80" fillId="7" borderId="42" xfId="0" applyFont="1" applyFill="1" applyBorder="1" applyAlignment="1">
      <alignment horizontal="center" vertical="center" wrapText="1"/>
    </xf>
    <xf numFmtId="0" fontId="84" fillId="3" borderId="46" xfId="0" applyFont="1" applyFill="1" applyBorder="1" applyAlignment="1" applyProtection="1">
      <alignment horizontal="center" vertical="center" wrapText="1"/>
    </xf>
    <xf numFmtId="38" fontId="86" fillId="5" borderId="68" xfId="2" applyFont="1" applyFill="1" applyBorder="1" applyAlignment="1" applyProtection="1">
      <alignment horizontal="right" vertical="center" shrinkToFit="1"/>
    </xf>
    <xf numFmtId="38" fontId="86" fillId="5" borderId="69" xfId="2" applyFont="1" applyFill="1" applyBorder="1" applyAlignment="1" applyProtection="1">
      <alignment horizontal="right" vertical="center" shrinkToFit="1"/>
    </xf>
    <xf numFmtId="38" fontId="86" fillId="5" borderId="86" xfId="2" applyFont="1" applyFill="1" applyBorder="1" applyAlignment="1" applyProtection="1">
      <alignment horizontal="right" vertical="center" shrinkToFit="1"/>
    </xf>
    <xf numFmtId="38" fontId="86" fillId="5" borderId="78" xfId="2" applyFont="1" applyFill="1" applyBorder="1" applyAlignment="1" applyProtection="1">
      <alignment horizontal="right" vertical="center" shrinkToFit="1"/>
    </xf>
    <xf numFmtId="38" fontId="86" fillId="5" borderId="42" xfId="2" applyFont="1" applyFill="1" applyBorder="1" applyAlignment="1" applyProtection="1">
      <alignment horizontal="right" vertical="center" shrinkToFit="1"/>
    </xf>
    <xf numFmtId="38" fontId="86" fillId="5" borderId="88" xfId="2" applyFont="1" applyFill="1" applyBorder="1" applyAlignment="1" applyProtection="1">
      <alignment horizontal="right" vertical="center" shrinkToFit="1"/>
    </xf>
    <xf numFmtId="38" fontId="86" fillId="5" borderId="63" xfId="2" applyFont="1" applyFill="1" applyBorder="1" applyAlignment="1" applyProtection="1">
      <alignment horizontal="right" vertical="center" shrinkToFit="1"/>
    </xf>
    <xf numFmtId="38" fontId="87" fillId="5" borderId="63" xfId="2" applyFont="1" applyFill="1" applyBorder="1" applyAlignment="1" applyProtection="1">
      <alignment horizontal="left" vertical="center" shrinkToFit="1"/>
    </xf>
    <xf numFmtId="38" fontId="87" fillId="5" borderId="42" xfId="2" applyFont="1" applyFill="1" applyBorder="1" applyAlignment="1" applyProtection="1">
      <alignment horizontal="left" vertical="center" shrinkToFit="1"/>
    </xf>
    <xf numFmtId="38" fontId="87" fillId="5" borderId="79" xfId="2" applyFont="1" applyFill="1" applyBorder="1" applyAlignment="1" applyProtection="1">
      <alignment horizontal="left" vertical="center" shrinkToFit="1"/>
    </xf>
    <xf numFmtId="38" fontId="86" fillId="5" borderId="83" xfId="2" applyFont="1" applyFill="1" applyBorder="1" applyAlignment="1" applyProtection="1">
      <alignment horizontal="right" vertical="center" shrinkToFit="1"/>
    </xf>
    <xf numFmtId="38" fontId="86" fillId="5" borderId="84" xfId="2" applyFont="1" applyFill="1" applyBorder="1" applyAlignment="1" applyProtection="1">
      <alignment horizontal="right" vertical="center" shrinkToFit="1"/>
    </xf>
    <xf numFmtId="38" fontId="86" fillId="5" borderId="87" xfId="2" applyFont="1" applyFill="1" applyBorder="1" applyAlignment="1" applyProtection="1">
      <alignment horizontal="right" vertical="center" shrinkToFit="1"/>
    </xf>
    <xf numFmtId="38" fontId="86" fillId="5" borderId="85" xfId="2" applyFont="1" applyFill="1" applyBorder="1" applyAlignment="1" applyProtection="1">
      <alignment horizontal="right" vertical="center" shrinkToFit="1"/>
    </xf>
    <xf numFmtId="38" fontId="88" fillId="5" borderId="44" xfId="2" applyFont="1" applyFill="1" applyBorder="1" applyAlignment="1" applyProtection="1">
      <alignment horizontal="center" vertical="center" shrinkToFit="1"/>
    </xf>
    <xf numFmtId="0" fontId="88" fillId="5" borderId="44" xfId="0" applyFont="1" applyFill="1" applyBorder="1" applyAlignment="1" applyProtection="1">
      <alignment horizontal="center" vertical="center" shrinkToFit="1"/>
    </xf>
    <xf numFmtId="0" fontId="85" fillId="5" borderId="44" xfId="0" applyFont="1" applyFill="1" applyBorder="1" applyAlignment="1" applyProtection="1">
      <alignment horizontal="center" vertical="center" shrinkToFit="1"/>
    </xf>
    <xf numFmtId="0" fontId="84" fillId="7" borderId="44" xfId="0" applyFont="1" applyFill="1" applyBorder="1" applyAlignment="1" applyProtection="1">
      <alignment horizontal="left" vertical="center" wrapText="1"/>
    </xf>
    <xf numFmtId="0" fontId="23" fillId="0" borderId="0" xfId="0" applyFont="1" applyFill="1" applyAlignment="1" applyProtection="1">
      <alignment vertical="center"/>
    </xf>
    <xf numFmtId="0" fontId="0" fillId="0" borderId="0" xfId="0" applyFill="1" applyAlignment="1" applyProtection="1">
      <alignment vertical="center"/>
    </xf>
    <xf numFmtId="3" fontId="89" fillId="7" borderId="0" xfId="0" applyNumberFormat="1" applyFont="1" applyFill="1" applyAlignment="1" applyProtection="1">
      <alignment vertical="center"/>
    </xf>
    <xf numFmtId="38" fontId="86" fillId="0" borderId="69" xfId="2" applyFont="1" applyFill="1" applyBorder="1" applyAlignment="1" applyProtection="1">
      <alignment horizontal="left" vertical="center" wrapText="1"/>
    </xf>
    <xf numFmtId="38" fontId="86" fillId="0" borderId="42" xfId="2" applyFont="1" applyFill="1" applyBorder="1" applyAlignment="1" applyProtection="1">
      <alignment horizontal="left" vertical="center" wrapText="1"/>
    </xf>
    <xf numFmtId="38" fontId="79" fillId="0" borderId="42" xfId="2" applyFont="1" applyFill="1" applyBorder="1" applyAlignment="1" applyProtection="1">
      <alignment horizontal="left" vertical="center" wrapText="1"/>
    </xf>
    <xf numFmtId="38" fontId="86" fillId="0" borderId="84" xfId="2" applyFont="1" applyFill="1" applyBorder="1" applyAlignment="1" applyProtection="1">
      <alignment horizontal="right" vertical="center" shrinkToFit="1"/>
    </xf>
    <xf numFmtId="38" fontId="87" fillId="0" borderId="42" xfId="2" applyFont="1" applyFill="1" applyBorder="1" applyAlignment="1" applyProtection="1">
      <alignment horizontal="left" vertical="center" wrapText="1"/>
    </xf>
    <xf numFmtId="38" fontId="86" fillId="0" borderId="81" xfId="2" applyFont="1" applyFill="1" applyBorder="1" applyAlignment="1" applyProtection="1">
      <alignment horizontal="right" vertical="center" shrinkToFit="1"/>
    </xf>
    <xf numFmtId="184" fontId="79" fillId="5" borderId="9" xfId="2" applyNumberFormat="1" applyFont="1" applyFill="1" applyBorder="1" applyAlignment="1">
      <alignment horizontal="left" vertical="top" wrapText="1"/>
    </xf>
    <xf numFmtId="0" fontId="6" fillId="3" borderId="0" xfId="0" applyFont="1" applyFill="1">
      <alignment vertical="center"/>
    </xf>
    <xf numFmtId="0" fontId="17" fillId="0" borderId="0" xfId="0" applyFont="1" applyAlignment="1">
      <alignment horizontal="left" vertical="center"/>
    </xf>
    <xf numFmtId="0" fontId="6" fillId="0" borderId="0" xfId="0" applyFont="1">
      <alignment vertical="center"/>
    </xf>
    <xf numFmtId="0" fontId="10" fillId="0" borderId="3" xfId="0" applyFont="1" applyBorder="1">
      <alignment vertical="center"/>
    </xf>
    <xf numFmtId="58" fontId="8" fillId="0" borderId="0" xfId="0" applyNumberFormat="1" applyFont="1" applyAlignment="1">
      <alignment horizontal="right"/>
    </xf>
    <xf numFmtId="194" fontId="8" fillId="0" borderId="0" xfId="14" applyNumberFormat="1" applyFont="1"/>
    <xf numFmtId="0" fontId="8" fillId="0" borderId="0" xfId="14" applyFont="1" applyAlignment="1">
      <alignment horizontal="left"/>
    </xf>
    <xf numFmtId="0" fontId="8" fillId="0" borderId="0" xfId="14" applyFont="1"/>
    <xf numFmtId="0" fontId="94" fillId="0" borderId="0" xfId="0" applyFont="1" applyAlignment="1">
      <alignment horizontal="center" vertical="center"/>
    </xf>
    <xf numFmtId="0" fontId="8" fillId="0" borderId="0" xfId="14" applyFont="1" applyAlignment="1">
      <alignment vertical="center"/>
    </xf>
    <xf numFmtId="0" fontId="22"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22" fillId="0" borderId="0" xfId="0" applyFont="1" applyAlignment="1">
      <alignment horizontal="left" vertical="center"/>
    </xf>
    <xf numFmtId="0" fontId="22" fillId="0" borderId="0" xfId="0" applyFont="1" applyAlignment="1">
      <alignment vertical="center" wrapText="1"/>
    </xf>
    <xf numFmtId="0" fontId="8" fillId="0" borderId="0" xfId="0" applyFont="1" applyAlignment="1">
      <alignment vertical="top"/>
    </xf>
    <xf numFmtId="0" fontId="22" fillId="0" borderId="0" xfId="12" applyFont="1">
      <alignment vertical="center"/>
    </xf>
    <xf numFmtId="0" fontId="97" fillId="0" borderId="0" xfId="12" applyFont="1">
      <alignment vertical="center"/>
    </xf>
    <xf numFmtId="0" fontId="9" fillId="0" borderId="0" xfId="12" applyFont="1" applyAlignment="1">
      <alignment vertical="center" wrapText="1"/>
    </xf>
    <xf numFmtId="0" fontId="43" fillId="0" borderId="0" xfId="12" applyFont="1" applyAlignment="1">
      <alignment vertical="center" wrapText="1"/>
    </xf>
    <xf numFmtId="0" fontId="43" fillId="0" borderId="0" xfId="12" applyFont="1">
      <alignment vertical="center"/>
    </xf>
    <xf numFmtId="0" fontId="22" fillId="0" borderId="0" xfId="12" applyFont="1" applyAlignment="1">
      <alignment vertical="top"/>
    </xf>
    <xf numFmtId="0" fontId="22" fillId="0" borderId="0" xfId="12" applyFont="1" applyAlignment="1">
      <alignment horizontal="center" vertical="center"/>
    </xf>
    <xf numFmtId="0" fontId="25" fillId="0" borderId="0" xfId="12" applyFont="1" applyAlignment="1">
      <alignment horizontal="left" vertical="center" wrapText="1"/>
    </xf>
    <xf numFmtId="0" fontId="22" fillId="0" borderId="0" xfId="12" applyFont="1" applyAlignment="1">
      <alignment vertical="center" wrapText="1"/>
    </xf>
    <xf numFmtId="0" fontId="25" fillId="0" borderId="0" xfId="12" applyFont="1">
      <alignment vertical="center"/>
    </xf>
    <xf numFmtId="0" fontId="25" fillId="0" borderId="0" xfId="12" applyFont="1" applyAlignment="1">
      <alignment vertical="center" wrapText="1"/>
    </xf>
    <xf numFmtId="58" fontId="8" fillId="7" borderId="0" xfId="0" applyNumberFormat="1" applyFont="1" applyFill="1" applyAlignment="1">
      <alignment horizontal="right" vertical="center"/>
    </xf>
    <xf numFmtId="0" fontId="22" fillId="7" borderId="0" xfId="0" applyFont="1" applyFill="1" applyAlignment="1">
      <alignment horizontal="center" vertical="center"/>
    </xf>
    <xf numFmtId="0" fontId="22" fillId="5" borderId="44"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0" xfId="14" applyFont="1" applyAlignment="1" applyProtection="1">
      <alignment vertical="center"/>
    </xf>
    <xf numFmtId="0" fontId="84" fillId="13" borderId="44" xfId="0" applyFont="1" applyFill="1" applyBorder="1" applyAlignment="1" applyProtection="1">
      <alignment horizontal="center" vertical="center" shrinkToFit="1"/>
    </xf>
    <xf numFmtId="0" fontId="8" fillId="7" borderId="1" xfId="0" applyFont="1" applyFill="1" applyBorder="1" applyAlignment="1">
      <alignment vertical="center"/>
    </xf>
    <xf numFmtId="0" fontId="8" fillId="13" borderId="1" xfId="0" applyFont="1" applyFill="1" applyBorder="1" applyAlignment="1">
      <alignment vertical="center"/>
    </xf>
    <xf numFmtId="0" fontId="22" fillId="13" borderId="44" xfId="0" applyFont="1" applyFill="1" applyBorder="1" applyAlignment="1">
      <alignment horizontal="center" vertical="center"/>
    </xf>
    <xf numFmtId="0" fontId="22" fillId="13" borderId="0" xfId="0" applyFont="1" applyFill="1" applyAlignment="1">
      <alignment horizontal="center" vertical="center"/>
    </xf>
    <xf numFmtId="0" fontId="9" fillId="0" borderId="57" xfId="0" applyFont="1" applyFill="1" applyBorder="1" applyAlignment="1" applyProtection="1">
      <alignment horizontal="center" vertical="top" textRotation="255" wrapText="1"/>
    </xf>
    <xf numFmtId="0" fontId="9" fillId="0" borderId="44" xfId="0" applyFont="1" applyFill="1" applyBorder="1" applyAlignment="1" applyProtection="1">
      <alignment horizontal="center" vertical="top" textRotation="255" wrapText="1"/>
    </xf>
    <xf numFmtId="0" fontId="9" fillId="0" borderId="44" xfId="0" applyFont="1" applyFill="1" applyBorder="1" applyAlignment="1" applyProtection="1">
      <alignment vertical="top" textRotation="255" wrapText="1"/>
    </xf>
    <xf numFmtId="0" fontId="43" fillId="9" borderId="106" xfId="0" applyFont="1" applyFill="1" applyBorder="1" applyAlignment="1" applyProtection="1">
      <alignment horizontal="center" vertical="top" wrapText="1"/>
    </xf>
    <xf numFmtId="0" fontId="14" fillId="9" borderId="107" xfId="0" applyFont="1" applyFill="1" applyBorder="1" applyAlignment="1" applyProtection="1">
      <alignment horizontal="left" vertical="center" shrinkToFit="1"/>
    </xf>
    <xf numFmtId="0" fontId="68" fillId="3" borderId="108" xfId="0" applyFont="1" applyFill="1" applyBorder="1" applyAlignment="1" applyProtection="1">
      <alignment horizontal="center" vertical="center" wrapText="1"/>
    </xf>
    <xf numFmtId="0" fontId="8" fillId="8" borderId="44" xfId="0" applyFont="1" applyFill="1" applyBorder="1" applyAlignment="1">
      <alignment horizontal="left" vertical="center"/>
    </xf>
    <xf numFmtId="0" fontId="8" fillId="0" borderId="0" xfId="0" applyFont="1" applyFill="1" applyAlignment="1">
      <alignment horizontal="left"/>
    </xf>
    <xf numFmtId="184" fontId="47" fillId="0" borderId="9" xfId="2" applyNumberFormat="1" applyFont="1" applyFill="1" applyBorder="1" applyAlignment="1">
      <alignment horizontal="center" vertical="center" textRotation="255" shrinkToFit="1"/>
    </xf>
    <xf numFmtId="0" fontId="9" fillId="13" borderId="5" xfId="0" applyNumberFormat="1" applyFont="1" applyFill="1" applyBorder="1" applyAlignment="1">
      <alignment horizontal="right" vertical="center" shrinkToFit="1"/>
    </xf>
    <xf numFmtId="0" fontId="18" fillId="13" borderId="12" xfId="0" applyNumberFormat="1" applyFont="1" applyFill="1" applyBorder="1" applyAlignment="1">
      <alignment horizontal="center" vertical="center" shrinkToFit="1"/>
    </xf>
    <xf numFmtId="0" fontId="9" fillId="13" borderId="13" xfId="0" applyNumberFormat="1" applyFont="1" applyFill="1" applyBorder="1" applyAlignment="1">
      <alignment horizontal="left" vertical="center" shrinkToFit="1"/>
    </xf>
    <xf numFmtId="0" fontId="84" fillId="13" borderId="0" xfId="0" applyFont="1" applyFill="1" applyBorder="1" applyAlignment="1" applyProtection="1">
      <alignment horizontal="center" vertical="center"/>
    </xf>
    <xf numFmtId="0" fontId="84" fillId="13" borderId="6" xfId="0" applyFont="1" applyFill="1" applyBorder="1" applyAlignment="1" applyProtection="1">
      <alignment horizontal="center" vertical="center"/>
    </xf>
    <xf numFmtId="0" fontId="6" fillId="3" borderId="0" xfId="0" applyFont="1" applyFill="1">
      <alignment vertical="center"/>
    </xf>
    <xf numFmtId="0" fontId="10" fillId="0" borderId="7" xfId="0" applyFont="1" applyBorder="1">
      <alignment vertical="center"/>
    </xf>
    <xf numFmtId="0" fontId="5" fillId="0" borderId="44" xfId="0" applyFont="1" applyFill="1" applyBorder="1" applyAlignment="1">
      <alignment horizontal="left" vertical="center" wrapText="1"/>
    </xf>
    <xf numFmtId="0" fontId="5" fillId="0" borderId="7" xfId="0" applyFont="1" applyFill="1" applyBorder="1" applyAlignment="1">
      <alignment horizontal="center" vertical="center"/>
    </xf>
    <xf numFmtId="0" fontId="5" fillId="2" borderId="44" xfId="0" applyFont="1" applyFill="1" applyBorder="1" applyAlignment="1">
      <alignment horizontal="center" vertical="center" shrinkToFit="1"/>
    </xf>
    <xf numFmtId="0" fontId="10" fillId="0" borderId="9" xfId="0" applyFont="1" applyBorder="1" applyAlignment="1">
      <alignment vertical="center"/>
    </xf>
    <xf numFmtId="0" fontId="10" fillId="0" borderId="11" xfId="0" applyFont="1" applyBorder="1" applyAlignment="1">
      <alignment vertical="center"/>
    </xf>
    <xf numFmtId="0" fontId="10" fillId="0" borderId="5" xfId="0" applyFont="1" applyBorder="1" applyAlignment="1">
      <alignment vertical="center"/>
    </xf>
    <xf numFmtId="0" fontId="104" fillId="11" borderId="44" xfId="0" applyFont="1" applyFill="1" applyBorder="1" applyAlignment="1">
      <alignment horizontal="center" vertical="center"/>
    </xf>
    <xf numFmtId="0" fontId="7" fillId="0" borderId="0" xfId="0" applyFont="1" applyFill="1" applyBorder="1">
      <alignment vertical="center"/>
    </xf>
    <xf numFmtId="0" fontId="53" fillId="0" borderId="0" xfId="0" applyFont="1" applyFill="1" applyBorder="1" applyAlignment="1">
      <alignment vertical="center" wrapText="1"/>
    </xf>
    <xf numFmtId="0" fontId="12" fillId="0" borderId="0" xfId="0" applyFont="1" applyFill="1" applyBorder="1" applyAlignment="1">
      <alignment vertical="center" wrapText="1"/>
    </xf>
    <xf numFmtId="38" fontId="0" fillId="13" borderId="44" xfId="2" applyFont="1" applyFill="1" applyBorder="1">
      <alignment vertical="center"/>
    </xf>
    <xf numFmtId="0" fontId="106" fillId="0" borderId="44" xfId="18" applyFont="1" applyFill="1" applyBorder="1" applyAlignment="1">
      <alignment horizontal="left" vertical="center"/>
    </xf>
    <xf numFmtId="0" fontId="106" fillId="0" borderId="44" xfId="18" applyFont="1" applyBorder="1" applyAlignment="1">
      <alignment vertical="center" wrapText="1"/>
    </xf>
    <xf numFmtId="0" fontId="106" fillId="14" borderId="3" xfId="18" applyFont="1" applyFill="1" applyBorder="1" applyAlignment="1">
      <alignment vertical="center" wrapText="1"/>
    </xf>
    <xf numFmtId="0" fontId="106" fillId="0" borderId="1" xfId="18" applyFont="1" applyBorder="1" applyAlignment="1">
      <alignment vertical="center" wrapText="1"/>
    </xf>
    <xf numFmtId="0" fontId="106" fillId="0" borderId="49" xfId="18" applyFont="1" applyBorder="1">
      <alignment vertical="center"/>
    </xf>
    <xf numFmtId="0" fontId="106" fillId="0" borderId="44" xfId="18" applyFont="1" applyBorder="1">
      <alignment vertical="center"/>
    </xf>
    <xf numFmtId="0" fontId="106" fillId="0" borderId="44" xfId="18" applyFont="1" applyBorder="1" applyAlignment="1">
      <alignment vertical="center"/>
    </xf>
    <xf numFmtId="0" fontId="101" fillId="0" borderId="44" xfId="0" applyFont="1" applyBorder="1" applyAlignment="1">
      <alignment horizontal="center" vertical="center"/>
    </xf>
    <xf numFmtId="0" fontId="0" fillId="0" borderId="47" xfId="0" applyFill="1" applyBorder="1" applyAlignment="1" applyProtection="1">
      <alignment vertical="center" shrinkToFit="1"/>
    </xf>
    <xf numFmtId="0" fontId="8" fillId="0" borderId="101" xfId="0" applyFont="1" applyFill="1" applyBorder="1" applyAlignment="1" applyProtection="1">
      <alignment vertical="top" wrapText="1"/>
    </xf>
    <xf numFmtId="0" fontId="8" fillId="0" borderId="11" xfId="0" applyFont="1" applyFill="1" applyBorder="1" applyAlignment="1" applyProtection="1">
      <alignment vertical="top" wrapText="1"/>
    </xf>
    <xf numFmtId="0" fontId="8" fillId="0" borderId="3" xfId="0" applyFont="1" applyFill="1" applyBorder="1" applyAlignment="1" applyProtection="1">
      <alignment vertical="top"/>
    </xf>
    <xf numFmtId="0" fontId="8" fillId="0" borderId="12" xfId="0" applyFont="1" applyFill="1" applyBorder="1" applyAlignment="1" applyProtection="1">
      <alignment vertical="center"/>
    </xf>
    <xf numFmtId="0" fontId="8" fillId="0" borderId="12" xfId="0" applyFont="1" applyFill="1" applyBorder="1" applyAlignment="1" applyProtection="1">
      <alignment vertical="top"/>
    </xf>
    <xf numFmtId="0" fontId="16" fillId="13" borderId="44" xfId="0" applyFont="1" applyFill="1" applyBorder="1" applyAlignment="1" applyProtection="1">
      <alignment horizontal="center" vertical="center" shrinkToFit="1"/>
    </xf>
    <xf numFmtId="0" fontId="16" fillId="13" borderId="58" xfId="0" applyFont="1" applyFill="1" applyBorder="1" applyAlignment="1" applyProtection="1">
      <alignment horizontal="center" vertical="center" shrinkToFit="1"/>
    </xf>
    <xf numFmtId="0" fontId="8" fillId="13" borderId="96" xfId="0" applyFont="1" applyFill="1" applyBorder="1" applyAlignment="1" applyProtection="1">
      <alignment horizontal="center" vertical="center"/>
    </xf>
    <xf numFmtId="0" fontId="8" fillId="13" borderId="20" xfId="0" applyFont="1" applyFill="1" applyBorder="1" applyAlignment="1" applyProtection="1">
      <alignment horizontal="center" vertical="center"/>
    </xf>
    <xf numFmtId="0" fontId="9" fillId="13" borderId="12" xfId="0" applyNumberFormat="1" applyFont="1" applyFill="1" applyBorder="1" applyAlignment="1">
      <alignment horizontal="center" vertical="center" shrinkToFit="1"/>
    </xf>
    <xf numFmtId="178" fontId="74" fillId="0" borderId="9" xfId="2" applyNumberFormat="1" applyFont="1" applyFill="1" applyBorder="1" applyAlignment="1">
      <alignment vertical="center" shrinkToFit="1"/>
    </xf>
    <xf numFmtId="0" fontId="74" fillId="0" borderId="6" xfId="0" applyFont="1" applyBorder="1" applyAlignment="1">
      <alignment vertical="center" shrinkToFit="1"/>
    </xf>
    <xf numFmtId="0" fontId="74" fillId="0" borderId="48" xfId="0" applyFont="1" applyBorder="1" applyAlignment="1">
      <alignment vertical="center" shrinkToFit="1"/>
    </xf>
    <xf numFmtId="178" fontId="74" fillId="13" borderId="16" xfId="2" applyNumberFormat="1" applyFont="1" applyFill="1" applyBorder="1" applyAlignment="1">
      <alignment vertical="center" shrinkToFit="1"/>
    </xf>
    <xf numFmtId="0" fontId="80" fillId="13" borderId="42" xfId="0" applyFont="1" applyFill="1" applyBorder="1" applyAlignment="1">
      <alignment horizontal="left" vertical="center" shrinkToFit="1"/>
    </xf>
    <xf numFmtId="0" fontId="45" fillId="13" borderId="42" xfId="0" applyFont="1" applyFill="1" applyBorder="1" applyAlignment="1">
      <alignment horizontal="left" vertical="center" shrinkToFit="1"/>
    </xf>
    <xf numFmtId="0" fontId="71" fillId="13" borderId="42" xfId="0" applyFont="1" applyFill="1" applyBorder="1">
      <alignment vertical="center"/>
    </xf>
    <xf numFmtId="0" fontId="81" fillId="13" borderId="69" xfId="0" applyFont="1" applyFill="1" applyBorder="1" applyAlignment="1">
      <alignment vertical="center" shrinkToFit="1"/>
    </xf>
    <xf numFmtId="0" fontId="31" fillId="13" borderId="42" xfId="0" applyFont="1" applyFill="1" applyBorder="1">
      <alignment vertical="center"/>
    </xf>
    <xf numFmtId="0" fontId="82" fillId="13" borderId="42" xfId="15" applyFont="1" applyFill="1" applyBorder="1" applyAlignment="1" applyProtection="1">
      <alignment vertical="center" wrapText="1"/>
      <protection locked="0"/>
    </xf>
    <xf numFmtId="0" fontId="81" fillId="13" borderId="42" xfId="0" applyFont="1" applyFill="1" applyBorder="1" applyAlignment="1">
      <alignment vertical="center" shrinkToFit="1"/>
    </xf>
    <xf numFmtId="0" fontId="69" fillId="13" borderId="42" xfId="0" applyFont="1" applyFill="1" applyBorder="1">
      <alignment vertical="center"/>
    </xf>
    <xf numFmtId="0" fontId="24" fillId="13" borderId="42" xfId="0" applyFont="1" applyFill="1" applyBorder="1">
      <alignment vertical="center"/>
    </xf>
    <xf numFmtId="0" fontId="84" fillId="13" borderId="47" xfId="0" applyFont="1" applyFill="1" applyBorder="1" applyAlignment="1" applyProtection="1">
      <alignment horizontal="center" vertical="center"/>
    </xf>
    <xf numFmtId="192" fontId="84" fillId="13" borderId="47" xfId="0" applyNumberFormat="1" applyFont="1" applyFill="1" applyBorder="1" applyAlignment="1" applyProtection="1">
      <alignment horizontal="center" vertical="center" wrapText="1"/>
    </xf>
    <xf numFmtId="179" fontId="74" fillId="0" borderId="24" xfId="2" applyNumberFormat="1" applyFont="1" applyFill="1" applyBorder="1" applyAlignment="1">
      <alignment horizontal="right" vertical="center" shrinkToFit="1"/>
    </xf>
    <xf numFmtId="179" fontId="74" fillId="13" borderId="23" xfId="2" applyNumberFormat="1" applyFont="1" applyFill="1" applyBorder="1" applyAlignment="1">
      <alignment vertical="center" shrinkToFit="1"/>
    </xf>
    <xf numFmtId="0" fontId="8" fillId="0" borderId="0" xfId="14" applyFont="1" applyAlignment="1" applyProtection="1">
      <alignment horizontal="left"/>
    </xf>
    <xf numFmtId="0" fontId="23" fillId="0" borderId="0" xfId="0" applyFont="1" applyAlignment="1" applyProtection="1">
      <alignment horizontal="left"/>
    </xf>
    <xf numFmtId="0" fontId="27" fillId="0" borderId="0" xfId="14" applyFont="1" applyAlignment="1"/>
    <xf numFmtId="0" fontId="10" fillId="0" borderId="45" xfId="0" applyFont="1" applyBorder="1" applyAlignment="1">
      <alignment horizontal="left" vertical="center"/>
    </xf>
    <xf numFmtId="0" fontId="10" fillId="0" borderId="47" xfId="0" applyFont="1" applyBorder="1" applyAlignment="1">
      <alignment horizontal="left" vertical="center" wrapText="1"/>
    </xf>
    <xf numFmtId="0" fontId="6" fillId="3" borderId="0" xfId="0" applyFont="1" applyFill="1">
      <alignment vertical="center"/>
    </xf>
    <xf numFmtId="0" fontId="14" fillId="12" borderId="109" xfId="0" applyFont="1" applyFill="1" applyBorder="1" applyAlignment="1" applyProtection="1">
      <alignment horizontal="left" vertical="center" shrinkToFit="1"/>
    </xf>
    <xf numFmtId="0" fontId="57" fillId="0" borderId="0" xfId="0" applyFont="1" applyFill="1" applyBorder="1" applyAlignment="1">
      <alignment horizontal="centerContinuous" vertical="center" wrapText="1"/>
    </xf>
    <xf numFmtId="0" fontId="56" fillId="0" borderId="0" xfId="0" applyFont="1" applyFill="1" applyBorder="1" applyAlignment="1">
      <alignment horizontal="centerContinuous" vertical="center" wrapText="1"/>
    </xf>
    <xf numFmtId="0" fontId="114" fillId="10" borderId="91" xfId="14" applyFont="1" applyFill="1" applyBorder="1" applyAlignment="1" applyProtection="1">
      <alignment vertical="center"/>
    </xf>
    <xf numFmtId="0" fontId="114" fillId="10" borderId="92" xfId="14" applyFont="1" applyFill="1" applyBorder="1" applyAlignment="1" applyProtection="1">
      <alignment vertical="center"/>
    </xf>
    <xf numFmtId="0" fontId="23" fillId="5" borderId="0" xfId="0" applyFont="1" applyFill="1" applyAlignment="1">
      <alignment horizontal="right"/>
    </xf>
    <xf numFmtId="0" fontId="8" fillId="5" borderId="0" xfId="0" applyFont="1" applyFill="1" applyAlignment="1">
      <alignment horizontal="right" vertical="center"/>
    </xf>
    <xf numFmtId="0" fontId="10" fillId="0" borderId="44" xfId="0" applyFont="1" applyBorder="1" applyAlignment="1">
      <alignment horizontal="center" vertical="center" wrapText="1"/>
    </xf>
    <xf numFmtId="0" fontId="10" fillId="0" borderId="49" xfId="0" applyFont="1" applyBorder="1" applyAlignment="1">
      <alignment horizontal="center" vertical="center" wrapText="1"/>
    </xf>
    <xf numFmtId="0" fontId="116" fillId="0" borderId="0" xfId="0" applyFont="1">
      <alignment vertical="center"/>
    </xf>
    <xf numFmtId="0" fontId="101" fillId="0" borderId="44" xfId="0" applyFont="1" applyBorder="1" applyAlignment="1">
      <alignment horizontal="center" vertical="center" wrapText="1"/>
    </xf>
    <xf numFmtId="0" fontId="10" fillId="2" borderId="46" xfId="0" applyFont="1" applyFill="1" applyBorder="1" applyAlignment="1">
      <alignment horizontal="left" vertical="center" wrapText="1"/>
    </xf>
    <xf numFmtId="0" fontId="101" fillId="2" borderId="46" xfId="0" applyFont="1" applyFill="1" applyBorder="1" applyAlignment="1">
      <alignment horizontal="center" vertical="center"/>
    </xf>
    <xf numFmtId="0" fontId="106" fillId="2" borderId="47" xfId="18" applyFont="1" applyFill="1" applyBorder="1">
      <alignment vertical="center"/>
    </xf>
    <xf numFmtId="0" fontId="10" fillId="0" borderId="45" xfId="0" applyFont="1" applyBorder="1" applyAlignment="1">
      <alignment horizontal="left" vertical="center"/>
    </xf>
    <xf numFmtId="0" fontId="10" fillId="0" borderId="47" xfId="0" applyFont="1" applyBorder="1" applyAlignment="1">
      <alignment horizontal="left"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101" fillId="0" borderId="49" xfId="0" applyFont="1" applyBorder="1" applyAlignment="1">
      <alignment horizontal="center" vertical="center" wrapText="1"/>
    </xf>
    <xf numFmtId="0" fontId="101" fillId="0" borderId="3" xfId="0" applyFont="1" applyBorder="1" applyAlignment="1">
      <alignment horizontal="center" vertical="center"/>
    </xf>
    <xf numFmtId="0" fontId="10" fillId="0" borderId="9" xfId="0" applyFont="1" applyBorder="1" applyAlignment="1">
      <alignment horizontal="left" vertical="center" shrinkToFit="1"/>
    </xf>
    <xf numFmtId="0" fontId="10" fillId="0" borderId="48"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9" xfId="0" applyFont="1" applyBorder="1" applyAlignment="1">
      <alignment horizontal="left" vertical="center"/>
    </xf>
    <xf numFmtId="0" fontId="10" fillId="0" borderId="48"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45" xfId="0" applyFont="1" applyBorder="1" applyAlignment="1">
      <alignment horizontal="left" vertical="center" wrapText="1" shrinkToFit="1"/>
    </xf>
    <xf numFmtId="0" fontId="10" fillId="0" borderId="47" xfId="0" applyFont="1" applyBorder="1" applyAlignment="1">
      <alignment horizontal="left" vertical="center" shrinkToFi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9" xfId="0" applyFont="1" applyBorder="1" applyAlignment="1">
      <alignment horizontal="left" vertical="center" wrapText="1"/>
    </xf>
    <xf numFmtId="0" fontId="10" fillId="0" borderId="48" xfId="0" applyFont="1" applyBorder="1" applyAlignment="1">
      <alignment horizontal="left" vertical="center" wrapText="1"/>
    </xf>
    <xf numFmtId="0" fontId="10" fillId="0" borderId="5" xfId="0" applyFont="1" applyBorder="1" applyAlignment="1">
      <alignment horizontal="left" vertical="center" wrapText="1"/>
    </xf>
    <xf numFmtId="0" fontId="10" fillId="0" borderId="13" xfId="0" applyFont="1" applyBorder="1" applyAlignment="1">
      <alignment horizontal="left" vertical="center" wrapText="1"/>
    </xf>
    <xf numFmtId="0" fontId="101" fillId="0" borderId="49" xfId="0" applyFont="1" applyBorder="1" applyAlignment="1">
      <alignment horizontal="center" vertical="center"/>
    </xf>
    <xf numFmtId="0" fontId="6" fillId="3" borderId="0" xfId="0" applyFont="1" applyFill="1">
      <alignment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5" fillId="2" borderId="47" xfId="0" applyFont="1" applyFill="1" applyBorder="1" applyAlignment="1">
      <alignment horizontal="center" vertical="center"/>
    </xf>
    <xf numFmtId="0" fontId="10" fillId="0" borderId="11" xfId="0" applyFont="1" applyBorder="1" applyAlignment="1">
      <alignment horizontal="left" vertical="center" wrapText="1"/>
    </xf>
    <xf numFmtId="0" fontId="10" fillId="0" borderId="8" xfId="0" applyFont="1" applyBorder="1" applyAlignment="1">
      <alignment horizontal="left" vertical="center" wrapText="1"/>
    </xf>
    <xf numFmtId="0" fontId="10" fillId="0" borderId="49"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0" xfId="0" applyFont="1" applyBorder="1" applyAlignment="1">
      <alignment horizontal="left" vertical="center"/>
    </xf>
    <xf numFmtId="0" fontId="12" fillId="0" borderId="17" xfId="0" applyFont="1" applyBorder="1" applyAlignment="1">
      <alignment horizontal="left" vertical="center"/>
    </xf>
    <xf numFmtId="0" fontId="10" fillId="0" borderId="45" xfId="0" applyFont="1" applyBorder="1" applyAlignment="1">
      <alignment vertical="center" shrinkToFit="1"/>
    </xf>
    <xf numFmtId="0" fontId="10" fillId="0" borderId="47" xfId="0" applyFont="1" applyBorder="1" applyAlignment="1">
      <alignment vertical="center" shrinkToFit="1"/>
    </xf>
    <xf numFmtId="0" fontId="5" fillId="0" borderId="45"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10" fillId="0" borderId="45" xfId="0" applyFont="1" applyBorder="1" applyAlignment="1">
      <alignment horizontal="center" vertical="center" shrinkToFit="1"/>
    </xf>
    <xf numFmtId="0" fontId="10" fillId="0" borderId="47" xfId="0" applyFont="1" applyBorder="1" applyAlignment="1">
      <alignment horizontal="center" vertical="center" shrinkToFit="1"/>
    </xf>
    <xf numFmtId="0" fontId="5" fillId="0" borderId="9" xfId="0" applyFont="1" applyFill="1" applyBorder="1" applyAlignment="1">
      <alignment horizontal="left" vertical="center"/>
    </xf>
    <xf numFmtId="0" fontId="5" fillId="0" borderId="48" xfId="0" applyFont="1" applyFill="1" applyBorder="1" applyAlignment="1">
      <alignment horizontal="left" vertical="center"/>
    </xf>
    <xf numFmtId="0" fontId="5" fillId="0" borderId="11"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2" fillId="0" borderId="0" xfId="0" applyFont="1" applyBorder="1" applyAlignment="1">
      <alignment horizontal="left" vertical="center" wrapText="1"/>
    </xf>
    <xf numFmtId="0" fontId="6" fillId="7" borderId="12" xfId="0" applyFont="1" applyFill="1" applyBorder="1">
      <alignment vertical="center"/>
    </xf>
    <xf numFmtId="0" fontId="6" fillId="7" borderId="29" xfId="0" applyFont="1" applyFill="1" applyBorder="1">
      <alignment vertical="center"/>
    </xf>
    <xf numFmtId="0" fontId="6" fillId="7" borderId="19" xfId="0" applyFont="1" applyFill="1" applyBorder="1">
      <alignment vertical="center"/>
    </xf>
    <xf numFmtId="0" fontId="6" fillId="7" borderId="20" xfId="0" applyFont="1" applyFill="1" applyBorder="1">
      <alignment vertical="center"/>
    </xf>
    <xf numFmtId="0" fontId="109" fillId="14" borderId="0" xfId="0" applyFont="1" applyFill="1" applyBorder="1" applyAlignment="1">
      <alignment vertical="center" wrapText="1"/>
    </xf>
    <xf numFmtId="0" fontId="103" fillId="14" borderId="0" xfId="0" applyFont="1" applyFill="1" applyBorder="1" applyAlignment="1">
      <alignment vertical="center" wrapText="1"/>
    </xf>
    <xf numFmtId="0" fontId="12" fillId="0" borderId="0" xfId="0" applyFont="1" applyBorder="1" applyAlignment="1">
      <alignment vertical="center" wrapText="1"/>
    </xf>
    <xf numFmtId="0" fontId="12" fillId="3" borderId="0" xfId="0" applyFont="1" applyFill="1" applyBorder="1" applyAlignment="1">
      <alignment vertical="center" wrapText="1"/>
    </xf>
    <xf numFmtId="0" fontId="10" fillId="0" borderId="45" xfId="0" applyFont="1" applyBorder="1" applyAlignment="1">
      <alignment horizontal="left" vertical="center" shrinkToFit="1"/>
    </xf>
    <xf numFmtId="0" fontId="11" fillId="7" borderId="0" xfId="0" applyFont="1" applyFill="1" applyBorder="1" applyAlignment="1">
      <alignment vertical="center" wrapText="1"/>
    </xf>
    <xf numFmtId="0" fontId="11" fillId="5" borderId="0" xfId="0" applyFont="1" applyFill="1" applyBorder="1" applyAlignment="1">
      <alignment vertical="center" wrapText="1"/>
    </xf>
    <xf numFmtId="0" fontId="11" fillId="13" borderId="0" xfId="0" applyFont="1" applyFill="1" applyBorder="1" applyAlignment="1">
      <alignment horizontal="left" vertical="center" wrapText="1"/>
    </xf>
    <xf numFmtId="0" fontId="115" fillId="12" borderId="51" xfId="0" applyFont="1" applyFill="1" applyBorder="1" applyAlignment="1" applyProtection="1">
      <alignment horizontal="center" vertical="center" shrinkToFit="1"/>
    </xf>
    <xf numFmtId="0" fontId="115" fillId="12" borderId="46" xfId="0" applyFont="1" applyFill="1" applyBorder="1" applyAlignment="1" applyProtection="1">
      <alignment horizontal="center" vertical="center" shrinkToFit="1"/>
    </xf>
    <xf numFmtId="0" fontId="115" fillId="12" borderId="102" xfId="0" applyFont="1" applyFill="1" applyBorder="1" applyAlignment="1" applyProtection="1">
      <alignment horizontal="center" vertical="center" shrinkToFit="1"/>
    </xf>
    <xf numFmtId="0" fontId="8" fillId="7" borderId="44" xfId="0" applyFont="1" applyFill="1" applyBorder="1" applyAlignment="1" applyProtection="1">
      <alignment horizontal="center" vertical="center" shrinkToFit="1"/>
    </xf>
    <xf numFmtId="0" fontId="0" fillId="0" borderId="44" xfId="0" applyBorder="1" applyAlignment="1" applyProtection="1">
      <alignment horizontal="center" vertical="center"/>
    </xf>
    <xf numFmtId="0" fontId="43" fillId="7" borderId="45" xfId="0" applyFont="1" applyFill="1" applyBorder="1" applyAlignment="1" applyProtection="1">
      <alignment horizontal="left" vertical="center"/>
    </xf>
    <xf numFmtId="0" fontId="4" fillId="0" borderId="47" xfId="0" applyFont="1" applyBorder="1" applyAlignment="1" applyProtection="1">
      <alignment vertical="center"/>
    </xf>
    <xf numFmtId="0" fontId="8" fillId="0" borderId="0" xfId="0" applyFont="1" applyAlignment="1" applyProtection="1">
      <alignment horizontal="center" vertical="center"/>
    </xf>
    <xf numFmtId="0" fontId="27" fillId="4" borderId="18" xfId="0" applyFont="1" applyFill="1" applyBorder="1" applyAlignment="1" applyProtection="1">
      <alignment horizontal="center" vertical="center"/>
    </xf>
    <xf numFmtId="0" fontId="27" fillId="4" borderId="21" xfId="0" applyFont="1" applyFill="1" applyBorder="1" applyAlignment="1" applyProtection="1">
      <alignment horizontal="center" vertical="center"/>
    </xf>
    <xf numFmtId="0" fontId="27" fillId="4" borderId="22" xfId="0" applyFont="1" applyFill="1" applyBorder="1" applyAlignment="1" applyProtection="1">
      <alignment horizontal="center" vertical="center"/>
    </xf>
    <xf numFmtId="0" fontId="27" fillId="4" borderId="72" xfId="0" applyFont="1" applyFill="1" applyBorder="1" applyAlignment="1" applyProtection="1">
      <alignment horizontal="center" vertical="center"/>
    </xf>
    <xf numFmtId="0" fontId="27" fillId="4" borderId="19" xfId="0" applyFont="1" applyFill="1" applyBorder="1" applyAlignment="1" applyProtection="1">
      <alignment horizontal="center" vertical="center"/>
    </xf>
    <xf numFmtId="0" fontId="27" fillId="4" borderId="20" xfId="0" applyFont="1" applyFill="1" applyBorder="1" applyAlignment="1" applyProtection="1">
      <alignment horizontal="center" vertical="center"/>
    </xf>
    <xf numFmtId="0" fontId="100" fillId="4" borderId="103" xfId="0" applyFont="1" applyFill="1" applyBorder="1" applyAlignment="1" applyProtection="1">
      <alignment horizontal="center" vertical="center" wrapText="1"/>
    </xf>
    <xf numFmtId="0" fontId="100" fillId="4" borderId="104" xfId="0" applyFont="1" applyFill="1" applyBorder="1" applyAlignment="1" applyProtection="1">
      <alignment horizontal="center" vertical="center" wrapText="1"/>
    </xf>
    <xf numFmtId="0" fontId="100" fillId="4" borderId="105"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9" fillId="0" borderId="7"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94" xfId="0" applyFont="1" applyFill="1" applyBorder="1" applyAlignment="1" applyProtection="1">
      <alignment horizontal="left" vertical="top" wrapText="1"/>
    </xf>
    <xf numFmtId="0" fontId="9" fillId="0" borderId="93" xfId="0" applyFont="1" applyFill="1" applyBorder="1" applyAlignment="1" applyProtection="1">
      <alignment horizontal="left" vertical="top" wrapText="1"/>
    </xf>
    <xf numFmtId="0" fontId="8" fillId="0" borderId="5" xfId="0" applyFont="1" applyFill="1" applyBorder="1" applyAlignment="1" applyProtection="1">
      <alignment horizontal="left" vertical="center"/>
    </xf>
    <xf numFmtId="0" fontId="8" fillId="0" borderId="13" xfId="0" applyFont="1" applyFill="1" applyBorder="1" applyAlignment="1" applyProtection="1">
      <alignment horizontal="left" vertical="center"/>
    </xf>
    <xf numFmtId="0" fontId="8" fillId="0" borderId="8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95" xfId="0" applyFont="1" applyFill="1" applyBorder="1" applyAlignment="1" applyProtection="1">
      <alignment horizontal="left" vertical="center"/>
    </xf>
    <xf numFmtId="0" fontId="8" fillId="0" borderId="77"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8" fillId="0" borderId="97" xfId="0" applyFont="1" applyFill="1" applyBorder="1" applyAlignment="1" applyProtection="1">
      <alignment horizontal="left" vertical="center"/>
    </xf>
    <xf numFmtId="0" fontId="8" fillId="0" borderId="18" xfId="0" applyFont="1" applyFill="1" applyBorder="1" applyAlignment="1" applyProtection="1">
      <alignment horizontal="left" vertical="top" wrapText="1"/>
    </xf>
    <xf numFmtId="0" fontId="8" fillId="0" borderId="21" xfId="0" applyFont="1" applyFill="1" applyBorder="1" applyAlignment="1" applyProtection="1">
      <alignment horizontal="left" vertical="top"/>
    </xf>
    <xf numFmtId="0" fontId="8" fillId="0" borderId="98" xfId="0" applyFont="1" applyFill="1" applyBorder="1" applyAlignment="1" applyProtection="1">
      <alignment horizontal="left" vertical="top"/>
    </xf>
    <xf numFmtId="0" fontId="8" fillId="0" borderId="65"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8" xfId="0" applyFont="1" applyFill="1" applyBorder="1" applyAlignment="1" applyProtection="1">
      <alignment horizontal="left" vertical="top"/>
    </xf>
    <xf numFmtId="0" fontId="8" fillId="0" borderId="56" xfId="0" applyFont="1" applyFill="1" applyBorder="1" applyAlignment="1" applyProtection="1">
      <alignment horizontal="left" vertical="top"/>
    </xf>
    <xf numFmtId="0" fontId="8" fillId="0" borderId="12" xfId="0" applyFont="1" applyFill="1" applyBorder="1" applyAlignment="1" applyProtection="1">
      <alignment horizontal="left" vertical="top"/>
    </xf>
    <xf numFmtId="0" fontId="8" fillId="0" borderId="13" xfId="0" applyFont="1" applyFill="1" applyBorder="1" applyAlignment="1" applyProtection="1">
      <alignment horizontal="left" vertical="top"/>
    </xf>
    <xf numFmtId="0" fontId="8" fillId="0" borderId="10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21" xfId="0" applyFont="1" applyFill="1" applyBorder="1" applyAlignment="1" applyProtection="1">
      <alignment horizontal="left" vertical="top" wrapText="1"/>
    </xf>
    <xf numFmtId="0" fontId="8" fillId="0" borderId="98" xfId="0" applyFont="1" applyFill="1" applyBorder="1" applyAlignment="1" applyProtection="1">
      <alignment horizontal="left" vertical="top" wrapText="1"/>
    </xf>
    <xf numFmtId="0" fontId="8" fillId="0" borderId="72" xfId="0" applyFont="1" applyFill="1" applyBorder="1" applyAlignment="1" applyProtection="1">
      <alignment horizontal="left" vertical="top" wrapText="1"/>
    </xf>
    <xf numFmtId="0" fontId="8" fillId="0" borderId="19" xfId="0" applyFont="1" applyFill="1" applyBorder="1" applyAlignment="1" applyProtection="1">
      <alignment horizontal="left" vertical="top" wrapText="1"/>
    </xf>
    <xf numFmtId="0" fontId="8" fillId="0" borderId="99" xfId="0" applyFont="1" applyFill="1" applyBorder="1" applyAlignment="1" applyProtection="1">
      <alignment horizontal="left" vertical="top" wrapText="1"/>
    </xf>
    <xf numFmtId="0" fontId="43" fillId="0" borderId="44" xfId="0" applyFont="1" applyBorder="1" applyAlignment="1" applyProtection="1">
      <alignment horizontal="left" vertical="center" wrapText="1"/>
    </xf>
    <xf numFmtId="0" fontId="4" fillId="0" borderId="44" xfId="0" applyFont="1" applyBorder="1" applyAlignment="1" applyProtection="1">
      <alignment horizontal="left" vertical="center" wrapText="1"/>
    </xf>
    <xf numFmtId="0" fontId="8" fillId="7" borderId="49" xfId="0" applyFont="1" applyFill="1" applyBorder="1" applyAlignment="1" applyProtection="1">
      <alignment horizontal="center" vertical="center" shrinkToFit="1"/>
    </xf>
    <xf numFmtId="0" fontId="0" fillId="0" borderId="7" xfId="0" applyBorder="1" applyAlignment="1" applyProtection="1">
      <alignment horizontal="center" vertical="center"/>
    </xf>
    <xf numFmtId="0" fontId="23" fillId="0" borderId="0" xfId="0" applyFont="1" applyAlignment="1">
      <alignment horizontal="left" vertical="center"/>
    </xf>
    <xf numFmtId="0" fontId="8"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194" fontId="8" fillId="0" borderId="0" xfId="14" applyNumberFormat="1" applyFont="1" applyFill="1" applyAlignment="1">
      <alignment horizontal="right"/>
    </xf>
    <xf numFmtId="0" fontId="95" fillId="0" borderId="0" xfId="0" applyFont="1" applyAlignment="1">
      <alignment horizontal="center" vertical="center"/>
    </xf>
    <xf numFmtId="0" fontId="22" fillId="0" borderId="0" xfId="0" applyFont="1" applyAlignment="1">
      <alignment vertical="center" wrapText="1"/>
    </xf>
    <xf numFmtId="0" fontId="23" fillId="0" borderId="0" xfId="0" applyFont="1" applyAlignment="1">
      <alignment horizontal="center" vertical="center"/>
    </xf>
    <xf numFmtId="0" fontId="8" fillId="0" borderId="0" xfId="0" applyFont="1" applyAlignment="1">
      <alignment horizontal="left" vertical="center" wrapText="1"/>
    </xf>
    <xf numFmtId="0" fontId="22" fillId="7" borderId="45" xfId="12" applyFont="1" applyFill="1" applyBorder="1" applyAlignment="1">
      <alignment horizontal="center" vertical="center"/>
    </xf>
    <xf numFmtId="0" fontId="22" fillId="7" borderId="47" xfId="12" applyFont="1" applyFill="1" applyBorder="1" applyAlignment="1">
      <alignment horizontal="center" vertical="center"/>
    </xf>
    <xf numFmtId="0" fontId="22" fillId="0" borderId="44" xfId="12" applyFont="1" applyBorder="1" applyAlignment="1">
      <alignment vertical="top"/>
    </xf>
    <xf numFmtId="0" fontId="22" fillId="0" borderId="0" xfId="12" applyFont="1" applyAlignment="1">
      <alignment horizontal="center" vertical="center"/>
    </xf>
    <xf numFmtId="195" fontId="22" fillId="5" borderId="0" xfId="12" applyNumberFormat="1" applyFont="1" applyFill="1" applyAlignment="1">
      <alignment horizontal="right" vertical="center"/>
    </xf>
    <xf numFmtId="0" fontId="22" fillId="5" borderId="0" xfId="12" applyFont="1" applyFill="1" applyAlignment="1">
      <alignment horizontal="right" vertical="center"/>
    </xf>
    <xf numFmtId="0" fontId="37" fillId="7" borderId="0" xfId="12" applyFont="1" applyFill="1" applyAlignment="1">
      <alignment horizontal="left" vertical="center" wrapText="1"/>
    </xf>
    <xf numFmtId="0" fontId="22" fillId="0" borderId="9" xfId="12" applyFont="1" applyBorder="1">
      <alignment vertical="center"/>
    </xf>
    <xf numFmtId="0" fontId="22" fillId="0" borderId="6" xfId="12" applyFont="1" applyBorder="1">
      <alignment vertical="center"/>
    </xf>
    <xf numFmtId="0" fontId="22" fillId="0" borderId="48" xfId="12" applyFont="1" applyBorder="1">
      <alignment vertical="center"/>
    </xf>
    <xf numFmtId="0" fontId="22" fillId="13" borderId="9" xfId="12" applyFont="1" applyFill="1" applyBorder="1" applyAlignment="1">
      <alignment horizontal="center" vertical="center"/>
    </xf>
    <xf numFmtId="0" fontId="22" fillId="13" borderId="48" xfId="12" applyFont="1" applyFill="1" applyBorder="1" applyAlignment="1">
      <alignment horizontal="center" vertical="center"/>
    </xf>
    <xf numFmtId="0" fontId="22" fillId="13" borderId="11" xfId="12" applyFont="1" applyFill="1" applyBorder="1" applyAlignment="1">
      <alignment horizontal="center" vertical="center"/>
    </xf>
    <xf numFmtId="0" fontId="22" fillId="13" borderId="8" xfId="12" applyFont="1" applyFill="1" applyBorder="1" applyAlignment="1">
      <alignment horizontal="center" vertical="center"/>
    </xf>
    <xf numFmtId="0" fontId="22" fillId="13" borderId="5" xfId="12" applyFont="1" applyFill="1" applyBorder="1" applyAlignment="1">
      <alignment horizontal="center" vertical="center"/>
    </xf>
    <xf numFmtId="0" fontId="22" fillId="13" borderId="13" xfId="12" applyFont="1" applyFill="1" applyBorder="1" applyAlignment="1">
      <alignment horizontal="center" vertical="center"/>
    </xf>
    <xf numFmtId="0" fontId="22" fillId="13" borderId="44" xfId="12" applyFont="1" applyFill="1" applyBorder="1" applyAlignment="1">
      <alignment horizontal="center" vertical="center"/>
    </xf>
    <xf numFmtId="0" fontId="25" fillId="0" borderId="44" xfId="12" applyFont="1" applyBorder="1" applyAlignment="1">
      <alignment vertical="center" wrapText="1"/>
    </xf>
    <xf numFmtId="0" fontId="25" fillId="0" borderId="0" xfId="12" applyFont="1" applyAlignment="1">
      <alignment vertical="center" wrapText="1"/>
    </xf>
    <xf numFmtId="0" fontId="2" fillId="0" borderId="0" xfId="0" applyFont="1" applyAlignment="1">
      <alignment vertical="center" wrapText="1"/>
    </xf>
    <xf numFmtId="0" fontId="22" fillId="13" borderId="45" xfId="12" applyFont="1" applyFill="1" applyBorder="1" applyAlignment="1">
      <alignment horizontal="center" vertical="center"/>
    </xf>
    <xf numFmtId="0" fontId="22" fillId="13" borderId="47" xfId="12" applyFont="1" applyFill="1" applyBorder="1" applyAlignment="1">
      <alignment horizontal="center" vertical="center"/>
    </xf>
    <xf numFmtId="0" fontId="37" fillId="7" borderId="0" xfId="12" applyFont="1" applyFill="1" applyAlignment="1">
      <alignment vertical="center" wrapText="1"/>
    </xf>
    <xf numFmtId="0" fontId="37" fillId="7" borderId="0" xfId="12" applyFont="1" applyFill="1">
      <alignment vertical="center"/>
    </xf>
    <xf numFmtId="186" fontId="74" fillId="5" borderId="9" xfId="2" applyNumberFormat="1" applyFont="1" applyFill="1" applyBorder="1" applyAlignment="1">
      <alignment horizontal="right" vertical="center" shrinkToFit="1"/>
    </xf>
    <xf numFmtId="186" fontId="74" fillId="5" borderId="6" xfId="2" applyNumberFormat="1" applyFont="1" applyFill="1" applyBorder="1" applyAlignment="1">
      <alignment horizontal="right" vertical="center" shrinkToFit="1"/>
    </xf>
    <xf numFmtId="186" fontId="74" fillId="5" borderId="48" xfId="2" applyNumberFormat="1" applyFont="1" applyFill="1" applyBorder="1" applyAlignment="1">
      <alignment horizontal="right" vertical="center" shrinkToFit="1"/>
    </xf>
    <xf numFmtId="0" fontId="21" fillId="2" borderId="45" xfId="0" applyFont="1" applyFill="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62" fillId="2" borderId="9" xfId="0" applyFont="1" applyFill="1" applyBorder="1" applyAlignment="1">
      <alignment horizontal="center" vertical="center" wrapText="1" shrinkToFit="1"/>
    </xf>
    <xf numFmtId="0" fontId="62" fillId="2" borderId="6" xfId="0" applyFont="1" applyFill="1" applyBorder="1" applyAlignment="1">
      <alignment horizontal="center" vertical="center" wrapText="1" shrinkToFit="1"/>
    </xf>
    <xf numFmtId="0" fontId="62" fillId="2" borderId="10" xfId="0" applyFont="1" applyFill="1" applyBorder="1" applyAlignment="1">
      <alignment horizontal="center" vertical="center" wrapText="1" shrinkToFit="1"/>
    </xf>
    <xf numFmtId="0" fontId="62" fillId="2" borderId="5" xfId="0" applyFont="1" applyFill="1" applyBorder="1" applyAlignment="1">
      <alignment horizontal="center" vertical="center" wrapText="1" shrinkToFit="1"/>
    </xf>
    <xf numFmtId="0" fontId="62" fillId="2" borderId="12" xfId="0" applyFont="1" applyFill="1" applyBorder="1" applyAlignment="1">
      <alignment horizontal="center" vertical="center" wrapText="1" shrinkToFit="1"/>
    </xf>
    <xf numFmtId="0" fontId="62" fillId="2" borderId="13" xfId="0" applyFont="1" applyFill="1" applyBorder="1" applyAlignment="1">
      <alignment horizontal="center" vertical="center" wrapText="1" shrinkToFit="1"/>
    </xf>
    <xf numFmtId="190" fontId="74" fillId="13" borderId="3" xfId="2" applyNumberFormat="1" applyFont="1" applyFill="1" applyBorder="1" applyAlignment="1">
      <alignment horizontal="right" vertical="center" shrinkToFit="1"/>
    </xf>
    <xf numFmtId="189" fontId="54" fillId="3" borderId="2" xfId="2" applyNumberFormat="1" applyFont="1" applyFill="1" applyBorder="1" applyAlignment="1">
      <alignment horizontal="right" vertical="center" wrapText="1"/>
    </xf>
    <xf numFmtId="189" fontId="54" fillId="3" borderId="49" xfId="2" applyNumberFormat="1" applyFont="1" applyFill="1" applyBorder="1" applyAlignment="1">
      <alignment horizontal="right" vertical="center" wrapText="1"/>
    </xf>
    <xf numFmtId="0" fontId="9" fillId="13" borderId="9" xfId="0" applyNumberFormat="1" applyFont="1" applyFill="1" applyBorder="1" applyAlignment="1">
      <alignment horizontal="center" vertical="center" shrinkToFit="1"/>
    </xf>
    <xf numFmtId="0" fontId="9" fillId="13" borderId="6" xfId="0" applyNumberFormat="1" applyFont="1" applyFill="1" applyBorder="1" applyAlignment="1">
      <alignment horizontal="center" vertical="center" shrinkToFit="1"/>
    </xf>
    <xf numFmtId="0" fontId="9" fillId="13" borderId="10" xfId="0" applyNumberFormat="1" applyFont="1" applyFill="1" applyBorder="1" applyAlignment="1">
      <alignment horizontal="center" vertical="center" shrinkToFit="1"/>
    </xf>
    <xf numFmtId="0" fontId="9" fillId="8" borderId="45" xfId="0" applyFont="1" applyFill="1" applyBorder="1" applyAlignment="1">
      <alignment vertical="center"/>
    </xf>
    <xf numFmtId="0" fontId="9" fillId="8" borderId="46" xfId="0" applyFont="1" applyFill="1" applyBorder="1" applyAlignment="1">
      <alignment vertical="center"/>
    </xf>
    <xf numFmtId="0" fontId="9" fillId="8" borderId="47" xfId="0" applyFont="1" applyFill="1" applyBorder="1" applyAlignment="1">
      <alignment vertical="center"/>
    </xf>
    <xf numFmtId="0" fontId="9" fillId="8" borderId="45" xfId="0" applyFont="1" applyFill="1" applyBorder="1" applyAlignment="1">
      <alignment vertical="center" shrinkToFit="1"/>
    </xf>
    <xf numFmtId="0" fontId="9" fillId="8" borderId="46" xfId="0" applyFont="1" applyFill="1" applyBorder="1" applyAlignment="1">
      <alignment vertical="center" shrinkToFit="1"/>
    </xf>
    <xf numFmtId="0" fontId="9" fillId="8" borderId="47" xfId="0" applyFont="1" applyFill="1" applyBorder="1" applyAlignment="1">
      <alignment vertical="center" shrinkToFit="1"/>
    </xf>
    <xf numFmtId="0" fontId="9" fillId="13" borderId="6" xfId="0" applyFont="1" applyFill="1" applyBorder="1" applyAlignment="1">
      <alignment horizontal="center" vertical="center" shrinkToFit="1"/>
    </xf>
    <xf numFmtId="0" fontId="9" fillId="13" borderId="48" xfId="0" applyFont="1" applyFill="1" applyBorder="1" applyAlignment="1">
      <alignment horizontal="center" vertical="center" shrinkToFit="1"/>
    </xf>
    <xf numFmtId="188" fontId="74" fillId="3" borderId="2" xfId="2" applyNumberFormat="1" applyFont="1" applyFill="1" applyBorder="1" applyAlignment="1">
      <alignment horizontal="right" vertical="center" shrinkToFit="1"/>
    </xf>
    <xf numFmtId="188" fontId="74" fillId="3" borderId="49" xfId="2" applyNumberFormat="1" applyFont="1" applyFill="1" applyBorder="1" applyAlignment="1">
      <alignment horizontal="right" vertical="center" shrinkToFit="1"/>
    </xf>
    <xf numFmtId="0" fontId="43" fillId="0" borderId="0" xfId="0" applyFont="1" applyFill="1" applyAlignment="1">
      <alignment vertical="center" wrapText="1"/>
    </xf>
    <xf numFmtId="0" fontId="27" fillId="0" borderId="0" xfId="0" applyFont="1" applyFill="1" applyAlignment="1">
      <alignment horizontal="center" vertical="center" wrapText="1"/>
    </xf>
    <xf numFmtId="0" fontId="27" fillId="0" borderId="0" xfId="0" applyFont="1" applyFill="1" applyAlignment="1">
      <alignment horizontal="center" vertical="center"/>
    </xf>
    <xf numFmtId="0" fontId="12" fillId="0" borderId="0" xfId="0" applyFont="1" applyFill="1" applyAlignment="1">
      <alignment horizontal="left" vertical="center"/>
    </xf>
    <xf numFmtId="0" fontId="9" fillId="0" borderId="0" xfId="0" applyFont="1" applyFill="1" applyAlignment="1">
      <alignment vertical="center" wrapText="1"/>
    </xf>
    <xf numFmtId="188" fontId="54" fillId="3" borderId="2" xfId="2" applyNumberFormat="1" applyFont="1" applyFill="1" applyBorder="1" applyAlignment="1">
      <alignment horizontal="right" vertical="center" wrapText="1"/>
    </xf>
    <xf numFmtId="0" fontId="47" fillId="13" borderId="9" xfId="0" applyNumberFormat="1" applyFont="1" applyFill="1" applyBorder="1" applyAlignment="1">
      <alignment horizontal="center" vertical="center" shrinkToFit="1"/>
    </xf>
    <xf numFmtId="0" fontId="47" fillId="13" borderId="6" xfId="0" applyNumberFormat="1" applyFont="1" applyFill="1" applyBorder="1" applyAlignment="1">
      <alignment horizontal="center" vertical="center" shrinkToFit="1"/>
    </xf>
    <xf numFmtId="0" fontId="47" fillId="13" borderId="48" xfId="0" applyNumberFormat="1" applyFont="1" applyFill="1" applyBorder="1" applyAlignment="1">
      <alignment horizontal="center" vertical="center" shrinkToFit="1"/>
    </xf>
    <xf numFmtId="181" fontId="9" fillId="13" borderId="9" xfId="0" applyNumberFormat="1" applyFont="1" applyFill="1" applyBorder="1" applyAlignment="1">
      <alignment horizontal="center" vertical="center" shrinkToFit="1"/>
    </xf>
    <xf numFmtId="181" fontId="9" fillId="13" borderId="10" xfId="0" applyNumberFormat="1" applyFont="1" applyFill="1" applyBorder="1" applyAlignment="1">
      <alignment horizontal="center" vertical="center" shrinkToFit="1"/>
    </xf>
    <xf numFmtId="0" fontId="43" fillId="0" borderId="0" xfId="0" applyFont="1" applyFill="1" applyBorder="1" applyAlignment="1">
      <alignment vertical="center" wrapText="1"/>
    </xf>
    <xf numFmtId="0" fontId="43" fillId="2" borderId="9" xfId="0" applyFont="1" applyFill="1" applyBorder="1" applyAlignment="1">
      <alignment vertical="center" wrapText="1" shrinkToFit="1"/>
    </xf>
    <xf numFmtId="0" fontId="43" fillId="2" borderId="10" xfId="0" applyFont="1" applyFill="1" applyBorder="1" applyAlignment="1">
      <alignment vertical="center" wrapText="1" shrinkToFit="1"/>
    </xf>
    <xf numFmtId="0" fontId="43" fillId="2" borderId="5" xfId="0" applyFont="1" applyFill="1" applyBorder="1" applyAlignment="1">
      <alignment vertical="center" wrapText="1" shrinkToFit="1"/>
    </xf>
    <xf numFmtId="0" fontId="43" fillId="2" borderId="13" xfId="0" applyFont="1" applyFill="1" applyBorder="1" applyAlignment="1">
      <alignment vertical="center" wrapText="1" shrinkToFit="1"/>
    </xf>
    <xf numFmtId="181" fontId="9" fillId="13" borderId="5" xfId="0" applyNumberFormat="1" applyFont="1" applyFill="1" applyBorder="1" applyAlignment="1">
      <alignment horizontal="center" vertical="center" shrinkToFit="1"/>
    </xf>
    <xf numFmtId="181" fontId="9" fillId="13" borderId="13" xfId="0" applyNumberFormat="1" applyFont="1" applyFill="1" applyBorder="1" applyAlignment="1">
      <alignment horizontal="center" vertical="center" shrinkToFit="1"/>
    </xf>
    <xf numFmtId="0" fontId="78" fillId="7" borderId="40" xfId="0" applyFont="1" applyFill="1" applyBorder="1" applyAlignment="1">
      <alignment horizontal="center" vertical="center"/>
    </xf>
    <xf numFmtId="0" fontId="78" fillId="7" borderId="43" xfId="0" applyFont="1" applyFill="1" applyBorder="1" applyAlignment="1">
      <alignment horizontal="center" vertical="center"/>
    </xf>
    <xf numFmtId="0" fontId="17" fillId="5" borderId="40" xfId="0" applyFont="1" applyFill="1" applyBorder="1" applyAlignment="1">
      <alignment horizontal="center" vertical="center"/>
    </xf>
    <xf numFmtId="0" fontId="17" fillId="5" borderId="43" xfId="0" applyFont="1" applyFill="1" applyBorder="1" applyAlignment="1">
      <alignment horizontal="center" vertical="center"/>
    </xf>
    <xf numFmtId="186" fontId="74" fillId="3" borderId="9" xfId="2" applyNumberFormat="1" applyFont="1" applyFill="1" applyBorder="1" applyAlignment="1">
      <alignment horizontal="right" vertical="center" shrinkToFit="1"/>
    </xf>
    <xf numFmtId="186" fontId="74" fillId="3" borderId="6" xfId="2" applyNumberFormat="1" applyFont="1" applyFill="1" applyBorder="1" applyAlignment="1">
      <alignment horizontal="right" vertical="center" shrinkToFit="1"/>
    </xf>
    <xf numFmtId="186" fontId="74" fillId="3" borderId="10" xfId="2" applyNumberFormat="1" applyFont="1" applyFill="1" applyBorder="1" applyAlignment="1">
      <alignment horizontal="right" vertical="center" shrinkToFit="1"/>
    </xf>
    <xf numFmtId="186" fontId="74" fillId="0" borderId="9" xfId="2" applyNumberFormat="1" applyFont="1" applyFill="1" applyBorder="1" applyAlignment="1">
      <alignment horizontal="right" vertical="center" shrinkToFit="1"/>
    </xf>
    <xf numFmtId="186" fontId="74" fillId="0" borderId="6" xfId="2" applyNumberFormat="1" applyFont="1" applyFill="1" applyBorder="1" applyAlignment="1">
      <alignment horizontal="right" vertical="center" shrinkToFit="1"/>
    </xf>
    <xf numFmtId="186" fontId="74" fillId="0" borderId="35" xfId="2" applyNumberFormat="1" applyFont="1" applyFill="1" applyBorder="1" applyAlignment="1">
      <alignment horizontal="right" vertical="center" shrinkToFit="1"/>
    </xf>
    <xf numFmtId="185" fontId="74" fillId="13" borderId="5" xfId="2" applyNumberFormat="1" applyFont="1" applyFill="1" applyBorder="1" applyAlignment="1">
      <alignment horizontal="right" vertical="center" shrinkToFit="1"/>
    </xf>
    <xf numFmtId="185" fontId="74" fillId="13" borderId="12" xfId="2" applyNumberFormat="1" applyFont="1" applyFill="1" applyBorder="1" applyAlignment="1">
      <alignment horizontal="right" vertical="center" shrinkToFit="1"/>
    </xf>
    <xf numFmtId="185" fontId="74" fillId="13" borderId="30" xfId="2" applyNumberFormat="1" applyFont="1" applyFill="1" applyBorder="1" applyAlignment="1">
      <alignment horizontal="right" vertical="center" shrinkToFit="1"/>
    </xf>
    <xf numFmtId="178" fontId="112" fillId="5" borderId="11" xfId="2" applyNumberFormat="1" applyFont="1" applyFill="1" applyBorder="1" applyAlignment="1">
      <alignment horizontal="right" vertical="center" shrinkToFit="1"/>
    </xf>
    <xf numFmtId="178" fontId="112" fillId="5" borderId="0" xfId="2" applyNumberFormat="1" applyFont="1" applyFill="1" applyBorder="1" applyAlignment="1">
      <alignment horizontal="right" vertical="center" shrinkToFit="1"/>
    </xf>
    <xf numFmtId="178" fontId="112" fillId="5" borderId="8" xfId="2" applyNumberFormat="1" applyFont="1" applyFill="1" applyBorder="1" applyAlignment="1">
      <alignment horizontal="right" vertical="center" shrinkToFit="1"/>
    </xf>
    <xf numFmtId="178" fontId="112" fillId="5" borderId="5" xfId="2" applyNumberFormat="1" applyFont="1" applyFill="1" applyBorder="1" applyAlignment="1">
      <alignment horizontal="right" vertical="center" shrinkToFit="1"/>
    </xf>
    <xf numFmtId="178" fontId="112" fillId="5" borderId="12" xfId="2" applyNumberFormat="1" applyFont="1" applyFill="1" applyBorder="1" applyAlignment="1">
      <alignment horizontal="right" vertical="center" shrinkToFit="1"/>
    </xf>
    <xf numFmtId="178" fontId="112" fillId="5" borderId="13" xfId="2" applyNumberFormat="1" applyFont="1" applyFill="1" applyBorder="1" applyAlignment="1">
      <alignment horizontal="right" vertical="center" shrinkToFit="1"/>
    </xf>
    <xf numFmtId="0" fontId="21" fillId="2" borderId="15"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15" xfId="0" applyFont="1" applyFill="1" applyBorder="1" applyAlignment="1">
      <alignment horizontal="center" vertical="center" wrapText="1"/>
    </xf>
    <xf numFmtId="0" fontId="21" fillId="2" borderId="4" xfId="0" applyFont="1" applyFill="1" applyBorder="1" applyAlignment="1">
      <alignment horizontal="center" vertical="center" wrapText="1"/>
    </xf>
    <xf numFmtId="58"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43" fillId="8" borderId="44" xfId="0" applyFont="1" applyFill="1" applyBorder="1" applyAlignment="1">
      <alignment horizontal="center" vertical="center" shrinkToFit="1"/>
    </xf>
    <xf numFmtId="0" fontId="8" fillId="8" borderId="44" xfId="0" applyFont="1" applyFill="1" applyBorder="1" applyAlignment="1">
      <alignment horizontal="center" vertical="center" shrinkToFit="1"/>
    </xf>
    <xf numFmtId="0" fontId="78" fillId="7" borderId="40" xfId="0" applyNumberFormat="1" applyFont="1" applyFill="1" applyBorder="1" applyAlignment="1">
      <alignment horizontal="center" vertical="center"/>
    </xf>
    <xf numFmtId="0" fontId="78" fillId="7" borderId="43" xfId="0" applyNumberFormat="1" applyFont="1" applyFill="1" applyBorder="1" applyAlignment="1">
      <alignment horizontal="center" vertical="center"/>
    </xf>
    <xf numFmtId="0" fontId="18" fillId="0" borderId="40" xfId="0" applyFont="1" applyBorder="1" applyAlignment="1">
      <alignment horizontal="center" vertical="center"/>
    </xf>
    <xf numFmtId="0" fontId="18" fillId="0" borderId="43" xfId="0" applyFont="1" applyBorder="1" applyAlignment="1">
      <alignment horizontal="center" vertical="center"/>
    </xf>
    <xf numFmtId="0" fontId="21" fillId="2" borderId="14" xfId="0" applyFont="1" applyFill="1" applyBorder="1" applyAlignment="1">
      <alignment horizontal="center" vertical="center" wrapText="1" shrinkToFit="1"/>
    </xf>
    <xf numFmtId="0" fontId="8" fillId="8" borderId="44" xfId="0" applyFont="1" applyFill="1" applyBorder="1" applyAlignment="1">
      <alignment vertical="center"/>
    </xf>
    <xf numFmtId="0" fontId="43" fillId="2" borderId="2" xfId="0" applyFont="1" applyFill="1" applyBorder="1" applyAlignment="1">
      <alignment vertical="center" wrapText="1"/>
    </xf>
    <xf numFmtId="0" fontId="43" fillId="2" borderId="3" xfId="0" applyFont="1" applyFill="1" applyBorder="1" applyAlignment="1">
      <alignment vertical="center" wrapText="1"/>
    </xf>
    <xf numFmtId="184" fontId="74" fillId="13" borderId="12" xfId="2" applyNumberFormat="1" applyFont="1" applyFill="1" applyBorder="1" applyAlignment="1">
      <alignment horizontal="right" vertical="center" shrinkToFit="1"/>
    </xf>
    <xf numFmtId="184" fontId="74" fillId="13" borderId="13" xfId="2" applyNumberFormat="1" applyFont="1" applyFill="1" applyBorder="1" applyAlignment="1">
      <alignment horizontal="right" vertical="center" shrinkToFit="1"/>
    </xf>
    <xf numFmtId="181" fontId="18" fillId="5" borderId="5" xfId="0" applyNumberFormat="1" applyFont="1" applyFill="1" applyBorder="1" applyAlignment="1">
      <alignment horizontal="center" vertical="center" shrinkToFit="1"/>
    </xf>
    <xf numFmtId="181" fontId="18" fillId="5" borderId="13" xfId="0" applyNumberFormat="1" applyFont="1" applyFill="1" applyBorder="1" applyAlignment="1">
      <alignment horizontal="center" vertical="center" shrinkToFit="1"/>
    </xf>
    <xf numFmtId="0" fontId="43" fillId="2" borderId="15" xfId="0" applyFont="1" applyFill="1" applyBorder="1" applyAlignment="1">
      <alignment horizontal="center" vertical="center" wrapText="1"/>
    </xf>
    <xf numFmtId="0" fontId="43" fillId="2" borderId="46"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9" fillId="13" borderId="48" xfId="0" applyNumberFormat="1" applyFont="1" applyFill="1" applyBorder="1" applyAlignment="1">
      <alignment horizontal="center" vertical="center" shrinkToFit="1"/>
    </xf>
    <xf numFmtId="0" fontId="47" fillId="2" borderId="9" xfId="0" applyFont="1" applyFill="1" applyBorder="1" applyAlignment="1">
      <alignment horizontal="center" wrapText="1"/>
    </xf>
    <xf numFmtId="0" fontId="47" fillId="2" borderId="10" xfId="0" applyFont="1" applyFill="1" applyBorder="1" applyAlignment="1">
      <alignment horizontal="center" wrapText="1"/>
    </xf>
    <xf numFmtId="0" fontId="47" fillId="2" borderId="11" xfId="0" applyFont="1" applyFill="1" applyBorder="1" applyAlignment="1">
      <alignment horizontal="center" wrapText="1"/>
    </xf>
    <xf numFmtId="0" fontId="47" fillId="2" borderId="8" xfId="0" applyFont="1" applyFill="1" applyBorder="1" applyAlignment="1">
      <alignment horizontal="center" wrapText="1"/>
    </xf>
    <xf numFmtId="0" fontId="43" fillId="2" borderId="15" xfId="0" applyFont="1" applyFill="1" applyBorder="1">
      <alignment vertical="center"/>
    </xf>
    <xf numFmtId="0" fontId="43" fillId="2" borderId="4" xfId="0" applyFont="1" applyFill="1" applyBorder="1">
      <alignment vertical="center"/>
    </xf>
    <xf numFmtId="178" fontId="112" fillId="13" borderId="3" xfId="2" applyNumberFormat="1" applyFont="1" applyFill="1" applyBorder="1" applyAlignment="1">
      <alignment horizontal="right" vertical="center" shrinkToFit="1"/>
    </xf>
    <xf numFmtId="0" fontId="43" fillId="0" borderId="0" xfId="0" applyFont="1" applyFill="1" applyBorder="1" applyAlignment="1">
      <alignment horizontal="left" vertical="center" wrapText="1" shrinkToFit="1"/>
    </xf>
    <xf numFmtId="190" fontId="74" fillId="13" borderId="13" xfId="2" applyNumberFormat="1" applyFont="1" applyFill="1" applyBorder="1" applyAlignment="1">
      <alignment horizontal="right" vertical="center" shrinkToFit="1"/>
    </xf>
    <xf numFmtId="0" fontId="43" fillId="2" borderId="15" xfId="0" applyFont="1" applyFill="1" applyBorder="1" applyAlignment="1">
      <alignment horizontal="center" vertical="center"/>
    </xf>
    <xf numFmtId="0" fontId="43" fillId="2" borderId="46" xfId="0" applyFont="1" applyFill="1" applyBorder="1" applyAlignment="1">
      <alignment horizontal="center" vertical="center"/>
    </xf>
    <xf numFmtId="0" fontId="43" fillId="2" borderId="4" xfId="0" applyFont="1" applyFill="1" applyBorder="1" applyAlignment="1">
      <alignment horizontal="center" vertical="center"/>
    </xf>
    <xf numFmtId="188" fontId="54" fillId="3" borderId="49" xfId="2" applyNumberFormat="1" applyFont="1" applyFill="1" applyBorder="1" applyAlignment="1">
      <alignment horizontal="right" vertical="center" wrapText="1"/>
    </xf>
    <xf numFmtId="182" fontId="74" fillId="13" borderId="5" xfId="2" applyNumberFormat="1" applyFont="1" applyFill="1" applyBorder="1" applyAlignment="1">
      <alignment horizontal="right" vertical="center" shrinkToFit="1"/>
    </xf>
    <xf numFmtId="182" fontId="74" fillId="13" borderId="12" xfId="2" applyNumberFormat="1" applyFont="1" applyFill="1" applyBorder="1" applyAlignment="1">
      <alignment horizontal="right" vertical="center" shrinkToFit="1"/>
    </xf>
    <xf numFmtId="182" fontId="74" fillId="13" borderId="13" xfId="2" applyNumberFormat="1" applyFont="1" applyFill="1" applyBorder="1" applyAlignment="1">
      <alignment horizontal="right" vertical="center" shrinkToFit="1"/>
    </xf>
    <xf numFmtId="0" fontId="9" fillId="0" borderId="0" xfId="0" applyFont="1" applyFill="1" applyAlignment="1">
      <alignment horizontal="left" vertical="top" wrapText="1" indent="1"/>
    </xf>
    <xf numFmtId="0" fontId="43" fillId="0" borderId="0" xfId="0" applyFont="1" applyFill="1" applyAlignment="1">
      <alignment horizontal="left" vertical="top" wrapText="1" indent="1"/>
    </xf>
    <xf numFmtId="181" fontId="9" fillId="5" borderId="9" xfId="0" applyNumberFormat="1" applyFont="1" applyFill="1" applyBorder="1" applyAlignment="1">
      <alignment horizontal="center" vertical="center" shrinkToFit="1"/>
    </xf>
    <xf numFmtId="181" fontId="9" fillId="5" borderId="10" xfId="0" applyNumberFormat="1" applyFont="1" applyFill="1" applyBorder="1" applyAlignment="1">
      <alignment horizontal="center" vertical="center" shrinkToFit="1"/>
    </xf>
    <xf numFmtId="0" fontId="43" fillId="2" borderId="6" xfId="0" applyFont="1" applyFill="1" applyBorder="1" applyAlignment="1">
      <alignment horizontal="center" vertical="center"/>
    </xf>
    <xf numFmtId="0" fontId="9" fillId="0" borderId="6" xfId="0" applyFont="1" applyBorder="1" applyAlignment="1">
      <alignment horizontal="center" vertical="center"/>
    </xf>
    <xf numFmtId="0" fontId="9" fillId="0" borderId="4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8" fontId="74" fillId="13" borderId="5" xfId="2" applyNumberFormat="1" applyFont="1" applyFill="1" applyBorder="1" applyAlignment="1">
      <alignment horizontal="right" vertical="center" shrinkToFit="1"/>
    </xf>
    <xf numFmtId="178" fontId="74" fillId="13" borderId="12" xfId="2" applyNumberFormat="1" applyFont="1" applyFill="1" applyBorder="1" applyAlignment="1">
      <alignment horizontal="right" vertical="center" shrinkToFit="1"/>
    </xf>
    <xf numFmtId="178" fontId="74" fillId="13" borderId="13" xfId="2" applyNumberFormat="1" applyFont="1" applyFill="1" applyBorder="1" applyAlignment="1">
      <alignment horizontal="right" vertical="center" shrinkToFit="1"/>
    </xf>
    <xf numFmtId="0" fontId="9" fillId="0" borderId="0" xfId="0" applyFont="1" applyFill="1" applyAlignment="1">
      <alignment horizontal="left" vertical="top"/>
    </xf>
    <xf numFmtId="0" fontId="43" fillId="2" borderId="49"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7" fillId="2" borderId="25" xfId="0" applyFont="1" applyFill="1" applyBorder="1" applyAlignment="1">
      <alignment horizontal="center" vertical="center" wrapText="1"/>
    </xf>
    <xf numFmtId="0" fontId="47" fillId="2" borderId="16" xfId="0" applyFont="1" applyFill="1" applyBorder="1" applyAlignment="1">
      <alignment horizontal="center" vertical="center" wrapText="1"/>
    </xf>
    <xf numFmtId="0" fontId="47" fillId="2" borderId="26" xfId="0" applyFont="1" applyFill="1" applyBorder="1" applyAlignment="1">
      <alignment horizontal="center" vertical="center" wrapText="1"/>
    </xf>
    <xf numFmtId="0" fontId="47" fillId="2" borderId="23" xfId="0" applyFont="1" applyFill="1" applyBorder="1" applyAlignment="1">
      <alignment horizontal="center" vertical="center" wrapText="1"/>
    </xf>
    <xf numFmtId="0" fontId="43" fillId="2" borderId="44" xfId="0" applyFont="1" applyFill="1" applyBorder="1" applyAlignment="1">
      <alignment horizontal="center" vertical="center" wrapText="1"/>
    </xf>
    <xf numFmtId="179" fontId="112" fillId="5" borderId="24" xfId="0" applyNumberFormat="1" applyFont="1" applyFill="1" applyBorder="1" applyAlignment="1">
      <alignment horizontal="right" vertical="center" shrinkToFit="1"/>
    </xf>
    <xf numFmtId="179" fontId="112" fillId="5" borderId="23" xfId="0" applyNumberFormat="1" applyFont="1" applyFill="1" applyBorder="1" applyAlignment="1">
      <alignment horizontal="right" vertical="center" shrinkToFit="1"/>
    </xf>
    <xf numFmtId="184" fontId="79" fillId="5" borderId="9" xfId="2" applyNumberFormat="1" applyFont="1" applyFill="1" applyBorder="1" applyAlignment="1">
      <alignment horizontal="left" vertical="top" wrapText="1"/>
    </xf>
    <xf numFmtId="0" fontId="79" fillId="5" borderId="48" xfId="0" applyFont="1" applyFill="1" applyBorder="1" applyAlignment="1">
      <alignment horizontal="left" vertical="top" wrapText="1"/>
    </xf>
    <xf numFmtId="178" fontId="112" fillId="5" borderId="73" xfId="2" applyNumberFormat="1" applyFont="1" applyFill="1" applyBorder="1" applyAlignment="1">
      <alignment horizontal="right" vertical="center" shrinkToFit="1"/>
    </xf>
    <xf numFmtId="178" fontId="112" fillId="5" borderId="16" xfId="2" applyNumberFormat="1" applyFont="1" applyFill="1" applyBorder="1" applyAlignment="1">
      <alignment horizontal="right" vertical="center" shrinkToFit="1"/>
    </xf>
    <xf numFmtId="0" fontId="9" fillId="7" borderId="9" xfId="0" applyNumberFormat="1" applyFont="1" applyFill="1" applyBorder="1" applyAlignment="1">
      <alignment horizontal="center" vertical="center" shrinkToFit="1"/>
    </xf>
    <xf numFmtId="0" fontId="9" fillId="7" borderId="6" xfId="0" applyNumberFormat="1" applyFont="1" applyFill="1" applyBorder="1" applyAlignment="1">
      <alignment horizontal="center" vertical="center" shrinkToFit="1"/>
    </xf>
    <xf numFmtId="0" fontId="9" fillId="7" borderId="10" xfId="0" applyNumberFormat="1" applyFont="1" applyFill="1" applyBorder="1" applyAlignment="1">
      <alignment horizontal="center" vertical="center" shrinkToFit="1"/>
    </xf>
    <xf numFmtId="186" fontId="43" fillId="0" borderId="11" xfId="0" applyNumberFormat="1" applyFont="1" applyFill="1" applyBorder="1" applyAlignment="1">
      <alignment horizontal="center" vertical="center"/>
    </xf>
    <xf numFmtId="186" fontId="43" fillId="0" borderId="0" xfId="0" applyNumberFormat="1" applyFont="1" applyFill="1" applyAlignment="1">
      <alignment horizontal="center" vertical="center"/>
    </xf>
    <xf numFmtId="186" fontId="43" fillId="0" borderId="8" xfId="0" applyNumberFormat="1" applyFont="1" applyFill="1" applyBorder="1" applyAlignment="1">
      <alignment horizontal="center" vertical="center"/>
    </xf>
    <xf numFmtId="189" fontId="74" fillId="3" borderId="2" xfId="2" applyNumberFormat="1" applyFont="1" applyFill="1" applyBorder="1" applyAlignment="1">
      <alignment horizontal="right" vertical="center" shrinkToFit="1"/>
    </xf>
    <xf numFmtId="189" fontId="74" fillId="3" borderId="49" xfId="2" applyNumberFormat="1" applyFont="1" applyFill="1" applyBorder="1" applyAlignment="1">
      <alignment horizontal="right" vertical="center" shrinkToFit="1"/>
    </xf>
    <xf numFmtId="178" fontId="74" fillId="0" borderId="31" xfId="2" applyNumberFormat="1" applyFont="1" applyFill="1" applyBorder="1" applyAlignment="1">
      <alignment horizontal="center" vertical="center" shrinkToFit="1"/>
    </xf>
    <xf numFmtId="178" fontId="74" fillId="0" borderId="54" xfId="2" applyNumberFormat="1" applyFont="1" applyFill="1" applyBorder="1" applyAlignment="1">
      <alignment horizontal="center" vertical="center" shrinkToFit="1"/>
    </xf>
    <xf numFmtId="178" fontId="74" fillId="0" borderId="32" xfId="2" applyNumberFormat="1" applyFont="1" applyFill="1" applyBorder="1" applyAlignment="1">
      <alignment horizontal="center" vertical="center" shrinkToFit="1"/>
    </xf>
    <xf numFmtId="178" fontId="74" fillId="0" borderId="33" xfId="2" applyNumberFormat="1" applyFont="1" applyFill="1" applyBorder="1" applyAlignment="1">
      <alignment horizontal="center" vertical="center" shrinkToFit="1"/>
    </xf>
    <xf numFmtId="178" fontId="74" fillId="0" borderId="36" xfId="2" applyNumberFormat="1" applyFont="1" applyFill="1" applyBorder="1" applyAlignment="1">
      <alignment horizontal="center" vertical="center" shrinkToFit="1"/>
    </xf>
    <xf numFmtId="178" fontId="74" fillId="0" borderId="34" xfId="2" applyNumberFormat="1" applyFont="1" applyFill="1" applyBorder="1" applyAlignment="1">
      <alignment horizontal="center" vertical="center" shrinkToFit="1"/>
    </xf>
    <xf numFmtId="0" fontId="43" fillId="2" borderId="9" xfId="0" applyFont="1" applyFill="1" applyBorder="1" applyAlignment="1">
      <alignment horizontal="center" vertical="center" wrapText="1" shrinkToFit="1"/>
    </xf>
    <xf numFmtId="0" fontId="43" fillId="2" borderId="6" xfId="0" applyFont="1" applyFill="1" applyBorder="1" applyAlignment="1">
      <alignment horizontal="center" vertical="center" wrapText="1" shrinkToFit="1"/>
    </xf>
    <xf numFmtId="0" fontId="43" fillId="2" borderId="48" xfId="0" applyFont="1" applyFill="1" applyBorder="1" applyAlignment="1">
      <alignment horizontal="center" vertical="center" wrapText="1" shrinkToFit="1"/>
    </xf>
    <xf numFmtId="0" fontId="43" fillId="2" borderId="11" xfId="0" applyFont="1" applyFill="1" applyBorder="1" applyAlignment="1">
      <alignment horizontal="center" vertical="center" wrapText="1" shrinkToFit="1"/>
    </xf>
    <xf numFmtId="0" fontId="43" fillId="2" borderId="0" xfId="0" applyFont="1" applyFill="1" applyBorder="1" applyAlignment="1">
      <alignment horizontal="center" vertical="center" wrapText="1" shrinkToFit="1"/>
    </xf>
    <xf numFmtId="0" fontId="43" fillId="2" borderId="8" xfId="0" applyFont="1" applyFill="1" applyBorder="1" applyAlignment="1">
      <alignment horizontal="center" vertical="center" wrapText="1" shrinkToFit="1"/>
    </xf>
    <xf numFmtId="0" fontId="43" fillId="0" borderId="0" xfId="0" applyFont="1" applyFill="1" applyBorder="1" applyAlignment="1">
      <alignment horizontal="left" vertical="top" wrapText="1"/>
    </xf>
    <xf numFmtId="0" fontId="43" fillId="2" borderId="1" xfId="0" applyFont="1" applyFill="1" applyBorder="1" applyAlignment="1">
      <alignment horizontal="center" vertical="center"/>
    </xf>
    <xf numFmtId="0" fontId="43" fillId="2" borderId="44" xfId="0" applyFont="1" applyFill="1" applyBorder="1" applyAlignment="1">
      <alignment horizontal="center" vertical="center"/>
    </xf>
    <xf numFmtId="0" fontId="43" fillId="2" borderId="2" xfId="0" applyFont="1" applyFill="1" applyBorder="1" applyAlignment="1">
      <alignment horizontal="center" vertical="center" wrapText="1" shrinkToFit="1"/>
    </xf>
    <xf numFmtId="0" fontId="43" fillId="2" borderId="3" xfId="0" applyFont="1" applyFill="1" applyBorder="1" applyAlignment="1">
      <alignment horizontal="center" vertical="center" wrapText="1" shrinkToFit="1"/>
    </xf>
    <xf numFmtId="0" fontId="43" fillId="2" borderId="9" xfId="0" applyFont="1" applyFill="1" applyBorder="1" applyAlignment="1">
      <alignment vertical="center" wrapText="1"/>
    </xf>
    <xf numFmtId="0" fontId="43" fillId="2" borderId="5" xfId="0" applyFont="1" applyFill="1" applyBorder="1" applyAlignment="1">
      <alignment vertical="center" wrapText="1"/>
    </xf>
    <xf numFmtId="0" fontId="31" fillId="0" borderId="0" xfId="15" applyFont="1" applyAlignment="1" applyProtection="1">
      <alignment horizontal="center" vertical="center"/>
      <protection locked="0"/>
    </xf>
    <xf numFmtId="0" fontId="75" fillId="0" borderId="0" xfId="0" applyFont="1" applyAlignment="1">
      <alignment horizontal="left" vertical="center" wrapText="1"/>
    </xf>
    <xf numFmtId="0" fontId="21" fillId="0" borderId="0" xfId="0" applyFont="1" applyAlignment="1">
      <alignment horizontal="left" vertical="center"/>
    </xf>
    <xf numFmtId="0" fontId="27" fillId="0" borderId="9"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32" fillId="0" borderId="9" xfId="0" applyFont="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6" xfId="0" applyFont="1" applyBorder="1" applyAlignment="1">
      <alignment horizontal="center" vertical="center"/>
    </xf>
    <xf numFmtId="0" fontId="32"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44" xfId="0" applyFont="1" applyBorder="1" applyAlignment="1">
      <alignment horizontal="center" vertical="center" wrapText="1"/>
    </xf>
    <xf numFmtId="0" fontId="31" fillId="0" borderId="44" xfId="15" applyFont="1" applyBorder="1" applyAlignment="1" applyProtection="1">
      <alignment horizontal="center" vertical="center" wrapText="1"/>
      <protection locked="0"/>
    </xf>
    <xf numFmtId="0" fontId="32" fillId="0" borderId="45" xfId="0" applyFont="1" applyBorder="1" applyAlignment="1">
      <alignment horizontal="center" vertical="center"/>
    </xf>
    <xf numFmtId="0" fontId="21"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center" vertical="center"/>
    </xf>
    <xf numFmtId="0" fontId="8" fillId="0" borderId="49" xfId="0" applyFont="1" applyBorder="1" applyAlignment="1">
      <alignment horizontal="center" vertical="center"/>
    </xf>
    <xf numFmtId="0" fontId="8" fillId="0" borderId="7" xfId="0" applyFont="1" applyBorder="1" applyAlignment="1">
      <alignment horizontal="center" vertical="center"/>
    </xf>
    <xf numFmtId="0" fontId="8" fillId="0" borderId="89" xfId="0" applyFont="1" applyBorder="1" applyAlignment="1">
      <alignment horizontal="center" vertical="center"/>
    </xf>
    <xf numFmtId="0" fontId="61" fillId="10" borderId="45" xfId="0" applyFont="1" applyFill="1" applyBorder="1" applyAlignment="1" applyProtection="1">
      <alignment horizontal="center" vertical="center"/>
    </xf>
    <xf numFmtId="0" fontId="61" fillId="10" borderId="46" xfId="0" applyFont="1" applyFill="1" applyBorder="1" applyAlignment="1" applyProtection="1">
      <alignment horizontal="center" vertical="center"/>
    </xf>
    <xf numFmtId="0" fontId="61" fillId="10" borderId="47" xfId="0" applyFont="1" applyFill="1" applyBorder="1" applyAlignment="1" applyProtection="1">
      <alignment horizontal="center" vertical="center"/>
    </xf>
    <xf numFmtId="0" fontId="78" fillId="13" borderId="44" xfId="14" applyFont="1" applyFill="1" applyBorder="1" applyAlignment="1" applyProtection="1">
      <alignment horizontal="center" vertical="center" wrapText="1"/>
    </xf>
    <xf numFmtId="0" fontId="78" fillId="13" borderId="44" xfId="0" applyFont="1" applyFill="1" applyBorder="1" applyAlignment="1" applyProtection="1">
      <alignment horizontal="center" vertical="center" wrapText="1"/>
    </xf>
    <xf numFmtId="0" fontId="78" fillId="13" borderId="45" xfId="14" applyFont="1" applyFill="1" applyBorder="1" applyAlignment="1" applyProtection="1">
      <alignment horizontal="center" vertical="center" wrapText="1"/>
    </xf>
    <xf numFmtId="0" fontId="78" fillId="13" borderId="46" xfId="14" applyFont="1" applyFill="1" applyBorder="1" applyAlignment="1" applyProtection="1">
      <alignment horizontal="center" vertical="center" wrapText="1"/>
    </xf>
    <xf numFmtId="0" fontId="78" fillId="13" borderId="46" xfId="0" applyFont="1" applyFill="1" applyBorder="1" applyAlignment="1" applyProtection="1">
      <alignment horizontal="center" vertical="center" wrapText="1"/>
    </xf>
    <xf numFmtId="0" fontId="78" fillId="13" borderId="47" xfId="0" applyFont="1" applyFill="1" applyBorder="1" applyAlignment="1" applyProtection="1">
      <alignment horizontal="center" vertical="center" wrapText="1"/>
    </xf>
    <xf numFmtId="0" fontId="78" fillId="13" borderId="45" xfId="0" applyFont="1" applyFill="1" applyBorder="1" applyAlignment="1" applyProtection="1">
      <alignment horizontal="left" vertical="center" wrapText="1"/>
    </xf>
    <xf numFmtId="0" fontId="78" fillId="13" borderId="46" xfId="0" applyFont="1" applyFill="1" applyBorder="1" applyAlignment="1" applyProtection="1">
      <alignment horizontal="left" vertical="center" wrapText="1"/>
    </xf>
    <xf numFmtId="0" fontId="84" fillId="13" borderId="46" xfId="0" applyFont="1" applyFill="1" applyBorder="1" applyAlignment="1" applyProtection="1">
      <alignment horizontal="left" vertical="center" wrapText="1"/>
    </xf>
    <xf numFmtId="0" fontId="84" fillId="13" borderId="47" xfId="0" applyFont="1" applyFill="1" applyBorder="1" applyAlignment="1" applyProtection="1">
      <alignment horizontal="left" vertical="center" wrapText="1"/>
    </xf>
    <xf numFmtId="0" fontId="39" fillId="7" borderId="44" xfId="14" applyFont="1" applyFill="1" applyBorder="1" applyAlignment="1" applyProtection="1">
      <alignment horizontal="center" vertical="center"/>
    </xf>
    <xf numFmtId="0" fontId="44" fillId="13" borderId="44" xfId="0" applyFont="1" applyFill="1" applyBorder="1" applyAlignment="1" applyProtection="1">
      <alignment horizontal="left" vertical="center" wrapText="1"/>
    </xf>
    <xf numFmtId="0" fontId="44" fillId="13" borderId="44" xfId="0" applyFont="1" applyFill="1" applyBorder="1" applyAlignment="1" applyProtection="1">
      <alignment horizontal="left" vertical="center"/>
    </xf>
    <xf numFmtId="0" fontId="9" fillId="8" borderId="44" xfId="14" applyFont="1" applyFill="1" applyBorder="1" applyAlignment="1" applyProtection="1">
      <alignment horizontal="center" vertical="center"/>
    </xf>
    <xf numFmtId="0" fontId="38" fillId="8" borderId="44" xfId="0" applyFont="1" applyFill="1" applyBorder="1" applyAlignment="1" applyProtection="1">
      <alignment horizontal="center" vertical="center"/>
    </xf>
    <xf numFmtId="0" fontId="25" fillId="0" borderId="47" xfId="0" applyFont="1" applyBorder="1" applyAlignment="1" applyProtection="1">
      <alignment horizontal="left" vertical="top" wrapText="1"/>
    </xf>
    <xf numFmtId="0" fontId="25" fillId="0" borderId="44" xfId="0" applyFont="1" applyBorder="1" applyAlignment="1" applyProtection="1">
      <alignment horizontal="left" vertical="top" wrapText="1"/>
    </xf>
    <xf numFmtId="0" fontId="9" fillId="8" borderId="44" xfId="14" applyFont="1" applyFill="1" applyBorder="1" applyAlignment="1" applyProtection="1">
      <alignment horizontal="left" vertical="center"/>
    </xf>
    <xf numFmtId="0" fontId="84" fillId="13" borderId="44" xfId="0" applyFont="1" applyFill="1" applyBorder="1" applyAlignment="1" applyProtection="1">
      <alignment horizontal="left" vertical="center" wrapText="1"/>
    </xf>
    <xf numFmtId="0" fontId="9" fillId="8" borderId="49" xfId="14" applyFont="1" applyFill="1" applyBorder="1" applyAlignment="1" applyProtection="1">
      <alignment horizontal="center" vertical="center"/>
    </xf>
    <xf numFmtId="0" fontId="38" fillId="0" borderId="47" xfId="0" applyFont="1" applyBorder="1" applyAlignment="1" applyProtection="1">
      <alignment horizontal="left" vertical="top" wrapText="1"/>
    </xf>
    <xf numFmtId="0" fontId="38" fillId="0" borderId="44" xfId="0" applyFont="1" applyBorder="1" applyAlignment="1" applyProtection="1">
      <alignment horizontal="left" vertical="top" wrapText="1"/>
    </xf>
    <xf numFmtId="0" fontId="38" fillId="3" borderId="45" xfId="0" applyFont="1" applyFill="1" applyBorder="1" applyAlignment="1" applyProtection="1">
      <alignment horizontal="left" vertical="center" shrinkToFit="1"/>
    </xf>
    <xf numFmtId="0" fontId="0" fillId="3" borderId="46" xfId="0" applyFill="1" applyBorder="1" applyAlignment="1" applyProtection="1">
      <alignment horizontal="left" vertical="center" shrinkToFit="1"/>
    </xf>
    <xf numFmtId="0" fontId="90" fillId="7" borderId="0" xfId="0" applyFont="1" applyFill="1" applyBorder="1" applyAlignment="1" applyProtection="1">
      <alignment horizontal="center" vertical="center"/>
    </xf>
    <xf numFmtId="0" fontId="0" fillId="13" borderId="46" xfId="0" applyFill="1" applyBorder="1" applyAlignment="1" applyProtection="1">
      <alignment horizontal="center" vertical="center" shrinkToFit="1"/>
    </xf>
    <xf numFmtId="0" fontId="43" fillId="0" borderId="44" xfId="14" applyFont="1" applyBorder="1" applyAlignment="1" applyProtection="1">
      <alignment horizontal="left" vertical="top"/>
    </xf>
    <xf numFmtId="0" fontId="78" fillId="7" borderId="44" xfId="0" applyFont="1" applyFill="1" applyBorder="1" applyAlignment="1" applyProtection="1">
      <alignment horizontal="left" vertical="center" wrapText="1"/>
    </xf>
    <xf numFmtId="0" fontId="83" fillId="7" borderId="44" xfId="0" applyFont="1" applyFill="1" applyBorder="1" applyAlignment="1" applyProtection="1">
      <alignment horizontal="left" vertical="center" wrapText="1"/>
    </xf>
    <xf numFmtId="0" fontId="43" fillId="0" borderId="0" xfId="14" applyFont="1" applyAlignment="1" applyProtection="1">
      <alignment horizontal="left" vertical="center" wrapText="1"/>
    </xf>
    <xf numFmtId="0" fontId="43" fillId="8" borderId="44" xfId="14" applyFont="1" applyFill="1" applyBorder="1" applyAlignment="1" applyProtection="1">
      <alignment horizontal="center" vertical="center"/>
    </xf>
    <xf numFmtId="0" fontId="44" fillId="8" borderId="44" xfId="0" applyFont="1" applyFill="1" applyBorder="1" applyAlignment="1" applyProtection="1">
      <alignment horizontal="center" vertical="center"/>
    </xf>
    <xf numFmtId="0" fontId="43" fillId="8" borderId="44" xfId="14" applyFont="1" applyFill="1" applyBorder="1" applyAlignment="1" applyProtection="1">
      <alignment horizontal="left" vertical="center"/>
    </xf>
    <xf numFmtId="0" fontId="44" fillId="0" borderId="44" xfId="0" applyFont="1" applyBorder="1" applyAlignment="1" applyProtection="1">
      <alignment horizontal="left" vertical="center"/>
    </xf>
    <xf numFmtId="0" fontId="43" fillId="2" borderId="45" xfId="14" applyFont="1" applyFill="1" applyBorder="1" applyAlignment="1" applyProtection="1">
      <alignment horizontal="left" vertical="center" wrapText="1"/>
    </xf>
    <xf numFmtId="0" fontId="43" fillId="2" borderId="46" xfId="0" applyFont="1" applyFill="1" applyBorder="1" applyAlignment="1" applyProtection="1">
      <alignment horizontal="left" vertical="center" wrapText="1"/>
    </xf>
    <xf numFmtId="0" fontId="43" fillId="2" borderId="44" xfId="0" applyFont="1" applyFill="1" applyBorder="1" applyAlignment="1" applyProtection="1">
      <alignment horizontal="left" vertical="center" wrapText="1"/>
    </xf>
    <xf numFmtId="0" fontId="43" fillId="2" borderId="45" xfId="0" applyFont="1" applyFill="1" applyBorder="1" applyAlignment="1" applyProtection="1">
      <alignment horizontal="left" vertical="center" wrapText="1"/>
    </xf>
    <xf numFmtId="0" fontId="43" fillId="2" borderId="47" xfId="0" applyFont="1" applyFill="1" applyBorder="1" applyAlignment="1" applyProtection="1">
      <alignment horizontal="left" vertical="center" wrapText="1"/>
    </xf>
    <xf numFmtId="0" fontId="85" fillId="5" borderId="45" xfId="14" applyFont="1" applyFill="1" applyBorder="1" applyAlignment="1" applyProtection="1">
      <alignment horizontal="center" vertical="center" wrapText="1"/>
    </xf>
    <xf numFmtId="0" fontId="85" fillId="5" borderId="46" xfId="0" applyFont="1" applyFill="1" applyBorder="1" applyAlignment="1" applyProtection="1">
      <alignment horizontal="center" vertical="center" wrapText="1"/>
    </xf>
    <xf numFmtId="0" fontId="85" fillId="5" borderId="44" xfId="0" applyNumberFormat="1" applyFont="1" applyFill="1" applyBorder="1" applyAlignment="1" applyProtection="1">
      <alignment horizontal="center" vertical="center" wrapText="1"/>
    </xf>
    <xf numFmtId="191" fontId="85" fillId="5" borderId="45" xfId="1" applyNumberFormat="1" applyFont="1" applyFill="1" applyBorder="1" applyAlignment="1" applyProtection="1">
      <alignment horizontal="center" vertical="center" wrapText="1"/>
    </xf>
    <xf numFmtId="191" fontId="85" fillId="5" borderId="46" xfId="1" applyNumberFormat="1" applyFont="1" applyFill="1" applyBorder="1" applyAlignment="1" applyProtection="1">
      <alignment horizontal="center" vertical="center" wrapText="1"/>
    </xf>
    <xf numFmtId="191" fontId="85" fillId="5" borderId="47" xfId="1" applyNumberFormat="1" applyFont="1" applyFill="1" applyBorder="1" applyAlignment="1" applyProtection="1">
      <alignment horizontal="center" vertical="center" wrapText="1"/>
    </xf>
    <xf numFmtId="0" fontId="50" fillId="2" borderId="44" xfId="14" applyFont="1" applyFill="1" applyBorder="1" applyAlignment="1" applyProtection="1">
      <alignment horizontal="center" vertical="center" wrapText="1"/>
    </xf>
    <xf numFmtId="0" fontId="50" fillId="2" borderId="44" xfId="0" applyFont="1" applyFill="1" applyBorder="1" applyAlignment="1" applyProtection="1">
      <alignment horizontal="center" vertical="center" wrapText="1"/>
    </xf>
    <xf numFmtId="0" fontId="50" fillId="2" borderId="44" xfId="14" applyFont="1" applyFill="1" applyBorder="1" applyAlignment="1" applyProtection="1">
      <alignment horizontal="left" vertical="center" wrapText="1"/>
    </xf>
    <xf numFmtId="0" fontId="50" fillId="2" borderId="44" xfId="0" applyFont="1" applyFill="1" applyBorder="1" applyAlignment="1" applyProtection="1">
      <alignment horizontal="left" vertical="center" wrapText="1"/>
    </xf>
    <xf numFmtId="0" fontId="21" fillId="0" borderId="0" xfId="14" applyFont="1" applyAlignment="1" applyProtection="1">
      <alignment horizontal="left" vertical="center" wrapText="1"/>
    </xf>
    <xf numFmtId="0" fontId="52" fillId="0" borderId="0" xfId="0" applyFont="1" applyAlignment="1" applyProtection="1">
      <alignment horizontal="left" vertical="center" wrapText="1"/>
    </xf>
    <xf numFmtId="0" fontId="50" fillId="2" borderId="45" xfId="0" applyFont="1" applyFill="1" applyBorder="1" applyAlignment="1" applyProtection="1">
      <alignment horizontal="center" vertical="center" wrapText="1"/>
    </xf>
    <xf numFmtId="0" fontId="50" fillId="2" borderId="46"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3" fillId="0" borderId="6" xfId="14" applyFont="1" applyBorder="1" applyAlignment="1" applyProtection="1">
      <alignment horizontal="left" vertical="center" wrapText="1"/>
    </xf>
    <xf numFmtId="0" fontId="44" fillId="0" borderId="0" xfId="0" applyFont="1" applyAlignment="1" applyProtection="1">
      <alignment horizontal="left" vertical="top" wrapText="1"/>
    </xf>
    <xf numFmtId="0" fontId="8" fillId="0" borderId="0" xfId="14" applyFont="1" applyAlignment="1" applyProtection="1">
      <alignment horizontal="left" vertical="center" wrapText="1"/>
    </xf>
    <xf numFmtId="0" fontId="80" fillId="7" borderId="9" xfId="0" applyFont="1" applyFill="1" applyBorder="1" applyAlignment="1" applyProtection="1">
      <alignment horizontal="left" vertical="top" wrapText="1"/>
    </xf>
    <xf numFmtId="0" fontId="80" fillId="7" borderId="6" xfId="0" applyFont="1" applyFill="1" applyBorder="1" applyAlignment="1" applyProtection="1">
      <alignment horizontal="left" vertical="top" wrapText="1"/>
    </xf>
    <xf numFmtId="0" fontId="80" fillId="7" borderId="48" xfId="0" applyFont="1" applyFill="1" applyBorder="1" applyAlignment="1" applyProtection="1">
      <alignment horizontal="left" vertical="top" wrapText="1"/>
    </xf>
    <xf numFmtId="0" fontId="80" fillId="7" borderId="11" xfId="0" applyFont="1" applyFill="1" applyBorder="1" applyAlignment="1" applyProtection="1">
      <alignment horizontal="left" vertical="top" wrapText="1"/>
    </xf>
    <xf numFmtId="0" fontId="80" fillId="7" borderId="0" xfId="0" applyFont="1" applyFill="1" applyAlignment="1" applyProtection="1">
      <alignment horizontal="left" vertical="top" wrapText="1"/>
    </xf>
    <xf numFmtId="0" fontId="80" fillId="7" borderId="8" xfId="0" applyFont="1" applyFill="1" applyBorder="1" applyAlignment="1" applyProtection="1">
      <alignment horizontal="left" vertical="top" wrapText="1"/>
    </xf>
    <xf numFmtId="0" fontId="80" fillId="7" borderId="5" xfId="0" applyFont="1" applyFill="1" applyBorder="1" applyAlignment="1" applyProtection="1">
      <alignment horizontal="left" vertical="top" wrapText="1"/>
    </xf>
    <xf numFmtId="0" fontId="80" fillId="7" borderId="12" xfId="0" applyFont="1" applyFill="1" applyBorder="1" applyAlignment="1" applyProtection="1">
      <alignment horizontal="left" vertical="top" wrapText="1"/>
    </xf>
    <xf numFmtId="0" fontId="80" fillId="7" borderId="13" xfId="0" applyFont="1" applyFill="1" applyBorder="1" applyAlignment="1" applyProtection="1">
      <alignment horizontal="left" vertical="top" wrapText="1"/>
    </xf>
    <xf numFmtId="0" fontId="38" fillId="13" borderId="47" xfId="0" applyFont="1" applyFill="1" applyBorder="1" applyAlignment="1" applyProtection="1">
      <alignment horizontal="left" vertical="top" wrapText="1"/>
    </xf>
    <xf numFmtId="0" fontId="38" fillId="13" borderId="44" xfId="0" applyFont="1" applyFill="1" applyBorder="1" applyAlignment="1" applyProtection="1">
      <alignment horizontal="left" vertical="top" wrapText="1"/>
    </xf>
    <xf numFmtId="0" fontId="39" fillId="7" borderId="47" xfId="14" applyFont="1" applyFill="1" applyBorder="1" applyAlignment="1" applyProtection="1">
      <alignment horizontal="center" vertical="center"/>
    </xf>
    <xf numFmtId="0" fontId="23" fillId="0" borderId="0" xfId="0" applyFont="1" applyAlignment="1" applyProtection="1">
      <alignment horizontal="center" vertical="center"/>
    </xf>
    <xf numFmtId="0" fontId="0" fillId="2" borderId="46" xfId="0" applyFill="1" applyBorder="1" applyAlignment="1" applyProtection="1">
      <alignment horizontal="center" vertical="center" wrapText="1"/>
    </xf>
    <xf numFmtId="0" fontId="0" fillId="2" borderId="47" xfId="0" applyFill="1" applyBorder="1" applyAlignment="1" applyProtection="1">
      <alignment horizontal="center" vertical="center" wrapText="1"/>
    </xf>
    <xf numFmtId="0" fontId="43" fillId="2" borderId="44" xfId="14" applyFont="1" applyFill="1" applyBorder="1" applyAlignment="1" applyProtection="1">
      <alignment horizontal="center" vertical="center"/>
    </xf>
    <xf numFmtId="0" fontId="44" fillId="2" borderId="44" xfId="0" applyFont="1" applyFill="1" applyBorder="1" applyAlignment="1" applyProtection="1">
      <alignment horizontal="center" vertical="center"/>
    </xf>
    <xf numFmtId="0" fontId="40" fillId="8" borderId="44" xfId="14" applyFont="1" applyFill="1" applyBorder="1" applyAlignment="1" applyProtection="1">
      <alignment horizontal="center" vertical="center"/>
    </xf>
    <xf numFmtId="0" fontId="40" fillId="8" borderId="27" xfId="14" applyFont="1" applyFill="1" applyBorder="1" applyAlignment="1" applyProtection="1">
      <alignment horizontal="center" vertical="center"/>
    </xf>
    <xf numFmtId="0" fontId="41" fillId="8" borderId="44" xfId="0" applyFont="1" applyFill="1" applyBorder="1" applyAlignment="1" applyProtection="1">
      <alignment horizontal="center" vertical="center" wrapText="1"/>
    </xf>
    <xf numFmtId="0" fontId="41" fillId="8" borderId="58" xfId="0" applyFont="1" applyFill="1" applyBorder="1" applyAlignment="1" applyProtection="1">
      <alignment horizontal="center" vertical="center" wrapText="1"/>
    </xf>
    <xf numFmtId="0" fontId="41" fillId="8" borderId="27" xfId="0" applyFont="1" applyFill="1" applyBorder="1" applyAlignment="1" applyProtection="1">
      <alignment horizontal="center" vertical="center" wrapText="1"/>
    </xf>
    <xf numFmtId="0" fontId="41" fillId="8" borderId="28" xfId="0" applyFont="1" applyFill="1" applyBorder="1" applyAlignment="1" applyProtection="1">
      <alignment horizontal="center" vertical="center" wrapText="1"/>
    </xf>
    <xf numFmtId="38" fontId="18" fillId="5" borderId="44" xfId="2" applyFont="1" applyFill="1" applyBorder="1" applyAlignment="1" applyProtection="1">
      <alignment horizontal="center" vertical="center" shrinkToFit="1"/>
    </xf>
    <xf numFmtId="0" fontId="40" fillId="0" borderId="11" xfId="14" applyFont="1" applyBorder="1" applyAlignment="1" applyProtection="1">
      <alignment horizontal="center" vertical="center"/>
    </xf>
    <xf numFmtId="0" fontId="40" fillId="0" borderId="0" xfId="14" applyFont="1" applyBorder="1" applyAlignment="1" applyProtection="1">
      <alignment horizontal="center" vertical="center"/>
    </xf>
    <xf numFmtId="0" fontId="42" fillId="5" borderId="66" xfId="0" applyFont="1" applyFill="1" applyBorder="1" applyAlignment="1" applyProtection="1">
      <alignment horizontal="center" vertical="center" wrapText="1"/>
    </xf>
    <xf numFmtId="0" fontId="42" fillId="5" borderId="67" xfId="0" applyFont="1" applyFill="1" applyBorder="1" applyAlignment="1" applyProtection="1">
      <alignment horizontal="center" vertical="center" wrapText="1"/>
    </xf>
    <xf numFmtId="0" fontId="37" fillId="5" borderId="62" xfId="0" applyFont="1" applyFill="1" applyBorder="1" applyAlignment="1" applyProtection="1">
      <alignment horizontal="center" vertical="center" wrapText="1"/>
    </xf>
    <xf numFmtId="0" fontId="37" fillId="5" borderId="64" xfId="0" applyFont="1" applyFill="1" applyBorder="1" applyAlignment="1" applyProtection="1">
      <alignment horizontal="center" vertical="center" wrapText="1"/>
    </xf>
    <xf numFmtId="0" fontId="59" fillId="0" borderId="37" xfId="14" applyFont="1" applyBorder="1" applyAlignment="1" applyProtection="1">
      <alignment horizontal="center" vertical="center" shrinkToFit="1"/>
    </xf>
    <xf numFmtId="0" fontId="59" fillId="0" borderId="80" xfId="14" applyFont="1" applyBorder="1" applyAlignment="1" applyProtection="1">
      <alignment horizontal="center" vertical="center" shrinkToFit="1"/>
    </xf>
    <xf numFmtId="38" fontId="86" fillId="5" borderId="81" xfId="0" applyNumberFormat="1" applyFont="1" applyFill="1" applyBorder="1" applyAlignment="1" applyProtection="1">
      <alignment horizontal="right" vertical="center" shrinkToFit="1"/>
    </xf>
    <xf numFmtId="0" fontId="86" fillId="5" borderId="82" xfId="0" applyFont="1" applyFill="1" applyBorder="1" applyAlignment="1" applyProtection="1">
      <alignment horizontal="right" vertical="center" shrinkToFit="1"/>
    </xf>
    <xf numFmtId="0" fontId="9" fillId="8" borderId="45" xfId="14" applyFont="1" applyFill="1" applyBorder="1" applyAlignment="1" applyProtection="1">
      <alignment horizontal="center" vertical="center"/>
    </xf>
    <xf numFmtId="0" fontId="9" fillId="8" borderId="46" xfId="14" applyFont="1" applyFill="1" applyBorder="1" applyAlignment="1" applyProtection="1">
      <alignment horizontal="center" vertical="center"/>
    </xf>
    <xf numFmtId="0" fontId="9" fillId="8" borderId="47" xfId="14" applyFont="1" applyFill="1" applyBorder="1" applyAlignment="1" applyProtection="1">
      <alignment horizontal="center" vertical="center"/>
    </xf>
    <xf numFmtId="0" fontId="9" fillId="8" borderId="44" xfId="14" applyFont="1" applyFill="1" applyBorder="1" applyAlignment="1" applyProtection="1">
      <alignment horizontal="center" vertical="center" wrapText="1"/>
    </xf>
    <xf numFmtId="0" fontId="44" fillId="0" borderId="0" xfId="0" applyFont="1" applyAlignment="1" applyProtection="1">
      <alignment horizontal="left" vertical="center" wrapText="1"/>
    </xf>
    <xf numFmtId="0" fontId="38" fillId="8" borderId="9" xfId="0" applyFont="1" applyFill="1" applyBorder="1" applyAlignment="1" applyProtection="1">
      <alignment horizontal="center" vertical="center" wrapText="1"/>
    </xf>
    <xf numFmtId="0" fontId="38" fillId="8" borderId="6" xfId="0" applyFont="1" applyFill="1" applyBorder="1" applyAlignment="1" applyProtection="1">
      <alignment horizontal="center" vertical="center"/>
    </xf>
    <xf numFmtId="0" fontId="38" fillId="8" borderId="48" xfId="0" applyFont="1" applyFill="1" applyBorder="1" applyAlignment="1" applyProtection="1">
      <alignment horizontal="center" vertical="center"/>
    </xf>
    <xf numFmtId="0" fontId="38" fillId="8" borderId="5" xfId="0" applyFont="1" applyFill="1" applyBorder="1" applyAlignment="1" applyProtection="1">
      <alignment horizontal="center" vertical="center"/>
    </xf>
    <xf numFmtId="0" fontId="38" fillId="8" borderId="12" xfId="0" applyFont="1" applyFill="1" applyBorder="1" applyAlignment="1" applyProtection="1">
      <alignment horizontal="center" vertical="center"/>
    </xf>
    <xf numFmtId="0" fontId="38" fillId="8" borderId="13" xfId="0" applyFont="1" applyFill="1" applyBorder="1" applyAlignment="1" applyProtection="1">
      <alignment horizontal="center" vertical="center"/>
    </xf>
    <xf numFmtId="0" fontId="38" fillId="8" borderId="44" xfId="0" applyFont="1" applyFill="1" applyBorder="1" applyAlignment="1" applyProtection="1">
      <alignment horizontal="center" vertical="center" wrapText="1"/>
    </xf>
    <xf numFmtId="0" fontId="38" fillId="8" borderId="49" xfId="0" applyFont="1" applyFill="1" applyBorder="1" applyAlignment="1" applyProtection="1">
      <alignment horizontal="center" vertical="center"/>
    </xf>
    <xf numFmtId="0" fontId="38" fillId="8" borderId="11" xfId="0" applyFont="1" applyFill="1" applyBorder="1" applyAlignment="1" applyProtection="1">
      <alignment horizontal="center" vertical="center"/>
    </xf>
    <xf numFmtId="0" fontId="38" fillId="8" borderId="0" xfId="0" applyFont="1" applyFill="1" applyAlignment="1" applyProtection="1">
      <alignment horizontal="center" vertical="center"/>
    </xf>
    <xf numFmtId="0" fontId="38" fillId="8" borderId="8" xfId="0" applyFont="1" applyFill="1" applyBorder="1" applyAlignment="1" applyProtection="1">
      <alignment horizontal="center" vertical="center"/>
    </xf>
    <xf numFmtId="0" fontId="9" fillId="8" borderId="45" xfId="14" applyFont="1" applyFill="1" applyBorder="1" applyAlignment="1" applyProtection="1">
      <alignment horizontal="center" vertical="center" wrapText="1"/>
    </xf>
    <xf numFmtId="0" fontId="38" fillId="8" borderId="45" xfId="0" applyFont="1" applyFill="1" applyBorder="1" applyAlignment="1" applyProtection="1">
      <alignment horizontal="center" vertical="center" wrapText="1"/>
    </xf>
    <xf numFmtId="0" fontId="38" fillId="8" borderId="46" xfId="0" applyFont="1" applyFill="1" applyBorder="1" applyAlignment="1" applyProtection="1">
      <alignment horizontal="center" vertical="center"/>
    </xf>
    <xf numFmtId="0" fontId="38" fillId="8" borderId="47" xfId="0" applyFont="1" applyFill="1" applyBorder="1" applyAlignment="1" applyProtection="1">
      <alignment horizontal="center" vertical="center"/>
    </xf>
    <xf numFmtId="38" fontId="18" fillId="5" borderId="74" xfId="2" applyFont="1" applyFill="1" applyBorder="1" applyAlignment="1" applyProtection="1">
      <alignment horizontal="center" vertical="center" shrinkToFit="1"/>
    </xf>
    <xf numFmtId="38" fontId="88" fillId="5" borderId="75" xfId="2" applyFont="1" applyFill="1" applyBorder="1" applyAlignment="1" applyProtection="1">
      <alignment horizontal="center" vertical="center" shrinkToFit="1"/>
    </xf>
    <xf numFmtId="0" fontId="18" fillId="0" borderId="76" xfId="0" applyFont="1" applyBorder="1" applyAlignment="1" applyProtection="1">
      <alignment horizontal="center" vertical="center" shrinkToFit="1"/>
    </xf>
    <xf numFmtId="38" fontId="85" fillId="5" borderId="45" xfId="2" applyFont="1" applyFill="1" applyBorder="1" applyAlignment="1" applyProtection="1">
      <alignment horizontal="center" vertical="center" shrinkToFit="1"/>
    </xf>
    <xf numFmtId="0" fontId="85" fillId="0" borderId="47" xfId="0" applyFont="1" applyBorder="1" applyAlignment="1" applyProtection="1">
      <alignment horizontal="center" vertical="center" shrinkToFit="1"/>
    </xf>
    <xf numFmtId="38" fontId="85" fillId="5" borderId="45" xfId="0" applyNumberFormat="1" applyFont="1" applyFill="1" applyBorder="1" applyAlignment="1" applyProtection="1">
      <alignment horizontal="center" vertical="center" shrinkToFit="1"/>
    </xf>
    <xf numFmtId="38" fontId="85" fillId="0" borderId="45" xfId="2" applyFont="1" applyFill="1" applyBorder="1" applyAlignment="1" applyProtection="1">
      <alignment horizontal="center" vertical="center" shrinkToFit="1"/>
    </xf>
    <xf numFmtId="38" fontId="85" fillId="0" borderId="46" xfId="2" applyFont="1" applyFill="1" applyBorder="1" applyAlignment="1" applyProtection="1">
      <alignment horizontal="center" vertical="center" shrinkToFit="1"/>
    </xf>
    <xf numFmtId="38" fontId="85" fillId="0" borderId="47" xfId="2" applyFont="1" applyFill="1" applyBorder="1" applyAlignment="1" applyProtection="1">
      <alignment horizontal="center" vertical="center" shrinkToFit="1"/>
    </xf>
    <xf numFmtId="0" fontId="85" fillId="0" borderId="46" xfId="0" applyFont="1" applyBorder="1" applyAlignment="1" applyProtection="1">
      <alignment horizontal="center" vertical="center" shrinkToFit="1"/>
    </xf>
    <xf numFmtId="38" fontId="88" fillId="5" borderId="45" xfId="2" applyFont="1" applyFill="1" applyBorder="1" applyAlignment="1" applyProtection="1">
      <alignment horizontal="center" vertical="center" shrinkToFit="1"/>
    </xf>
    <xf numFmtId="0" fontId="18" fillId="0" borderId="46" xfId="0" applyFont="1" applyBorder="1" applyAlignment="1" applyProtection="1">
      <alignment horizontal="center" vertical="center" shrinkToFit="1"/>
    </xf>
    <xf numFmtId="0" fontId="18" fillId="0" borderId="47" xfId="0" applyFont="1" applyBorder="1" applyAlignment="1" applyProtection="1">
      <alignment horizontal="center" vertical="center" shrinkToFit="1"/>
    </xf>
    <xf numFmtId="38" fontId="88" fillId="5" borderId="9" xfId="0" applyNumberFormat="1" applyFont="1" applyFill="1" applyBorder="1" applyAlignment="1" applyProtection="1">
      <alignment horizontal="center" vertical="center" shrinkToFit="1"/>
    </xf>
    <xf numFmtId="38" fontId="88" fillId="5" borderId="6" xfId="0" applyNumberFormat="1" applyFont="1" applyFill="1" applyBorder="1" applyAlignment="1" applyProtection="1">
      <alignment horizontal="center" vertical="center" shrinkToFit="1"/>
    </xf>
    <xf numFmtId="38" fontId="88" fillId="5" borderId="48" xfId="0" applyNumberFormat="1" applyFont="1" applyFill="1" applyBorder="1" applyAlignment="1" applyProtection="1">
      <alignment horizontal="center" vertical="center" shrinkToFit="1"/>
    </xf>
    <xf numFmtId="38" fontId="88" fillId="5" borderId="5" xfId="0" applyNumberFormat="1" applyFont="1" applyFill="1" applyBorder="1" applyAlignment="1" applyProtection="1">
      <alignment horizontal="center" vertical="center" shrinkToFit="1"/>
    </xf>
    <xf numFmtId="38" fontId="88" fillId="5" borderId="12" xfId="0" applyNumberFormat="1" applyFont="1" applyFill="1" applyBorder="1" applyAlignment="1" applyProtection="1">
      <alignment horizontal="center" vertical="center" shrinkToFit="1"/>
    </xf>
    <xf numFmtId="38" fontId="88" fillId="5" borderId="13" xfId="0" applyNumberFormat="1" applyFont="1" applyFill="1" applyBorder="1" applyAlignment="1" applyProtection="1">
      <alignment horizontal="center" vertical="center" shrinkToFit="1"/>
    </xf>
    <xf numFmtId="38" fontId="88" fillId="0" borderId="45" xfId="2" applyFont="1" applyFill="1" applyBorder="1" applyAlignment="1" applyProtection="1">
      <alignment horizontal="center" vertical="center" shrinkToFit="1"/>
    </xf>
    <xf numFmtId="38" fontId="18" fillId="0" borderId="46" xfId="2" applyFont="1" applyFill="1" applyBorder="1" applyAlignment="1" applyProtection="1">
      <alignment horizontal="center" vertical="center" shrinkToFit="1"/>
    </xf>
    <xf numFmtId="38" fontId="18" fillId="0" borderId="47" xfId="2" applyFont="1" applyFill="1" applyBorder="1" applyAlignment="1" applyProtection="1">
      <alignment horizontal="center" vertical="center" shrinkToFit="1"/>
    </xf>
    <xf numFmtId="0" fontId="0" fillId="0" borderId="6" xfId="0" applyBorder="1" applyAlignment="1" applyProtection="1">
      <alignment horizontal="center" vertical="center"/>
    </xf>
    <xf numFmtId="0" fontId="0" fillId="0" borderId="48" xfId="0" applyBorder="1" applyAlignment="1" applyProtection="1">
      <alignment horizontal="center" vertical="center"/>
    </xf>
    <xf numFmtId="0" fontId="0" fillId="0" borderId="5"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38" fontId="31" fillId="5" borderId="9" xfId="0" applyNumberFormat="1" applyFont="1" applyFill="1" applyBorder="1" applyAlignment="1" applyProtection="1">
      <alignment horizontal="center" vertical="center" shrinkToFit="1"/>
    </xf>
    <xf numFmtId="38" fontId="31" fillId="5" borderId="6" xfId="0" applyNumberFormat="1" applyFont="1" applyFill="1" applyBorder="1" applyAlignment="1" applyProtection="1">
      <alignment horizontal="center" vertical="center" shrinkToFit="1"/>
    </xf>
    <xf numFmtId="38" fontId="31" fillId="5" borderId="48" xfId="0" applyNumberFormat="1" applyFont="1" applyFill="1" applyBorder="1" applyAlignment="1" applyProtection="1">
      <alignment horizontal="center" vertical="center" shrinkToFit="1"/>
    </xf>
    <xf numFmtId="38" fontId="31" fillId="5" borderId="11" xfId="0" applyNumberFormat="1" applyFont="1" applyFill="1" applyBorder="1" applyAlignment="1" applyProtection="1">
      <alignment horizontal="center" vertical="center" shrinkToFit="1"/>
    </xf>
    <xf numFmtId="38" fontId="31" fillId="5" borderId="0" xfId="0" applyNumberFormat="1" applyFont="1" applyFill="1" applyBorder="1" applyAlignment="1" applyProtection="1">
      <alignment horizontal="center" vertical="center" shrinkToFit="1"/>
    </xf>
    <xf numFmtId="38" fontId="31" fillId="5" borderId="8" xfId="0" applyNumberFormat="1" applyFont="1" applyFill="1" applyBorder="1" applyAlignment="1" applyProtection="1">
      <alignment horizontal="center" vertical="center" shrinkToFit="1"/>
    </xf>
    <xf numFmtId="38" fontId="31" fillId="5" borderId="5" xfId="0" applyNumberFormat="1" applyFont="1" applyFill="1" applyBorder="1" applyAlignment="1" applyProtection="1">
      <alignment horizontal="center" vertical="center" shrinkToFit="1"/>
    </xf>
    <xf numFmtId="38" fontId="31" fillId="5" borderId="12" xfId="0" applyNumberFormat="1" applyFont="1" applyFill="1" applyBorder="1" applyAlignment="1" applyProtection="1">
      <alignment horizontal="center" vertical="center" shrinkToFit="1"/>
    </xf>
    <xf numFmtId="38" fontId="31" fillId="5" borderId="13" xfId="0" applyNumberFormat="1" applyFont="1" applyFill="1" applyBorder="1" applyAlignment="1" applyProtection="1">
      <alignment horizontal="center" vertical="center" shrinkToFit="1"/>
    </xf>
    <xf numFmtId="38" fontId="85" fillId="5" borderId="44" xfId="2" applyFont="1" applyFill="1" applyBorder="1" applyAlignment="1" applyProtection="1">
      <alignment horizontal="center" vertical="center" shrinkToFit="1"/>
    </xf>
    <xf numFmtId="3" fontId="88" fillId="0" borderId="44" xfId="0" applyNumberFormat="1" applyFont="1" applyFill="1" applyBorder="1" applyAlignment="1" applyProtection="1">
      <alignment horizontal="center" vertical="center" shrinkToFit="1"/>
    </xf>
    <xf numFmtId="0" fontId="88" fillId="0" borderId="44" xfId="0" applyFont="1" applyFill="1" applyBorder="1" applyAlignment="1" applyProtection="1">
      <alignment horizontal="center" vertical="center" shrinkToFit="1"/>
    </xf>
    <xf numFmtId="38" fontId="88" fillId="5" borderId="44" xfId="2" applyFont="1" applyFill="1" applyBorder="1" applyAlignment="1" applyProtection="1">
      <alignment horizontal="center" vertical="center" shrinkToFit="1"/>
    </xf>
    <xf numFmtId="0" fontId="85" fillId="5" borderId="46" xfId="0" applyFont="1" applyFill="1" applyBorder="1" applyAlignment="1" applyProtection="1">
      <alignment horizontal="center" vertical="center" shrinkToFit="1"/>
    </xf>
    <xf numFmtId="0" fontId="85" fillId="5" borderId="47" xfId="0" applyFont="1" applyFill="1" applyBorder="1" applyAlignment="1" applyProtection="1">
      <alignment horizontal="center" vertical="center" shrinkToFit="1"/>
    </xf>
    <xf numFmtId="0" fontId="9" fillId="8" borderId="9" xfId="14" applyFont="1" applyFill="1" applyBorder="1" applyAlignment="1" applyProtection="1">
      <alignment horizontal="center" vertical="center"/>
    </xf>
    <xf numFmtId="0" fontId="9" fillId="8" borderId="6" xfId="14" applyFont="1" applyFill="1" applyBorder="1" applyAlignment="1" applyProtection="1">
      <alignment horizontal="center" vertical="center"/>
    </xf>
    <xf numFmtId="0" fontId="9" fillId="8" borderId="48" xfId="14" applyFont="1" applyFill="1" applyBorder="1" applyAlignment="1" applyProtection="1">
      <alignment horizontal="center" vertical="center"/>
    </xf>
    <xf numFmtId="0" fontId="38" fillId="8" borderId="6" xfId="0" applyFont="1" applyFill="1" applyBorder="1" applyAlignment="1" applyProtection="1">
      <alignment horizontal="center" vertical="center" wrapText="1"/>
    </xf>
    <xf numFmtId="0" fontId="38" fillId="8" borderId="0" xfId="0" applyFont="1" applyFill="1" applyBorder="1" applyAlignment="1" applyProtection="1">
      <alignment horizontal="center" vertical="center"/>
    </xf>
    <xf numFmtId="0" fontId="38" fillId="8" borderId="48" xfId="0" applyFont="1" applyFill="1" applyBorder="1" applyAlignment="1" applyProtection="1">
      <alignment horizontal="center" vertical="center" wrapText="1"/>
    </xf>
    <xf numFmtId="0" fontId="38" fillId="8" borderId="11" xfId="0" applyFont="1" applyFill="1" applyBorder="1" applyAlignment="1" applyProtection="1">
      <alignment horizontal="center" vertical="center" wrapText="1"/>
    </xf>
    <xf numFmtId="0" fontId="38" fillId="8" borderId="8" xfId="0" applyFont="1" applyFill="1" applyBorder="1" applyAlignment="1" applyProtection="1">
      <alignment horizontal="center" vertical="center" wrapText="1"/>
    </xf>
    <xf numFmtId="0" fontId="38" fillId="8" borderId="49" xfId="0" applyFont="1" applyFill="1" applyBorder="1" applyAlignment="1" applyProtection="1">
      <alignment horizontal="center" vertical="center" wrapText="1"/>
    </xf>
    <xf numFmtId="0" fontId="38" fillId="8" borderId="7" xfId="0" applyFont="1" applyFill="1" applyBorder="1" applyAlignment="1" applyProtection="1">
      <alignment horizontal="center" vertical="center" wrapText="1"/>
    </xf>
    <xf numFmtId="0" fontId="9" fillId="8" borderId="9" xfId="14" applyFont="1" applyFill="1" applyBorder="1" applyAlignment="1" applyProtection="1">
      <alignment horizontal="center" vertical="center" wrapText="1"/>
    </xf>
    <xf numFmtId="0" fontId="9" fillId="8" borderId="48" xfId="14" applyFont="1" applyFill="1" applyBorder="1" applyAlignment="1" applyProtection="1">
      <alignment horizontal="center" vertical="center" wrapText="1"/>
    </xf>
    <xf numFmtId="0" fontId="38" fillId="8" borderId="9" xfId="0" applyFont="1" applyFill="1" applyBorder="1" applyAlignment="1" applyProtection="1">
      <alignment horizontal="center" vertical="center"/>
    </xf>
    <xf numFmtId="38" fontId="31" fillId="5" borderId="45" xfId="2" applyFont="1" applyFill="1" applyBorder="1" applyAlignment="1" applyProtection="1">
      <alignment horizontal="center" vertical="center" shrinkToFit="1"/>
    </xf>
    <xf numFmtId="38" fontId="31" fillId="5" borderId="47" xfId="2" applyFont="1" applyFill="1" applyBorder="1" applyAlignment="1" applyProtection="1">
      <alignment horizontal="center" vertical="center" shrinkToFit="1"/>
    </xf>
    <xf numFmtId="0" fontId="84" fillId="13" borderId="44" xfId="0" applyFont="1" applyFill="1" applyBorder="1" applyAlignment="1" applyProtection="1">
      <alignment horizontal="center" vertical="center" shrinkToFit="1"/>
    </xf>
    <xf numFmtId="38" fontId="31" fillId="13" borderId="45" xfId="2" applyFont="1" applyFill="1" applyBorder="1" applyAlignment="1" applyProtection="1">
      <alignment horizontal="center" vertical="center" shrinkToFit="1"/>
    </xf>
    <xf numFmtId="38" fontId="31" fillId="13" borderId="47" xfId="2" applyFont="1" applyFill="1" applyBorder="1" applyAlignment="1" applyProtection="1">
      <alignment horizontal="center" vertical="center" shrinkToFit="1"/>
    </xf>
    <xf numFmtId="38" fontId="31" fillId="13" borderId="46" xfId="2" applyFont="1" applyFill="1" applyBorder="1" applyAlignment="1" applyProtection="1">
      <alignment horizontal="center" vertical="center" shrinkToFit="1"/>
    </xf>
    <xf numFmtId="3" fontId="83" fillId="0" borderId="45" xfId="0" applyNumberFormat="1" applyFont="1" applyFill="1" applyBorder="1" applyAlignment="1" applyProtection="1">
      <alignment horizontal="center" vertical="center" shrinkToFit="1"/>
    </xf>
    <xf numFmtId="3" fontId="83" fillId="0" borderId="46" xfId="0" applyNumberFormat="1" applyFont="1" applyFill="1" applyBorder="1" applyAlignment="1" applyProtection="1">
      <alignment horizontal="center" vertical="center" shrinkToFit="1"/>
    </xf>
    <xf numFmtId="0" fontId="83" fillId="0" borderId="47" xfId="0" applyFont="1" applyFill="1" applyBorder="1" applyAlignment="1" applyProtection="1">
      <alignment horizontal="center" vertical="center" shrinkToFit="1"/>
    </xf>
    <xf numFmtId="38" fontId="31" fillId="13" borderId="5" xfId="2" applyFont="1" applyFill="1" applyBorder="1" applyAlignment="1" applyProtection="1">
      <alignment horizontal="center" vertical="center" shrinkToFit="1"/>
    </xf>
    <xf numFmtId="38" fontId="31" fillId="13" borderId="13" xfId="2" applyFont="1" applyFill="1" applyBorder="1" applyAlignment="1" applyProtection="1">
      <alignment horizontal="center" vertical="center" shrinkToFit="1"/>
    </xf>
    <xf numFmtId="3" fontId="83" fillId="0" borderId="5" xfId="0" applyNumberFormat="1" applyFont="1" applyFill="1" applyBorder="1" applyAlignment="1" applyProtection="1">
      <alignment horizontal="center" vertical="center" shrinkToFit="1"/>
    </xf>
    <xf numFmtId="3" fontId="83" fillId="0" borderId="12" xfId="0" applyNumberFormat="1" applyFont="1" applyFill="1" applyBorder="1" applyAlignment="1" applyProtection="1">
      <alignment horizontal="center" vertical="center" shrinkToFit="1"/>
    </xf>
    <xf numFmtId="0" fontId="83" fillId="0" borderId="13" xfId="0" applyFont="1" applyFill="1" applyBorder="1" applyAlignment="1" applyProtection="1">
      <alignment horizontal="center" vertical="center" shrinkToFit="1"/>
    </xf>
    <xf numFmtId="38" fontId="31" fillId="5" borderId="45" xfId="0" applyNumberFormat="1" applyFont="1" applyFill="1" applyBorder="1" applyAlignment="1" applyProtection="1">
      <alignment horizontal="center" vertical="center" shrinkToFit="1"/>
    </xf>
    <xf numFmtId="0" fontId="31" fillId="5" borderId="46" xfId="0" applyFont="1" applyFill="1" applyBorder="1" applyAlignment="1" applyProtection="1">
      <alignment horizontal="center" vertical="center" shrinkToFit="1"/>
    </xf>
    <xf numFmtId="38" fontId="31" fillId="5" borderId="46" xfId="2" applyFont="1" applyFill="1" applyBorder="1" applyAlignment="1" applyProtection="1">
      <alignment horizontal="center" vertical="center" shrinkToFit="1"/>
    </xf>
    <xf numFmtId="38" fontId="31" fillId="0" borderId="45" xfId="2" applyFont="1" applyFill="1" applyBorder="1" applyAlignment="1" applyProtection="1">
      <alignment horizontal="center" vertical="center" shrinkToFit="1"/>
    </xf>
    <xf numFmtId="38" fontId="31" fillId="0" borderId="46" xfId="2" applyFont="1" applyFill="1" applyBorder="1" applyAlignment="1" applyProtection="1">
      <alignment horizontal="center" vertical="center" shrinkToFit="1"/>
    </xf>
    <xf numFmtId="38" fontId="31" fillId="0" borderId="47" xfId="2" applyFont="1" applyFill="1" applyBorder="1" applyAlignment="1" applyProtection="1">
      <alignment horizontal="center" vertical="center" shrinkToFit="1"/>
    </xf>
    <xf numFmtId="0" fontId="38" fillId="8" borderId="45" xfId="0" applyFont="1" applyFill="1" applyBorder="1" applyAlignment="1" applyProtection="1">
      <alignment horizontal="center" vertical="center"/>
    </xf>
    <xf numFmtId="0" fontId="31" fillId="5" borderId="47" xfId="0" applyFont="1" applyFill="1" applyBorder="1" applyAlignment="1" applyProtection="1">
      <alignment horizontal="center" vertical="center" shrinkToFit="1"/>
    </xf>
    <xf numFmtId="0" fontId="38" fillId="0" borderId="9" xfId="0" applyFont="1" applyFill="1" applyBorder="1" applyAlignment="1" applyProtection="1">
      <alignment horizontal="left" vertical="center" wrapText="1"/>
    </xf>
    <xf numFmtId="0" fontId="38" fillId="0" borderId="6" xfId="0" applyFont="1" applyFill="1" applyBorder="1" applyAlignment="1" applyProtection="1">
      <alignment horizontal="left" vertical="center"/>
    </xf>
    <xf numFmtId="0" fontId="38" fillId="0" borderId="48" xfId="0" applyFont="1" applyFill="1" applyBorder="1" applyAlignment="1" applyProtection="1">
      <alignment horizontal="left" vertical="center"/>
    </xf>
    <xf numFmtId="0" fontId="23" fillId="0" borderId="0" xfId="0" applyFont="1" applyAlignment="1" applyProtection="1">
      <alignment horizontal="left" vertical="center" wrapText="1"/>
    </xf>
    <xf numFmtId="0" fontId="38" fillId="0" borderId="47" xfId="0" applyFont="1" applyBorder="1" applyAlignment="1" applyProtection="1">
      <alignment horizontal="left" vertical="center" wrapText="1"/>
    </xf>
    <xf numFmtId="0" fontId="38" fillId="0" borderId="44" xfId="0" applyFont="1" applyBorder="1" applyAlignment="1" applyProtection="1">
      <alignment horizontal="left" vertical="center" wrapText="1"/>
    </xf>
    <xf numFmtId="0" fontId="38" fillId="0" borderId="45" xfId="0" applyFont="1" applyBorder="1" applyAlignment="1" applyProtection="1">
      <alignment horizontal="left" vertical="center" wrapText="1"/>
    </xf>
    <xf numFmtId="0" fontId="38" fillId="0" borderId="46" xfId="0" applyFont="1" applyBorder="1" applyAlignment="1" applyProtection="1">
      <alignment horizontal="left" vertical="center"/>
    </xf>
    <xf numFmtId="0" fontId="38" fillId="0" borderId="47" xfId="0" applyFont="1" applyBorder="1" applyAlignment="1" applyProtection="1">
      <alignment horizontal="left" vertical="center"/>
    </xf>
    <xf numFmtId="0" fontId="38" fillId="0" borderId="46" xfId="0" applyFont="1" applyBorder="1" applyAlignment="1" applyProtection="1">
      <alignment horizontal="left" vertical="center" wrapText="1"/>
    </xf>
    <xf numFmtId="0" fontId="113" fillId="13" borderId="12" xfId="0" applyFont="1" applyFill="1" applyBorder="1" applyAlignment="1" applyProtection="1">
      <alignment horizontal="left" vertical="center" wrapText="1"/>
    </xf>
    <xf numFmtId="0" fontId="38" fillId="13" borderId="12" xfId="0" applyFont="1" applyFill="1" applyBorder="1" applyAlignment="1" applyProtection="1">
      <alignment horizontal="left" vertical="center"/>
    </xf>
    <xf numFmtId="0" fontId="38" fillId="13" borderId="13" xfId="0" applyFont="1" applyFill="1" applyBorder="1" applyAlignment="1" applyProtection="1">
      <alignment horizontal="left" vertical="center"/>
    </xf>
    <xf numFmtId="0" fontId="88" fillId="13" borderId="44" xfId="0" applyFont="1" applyFill="1" applyBorder="1" applyAlignment="1" applyProtection="1">
      <alignment horizontal="left" vertical="center" wrapText="1"/>
    </xf>
    <xf numFmtId="0" fontId="38" fillId="0" borderId="48" xfId="0" applyFont="1" applyFill="1" applyBorder="1" applyAlignment="1" applyProtection="1">
      <alignment horizontal="left" vertical="center" wrapText="1"/>
    </xf>
    <xf numFmtId="0" fontId="38" fillId="0" borderId="49" xfId="0" applyFont="1" applyFill="1" applyBorder="1" applyAlignment="1" applyProtection="1">
      <alignment horizontal="left" vertical="center" wrapText="1"/>
    </xf>
    <xf numFmtId="0" fontId="18" fillId="0" borderId="49" xfId="0" applyFont="1" applyFill="1" applyBorder="1" applyAlignment="1" applyProtection="1">
      <alignment horizontal="left" vertical="center" wrapText="1"/>
    </xf>
    <xf numFmtId="0" fontId="84" fillId="0" borderId="49" xfId="0" applyFont="1" applyFill="1" applyBorder="1" applyAlignment="1" applyProtection="1">
      <alignment horizontal="left" vertical="center" wrapText="1"/>
    </xf>
    <xf numFmtId="0" fontId="23" fillId="0" borderId="12" xfId="0" applyFont="1" applyBorder="1" applyAlignment="1" applyProtection="1">
      <alignment horizontal="left" vertical="center" wrapText="1"/>
    </xf>
    <xf numFmtId="0" fontId="9" fillId="8" borderId="7" xfId="14" applyFont="1" applyFill="1" applyBorder="1" applyAlignment="1" applyProtection="1">
      <alignment horizontal="center" vertical="center"/>
    </xf>
    <xf numFmtId="0" fontId="45" fillId="7" borderId="70" xfId="14" applyFont="1" applyFill="1" applyBorder="1" applyAlignment="1" applyProtection="1">
      <alignment horizontal="center" vertical="center" wrapText="1"/>
    </xf>
    <xf numFmtId="0" fontId="39" fillId="7" borderId="71" xfId="0" applyFont="1" applyFill="1" applyBorder="1" applyAlignment="1" applyProtection="1">
      <alignment horizontal="center" vertical="center" wrapText="1"/>
    </xf>
    <xf numFmtId="0" fontId="39" fillId="7" borderId="9" xfId="14" applyFont="1" applyFill="1" applyBorder="1" applyAlignment="1" applyProtection="1">
      <alignment horizontal="center" vertical="center"/>
    </xf>
    <xf numFmtId="0" fontId="39" fillId="7" borderId="48" xfId="14" applyFont="1" applyFill="1" applyBorder="1" applyAlignment="1" applyProtection="1">
      <alignment horizontal="center" vertical="center"/>
    </xf>
    <xf numFmtId="0" fontId="39" fillId="7" borderId="5" xfId="14" applyFont="1" applyFill="1" applyBorder="1" applyAlignment="1" applyProtection="1">
      <alignment horizontal="center" vertical="center"/>
    </xf>
    <xf numFmtId="0" fontId="39" fillId="7" borderId="13" xfId="14" applyFont="1" applyFill="1" applyBorder="1" applyAlignment="1" applyProtection="1">
      <alignment horizontal="center" vertical="center"/>
    </xf>
    <xf numFmtId="0" fontId="84" fillId="13" borderId="3" xfId="0" applyFont="1" applyFill="1" applyBorder="1" applyAlignment="1" applyProtection="1">
      <alignment horizontal="left" vertical="top" wrapText="1"/>
    </xf>
    <xf numFmtId="0" fontId="38" fillId="13" borderId="3" xfId="0" applyFont="1" applyFill="1" applyBorder="1" applyAlignment="1" applyProtection="1">
      <alignment horizontal="left" vertical="top" wrapText="1"/>
    </xf>
    <xf numFmtId="0" fontId="38" fillId="13" borderId="5" xfId="0" applyFont="1" applyFill="1" applyBorder="1" applyAlignment="1" applyProtection="1">
      <alignment horizontal="left" vertical="top" wrapText="1"/>
    </xf>
    <xf numFmtId="0" fontId="84" fillId="13" borderId="3" xfId="0" applyFont="1" applyFill="1" applyBorder="1" applyAlignment="1" applyProtection="1">
      <alignment horizontal="left" vertical="center" wrapText="1"/>
    </xf>
    <xf numFmtId="192" fontId="80" fillId="7" borderId="45" xfId="0" applyNumberFormat="1" applyFont="1" applyFill="1" applyBorder="1" applyAlignment="1" applyProtection="1">
      <alignment horizontal="right" vertical="center" wrapText="1"/>
    </xf>
    <xf numFmtId="192" fontId="17" fillId="7" borderId="46" xfId="0" applyNumberFormat="1" applyFont="1" applyFill="1" applyBorder="1" applyAlignment="1" applyProtection="1">
      <alignment horizontal="right" vertical="center" wrapText="1"/>
    </xf>
    <xf numFmtId="192" fontId="17" fillId="7" borderId="47" xfId="0" applyNumberFormat="1" applyFont="1" applyFill="1" applyBorder="1" applyAlignment="1" applyProtection="1">
      <alignment horizontal="right" vertical="center" wrapText="1"/>
    </xf>
    <xf numFmtId="0" fontId="0" fillId="0" borderId="46" xfId="0" applyBorder="1" applyAlignment="1" applyProtection="1">
      <alignment horizontal="center" vertical="center"/>
    </xf>
    <xf numFmtId="0" fontId="0" fillId="0" borderId="47" xfId="0" applyBorder="1" applyAlignment="1" applyProtection="1">
      <alignment horizontal="center" vertical="center"/>
    </xf>
    <xf numFmtId="0" fontId="84" fillId="7" borderId="44" xfId="0" applyFont="1" applyFill="1" applyBorder="1" applyAlignment="1" applyProtection="1">
      <alignment horizontal="left" vertical="center" wrapText="1"/>
    </xf>
    <xf numFmtId="0" fontId="38" fillId="8" borderId="44" xfId="0" applyFont="1" applyFill="1" applyBorder="1" applyAlignment="1" applyProtection="1">
      <alignment horizontal="left" vertical="center"/>
    </xf>
    <xf numFmtId="0" fontId="38" fillId="8" borderId="45" xfId="0" applyFont="1" applyFill="1" applyBorder="1" applyAlignment="1" applyProtection="1">
      <alignment horizontal="left" vertical="center"/>
    </xf>
    <xf numFmtId="192" fontId="84" fillId="13" borderId="44" xfId="0" applyNumberFormat="1" applyFont="1" applyFill="1" applyBorder="1" applyAlignment="1" applyProtection="1">
      <alignment horizontal="center" vertical="center" wrapText="1"/>
    </xf>
    <xf numFmtId="192" fontId="88" fillId="13" borderId="47" xfId="0" applyNumberFormat="1" applyFont="1" applyFill="1" applyBorder="1" applyAlignment="1" applyProtection="1">
      <alignment horizontal="center" vertical="center" wrapText="1"/>
    </xf>
    <xf numFmtId="192" fontId="88" fillId="13" borderId="44" xfId="0" applyNumberFormat="1" applyFont="1" applyFill="1" applyBorder="1" applyAlignment="1" applyProtection="1">
      <alignment horizontal="center" vertical="center" wrapText="1"/>
    </xf>
    <xf numFmtId="0" fontId="38" fillId="0" borderId="45" xfId="0" applyFont="1" applyBorder="1" applyAlignment="1" applyProtection="1">
      <alignment horizontal="left" vertical="top" wrapText="1"/>
    </xf>
    <xf numFmtId="0" fontId="84" fillId="13" borderId="44" xfId="0" applyFont="1" applyFill="1" applyBorder="1" applyAlignment="1" applyProtection="1">
      <alignment horizontal="center" vertical="center"/>
    </xf>
    <xf numFmtId="0" fontId="22" fillId="0" borderId="6" xfId="14" applyFont="1" applyBorder="1" applyAlignment="1" applyProtection="1">
      <alignment horizontal="left" vertical="top" wrapText="1"/>
    </xf>
    <xf numFmtId="0" fontId="55" fillId="0" borderId="6" xfId="0" applyFont="1" applyBorder="1" applyAlignment="1" applyProtection="1">
      <alignment horizontal="left" vertical="top"/>
    </xf>
    <xf numFmtId="0" fontId="9" fillId="8" borderId="44" xfId="14" applyFont="1" applyFill="1" applyBorder="1" applyAlignment="1" applyProtection="1">
      <alignment horizontal="center" vertical="center" textRotation="255"/>
    </xf>
    <xf numFmtId="0" fontId="48" fillId="3" borderId="7" xfId="0" applyFont="1" applyFill="1" applyBorder="1" applyAlignment="1" applyProtection="1">
      <alignment horizontal="left" vertical="top"/>
    </xf>
    <xf numFmtId="0" fontId="91" fillId="13" borderId="9" xfId="0" applyFont="1" applyFill="1" applyBorder="1" applyAlignment="1" applyProtection="1">
      <alignment horizontal="left" vertical="top" wrapText="1"/>
    </xf>
    <xf numFmtId="0" fontId="18" fillId="13" borderId="6" xfId="0" applyFont="1" applyFill="1" applyBorder="1" applyAlignment="1" applyProtection="1">
      <alignment horizontal="left" vertical="top" wrapText="1"/>
    </xf>
    <xf numFmtId="0" fontId="18" fillId="13" borderId="48" xfId="0" applyFont="1" applyFill="1" applyBorder="1" applyAlignment="1" applyProtection="1">
      <alignment horizontal="left" vertical="top" wrapText="1"/>
    </xf>
    <xf numFmtId="0" fontId="18" fillId="13" borderId="11" xfId="0" applyFont="1" applyFill="1" applyBorder="1" applyAlignment="1" applyProtection="1">
      <alignment horizontal="left" vertical="top" wrapText="1"/>
    </xf>
    <xf numFmtId="0" fontId="18" fillId="13" borderId="0" xfId="0" applyFont="1" applyFill="1" applyAlignment="1" applyProtection="1">
      <alignment horizontal="left" vertical="top" wrapText="1"/>
    </xf>
    <xf numFmtId="0" fontId="18" fillId="13" borderId="8" xfId="0" applyFont="1" applyFill="1" applyBorder="1" applyAlignment="1" applyProtection="1">
      <alignment horizontal="left" vertical="top" wrapText="1"/>
    </xf>
    <xf numFmtId="0" fontId="18" fillId="13" borderId="5" xfId="0" applyFont="1" applyFill="1" applyBorder="1" applyAlignment="1" applyProtection="1">
      <alignment horizontal="left" vertical="top" wrapText="1"/>
    </xf>
    <xf numFmtId="0" fontId="18" fillId="13" borderId="12" xfId="0" applyFont="1" applyFill="1" applyBorder="1" applyAlignment="1" applyProtection="1">
      <alignment horizontal="left" vertical="top" wrapText="1"/>
    </xf>
    <xf numFmtId="0" fontId="18" fillId="13" borderId="13" xfId="0" applyFont="1" applyFill="1" applyBorder="1" applyAlignment="1" applyProtection="1">
      <alignment horizontal="left" vertical="top" wrapText="1"/>
    </xf>
    <xf numFmtId="0" fontId="22" fillId="5" borderId="7" xfId="14" applyFont="1" applyFill="1" applyBorder="1" applyAlignment="1" applyProtection="1">
      <alignment horizontal="center" vertical="center"/>
    </xf>
    <xf numFmtId="0" fontId="60" fillId="5" borderId="7" xfId="14" applyFont="1" applyFill="1" applyBorder="1" applyAlignment="1" applyProtection="1">
      <alignment horizontal="center" vertical="center"/>
    </xf>
    <xf numFmtId="0" fontId="47" fillId="8" borderId="44" xfId="14" applyFont="1" applyFill="1" applyBorder="1" applyAlignment="1" applyProtection="1">
      <alignment horizontal="center" vertical="center"/>
    </xf>
    <xf numFmtId="0" fontId="48" fillId="8" borderId="44" xfId="0" applyFont="1" applyFill="1" applyBorder="1" applyAlignment="1" applyProtection="1">
      <alignment horizontal="center" vertical="center"/>
    </xf>
    <xf numFmtId="180" fontId="9" fillId="5" borderId="44" xfId="14" applyNumberFormat="1" applyFont="1" applyFill="1" applyBorder="1" applyAlignment="1" applyProtection="1">
      <alignment horizontal="center" vertical="center"/>
    </xf>
    <xf numFmtId="0" fontId="38" fillId="0" borderId="44" xfId="0" applyFont="1" applyBorder="1" applyAlignment="1" applyProtection="1">
      <alignment horizontal="left" vertical="center"/>
    </xf>
    <xf numFmtId="0" fontId="48" fillId="3" borderId="11" xfId="0" applyFont="1" applyFill="1" applyBorder="1" applyAlignment="1" applyProtection="1">
      <alignment horizontal="center" vertical="top" wrapText="1"/>
    </xf>
    <xf numFmtId="0" fontId="0" fillId="0" borderId="0" xfId="0" applyBorder="1" applyAlignment="1" applyProtection="1">
      <alignment horizontal="center" vertical="top"/>
    </xf>
    <xf numFmtId="0" fontId="0" fillId="0" borderId="8" xfId="0" applyBorder="1" applyAlignment="1" applyProtection="1">
      <alignment horizontal="center" vertical="top"/>
    </xf>
    <xf numFmtId="0" fontId="18" fillId="13" borderId="0" xfId="0" applyFont="1" applyFill="1" applyBorder="1" applyAlignment="1" applyProtection="1">
      <alignment horizontal="left" vertical="top" wrapText="1"/>
    </xf>
    <xf numFmtId="0" fontId="22" fillId="5" borderId="49" xfId="14" applyFont="1" applyFill="1" applyBorder="1" applyAlignment="1" applyProtection="1">
      <alignment horizontal="center" vertical="top"/>
    </xf>
    <xf numFmtId="0" fontId="60" fillId="5" borderId="49" xfId="14" applyFont="1" applyFill="1" applyBorder="1" applyAlignment="1" applyProtection="1">
      <alignment horizontal="center" vertical="top"/>
    </xf>
    <xf numFmtId="0" fontId="91" fillId="13" borderId="6" xfId="0" applyFont="1" applyFill="1" applyBorder="1" applyAlignment="1" applyProtection="1">
      <alignment horizontal="left" vertical="top" wrapText="1"/>
    </xf>
    <xf numFmtId="0" fontId="91" fillId="13" borderId="48" xfId="0" applyFont="1" applyFill="1" applyBorder="1" applyAlignment="1" applyProtection="1">
      <alignment horizontal="left" vertical="top" wrapText="1"/>
    </xf>
    <xf numFmtId="0" fontId="48" fillId="3" borderId="49" xfId="0" applyFont="1" applyFill="1" applyBorder="1" applyAlignment="1" applyProtection="1">
      <alignment horizontal="left" vertical="top"/>
    </xf>
    <xf numFmtId="0" fontId="22" fillId="5" borderId="3" xfId="14" applyFont="1" applyFill="1" applyBorder="1" applyAlignment="1" applyProtection="1">
      <alignment horizontal="center" vertical="center"/>
    </xf>
    <xf numFmtId="0" fontId="60" fillId="5" borderId="3" xfId="14" applyFont="1" applyFill="1" applyBorder="1" applyAlignment="1" applyProtection="1">
      <alignment horizontal="center" vertical="center"/>
    </xf>
    <xf numFmtId="0" fontId="48" fillId="3" borderId="3" xfId="0" applyFont="1" applyFill="1" applyBorder="1" applyAlignment="1" applyProtection="1">
      <alignment horizontal="left" vertical="top"/>
    </xf>
    <xf numFmtId="0" fontId="91" fillId="13" borderId="45" xfId="0" applyFont="1" applyFill="1" applyBorder="1" applyAlignment="1" applyProtection="1">
      <alignment horizontal="left" vertical="top" wrapText="1"/>
    </xf>
    <xf numFmtId="0" fontId="91" fillId="13" borderId="46" xfId="0" applyFont="1" applyFill="1" applyBorder="1" applyAlignment="1" applyProtection="1">
      <alignment horizontal="left" vertical="top" wrapText="1"/>
    </xf>
    <xf numFmtId="0" fontId="91" fillId="13" borderId="47" xfId="0" applyFont="1" applyFill="1" applyBorder="1" applyAlignment="1" applyProtection="1">
      <alignment horizontal="left" vertical="top" wrapText="1"/>
    </xf>
    <xf numFmtId="0" fontId="38" fillId="8" borderId="49" xfId="0" applyFont="1" applyFill="1" applyBorder="1" applyAlignment="1" applyProtection="1">
      <alignment horizontal="center" vertical="top"/>
    </xf>
    <xf numFmtId="192" fontId="37" fillId="7" borderId="5" xfId="2" applyNumberFormat="1" applyFont="1" applyFill="1" applyBorder="1" applyAlignment="1" applyProtection="1">
      <alignment horizontal="right" vertical="center" wrapText="1"/>
    </xf>
    <xf numFmtId="192" fontId="39" fillId="0" borderId="12" xfId="2" applyNumberFormat="1" applyFont="1" applyBorder="1" applyAlignment="1" applyProtection="1">
      <alignment horizontal="right" vertical="center" wrapText="1"/>
    </xf>
    <xf numFmtId="192" fontId="39" fillId="0" borderId="13" xfId="2" applyNumberFormat="1" applyFont="1" applyBorder="1" applyAlignment="1" applyProtection="1">
      <alignment horizontal="right" vertical="center" wrapText="1"/>
    </xf>
    <xf numFmtId="0" fontId="38" fillId="3" borderId="9" xfId="0" applyFont="1" applyFill="1" applyBorder="1" applyAlignment="1" applyProtection="1">
      <alignment horizontal="right" vertical="center" wrapText="1"/>
    </xf>
    <xf numFmtId="0" fontId="0" fillId="3" borderId="6" xfId="0" applyFill="1" applyBorder="1" applyAlignment="1" applyProtection="1">
      <alignment horizontal="right" vertical="center" wrapText="1"/>
    </xf>
    <xf numFmtId="191" fontId="0" fillId="5" borderId="6" xfId="1" applyNumberFormat="1" applyFont="1" applyFill="1" applyBorder="1" applyAlignment="1" applyProtection="1">
      <alignment horizontal="center" vertical="center" wrapText="1"/>
    </xf>
    <xf numFmtId="191" fontId="0" fillId="0" borderId="6" xfId="1" applyNumberFormat="1" applyFont="1" applyBorder="1" applyAlignment="1" applyProtection="1">
      <alignment horizontal="center" vertical="center" wrapText="1"/>
    </xf>
    <xf numFmtId="0" fontId="22" fillId="5" borderId="49" xfId="14" applyFont="1" applyFill="1" applyBorder="1" applyAlignment="1" applyProtection="1">
      <alignment horizontal="center" vertical="center"/>
    </xf>
    <xf numFmtId="0" fontId="60" fillId="5" borderId="49" xfId="14" applyFont="1" applyFill="1" applyBorder="1" applyAlignment="1" applyProtection="1">
      <alignment horizontal="center" vertical="center"/>
    </xf>
    <xf numFmtId="0" fontId="48" fillId="3" borderId="49" xfId="0" applyFont="1" applyFill="1" applyBorder="1" applyAlignment="1" applyProtection="1">
      <alignment horizontal="left" vertical="top" wrapText="1"/>
    </xf>
    <xf numFmtId="0" fontId="92" fillId="13" borderId="6" xfId="0" applyFont="1" applyFill="1" applyBorder="1" applyAlignment="1" applyProtection="1">
      <alignment horizontal="left" vertical="top" wrapText="1"/>
    </xf>
    <xf numFmtId="0" fontId="92" fillId="13" borderId="48" xfId="0" applyFont="1" applyFill="1" applyBorder="1" applyAlignment="1" applyProtection="1">
      <alignment horizontal="left" vertical="top" wrapText="1"/>
    </xf>
    <xf numFmtId="0" fontId="48" fillId="3" borderId="5" xfId="0" applyFont="1" applyFill="1" applyBorder="1" applyAlignment="1" applyProtection="1">
      <alignment horizontal="center" vertical="top" wrapText="1"/>
    </xf>
    <xf numFmtId="0" fontId="0" fillId="3" borderId="12" xfId="0" applyFill="1" applyBorder="1" applyAlignment="1" applyProtection="1">
      <alignment horizontal="center" vertical="top"/>
    </xf>
    <xf numFmtId="0" fontId="0" fillId="3" borderId="13" xfId="0" applyFill="1" applyBorder="1" applyAlignment="1" applyProtection="1">
      <alignment horizontal="center" vertical="top"/>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8" fillId="5" borderId="49" xfId="14" applyFont="1" applyFill="1" applyBorder="1" applyAlignment="1" applyProtection="1">
      <alignment horizontal="center" vertical="top"/>
    </xf>
    <xf numFmtId="0" fontId="47" fillId="5" borderId="49" xfId="14" applyFont="1" applyFill="1" applyBorder="1" applyAlignment="1" applyProtection="1">
      <alignment horizontal="center" vertical="top"/>
    </xf>
    <xf numFmtId="0" fontId="84" fillId="13" borderId="11" xfId="0" applyFont="1" applyFill="1" applyBorder="1" applyAlignment="1" applyProtection="1">
      <alignment horizontal="left" vertical="top" wrapText="1"/>
    </xf>
    <xf numFmtId="0" fontId="84" fillId="13" borderId="0" xfId="0" applyFont="1" applyFill="1" applyAlignment="1" applyProtection="1">
      <alignment horizontal="left" vertical="top" wrapText="1"/>
    </xf>
    <xf numFmtId="0" fontId="84" fillId="13" borderId="8" xfId="0" applyFont="1" applyFill="1" applyBorder="1" applyAlignment="1" applyProtection="1">
      <alignment horizontal="left" vertical="top" wrapText="1"/>
    </xf>
    <xf numFmtId="0" fontId="84" fillId="13" borderId="5" xfId="0" applyFont="1" applyFill="1" applyBorder="1" applyAlignment="1" applyProtection="1">
      <alignment horizontal="left" vertical="top" wrapText="1"/>
    </xf>
    <xf numFmtId="0" fontId="84" fillId="13" borderId="12" xfId="0" applyFont="1" applyFill="1" applyBorder="1" applyAlignment="1" applyProtection="1">
      <alignment horizontal="left" vertical="top" wrapText="1"/>
    </xf>
    <xf numFmtId="0" fontId="84" fillId="13" borderId="13" xfId="0" applyFont="1" applyFill="1" applyBorder="1" applyAlignment="1" applyProtection="1">
      <alignment horizontal="left" vertical="top" wrapText="1"/>
    </xf>
    <xf numFmtId="0" fontId="25" fillId="8" borderId="45" xfId="0" applyFont="1" applyFill="1" applyBorder="1" applyAlignment="1" applyProtection="1">
      <alignment horizontal="center" vertical="center" wrapText="1"/>
    </xf>
    <xf numFmtId="0" fontId="55" fillId="0" borderId="47" xfId="0" applyFont="1" applyBorder="1" applyAlignment="1" applyProtection="1">
      <alignment horizontal="center" vertical="center"/>
    </xf>
    <xf numFmtId="0" fontId="25" fillId="8" borderId="47" xfId="0" applyFont="1" applyFill="1" applyBorder="1" applyAlignment="1" applyProtection="1">
      <alignment horizontal="center" vertical="center"/>
    </xf>
    <xf numFmtId="0" fontId="9" fillId="8" borderId="6" xfId="0" applyFont="1" applyFill="1" applyBorder="1" applyAlignment="1" applyProtection="1">
      <alignment horizontal="center" vertical="center" wrapText="1"/>
    </xf>
    <xf numFmtId="0" fontId="9" fillId="8" borderId="6" xfId="0" applyFont="1" applyFill="1" applyBorder="1" applyAlignment="1" applyProtection="1">
      <alignment horizontal="center" vertical="center"/>
    </xf>
    <xf numFmtId="0" fontId="9" fillId="8" borderId="48" xfId="0" applyFont="1" applyFill="1" applyBorder="1" applyAlignment="1" applyProtection="1">
      <alignment horizontal="center" vertical="center"/>
    </xf>
    <xf numFmtId="0" fontId="9" fillId="8" borderId="12" xfId="0" applyFont="1" applyFill="1" applyBorder="1" applyAlignment="1" applyProtection="1">
      <alignment horizontal="center" vertical="center"/>
    </xf>
    <xf numFmtId="0" fontId="9" fillId="8" borderId="13" xfId="0" applyFont="1" applyFill="1" applyBorder="1" applyAlignment="1" applyProtection="1">
      <alignment horizontal="center" vertical="center"/>
    </xf>
    <xf numFmtId="0" fontId="88" fillId="5" borderId="75" xfId="0" applyFont="1" applyFill="1" applyBorder="1" applyAlignment="1" applyProtection="1">
      <alignment horizontal="center" vertical="center" shrinkToFit="1"/>
    </xf>
    <xf numFmtId="38" fontId="84" fillId="13" borderId="44" xfId="2" applyFont="1" applyFill="1" applyBorder="1" applyAlignment="1" applyProtection="1">
      <alignment horizontal="center" vertical="center" shrinkToFit="1"/>
    </xf>
    <xf numFmtId="3" fontId="83" fillId="5" borderId="49" xfId="0" applyNumberFormat="1" applyFont="1" applyFill="1" applyBorder="1" applyAlignment="1" applyProtection="1">
      <alignment horizontal="center" vertical="center" shrinkToFit="1"/>
    </xf>
    <xf numFmtId="3" fontId="83" fillId="5" borderId="9" xfId="0" applyNumberFormat="1" applyFont="1" applyFill="1" applyBorder="1" applyAlignment="1" applyProtection="1">
      <alignment horizontal="center" vertical="center" shrinkToFit="1"/>
    </xf>
    <xf numFmtId="3" fontId="83" fillId="5" borderId="7" xfId="0" applyNumberFormat="1" applyFont="1" applyFill="1" applyBorder="1" applyAlignment="1" applyProtection="1">
      <alignment horizontal="center" vertical="center" shrinkToFit="1"/>
    </xf>
    <xf numFmtId="3" fontId="83" fillId="5" borderId="11" xfId="0" applyNumberFormat="1" applyFont="1" applyFill="1" applyBorder="1" applyAlignment="1" applyProtection="1">
      <alignment horizontal="center" vertical="center" shrinkToFit="1"/>
    </xf>
    <xf numFmtId="3" fontId="83" fillId="5" borderId="3" xfId="0" applyNumberFormat="1" applyFont="1" applyFill="1" applyBorder="1" applyAlignment="1" applyProtection="1">
      <alignment horizontal="center" vertical="center" shrinkToFit="1"/>
    </xf>
    <xf numFmtId="3" fontId="83" fillId="5" borderId="5" xfId="0" applyNumberFormat="1" applyFont="1" applyFill="1" applyBorder="1" applyAlignment="1" applyProtection="1">
      <alignment horizontal="center" vertical="center" shrinkToFit="1"/>
    </xf>
    <xf numFmtId="193" fontId="25" fillId="5" borderId="45" xfId="0" applyNumberFormat="1" applyFont="1" applyFill="1" applyBorder="1" applyAlignment="1" applyProtection="1">
      <alignment horizontal="center" vertical="center" shrinkToFit="1"/>
    </xf>
    <xf numFmtId="193" fontId="25" fillId="5" borderId="46" xfId="0" applyNumberFormat="1" applyFont="1" applyFill="1" applyBorder="1" applyAlignment="1" applyProtection="1">
      <alignment horizontal="center" vertical="center" shrinkToFit="1"/>
    </xf>
    <xf numFmtId="193" fontId="25" fillId="5" borderId="47" xfId="0" applyNumberFormat="1" applyFont="1" applyFill="1" applyBorder="1" applyAlignment="1" applyProtection="1">
      <alignment horizontal="center" vertical="center" shrinkToFit="1"/>
    </xf>
    <xf numFmtId="0" fontId="84" fillId="7" borderId="45" xfId="0" applyFont="1" applyFill="1" applyBorder="1" applyAlignment="1" applyProtection="1">
      <alignment horizontal="left" vertical="center" wrapText="1"/>
    </xf>
    <xf numFmtId="0" fontId="84" fillId="7" borderId="46" xfId="0" applyFont="1" applyFill="1" applyBorder="1" applyAlignment="1" applyProtection="1">
      <alignment horizontal="left" vertical="center" wrapText="1"/>
    </xf>
    <xf numFmtId="0" fontId="84" fillId="7" borderId="47" xfId="0" applyFont="1" applyFill="1" applyBorder="1" applyAlignment="1" applyProtection="1">
      <alignment horizontal="left" vertical="center" wrapText="1"/>
    </xf>
    <xf numFmtId="0" fontId="38" fillId="0" borderId="9" xfId="0" applyFont="1" applyBorder="1" applyAlignment="1" applyProtection="1">
      <alignment horizontal="left" vertical="top" wrapText="1"/>
    </xf>
    <xf numFmtId="0" fontId="38" fillId="0" borderId="6" xfId="0" applyFont="1" applyBorder="1" applyAlignment="1" applyProtection="1">
      <alignment horizontal="left" vertical="top" wrapText="1"/>
    </xf>
    <xf numFmtId="0" fontId="38" fillId="0" borderId="48" xfId="0" applyFont="1" applyBorder="1" applyAlignment="1" applyProtection="1">
      <alignment horizontal="left" vertical="top" wrapText="1"/>
    </xf>
    <xf numFmtId="0" fontId="38" fillId="0" borderId="5" xfId="0" applyFont="1" applyBorder="1" applyAlignment="1" applyProtection="1">
      <alignment horizontal="left" vertical="top" wrapText="1"/>
    </xf>
    <xf numFmtId="0" fontId="38" fillId="0" borderId="12" xfId="0" applyFont="1" applyBorder="1" applyAlignment="1" applyProtection="1">
      <alignment horizontal="left" vertical="top" wrapText="1"/>
    </xf>
    <xf numFmtId="0" fontId="38" fillId="0" borderId="13" xfId="0" applyFont="1" applyBorder="1" applyAlignment="1" applyProtection="1">
      <alignment horizontal="left" vertical="top" wrapText="1"/>
    </xf>
    <xf numFmtId="0" fontId="8" fillId="0" borderId="0" xfId="14" applyFont="1" applyAlignment="1" applyProtection="1">
      <alignment vertical="center"/>
    </xf>
    <xf numFmtId="0" fontId="45" fillId="7" borderId="0" xfId="14" applyFont="1" applyFill="1" applyAlignment="1" applyProtection="1">
      <alignment horizontal="center" vertical="center"/>
    </xf>
    <xf numFmtId="0" fontId="80" fillId="7" borderId="0" xfId="0" applyFont="1" applyFill="1" applyAlignment="1" applyProtection="1">
      <alignment vertical="center"/>
    </xf>
    <xf numFmtId="0" fontId="58" fillId="10" borderId="46" xfId="14" applyFont="1" applyFill="1" applyBorder="1" applyAlignment="1" applyProtection="1">
      <alignment vertical="center"/>
    </xf>
    <xf numFmtId="0" fontId="58" fillId="10" borderId="47" xfId="14" applyFont="1" applyFill="1" applyBorder="1" applyAlignment="1" applyProtection="1">
      <alignment vertical="center"/>
    </xf>
    <xf numFmtId="0" fontId="58" fillId="10" borderId="45" xfId="14" applyFont="1" applyFill="1" applyBorder="1" applyAlignment="1" applyProtection="1">
      <alignment horizontal="center" vertical="center"/>
    </xf>
    <xf numFmtId="0" fontId="58" fillId="10" borderId="46" xfId="14" applyFont="1" applyFill="1" applyBorder="1" applyAlignment="1" applyProtection="1">
      <alignment horizontal="center" vertical="center"/>
    </xf>
    <xf numFmtId="0" fontId="8" fillId="5" borderId="0" xfId="0" applyFont="1" applyFill="1" applyAlignment="1" applyProtection="1">
      <alignment vertical="center"/>
    </xf>
    <xf numFmtId="0" fontId="38" fillId="0" borderId="11" xfId="0" applyFont="1" applyBorder="1" applyAlignment="1" applyProtection="1">
      <alignment horizontal="left" vertical="top" wrapText="1"/>
    </xf>
    <xf numFmtId="0" fontId="38" fillId="0" borderId="0" xfId="0" applyFont="1" applyBorder="1" applyAlignment="1" applyProtection="1">
      <alignment horizontal="left" vertical="top" wrapText="1"/>
    </xf>
    <xf numFmtId="0" fontId="38" fillId="0" borderId="8" xfId="0" applyFont="1" applyBorder="1" applyAlignment="1" applyProtection="1">
      <alignment horizontal="left" vertical="top" wrapText="1"/>
    </xf>
    <xf numFmtId="0" fontId="37" fillId="7" borderId="9" xfId="0" applyFont="1" applyFill="1" applyBorder="1" applyAlignment="1">
      <alignment horizontal="center" vertical="center" wrapText="1"/>
    </xf>
    <xf numFmtId="0" fontId="37" fillId="7" borderId="6" xfId="0" applyFont="1" applyFill="1" applyBorder="1" applyAlignment="1">
      <alignment horizontal="center" vertical="center" wrapText="1"/>
    </xf>
    <xf numFmtId="0" fontId="37" fillId="7" borderId="48" xfId="0" applyFont="1" applyFill="1" applyBorder="1" applyAlignment="1">
      <alignment horizontal="center" vertical="center" wrapText="1"/>
    </xf>
    <xf numFmtId="0" fontId="37" fillId="7" borderId="44" xfId="0" applyFont="1" applyFill="1" applyBorder="1" applyAlignment="1">
      <alignment horizontal="center" vertical="center" wrapText="1"/>
    </xf>
    <xf numFmtId="0" fontId="37" fillId="7" borderId="44" xfId="0" applyFont="1" applyFill="1" applyBorder="1" applyAlignment="1">
      <alignment horizontal="left" vertical="center" wrapText="1"/>
    </xf>
    <xf numFmtId="0" fontId="9" fillId="0" borderId="44" xfId="0" applyFont="1" applyBorder="1" applyAlignment="1">
      <alignment horizontal="center" vertical="center" wrapText="1"/>
    </xf>
    <xf numFmtId="0" fontId="37" fillId="7" borderId="9" xfId="0" applyFont="1" applyFill="1" applyBorder="1" applyAlignment="1">
      <alignment horizontal="left" vertical="center" wrapText="1"/>
    </xf>
    <xf numFmtId="0" fontId="37" fillId="7" borderId="6" xfId="0" applyFont="1" applyFill="1" applyBorder="1" applyAlignment="1">
      <alignment horizontal="left" vertical="center" wrapText="1"/>
    </xf>
    <xf numFmtId="0" fontId="37" fillId="7" borderId="48" xfId="0" applyFont="1" applyFill="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8" xfId="0" applyFont="1" applyBorder="1" applyAlignment="1">
      <alignment horizontal="center" vertical="center" wrapText="1"/>
    </xf>
    <xf numFmtId="0" fontId="37" fillId="7" borderId="49" xfId="0" applyFont="1" applyFill="1" applyBorder="1" applyAlignment="1">
      <alignment horizontal="center" vertical="center" wrapText="1"/>
    </xf>
  </cellXfs>
  <cellStyles count="24">
    <cellStyle name="パーセント" xfId="1" builtinId="5"/>
    <cellStyle name="パーセント 2" xfId="22" xr:uid="{6438CBFE-7C64-494A-9AF4-99BA33E12158}"/>
    <cellStyle name="ハイパーリンク" xfId="18" builtinId="8"/>
    <cellStyle name="桁区切り" xfId="2" builtinId="6"/>
    <cellStyle name="桁区切り 2" xfId="3" xr:uid="{00000000-0005-0000-0000-000002000000}"/>
    <cellStyle name="桁区切り 2 2" xfId="20" xr:uid="{5BA628ED-95DE-4419-AE5D-9B3FF7579834}"/>
    <cellStyle name="桁区切り 3" xfId="21" xr:uid="{9F116AD0-BC10-408D-9DAB-7A30D57B150D}"/>
    <cellStyle name="標準" xfId="0" builtinId="0"/>
    <cellStyle name="標準 11" xfId="4" xr:uid="{00000000-0005-0000-0000-000004000000}"/>
    <cellStyle name="標準 2" xfId="5" xr:uid="{00000000-0005-0000-0000-000005000000}"/>
    <cellStyle name="標準 2 2" xfId="6" xr:uid="{00000000-0005-0000-0000-000006000000}"/>
    <cellStyle name="標準 2 2 2" xfId="19" xr:uid="{720468CC-F354-4595-9BA7-4B7822D60B5D}"/>
    <cellStyle name="標準 2 3" xfId="16" xr:uid="{B0DBF028-EE23-486B-84A8-4D262B370EBB}"/>
    <cellStyle name="標準 2 4" xfId="7" xr:uid="{00000000-0005-0000-0000-000007000000}"/>
    <cellStyle name="標準 3" xfId="8" xr:uid="{00000000-0005-0000-0000-000008000000}"/>
    <cellStyle name="標準 3 2" xfId="9" xr:uid="{00000000-0005-0000-0000-000009000000}"/>
    <cellStyle name="標準 3 2 2" xfId="10" xr:uid="{00000000-0005-0000-0000-00000A000000}"/>
    <cellStyle name="標準 3 3" xfId="15" xr:uid="{00000000-0005-0000-0000-00000B000000}"/>
    <cellStyle name="標準 3 4" xfId="23" xr:uid="{D93E563C-A50A-438F-AA8F-2018689A4BB7}"/>
    <cellStyle name="標準 4" xfId="11" xr:uid="{00000000-0005-0000-0000-00000C000000}"/>
    <cellStyle name="標準 5" xfId="17" xr:uid="{09B021C8-2395-4456-9DFF-5E5030925657}"/>
    <cellStyle name="標準 7" xfId="12" xr:uid="{00000000-0005-0000-0000-00000D000000}"/>
    <cellStyle name="標準 8" xfId="13" xr:uid="{00000000-0005-0000-0000-00000E000000}"/>
    <cellStyle name="標準_⑤参考様式11,12号別紙(収支実績報告書（支援交付金））" xfId="14" xr:uid="{00000000-0005-0000-0000-00000F000000}"/>
  </cellStyles>
  <dxfs count="3">
    <dxf>
      <fill>
        <patternFill>
          <bgColor rgb="FFFF0000"/>
        </patternFill>
      </fill>
    </dxf>
    <dxf>
      <font>
        <color rgb="FFFF0000"/>
      </font>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416934</xdr:colOff>
      <xdr:row>16</xdr:row>
      <xdr:rowOff>257642</xdr:rowOff>
    </xdr:from>
    <xdr:to>
      <xdr:col>6</xdr:col>
      <xdr:colOff>2753405</xdr:colOff>
      <xdr:row>19</xdr:row>
      <xdr:rowOff>32508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394963" y="4658609"/>
          <a:ext cx="2330059" cy="546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102058</xdr:colOff>
      <xdr:row>110</xdr:row>
      <xdr:rowOff>36527</xdr:rowOff>
    </xdr:from>
    <xdr:to>
      <xdr:col>17</xdr:col>
      <xdr:colOff>703300</xdr:colOff>
      <xdr:row>139</xdr:row>
      <xdr:rowOff>179932</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0</xdr:rowOff>
    </xdr:from>
    <xdr:to>
      <xdr:col>8</xdr:col>
      <xdr:colOff>957943</xdr:colOff>
      <xdr:row>34</xdr:row>
      <xdr:rowOff>0</xdr:rowOff>
    </xdr:to>
    <xdr:sp macro="[0]!appenRow2"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38</xdr:row>
      <xdr:rowOff>259095</xdr:rowOff>
    </xdr:from>
    <xdr:to>
      <xdr:col>9</xdr:col>
      <xdr:colOff>158681</xdr:colOff>
      <xdr:row>48</xdr:row>
      <xdr:rowOff>23691</xdr:rowOff>
    </xdr:to>
    <xdr:pic>
      <xdr:nvPicPr>
        <xdr:cNvPr id="7" name="図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38</xdr:row>
      <xdr:rowOff>259095</xdr:rowOff>
    </xdr:from>
    <xdr:to>
      <xdr:col>5</xdr:col>
      <xdr:colOff>339477</xdr:colOff>
      <xdr:row>55</xdr:row>
      <xdr:rowOff>168273</xdr:rowOff>
    </xdr:to>
    <xdr:pic>
      <xdr:nvPicPr>
        <xdr:cNvPr id="5" name="図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38</xdr:row>
      <xdr:rowOff>259095</xdr:rowOff>
    </xdr:from>
    <xdr:to>
      <xdr:col>1</xdr:col>
      <xdr:colOff>2050670</xdr:colOff>
      <xdr:row>55</xdr:row>
      <xdr:rowOff>168273</xdr:rowOff>
    </xdr:to>
    <xdr:pic>
      <xdr:nvPicPr>
        <xdr:cNvPr id="8" name="図 7">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xdr:colOff>
      <xdr:row>50</xdr:row>
      <xdr:rowOff>257174</xdr:rowOff>
    </xdr:from>
    <xdr:to>
      <xdr:col>18</xdr:col>
      <xdr:colOff>485775</xdr:colOff>
      <xdr:row>51</xdr:row>
      <xdr:rowOff>133350</xdr:rowOff>
    </xdr:to>
    <xdr:sp macro="" textlink="">
      <xdr:nvSpPr>
        <xdr:cNvPr id="3075" name="Text Box 3">
          <a:extLst>
            <a:ext uri="{FF2B5EF4-FFF2-40B4-BE49-F238E27FC236}">
              <a16:creationId xmlns:a16="http://schemas.microsoft.com/office/drawing/2014/main" id="{00000000-0008-0000-0800-0000030C0000}"/>
            </a:ext>
          </a:extLst>
        </xdr:cNvPr>
        <xdr:cNvSpPr txBox="1">
          <a:spLocks noChangeArrowheads="1"/>
        </xdr:cNvSpPr>
      </xdr:nvSpPr>
      <xdr:spPr bwMode="auto">
        <a:xfrm>
          <a:off x="5610225" y="15259049"/>
          <a:ext cx="1924050" cy="619126"/>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特認基準の単価が表示のものと異なる場合は、「プルダウンリスト」シートを選択し、Ｃ列が「特認基準」となっている該当する地目に単価を記載してください。</a:t>
          </a:r>
        </a:p>
      </xdr:txBody>
    </xdr:sp>
    <xdr:clientData/>
  </xdr:twoCellAnchor>
  <xdr:oneCellAnchor>
    <xdr:from>
      <xdr:col>10</xdr:col>
      <xdr:colOff>314325</xdr:colOff>
      <xdr:row>201</xdr:row>
      <xdr:rowOff>0</xdr:rowOff>
    </xdr:from>
    <xdr:ext cx="4648388" cy="242374"/>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4591050" y="64112775"/>
          <a:ext cx="4648388" cy="242374"/>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↓交付金使途の内容の（項目）に項目例を記載しておりますが、修正いただいて構いません。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IX66"/>
  <sheetViews>
    <sheetView showGridLines="0" tabSelected="1" view="pageBreakPreview" zoomScale="116" zoomScaleNormal="100" zoomScaleSheetLayoutView="100" workbookViewId="0">
      <selection activeCell="D35" sqref="D35:E35"/>
    </sheetView>
  </sheetViews>
  <sheetFormatPr defaultColWidth="9" defaultRowHeight="18.75"/>
  <cols>
    <col min="1" max="2" width="2.75" style="21" customWidth="1"/>
    <col min="3" max="3" width="11" style="21" customWidth="1"/>
    <col min="4" max="4" width="17.625" style="21" customWidth="1"/>
    <col min="5" max="5" width="21.375" style="349" customWidth="1"/>
    <col min="6" max="6" width="14" style="349" customWidth="1"/>
    <col min="7" max="7" width="37.125" style="21" customWidth="1"/>
    <col min="8" max="8" width="2.625" style="21" customWidth="1"/>
    <col min="9" max="9" width="5.75" style="116" customWidth="1"/>
    <col min="10" max="258" width="9" style="116"/>
    <col min="259" max="16384" width="9" style="21"/>
  </cols>
  <sheetData>
    <row r="1" spans="1:258" s="44" customFormat="1" ht="43.5" customHeight="1">
      <c r="A1" s="462" t="s">
        <v>633</v>
      </c>
      <c r="E1" s="349"/>
      <c r="F1" s="349"/>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c r="IT1" s="116"/>
      <c r="IU1" s="116"/>
      <c r="IV1" s="116"/>
      <c r="IW1" s="116"/>
      <c r="IX1" s="116"/>
    </row>
    <row r="2" spans="1:258" ht="24" customHeight="1" thickBot="1">
      <c r="A2" s="23" t="s">
        <v>41</v>
      </c>
      <c r="B2" s="23"/>
      <c r="C2" s="23"/>
      <c r="D2" s="24"/>
      <c r="E2" s="24"/>
      <c r="F2" s="24"/>
      <c r="G2" s="24"/>
      <c r="H2" s="24"/>
    </row>
    <row r="3" spans="1:258" ht="21" customHeight="1">
      <c r="B3" s="27" t="s">
        <v>42</v>
      </c>
      <c r="C3" s="28"/>
      <c r="D3" s="40" t="s">
        <v>69</v>
      </c>
      <c r="E3" s="501" t="s">
        <v>45</v>
      </c>
      <c r="F3" s="501"/>
      <c r="G3" s="502"/>
    </row>
    <row r="4" spans="1:258" ht="21" customHeight="1">
      <c r="B4" s="29" t="s">
        <v>43</v>
      </c>
      <c r="C4" s="30"/>
      <c r="D4" s="41" t="s">
        <v>70</v>
      </c>
      <c r="E4" s="503" t="s">
        <v>46</v>
      </c>
      <c r="F4" s="503"/>
      <c r="G4" s="504"/>
    </row>
    <row r="5" spans="1:258" ht="21" customHeight="1">
      <c r="B5" s="29" t="s">
        <v>634</v>
      </c>
      <c r="C5" s="30"/>
      <c r="D5" s="520" t="s">
        <v>72</v>
      </c>
      <c r="E5" s="520"/>
      <c r="F5" s="520"/>
      <c r="G5" s="521"/>
    </row>
    <row r="6" spans="1:258" ht="21" customHeight="1">
      <c r="B6" s="29" t="s">
        <v>44</v>
      </c>
      <c r="C6" s="30"/>
      <c r="D6" s="42" t="s">
        <v>73</v>
      </c>
      <c r="E6" s="4"/>
      <c r="F6" s="4"/>
      <c r="G6" s="19"/>
    </row>
    <row r="7" spans="1:258" ht="21" customHeight="1" thickBot="1">
      <c r="B7" s="31" t="s">
        <v>74</v>
      </c>
      <c r="C7" s="32"/>
      <c r="D7" s="522" t="s">
        <v>75</v>
      </c>
      <c r="E7" s="522"/>
      <c r="F7" s="522"/>
      <c r="G7" s="523"/>
    </row>
    <row r="8" spans="1:258" ht="6.75" customHeight="1">
      <c r="A8" s="26"/>
      <c r="B8" s="26"/>
      <c r="C8" s="26"/>
      <c r="D8" s="26"/>
      <c r="E8" s="26"/>
      <c r="F8" s="26"/>
      <c r="G8" s="26"/>
    </row>
    <row r="9" spans="1:258" ht="24" customHeight="1">
      <c r="A9" s="33" t="s">
        <v>187</v>
      </c>
      <c r="B9" s="34"/>
      <c r="C9" s="34"/>
      <c r="D9" s="34"/>
      <c r="E9" s="34"/>
      <c r="F9" s="34"/>
      <c r="G9" s="34"/>
      <c r="H9" s="34"/>
      <c r="K9" s="490"/>
      <c r="L9" s="490"/>
      <c r="M9" s="490"/>
    </row>
    <row r="10" spans="1:258" ht="45.75" customHeight="1">
      <c r="A10" s="26"/>
      <c r="B10" s="526" t="s">
        <v>593</v>
      </c>
      <c r="C10" s="526"/>
      <c r="D10" s="526"/>
      <c r="E10" s="526"/>
      <c r="F10" s="526"/>
      <c r="G10" s="526"/>
      <c r="H10" s="26"/>
    </row>
    <row r="11" spans="1:258" s="44" customFormat="1" ht="21.75" customHeight="1">
      <c r="A11" s="82"/>
      <c r="B11" s="524" t="s">
        <v>571</v>
      </c>
      <c r="C11" s="525"/>
      <c r="D11" s="525"/>
      <c r="E11" s="525"/>
      <c r="F11" s="525"/>
      <c r="G11" s="525"/>
      <c r="H11" s="81"/>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c r="IT11" s="116"/>
      <c r="IU11" s="116"/>
      <c r="IV11" s="116"/>
      <c r="IW11" s="116"/>
      <c r="IX11" s="116"/>
    </row>
    <row r="12" spans="1:258" s="22" customFormat="1" ht="7.5" customHeight="1">
      <c r="A12" s="407"/>
      <c r="B12" s="408"/>
      <c r="C12" s="409"/>
      <c r="D12" s="409"/>
      <c r="E12" s="409"/>
      <c r="F12" s="409"/>
      <c r="G12" s="409"/>
      <c r="H12" s="4"/>
    </row>
    <row r="13" spans="1:258" ht="23.25" customHeight="1">
      <c r="A13" s="26"/>
      <c r="B13" s="529" t="s">
        <v>608</v>
      </c>
      <c r="C13" s="529"/>
      <c r="D13" s="529"/>
      <c r="E13" s="529"/>
      <c r="F13" s="529"/>
      <c r="G13" s="529"/>
      <c r="H13" s="26"/>
    </row>
    <row r="14" spans="1:258" s="349" customFormat="1" ht="23.25" customHeight="1">
      <c r="A14" s="26"/>
      <c r="B14" s="531" t="s">
        <v>609</v>
      </c>
      <c r="C14" s="531"/>
      <c r="D14" s="531"/>
      <c r="E14" s="531"/>
      <c r="F14" s="531"/>
      <c r="G14" s="531"/>
      <c r="H14" s="26"/>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8"/>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c r="BX14" s="398"/>
      <c r="BY14" s="398"/>
      <c r="BZ14" s="398"/>
      <c r="CA14" s="398"/>
      <c r="CB14" s="398"/>
      <c r="CC14" s="398"/>
      <c r="CD14" s="398"/>
      <c r="CE14" s="398"/>
      <c r="CF14" s="398"/>
      <c r="CG14" s="398"/>
      <c r="CH14" s="398"/>
      <c r="CI14" s="398"/>
      <c r="CJ14" s="398"/>
      <c r="CK14" s="398"/>
      <c r="CL14" s="398"/>
      <c r="CM14" s="398"/>
      <c r="CN14" s="398"/>
      <c r="CO14" s="398"/>
      <c r="CP14" s="398"/>
      <c r="CQ14" s="398"/>
      <c r="CR14" s="398"/>
      <c r="CS14" s="398"/>
      <c r="CT14" s="398"/>
      <c r="CU14" s="398"/>
      <c r="CV14" s="398"/>
      <c r="CW14" s="398"/>
      <c r="CX14" s="398"/>
      <c r="CY14" s="398"/>
      <c r="CZ14" s="398"/>
      <c r="DA14" s="398"/>
      <c r="DB14" s="398"/>
      <c r="DC14" s="398"/>
      <c r="DD14" s="398"/>
      <c r="DE14" s="398"/>
      <c r="DF14" s="398"/>
      <c r="DG14" s="398"/>
      <c r="DH14" s="398"/>
      <c r="DI14" s="398"/>
      <c r="DJ14" s="398"/>
      <c r="DK14" s="398"/>
      <c r="DL14" s="398"/>
      <c r="DM14" s="398"/>
      <c r="DN14" s="398"/>
      <c r="DO14" s="398"/>
      <c r="DP14" s="398"/>
      <c r="DQ14" s="398"/>
      <c r="DR14" s="398"/>
      <c r="DS14" s="398"/>
      <c r="DT14" s="398"/>
      <c r="DU14" s="398"/>
      <c r="DV14" s="398"/>
      <c r="DW14" s="398"/>
      <c r="DX14" s="398"/>
      <c r="DY14" s="398"/>
      <c r="DZ14" s="398"/>
      <c r="EA14" s="398"/>
      <c r="EB14" s="398"/>
      <c r="EC14" s="398"/>
      <c r="ED14" s="398"/>
      <c r="EE14" s="398"/>
      <c r="EF14" s="398"/>
      <c r="EG14" s="398"/>
      <c r="EH14" s="398"/>
      <c r="EI14" s="398"/>
      <c r="EJ14" s="398"/>
      <c r="EK14" s="398"/>
      <c r="EL14" s="398"/>
      <c r="EM14" s="398"/>
      <c r="EN14" s="398"/>
      <c r="EO14" s="398"/>
      <c r="EP14" s="398"/>
      <c r="EQ14" s="398"/>
      <c r="ER14" s="398"/>
      <c r="ES14" s="398"/>
      <c r="ET14" s="398"/>
      <c r="EU14" s="398"/>
      <c r="EV14" s="398"/>
      <c r="EW14" s="398"/>
      <c r="EX14" s="398"/>
      <c r="EY14" s="398"/>
      <c r="EZ14" s="398"/>
      <c r="FA14" s="398"/>
      <c r="FB14" s="398"/>
      <c r="FC14" s="398"/>
      <c r="FD14" s="398"/>
      <c r="FE14" s="398"/>
      <c r="FF14" s="398"/>
      <c r="FG14" s="398"/>
      <c r="FH14" s="398"/>
      <c r="FI14" s="398"/>
      <c r="FJ14" s="398"/>
      <c r="FK14" s="398"/>
      <c r="FL14" s="398"/>
      <c r="FM14" s="398"/>
      <c r="FN14" s="398"/>
      <c r="FO14" s="398"/>
      <c r="FP14" s="398"/>
      <c r="FQ14" s="398"/>
      <c r="FR14" s="398"/>
      <c r="FS14" s="398"/>
      <c r="FT14" s="398"/>
      <c r="FU14" s="398"/>
      <c r="FV14" s="398"/>
      <c r="FW14" s="398"/>
      <c r="FX14" s="398"/>
      <c r="FY14" s="398"/>
      <c r="FZ14" s="398"/>
      <c r="GA14" s="398"/>
      <c r="GB14" s="398"/>
      <c r="GC14" s="398"/>
      <c r="GD14" s="398"/>
      <c r="GE14" s="398"/>
      <c r="GF14" s="398"/>
      <c r="GG14" s="398"/>
      <c r="GH14" s="398"/>
      <c r="GI14" s="398"/>
      <c r="GJ14" s="398"/>
      <c r="GK14" s="398"/>
      <c r="GL14" s="398"/>
      <c r="GM14" s="398"/>
      <c r="GN14" s="398"/>
      <c r="GO14" s="398"/>
      <c r="GP14" s="398"/>
      <c r="GQ14" s="398"/>
      <c r="GR14" s="398"/>
      <c r="GS14" s="398"/>
      <c r="GT14" s="398"/>
      <c r="GU14" s="398"/>
      <c r="GV14" s="398"/>
      <c r="GW14" s="398"/>
      <c r="GX14" s="398"/>
      <c r="GY14" s="398"/>
      <c r="GZ14" s="398"/>
      <c r="HA14" s="398"/>
      <c r="HB14" s="398"/>
      <c r="HC14" s="398"/>
      <c r="HD14" s="398"/>
      <c r="HE14" s="398"/>
      <c r="HF14" s="398"/>
      <c r="HG14" s="398"/>
      <c r="HH14" s="398"/>
      <c r="HI14" s="398"/>
      <c r="HJ14" s="398"/>
      <c r="HK14" s="398"/>
      <c r="HL14" s="398"/>
      <c r="HM14" s="398"/>
      <c r="HN14" s="398"/>
      <c r="HO14" s="398"/>
      <c r="HP14" s="398"/>
      <c r="HQ14" s="398"/>
      <c r="HR14" s="398"/>
      <c r="HS14" s="398"/>
      <c r="HT14" s="398"/>
      <c r="HU14" s="398"/>
      <c r="HV14" s="398"/>
      <c r="HW14" s="398"/>
      <c r="HX14" s="398"/>
      <c r="HY14" s="398"/>
      <c r="HZ14" s="398"/>
      <c r="IA14" s="398"/>
      <c r="IB14" s="398"/>
      <c r="IC14" s="398"/>
      <c r="ID14" s="398"/>
      <c r="IE14" s="398"/>
      <c r="IF14" s="398"/>
      <c r="IG14" s="398"/>
      <c r="IH14" s="398"/>
      <c r="II14" s="398"/>
      <c r="IJ14" s="398"/>
      <c r="IK14" s="398"/>
      <c r="IL14" s="398"/>
      <c r="IM14" s="398"/>
      <c r="IN14" s="398"/>
      <c r="IO14" s="398"/>
      <c r="IP14" s="398"/>
      <c r="IQ14" s="398"/>
      <c r="IR14" s="398"/>
      <c r="IS14" s="398"/>
      <c r="IT14" s="398"/>
      <c r="IU14" s="398"/>
      <c r="IV14" s="398"/>
      <c r="IW14" s="398"/>
      <c r="IX14" s="398"/>
    </row>
    <row r="15" spans="1:258" ht="36" customHeight="1">
      <c r="A15" s="26"/>
      <c r="B15" s="530" t="s">
        <v>607</v>
      </c>
      <c r="C15" s="530"/>
      <c r="D15" s="530"/>
      <c r="E15" s="530"/>
      <c r="F15" s="530"/>
      <c r="G15" s="530"/>
      <c r="H15" s="35"/>
      <c r="I15" s="117"/>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0"/>
      <c r="CA15" s="490"/>
      <c r="CB15" s="490"/>
      <c r="CC15" s="490"/>
      <c r="CD15" s="490"/>
      <c r="CE15" s="490"/>
      <c r="CF15" s="490"/>
      <c r="CG15" s="490"/>
      <c r="CH15" s="490"/>
      <c r="CI15" s="490"/>
      <c r="CJ15" s="490"/>
      <c r="CK15" s="490"/>
      <c r="CL15" s="490"/>
      <c r="CM15" s="490"/>
      <c r="CN15" s="490"/>
      <c r="CO15" s="490"/>
      <c r="CP15" s="490"/>
      <c r="CQ15" s="490"/>
      <c r="CR15" s="490"/>
      <c r="CS15" s="490"/>
      <c r="CT15" s="490"/>
      <c r="CU15" s="490"/>
      <c r="CV15" s="490"/>
      <c r="CW15" s="490"/>
      <c r="CX15" s="490"/>
      <c r="CY15" s="490"/>
      <c r="CZ15" s="490"/>
      <c r="DA15" s="490"/>
      <c r="DB15" s="490"/>
      <c r="DC15" s="490"/>
      <c r="DD15" s="490"/>
      <c r="DE15" s="490"/>
      <c r="DF15" s="490"/>
      <c r="DG15" s="490"/>
      <c r="DH15" s="490"/>
      <c r="DI15" s="490"/>
      <c r="DJ15" s="490"/>
      <c r="DK15" s="490"/>
      <c r="DL15" s="490"/>
      <c r="DM15" s="490"/>
      <c r="DN15" s="490"/>
      <c r="DO15" s="490"/>
      <c r="DP15" s="490"/>
      <c r="DQ15" s="490"/>
      <c r="DR15" s="490"/>
      <c r="DS15" s="490"/>
      <c r="DT15" s="490"/>
      <c r="DU15" s="490"/>
      <c r="DV15" s="490"/>
      <c r="DW15" s="490"/>
      <c r="DX15" s="490"/>
      <c r="DY15" s="490"/>
      <c r="DZ15" s="490"/>
      <c r="EA15" s="490"/>
      <c r="EB15" s="490"/>
      <c r="EC15" s="490"/>
      <c r="ED15" s="490"/>
      <c r="EE15" s="490"/>
      <c r="EF15" s="490"/>
      <c r="EG15" s="490"/>
      <c r="EH15" s="490"/>
      <c r="EI15" s="490"/>
      <c r="EJ15" s="490"/>
      <c r="EK15" s="490"/>
      <c r="EL15" s="490"/>
      <c r="EM15" s="490"/>
      <c r="EN15" s="490"/>
      <c r="EO15" s="490"/>
      <c r="EP15" s="490"/>
      <c r="EQ15" s="490"/>
      <c r="ER15" s="490"/>
      <c r="ES15" s="490"/>
      <c r="ET15" s="490"/>
      <c r="EU15" s="490"/>
      <c r="EV15" s="490"/>
      <c r="EW15" s="490"/>
      <c r="EX15" s="490"/>
      <c r="EY15" s="490"/>
      <c r="EZ15" s="490"/>
      <c r="FA15" s="490"/>
      <c r="FB15" s="490"/>
      <c r="FC15" s="490"/>
      <c r="FD15" s="490"/>
      <c r="FE15" s="490"/>
      <c r="FF15" s="490"/>
      <c r="FG15" s="490"/>
      <c r="FH15" s="490"/>
      <c r="FI15" s="490"/>
      <c r="FJ15" s="490"/>
      <c r="FK15" s="490"/>
      <c r="FL15" s="490"/>
      <c r="FM15" s="490"/>
      <c r="FN15" s="490"/>
      <c r="FO15" s="490"/>
      <c r="FP15" s="490"/>
      <c r="FQ15" s="490"/>
      <c r="FR15" s="490"/>
      <c r="FS15" s="490"/>
      <c r="FT15" s="490"/>
      <c r="FU15" s="490"/>
      <c r="FV15" s="490"/>
      <c r="FW15" s="490"/>
      <c r="FX15" s="490"/>
      <c r="FY15" s="490"/>
      <c r="FZ15" s="490"/>
      <c r="GA15" s="490"/>
      <c r="GB15" s="490"/>
      <c r="GC15" s="490"/>
      <c r="GD15" s="490"/>
      <c r="GE15" s="490"/>
      <c r="GF15" s="490"/>
      <c r="GG15" s="490"/>
      <c r="GH15" s="490"/>
      <c r="GI15" s="490"/>
      <c r="GJ15" s="490"/>
      <c r="GK15" s="490"/>
      <c r="GL15" s="490"/>
      <c r="GM15" s="490"/>
      <c r="GN15" s="490"/>
      <c r="GO15" s="490"/>
      <c r="GP15" s="490"/>
      <c r="GQ15" s="490"/>
      <c r="GR15" s="490"/>
      <c r="GS15" s="490"/>
      <c r="GT15" s="490"/>
      <c r="GU15" s="490"/>
      <c r="GV15" s="490"/>
      <c r="GW15" s="490"/>
      <c r="GX15" s="490"/>
      <c r="GY15" s="490"/>
      <c r="GZ15" s="490"/>
      <c r="HA15" s="490"/>
      <c r="HB15" s="490"/>
      <c r="HC15" s="490"/>
      <c r="HD15" s="490"/>
      <c r="HE15" s="490"/>
      <c r="HF15" s="490"/>
      <c r="HG15" s="490"/>
      <c r="HH15" s="490"/>
      <c r="HI15" s="490"/>
      <c r="HJ15" s="490"/>
      <c r="HK15" s="490"/>
      <c r="HL15" s="490"/>
      <c r="HM15" s="490"/>
      <c r="HN15" s="490"/>
      <c r="HO15" s="490"/>
      <c r="HP15" s="490"/>
      <c r="HQ15" s="490"/>
      <c r="HR15" s="490"/>
      <c r="HS15" s="490"/>
      <c r="HT15" s="490"/>
      <c r="HU15" s="490"/>
      <c r="HV15" s="490"/>
      <c r="HW15" s="490"/>
      <c r="HX15" s="490"/>
      <c r="HY15" s="490"/>
      <c r="HZ15" s="490"/>
      <c r="IA15" s="490"/>
      <c r="IB15" s="490"/>
      <c r="IC15" s="490"/>
      <c r="ID15" s="490"/>
      <c r="IE15" s="490"/>
      <c r="IF15" s="490"/>
      <c r="IG15" s="490"/>
      <c r="IH15" s="490"/>
      <c r="II15" s="490"/>
      <c r="IJ15" s="490"/>
      <c r="IK15" s="490"/>
      <c r="IL15" s="490"/>
      <c r="IM15" s="490"/>
      <c r="IN15" s="490"/>
      <c r="IO15" s="490"/>
      <c r="IP15" s="490"/>
      <c r="IQ15" s="490"/>
      <c r="IR15" s="490"/>
      <c r="IS15" s="490"/>
      <c r="IT15" s="490"/>
      <c r="IU15" s="490"/>
      <c r="IV15" s="490"/>
      <c r="IW15" s="490"/>
      <c r="IX15" s="490"/>
    </row>
    <row r="16" spans="1:258" s="105" customFormat="1" ht="18.75" customHeight="1">
      <c r="A16" s="26"/>
      <c r="B16" s="527" t="s">
        <v>325</v>
      </c>
      <c r="C16" s="527"/>
      <c r="D16" s="527"/>
      <c r="E16" s="527"/>
      <c r="F16" s="527"/>
      <c r="G16" s="527"/>
      <c r="H16" s="35"/>
      <c r="I16" s="117"/>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119"/>
      <c r="DC16" s="119"/>
      <c r="DD16" s="119"/>
      <c r="DE16" s="119"/>
      <c r="DF16" s="119"/>
      <c r="DG16" s="119"/>
      <c r="DH16" s="119"/>
      <c r="DI16" s="119"/>
      <c r="DJ16" s="119"/>
      <c r="DK16" s="119"/>
      <c r="DL16" s="119"/>
      <c r="DM16" s="119"/>
      <c r="DN16" s="119"/>
      <c r="DO16" s="119"/>
      <c r="DP16" s="119"/>
      <c r="DQ16" s="119"/>
      <c r="DR16" s="119"/>
      <c r="DS16" s="119"/>
      <c r="DT16" s="119"/>
      <c r="DU16" s="119"/>
      <c r="DV16" s="119"/>
      <c r="DW16" s="119"/>
      <c r="DX16" s="119"/>
      <c r="DY16" s="119"/>
      <c r="DZ16" s="119"/>
      <c r="EA16" s="119"/>
      <c r="EB16" s="119"/>
      <c r="EC16" s="119"/>
      <c r="ED16" s="119"/>
      <c r="EE16" s="119"/>
      <c r="EF16" s="119"/>
      <c r="EG16" s="119"/>
      <c r="EH16" s="119"/>
      <c r="EI16" s="119"/>
      <c r="EJ16" s="119"/>
      <c r="EK16" s="119"/>
      <c r="EL16" s="119"/>
      <c r="EM16" s="119"/>
      <c r="EN16" s="119"/>
      <c r="EO16" s="119"/>
      <c r="EP16" s="119"/>
      <c r="EQ16" s="119"/>
      <c r="ER16" s="119"/>
      <c r="ES16" s="119"/>
      <c r="ET16" s="119"/>
      <c r="EU16" s="119"/>
      <c r="EV16" s="119"/>
      <c r="EW16" s="119"/>
      <c r="EX16" s="119"/>
      <c r="EY16" s="119"/>
      <c r="EZ16" s="119"/>
      <c r="FA16" s="119"/>
      <c r="FB16" s="119"/>
      <c r="FC16" s="119"/>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c r="IR16" s="119"/>
      <c r="IS16" s="119"/>
      <c r="IT16" s="119"/>
      <c r="IU16" s="119"/>
      <c r="IV16" s="119"/>
      <c r="IW16" s="119"/>
      <c r="IX16" s="119"/>
    </row>
    <row r="17" spans="1:258" ht="30" customHeight="1">
      <c r="A17" s="26"/>
      <c r="B17" s="526" t="s">
        <v>57</v>
      </c>
      <c r="C17" s="526"/>
      <c r="D17" s="526"/>
      <c r="E17" s="526"/>
      <c r="F17" s="526"/>
      <c r="G17" s="526"/>
      <c r="H17" s="35"/>
      <c r="I17" s="117"/>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c r="AR17" s="490"/>
      <c r="AS17" s="490"/>
      <c r="AT17" s="490"/>
      <c r="AU17" s="490"/>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0"/>
      <c r="CT17" s="490"/>
      <c r="CU17" s="490"/>
      <c r="CV17" s="490"/>
      <c r="CW17" s="490"/>
      <c r="CX17" s="490"/>
      <c r="CY17" s="490"/>
      <c r="CZ17" s="490"/>
      <c r="DA17" s="490"/>
      <c r="DB17" s="490"/>
      <c r="DC17" s="490"/>
      <c r="DD17" s="490"/>
      <c r="DE17" s="490"/>
      <c r="DF17" s="490"/>
      <c r="DG17" s="490"/>
      <c r="DH17" s="490"/>
      <c r="DI17" s="490"/>
      <c r="DJ17" s="490"/>
      <c r="DK17" s="490"/>
      <c r="DL17" s="490"/>
      <c r="DM17" s="490"/>
      <c r="DN17" s="490"/>
      <c r="DO17" s="490"/>
      <c r="DP17" s="490"/>
      <c r="DQ17" s="490"/>
      <c r="DR17" s="490"/>
      <c r="DS17" s="490"/>
      <c r="DT17" s="490"/>
      <c r="DU17" s="490"/>
      <c r="DV17" s="490"/>
      <c r="DW17" s="490"/>
      <c r="DX17" s="490"/>
      <c r="DY17" s="490"/>
      <c r="DZ17" s="490"/>
      <c r="EA17" s="490"/>
      <c r="EB17" s="490"/>
      <c r="EC17" s="490"/>
      <c r="ED17" s="490"/>
      <c r="EE17" s="490"/>
      <c r="EF17" s="490"/>
      <c r="EG17" s="490"/>
      <c r="EH17" s="490"/>
      <c r="EI17" s="490"/>
      <c r="EJ17" s="490"/>
      <c r="EK17" s="490"/>
      <c r="EL17" s="490"/>
      <c r="EM17" s="490"/>
      <c r="EN17" s="490"/>
      <c r="EO17" s="490"/>
      <c r="EP17" s="490"/>
      <c r="EQ17" s="490"/>
      <c r="ER17" s="490"/>
      <c r="ES17" s="490"/>
      <c r="ET17" s="490"/>
      <c r="EU17" s="490"/>
      <c r="EV17" s="490"/>
      <c r="EW17" s="490"/>
      <c r="EX17" s="490"/>
      <c r="EY17" s="490"/>
      <c r="EZ17" s="490"/>
      <c r="FA17" s="490"/>
      <c r="FB17" s="490"/>
      <c r="FC17" s="490"/>
      <c r="FD17" s="490"/>
      <c r="FE17" s="490"/>
      <c r="FF17" s="490"/>
      <c r="FG17" s="490"/>
      <c r="FH17" s="490"/>
      <c r="FI17" s="490"/>
      <c r="FJ17" s="490"/>
      <c r="FK17" s="490"/>
      <c r="FL17" s="490"/>
      <c r="FM17" s="490"/>
      <c r="FN17" s="490"/>
      <c r="FO17" s="490"/>
      <c r="FP17" s="490"/>
      <c r="FQ17" s="490"/>
      <c r="FR17" s="490"/>
      <c r="FS17" s="490"/>
      <c r="FT17" s="490"/>
      <c r="FU17" s="490"/>
      <c r="FV17" s="490"/>
      <c r="FW17" s="490"/>
      <c r="FX17" s="490"/>
      <c r="FY17" s="490"/>
      <c r="FZ17" s="490"/>
      <c r="GA17" s="490"/>
      <c r="GB17" s="490"/>
      <c r="GC17" s="490"/>
      <c r="GD17" s="490"/>
      <c r="GE17" s="490"/>
      <c r="GF17" s="490"/>
      <c r="GG17" s="490"/>
      <c r="GH17" s="490"/>
      <c r="GI17" s="490"/>
      <c r="GJ17" s="490"/>
      <c r="GK17" s="490"/>
      <c r="GL17" s="490"/>
      <c r="GM17" s="490"/>
      <c r="GN17" s="490"/>
      <c r="GO17" s="490"/>
      <c r="GP17" s="490"/>
      <c r="GQ17" s="490"/>
      <c r="GR17" s="490"/>
      <c r="GS17" s="490"/>
      <c r="GT17" s="490"/>
      <c r="GU17" s="490"/>
      <c r="GV17" s="490"/>
      <c r="GW17" s="490"/>
      <c r="GX17" s="490"/>
      <c r="GY17" s="490"/>
      <c r="GZ17" s="490"/>
      <c r="HA17" s="490"/>
      <c r="HB17" s="490"/>
      <c r="HC17" s="490"/>
      <c r="HD17" s="490"/>
      <c r="HE17" s="490"/>
      <c r="HF17" s="490"/>
      <c r="HG17" s="490"/>
      <c r="HH17" s="490"/>
      <c r="HI17" s="490"/>
      <c r="HJ17" s="490"/>
      <c r="HK17" s="490"/>
      <c r="HL17" s="490"/>
      <c r="HM17" s="490"/>
      <c r="HN17" s="490"/>
      <c r="HO17" s="490"/>
      <c r="HP17" s="490"/>
      <c r="HQ17" s="490"/>
      <c r="HR17" s="490"/>
      <c r="HS17" s="490"/>
      <c r="HT17" s="490"/>
      <c r="HU17" s="490"/>
      <c r="HV17" s="490"/>
      <c r="HW17" s="490"/>
      <c r="HX17" s="490"/>
      <c r="HY17" s="490"/>
      <c r="HZ17" s="490"/>
      <c r="IA17" s="490"/>
      <c r="IB17" s="490"/>
      <c r="IC17" s="490"/>
      <c r="ID17" s="490"/>
      <c r="IE17" s="490"/>
      <c r="IF17" s="490"/>
      <c r="IG17" s="490"/>
      <c r="IH17" s="490"/>
      <c r="II17" s="490"/>
      <c r="IJ17" s="490"/>
      <c r="IK17" s="490"/>
      <c r="IL17" s="490"/>
      <c r="IM17" s="490"/>
      <c r="IN17" s="490"/>
      <c r="IO17" s="490"/>
      <c r="IP17" s="490"/>
      <c r="IQ17" s="490"/>
      <c r="IR17" s="490"/>
      <c r="IS17" s="490"/>
      <c r="IT17" s="490"/>
      <c r="IU17" s="490"/>
      <c r="IV17" s="490"/>
      <c r="IW17" s="490"/>
      <c r="IX17" s="490"/>
    </row>
    <row r="18" spans="1:258" s="105" customFormat="1" ht="21" customHeight="1">
      <c r="A18" s="26"/>
      <c r="B18" s="519" t="s">
        <v>327</v>
      </c>
      <c r="C18" s="519"/>
      <c r="D18" s="519"/>
      <c r="E18" s="519"/>
      <c r="F18" s="519"/>
      <c r="G18" s="519"/>
      <c r="H18" s="35"/>
      <c r="I18" s="117"/>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19"/>
      <c r="DV18" s="119"/>
      <c r="DW18" s="119"/>
      <c r="DX18" s="119"/>
      <c r="DY18" s="119"/>
      <c r="DZ18" s="119"/>
      <c r="EA18" s="119"/>
      <c r="EB18" s="119"/>
      <c r="EC18" s="119"/>
      <c r="ED18" s="119"/>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c r="IR18" s="119"/>
      <c r="IS18" s="119"/>
      <c r="IT18" s="119"/>
      <c r="IU18" s="119"/>
      <c r="IV18" s="119"/>
      <c r="IW18" s="119"/>
      <c r="IX18" s="119"/>
    </row>
    <row r="19" spans="1:258" s="39" customFormat="1" ht="9.75" customHeight="1">
      <c r="A19" s="26"/>
      <c r="B19" s="26"/>
      <c r="C19" s="26"/>
      <c r="D19" s="26"/>
      <c r="E19" s="26"/>
      <c r="F19" s="26"/>
      <c r="G19" s="2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c r="IS19" s="116"/>
      <c r="IT19" s="116"/>
      <c r="IU19" s="116"/>
      <c r="IV19" s="116"/>
      <c r="IW19" s="116"/>
      <c r="IX19" s="116"/>
    </row>
    <row r="20" spans="1:258" ht="23.25" customHeight="1">
      <c r="A20" s="23" t="s">
        <v>38</v>
      </c>
      <c r="B20" s="23"/>
      <c r="C20" s="24"/>
      <c r="D20" s="23"/>
      <c r="E20" s="23"/>
      <c r="F20" s="23"/>
      <c r="G20" s="23"/>
      <c r="H20" s="25"/>
      <c r="I20" s="117"/>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c r="DT20" s="490"/>
      <c r="DU20" s="490"/>
      <c r="DV20" s="490"/>
      <c r="DW20" s="490"/>
      <c r="DX20" s="490"/>
      <c r="DY20" s="490"/>
      <c r="DZ20" s="490"/>
      <c r="EA20" s="490"/>
      <c r="EB20" s="490"/>
      <c r="EC20" s="490"/>
      <c r="ED20" s="490"/>
      <c r="EE20" s="490"/>
      <c r="EF20" s="490"/>
      <c r="EG20" s="490"/>
      <c r="EH20" s="490"/>
      <c r="EI20" s="490"/>
      <c r="EJ20" s="490"/>
      <c r="EK20" s="490"/>
      <c r="EL20" s="490"/>
      <c r="EM20" s="490"/>
      <c r="EN20" s="490"/>
      <c r="EO20" s="490"/>
      <c r="EP20" s="490"/>
      <c r="EQ20" s="490"/>
      <c r="ER20" s="490"/>
      <c r="ES20" s="490"/>
      <c r="ET20" s="490"/>
      <c r="EU20" s="490"/>
      <c r="EV20" s="490"/>
      <c r="EW20" s="490"/>
      <c r="EX20" s="490"/>
      <c r="EY20" s="490"/>
      <c r="EZ20" s="490"/>
      <c r="FA20" s="490"/>
      <c r="FB20" s="490"/>
      <c r="FC20" s="490"/>
      <c r="FD20" s="490"/>
      <c r="FE20" s="490"/>
      <c r="FF20" s="490"/>
      <c r="FG20" s="490"/>
      <c r="FH20" s="490"/>
      <c r="FI20" s="490"/>
      <c r="FJ20" s="490"/>
      <c r="FK20" s="490"/>
      <c r="FL20" s="490"/>
      <c r="FM20" s="490"/>
      <c r="FN20" s="490"/>
      <c r="FO20" s="490"/>
      <c r="FP20" s="490"/>
      <c r="FQ20" s="490"/>
      <c r="FR20" s="490"/>
      <c r="FS20" s="490"/>
      <c r="FT20" s="490"/>
      <c r="FU20" s="490"/>
      <c r="FV20" s="490"/>
      <c r="FW20" s="490"/>
      <c r="FX20" s="490"/>
      <c r="FY20" s="490"/>
      <c r="FZ20" s="490"/>
      <c r="GA20" s="490"/>
      <c r="GB20" s="490"/>
      <c r="GC20" s="490"/>
      <c r="GD20" s="490"/>
      <c r="GE20" s="490"/>
      <c r="GF20" s="490"/>
      <c r="GG20" s="490"/>
      <c r="GH20" s="490"/>
      <c r="GI20" s="490"/>
      <c r="GJ20" s="490"/>
      <c r="GK20" s="490"/>
      <c r="GL20" s="490"/>
      <c r="GM20" s="490"/>
      <c r="GN20" s="490"/>
      <c r="GO20" s="490"/>
      <c r="GP20" s="490"/>
      <c r="GQ20" s="490"/>
      <c r="GR20" s="490"/>
      <c r="GS20" s="490"/>
      <c r="GT20" s="490"/>
      <c r="GU20" s="490"/>
      <c r="GV20" s="490"/>
      <c r="GW20" s="490"/>
      <c r="GX20" s="490"/>
      <c r="GY20" s="490"/>
      <c r="GZ20" s="490"/>
      <c r="HA20" s="490"/>
      <c r="HB20" s="490"/>
      <c r="HC20" s="490"/>
      <c r="HD20" s="490"/>
      <c r="HE20" s="490"/>
      <c r="HF20" s="490"/>
      <c r="HG20" s="490"/>
      <c r="HH20" s="490"/>
      <c r="HI20" s="490"/>
      <c r="HJ20" s="490"/>
      <c r="HK20" s="490"/>
      <c r="HL20" s="490"/>
      <c r="HM20" s="490"/>
      <c r="HN20" s="490"/>
      <c r="HO20" s="490"/>
      <c r="HP20" s="490"/>
      <c r="HQ20" s="490"/>
      <c r="HR20" s="490"/>
      <c r="HS20" s="490"/>
      <c r="HT20" s="490"/>
      <c r="HU20" s="490"/>
      <c r="HV20" s="490"/>
      <c r="HW20" s="490"/>
      <c r="HX20" s="490"/>
      <c r="HY20" s="490"/>
      <c r="HZ20" s="490"/>
      <c r="IA20" s="490"/>
      <c r="IB20" s="490"/>
      <c r="IC20" s="490"/>
      <c r="ID20" s="490"/>
      <c r="IE20" s="490"/>
      <c r="IF20" s="490"/>
      <c r="IG20" s="490"/>
      <c r="IH20" s="490"/>
      <c r="II20" s="490"/>
      <c r="IJ20" s="490"/>
      <c r="IK20" s="490"/>
      <c r="IL20" s="490"/>
      <c r="IM20" s="490"/>
      <c r="IN20" s="490"/>
      <c r="IO20" s="490"/>
      <c r="IP20" s="490"/>
      <c r="IQ20" s="490"/>
      <c r="IR20" s="490"/>
      <c r="IS20" s="490"/>
      <c r="IT20" s="490"/>
      <c r="IU20" s="490"/>
      <c r="IV20" s="490"/>
      <c r="IW20" s="490"/>
      <c r="IX20" s="490"/>
    </row>
    <row r="21" spans="1:258" ht="21.75" customHeight="1">
      <c r="A21" s="21" t="s">
        <v>39</v>
      </c>
    </row>
    <row r="22" spans="1:258" ht="21" customHeight="1">
      <c r="A22" s="26"/>
      <c r="B22" s="469" t="s">
        <v>537</v>
      </c>
      <c r="C22" s="495"/>
      <c r="D22" s="469" t="s">
        <v>440</v>
      </c>
      <c r="E22" s="495"/>
      <c r="F22" s="402" t="s">
        <v>538</v>
      </c>
      <c r="G22" s="406" t="s">
        <v>37</v>
      </c>
    </row>
    <row r="23" spans="1:258" s="349" customFormat="1" ht="30" customHeight="1">
      <c r="A23" s="26"/>
      <c r="B23" s="511" t="s">
        <v>545</v>
      </c>
      <c r="C23" s="512"/>
      <c r="D23" s="515" t="s">
        <v>449</v>
      </c>
      <c r="E23" s="516"/>
      <c r="F23" s="460" t="s">
        <v>622</v>
      </c>
      <c r="G23" s="411" t="s">
        <v>546</v>
      </c>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7"/>
      <c r="DJ23" s="347"/>
      <c r="DK23" s="347"/>
      <c r="DL23" s="347"/>
      <c r="DM23" s="347"/>
      <c r="DN23" s="347"/>
      <c r="DO23" s="347"/>
      <c r="DP23" s="347"/>
      <c r="DQ23" s="347"/>
      <c r="DR23" s="347"/>
      <c r="DS23" s="347"/>
      <c r="DT23" s="347"/>
      <c r="DU23" s="347"/>
      <c r="DV23" s="347"/>
      <c r="DW23" s="347"/>
      <c r="DX23" s="347"/>
      <c r="DY23" s="347"/>
      <c r="DZ23" s="347"/>
      <c r="EA23" s="347"/>
      <c r="EB23" s="347"/>
      <c r="EC23" s="347"/>
      <c r="ED23" s="347"/>
      <c r="EE23" s="347"/>
      <c r="EF23" s="347"/>
      <c r="EG23" s="347"/>
      <c r="EH23" s="347"/>
      <c r="EI23" s="347"/>
      <c r="EJ23" s="347"/>
      <c r="EK23" s="347"/>
      <c r="EL23" s="347"/>
      <c r="EM23" s="347"/>
      <c r="EN23" s="347"/>
      <c r="EO23" s="347"/>
      <c r="EP23" s="347"/>
      <c r="EQ23" s="347"/>
      <c r="ER23" s="347"/>
      <c r="ES23" s="347"/>
      <c r="ET23" s="347"/>
      <c r="EU23" s="347"/>
      <c r="EV23" s="347"/>
      <c r="EW23" s="347"/>
      <c r="EX23" s="347"/>
      <c r="EY23" s="347"/>
      <c r="EZ23" s="347"/>
      <c r="FA23" s="347"/>
      <c r="FB23" s="347"/>
      <c r="FC23" s="347"/>
      <c r="FD23" s="347"/>
      <c r="FE23" s="347"/>
      <c r="FF23" s="347"/>
      <c r="FG23" s="347"/>
      <c r="FH23" s="347"/>
      <c r="FI23" s="347"/>
      <c r="FJ23" s="347"/>
      <c r="FK23" s="347"/>
      <c r="FL23" s="347"/>
      <c r="FM23" s="347"/>
      <c r="FN23" s="347"/>
      <c r="FO23" s="347"/>
      <c r="FP23" s="347"/>
      <c r="FQ23" s="347"/>
      <c r="FR23" s="347"/>
      <c r="FS23" s="347"/>
      <c r="FT23" s="347"/>
      <c r="FU23" s="347"/>
      <c r="FV23" s="347"/>
      <c r="FW23" s="347"/>
      <c r="FX23" s="347"/>
      <c r="FY23" s="347"/>
      <c r="FZ23" s="347"/>
      <c r="GA23" s="347"/>
      <c r="GB23" s="347"/>
      <c r="GC23" s="347"/>
      <c r="GD23" s="347"/>
      <c r="GE23" s="347"/>
      <c r="GF23" s="347"/>
      <c r="GG23" s="347"/>
      <c r="GH23" s="347"/>
      <c r="GI23" s="347"/>
      <c r="GJ23" s="347"/>
      <c r="GK23" s="347"/>
      <c r="GL23" s="347"/>
      <c r="GM23" s="347"/>
      <c r="GN23" s="347"/>
      <c r="GO23" s="347"/>
      <c r="GP23" s="347"/>
      <c r="GQ23" s="347"/>
      <c r="GR23" s="347"/>
      <c r="GS23" s="347"/>
      <c r="GT23" s="347"/>
      <c r="GU23" s="347"/>
      <c r="GV23" s="347"/>
      <c r="GW23" s="347"/>
      <c r="GX23" s="347"/>
      <c r="GY23" s="347"/>
      <c r="GZ23" s="347"/>
      <c r="HA23" s="347"/>
      <c r="HB23" s="347"/>
      <c r="HC23" s="347"/>
      <c r="HD23" s="347"/>
      <c r="HE23" s="347"/>
      <c r="HF23" s="347"/>
      <c r="HG23" s="347"/>
      <c r="HH23" s="347"/>
      <c r="HI23" s="347"/>
      <c r="HJ23" s="347"/>
      <c r="HK23" s="347"/>
      <c r="HL23" s="347"/>
      <c r="HM23" s="347"/>
      <c r="HN23" s="347"/>
      <c r="HO23" s="347"/>
      <c r="HP23" s="347"/>
      <c r="HQ23" s="347"/>
      <c r="HR23" s="347"/>
      <c r="HS23" s="347"/>
      <c r="HT23" s="347"/>
      <c r="HU23" s="347"/>
      <c r="HV23" s="347"/>
      <c r="HW23" s="347"/>
      <c r="HX23" s="347"/>
      <c r="HY23" s="347"/>
      <c r="HZ23" s="347"/>
      <c r="IA23" s="347"/>
      <c r="IB23" s="347"/>
      <c r="IC23" s="347"/>
      <c r="ID23" s="347"/>
      <c r="IE23" s="347"/>
      <c r="IF23" s="347"/>
      <c r="IG23" s="347"/>
      <c r="IH23" s="347"/>
      <c r="II23" s="347"/>
      <c r="IJ23" s="347"/>
      <c r="IK23" s="347"/>
      <c r="IL23" s="347"/>
      <c r="IM23" s="347"/>
      <c r="IN23" s="347"/>
      <c r="IO23" s="347"/>
      <c r="IP23" s="347"/>
      <c r="IQ23" s="347"/>
      <c r="IR23" s="347"/>
      <c r="IS23" s="347"/>
      <c r="IT23" s="347"/>
      <c r="IU23" s="347"/>
      <c r="IV23" s="347"/>
      <c r="IW23" s="347"/>
      <c r="IX23" s="347"/>
    </row>
    <row r="24" spans="1:258" s="349" customFormat="1" ht="30" customHeight="1">
      <c r="A24" s="26"/>
      <c r="B24" s="513"/>
      <c r="C24" s="514"/>
      <c r="D24" s="517"/>
      <c r="E24" s="518"/>
      <c r="F24" s="460" t="s">
        <v>622</v>
      </c>
      <c r="G24" s="411" t="s">
        <v>547</v>
      </c>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7"/>
      <c r="CK24" s="347"/>
      <c r="CL24" s="347"/>
      <c r="CM24" s="347"/>
      <c r="CN24" s="347"/>
      <c r="CO24" s="347"/>
      <c r="CP24" s="347"/>
      <c r="CQ24" s="347"/>
      <c r="CR24" s="347"/>
      <c r="CS24" s="347"/>
      <c r="CT24" s="347"/>
      <c r="CU24" s="347"/>
      <c r="CV24" s="347"/>
      <c r="CW24" s="347"/>
      <c r="CX24" s="347"/>
      <c r="CY24" s="347"/>
      <c r="CZ24" s="347"/>
      <c r="DA24" s="347"/>
      <c r="DB24" s="347"/>
      <c r="DC24" s="347"/>
      <c r="DD24" s="347"/>
      <c r="DE24" s="347"/>
      <c r="DF24" s="347"/>
      <c r="DG24" s="347"/>
      <c r="DH24" s="347"/>
      <c r="DI24" s="347"/>
      <c r="DJ24" s="347"/>
      <c r="DK24" s="347"/>
      <c r="DL24" s="347"/>
      <c r="DM24" s="347"/>
      <c r="DN24" s="347"/>
      <c r="DO24" s="347"/>
      <c r="DP24" s="347"/>
      <c r="DQ24" s="347"/>
      <c r="DR24" s="347"/>
      <c r="DS24" s="347"/>
      <c r="DT24" s="347"/>
      <c r="DU24" s="347"/>
      <c r="DV24" s="347"/>
      <c r="DW24" s="347"/>
      <c r="DX24" s="347"/>
      <c r="DY24" s="347"/>
      <c r="DZ24" s="347"/>
      <c r="EA24" s="347"/>
      <c r="EB24" s="347"/>
      <c r="EC24" s="347"/>
      <c r="ED24" s="347"/>
      <c r="EE24" s="347"/>
      <c r="EF24" s="347"/>
      <c r="EG24" s="347"/>
      <c r="EH24" s="347"/>
      <c r="EI24" s="347"/>
      <c r="EJ24" s="347"/>
      <c r="EK24" s="347"/>
      <c r="EL24" s="347"/>
      <c r="EM24" s="347"/>
      <c r="EN24" s="347"/>
      <c r="EO24" s="347"/>
      <c r="EP24" s="347"/>
      <c r="EQ24" s="347"/>
      <c r="ER24" s="347"/>
      <c r="ES24" s="347"/>
      <c r="ET24" s="347"/>
      <c r="EU24" s="347"/>
      <c r="EV24" s="347"/>
      <c r="EW24" s="347"/>
      <c r="EX24" s="347"/>
      <c r="EY24" s="347"/>
      <c r="EZ24" s="347"/>
      <c r="FA24" s="347"/>
      <c r="FB24" s="347"/>
      <c r="FC24" s="347"/>
      <c r="FD24" s="347"/>
      <c r="FE24" s="347"/>
      <c r="FF24" s="347"/>
      <c r="FG24" s="347"/>
      <c r="FH24" s="347"/>
      <c r="FI24" s="347"/>
      <c r="FJ24" s="347"/>
      <c r="FK24" s="347"/>
      <c r="FL24" s="347"/>
      <c r="FM24" s="347"/>
      <c r="FN24" s="347"/>
      <c r="FO24" s="347"/>
      <c r="FP24" s="347"/>
      <c r="FQ24" s="347"/>
      <c r="FR24" s="347"/>
      <c r="FS24" s="347"/>
      <c r="FT24" s="347"/>
      <c r="FU24" s="347"/>
      <c r="FV24" s="347"/>
      <c r="FW24" s="347"/>
      <c r="FX24" s="347"/>
      <c r="FY24" s="347"/>
      <c r="FZ24" s="347"/>
      <c r="GA24" s="347"/>
      <c r="GB24" s="347"/>
      <c r="GC24" s="347"/>
      <c r="GD24" s="347"/>
      <c r="GE24" s="347"/>
      <c r="GF24" s="347"/>
      <c r="GG24" s="347"/>
      <c r="GH24" s="347"/>
      <c r="GI24" s="347"/>
      <c r="GJ24" s="347"/>
      <c r="GK24" s="347"/>
      <c r="GL24" s="347"/>
      <c r="GM24" s="347"/>
      <c r="GN24" s="347"/>
      <c r="GO24" s="347"/>
      <c r="GP24" s="347"/>
      <c r="GQ24" s="347"/>
      <c r="GR24" s="347"/>
      <c r="GS24" s="347"/>
      <c r="GT24" s="347"/>
      <c r="GU24" s="347"/>
      <c r="GV24" s="347"/>
      <c r="GW24" s="347"/>
      <c r="GX24" s="347"/>
      <c r="GY24" s="347"/>
      <c r="GZ24" s="347"/>
      <c r="HA24" s="347"/>
      <c r="HB24" s="347"/>
      <c r="HC24" s="347"/>
      <c r="HD24" s="347"/>
      <c r="HE24" s="347"/>
      <c r="HF24" s="347"/>
      <c r="HG24" s="347"/>
      <c r="HH24" s="347"/>
      <c r="HI24" s="347"/>
      <c r="HJ24" s="347"/>
      <c r="HK24" s="347"/>
      <c r="HL24" s="347"/>
      <c r="HM24" s="347"/>
      <c r="HN24" s="347"/>
      <c r="HO24" s="347"/>
      <c r="HP24" s="347"/>
      <c r="HQ24" s="347"/>
      <c r="HR24" s="347"/>
      <c r="HS24" s="347"/>
      <c r="HT24" s="347"/>
      <c r="HU24" s="347"/>
      <c r="HV24" s="347"/>
      <c r="HW24" s="347"/>
      <c r="HX24" s="347"/>
      <c r="HY24" s="347"/>
      <c r="HZ24" s="347"/>
      <c r="IA24" s="347"/>
      <c r="IB24" s="347"/>
      <c r="IC24" s="347"/>
      <c r="ID24" s="347"/>
      <c r="IE24" s="347"/>
      <c r="IF24" s="347"/>
      <c r="IG24" s="347"/>
      <c r="IH24" s="347"/>
      <c r="II24" s="347"/>
      <c r="IJ24" s="347"/>
      <c r="IK24" s="347"/>
      <c r="IL24" s="347"/>
      <c r="IM24" s="347"/>
      <c r="IN24" s="347"/>
      <c r="IO24" s="347"/>
      <c r="IP24" s="347"/>
      <c r="IQ24" s="347"/>
      <c r="IR24" s="347"/>
      <c r="IS24" s="347"/>
      <c r="IT24" s="347"/>
      <c r="IU24" s="347"/>
      <c r="IV24" s="347"/>
      <c r="IW24" s="347"/>
      <c r="IX24" s="347"/>
    </row>
    <row r="25" spans="1:258" s="349" customFormat="1" ht="48.75" customHeight="1">
      <c r="A25" s="26"/>
      <c r="B25" s="401"/>
      <c r="C25" s="400" t="s">
        <v>599</v>
      </c>
      <c r="D25" s="507" t="s">
        <v>548</v>
      </c>
      <c r="E25" s="508"/>
      <c r="F25" s="460" t="s">
        <v>622</v>
      </c>
      <c r="G25" s="411" t="s">
        <v>559</v>
      </c>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c r="AO25" s="347"/>
      <c r="AP25" s="347"/>
      <c r="AQ25" s="347"/>
      <c r="AR25" s="347"/>
      <c r="AS25" s="347"/>
      <c r="AT25" s="347"/>
      <c r="AU25" s="347"/>
      <c r="AV25" s="347"/>
      <c r="AW25" s="347"/>
      <c r="AX25" s="347"/>
      <c r="AY25" s="347"/>
      <c r="AZ25" s="347"/>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7"/>
      <c r="BZ25" s="347"/>
      <c r="CA25" s="347"/>
      <c r="CB25" s="347"/>
      <c r="CC25" s="347"/>
      <c r="CD25" s="347"/>
      <c r="CE25" s="347"/>
      <c r="CF25" s="347"/>
      <c r="CG25" s="347"/>
      <c r="CH25" s="347"/>
      <c r="CI25" s="347"/>
      <c r="CJ25" s="347"/>
      <c r="CK25" s="347"/>
      <c r="CL25" s="347"/>
      <c r="CM25" s="347"/>
      <c r="CN25" s="347"/>
      <c r="CO25" s="347"/>
      <c r="CP25" s="347"/>
      <c r="CQ25" s="347"/>
      <c r="CR25" s="347"/>
      <c r="CS25" s="347"/>
      <c r="CT25" s="347"/>
      <c r="CU25" s="347"/>
      <c r="CV25" s="347"/>
      <c r="CW25" s="347"/>
      <c r="CX25" s="347"/>
      <c r="CY25" s="347"/>
      <c r="CZ25" s="347"/>
      <c r="DA25" s="347"/>
      <c r="DB25" s="347"/>
      <c r="DC25" s="347"/>
      <c r="DD25" s="347"/>
      <c r="DE25" s="347"/>
      <c r="DF25" s="347"/>
      <c r="DG25" s="347"/>
      <c r="DH25" s="347"/>
      <c r="DI25" s="347"/>
      <c r="DJ25" s="347"/>
      <c r="DK25" s="347"/>
      <c r="DL25" s="347"/>
      <c r="DM25" s="347"/>
      <c r="DN25" s="347"/>
      <c r="DO25" s="347"/>
      <c r="DP25" s="347"/>
      <c r="DQ25" s="347"/>
      <c r="DR25" s="347"/>
      <c r="DS25" s="347"/>
      <c r="DT25" s="347"/>
      <c r="DU25" s="347"/>
      <c r="DV25" s="347"/>
      <c r="DW25" s="347"/>
      <c r="DX25" s="347"/>
      <c r="DY25" s="347"/>
      <c r="DZ25" s="347"/>
      <c r="EA25" s="347"/>
      <c r="EB25" s="347"/>
      <c r="EC25" s="347"/>
      <c r="ED25" s="347"/>
      <c r="EE25" s="347"/>
      <c r="EF25" s="347"/>
      <c r="EG25" s="347"/>
      <c r="EH25" s="347"/>
      <c r="EI25" s="347"/>
      <c r="EJ25" s="347"/>
      <c r="EK25" s="347"/>
      <c r="EL25" s="347"/>
      <c r="EM25" s="347"/>
      <c r="EN25" s="347"/>
      <c r="EO25" s="347"/>
      <c r="EP25" s="347"/>
      <c r="EQ25" s="347"/>
      <c r="ER25" s="347"/>
      <c r="ES25" s="347"/>
      <c r="ET25" s="347"/>
      <c r="EU25" s="347"/>
      <c r="EV25" s="347"/>
      <c r="EW25" s="347"/>
      <c r="EX25" s="347"/>
      <c r="EY25" s="347"/>
      <c r="EZ25" s="347"/>
      <c r="FA25" s="347"/>
      <c r="FB25" s="347"/>
      <c r="FC25" s="347"/>
      <c r="FD25" s="347"/>
      <c r="FE25" s="347"/>
      <c r="FF25" s="347"/>
      <c r="FG25" s="347"/>
      <c r="FH25" s="347"/>
      <c r="FI25" s="347"/>
      <c r="FJ25" s="347"/>
      <c r="FK25" s="347"/>
      <c r="FL25" s="347"/>
      <c r="FM25" s="347"/>
      <c r="FN25" s="347"/>
      <c r="FO25" s="347"/>
      <c r="FP25" s="347"/>
      <c r="FQ25" s="347"/>
      <c r="FR25" s="347"/>
      <c r="FS25" s="347"/>
      <c r="FT25" s="347"/>
      <c r="FU25" s="347"/>
      <c r="FV25" s="347"/>
      <c r="FW25" s="347"/>
      <c r="FX25" s="347"/>
      <c r="FY25" s="347"/>
      <c r="FZ25" s="347"/>
      <c r="GA25" s="347"/>
      <c r="GB25" s="347"/>
      <c r="GC25" s="347"/>
      <c r="GD25" s="347"/>
      <c r="GE25" s="347"/>
      <c r="GF25" s="347"/>
      <c r="GG25" s="347"/>
      <c r="GH25" s="347"/>
      <c r="GI25" s="347"/>
      <c r="GJ25" s="347"/>
      <c r="GK25" s="347"/>
      <c r="GL25" s="347"/>
      <c r="GM25" s="347"/>
      <c r="GN25" s="347"/>
      <c r="GO25" s="347"/>
      <c r="GP25" s="347"/>
      <c r="GQ25" s="347"/>
      <c r="GR25" s="347"/>
      <c r="GS25" s="347"/>
      <c r="GT25" s="347"/>
      <c r="GU25" s="347"/>
      <c r="GV25" s="347"/>
      <c r="GW25" s="347"/>
      <c r="GX25" s="347"/>
      <c r="GY25" s="347"/>
      <c r="GZ25" s="347"/>
      <c r="HA25" s="347"/>
      <c r="HB25" s="347"/>
      <c r="HC25" s="347"/>
      <c r="HD25" s="347"/>
      <c r="HE25" s="347"/>
      <c r="HF25" s="347"/>
      <c r="HG25" s="347"/>
      <c r="HH25" s="347"/>
      <c r="HI25" s="347"/>
      <c r="HJ25" s="347"/>
      <c r="HK25" s="347"/>
      <c r="HL25" s="347"/>
      <c r="HM25" s="347"/>
      <c r="HN25" s="347"/>
      <c r="HO25" s="347"/>
      <c r="HP25" s="347"/>
      <c r="HQ25" s="347"/>
      <c r="HR25" s="347"/>
      <c r="HS25" s="347"/>
      <c r="HT25" s="347"/>
      <c r="HU25" s="347"/>
      <c r="HV25" s="347"/>
      <c r="HW25" s="347"/>
      <c r="HX25" s="347"/>
      <c r="HY25" s="347"/>
      <c r="HZ25" s="347"/>
      <c r="IA25" s="347"/>
      <c r="IB25" s="347"/>
      <c r="IC25" s="347"/>
      <c r="ID25" s="347"/>
      <c r="IE25" s="347"/>
      <c r="IF25" s="347"/>
      <c r="IG25" s="347"/>
      <c r="IH25" s="347"/>
      <c r="II25" s="347"/>
      <c r="IJ25" s="347"/>
      <c r="IK25" s="347"/>
      <c r="IL25" s="347"/>
      <c r="IM25" s="347"/>
      <c r="IN25" s="347"/>
      <c r="IO25" s="347"/>
      <c r="IP25" s="347"/>
      <c r="IQ25" s="347"/>
      <c r="IR25" s="347"/>
      <c r="IS25" s="347"/>
      <c r="IT25" s="347"/>
      <c r="IU25" s="347"/>
      <c r="IV25" s="347"/>
      <c r="IW25" s="347"/>
      <c r="IX25" s="347"/>
    </row>
    <row r="26" spans="1:258" s="93" customFormat="1" ht="33" customHeight="1">
      <c r="A26" s="26"/>
      <c r="B26" s="399"/>
      <c r="C26" s="83" t="s">
        <v>531</v>
      </c>
      <c r="D26" s="505" t="s">
        <v>532</v>
      </c>
      <c r="E26" s="506"/>
      <c r="F26" s="460" t="s">
        <v>622</v>
      </c>
      <c r="G26" s="412" t="s">
        <v>560</v>
      </c>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c r="IR26" s="116"/>
      <c r="IS26" s="116"/>
      <c r="IT26" s="116"/>
      <c r="IU26" s="116"/>
      <c r="IV26" s="116"/>
      <c r="IW26" s="116"/>
      <c r="IX26" s="116"/>
    </row>
    <row r="27" spans="1:258" ht="33" customHeight="1">
      <c r="A27" s="26"/>
      <c r="B27" s="399"/>
      <c r="C27" s="83" t="s">
        <v>533</v>
      </c>
      <c r="D27" s="505" t="s">
        <v>534</v>
      </c>
      <c r="E27" s="506"/>
      <c r="F27" s="460" t="s">
        <v>622</v>
      </c>
      <c r="G27" s="412" t="s">
        <v>561</v>
      </c>
    </row>
    <row r="28" spans="1:258" ht="33" customHeight="1">
      <c r="A28" s="84"/>
      <c r="B28" s="399"/>
      <c r="C28" s="36" t="s">
        <v>535</v>
      </c>
      <c r="D28" s="509" t="s">
        <v>536</v>
      </c>
      <c r="E28" s="510"/>
      <c r="F28" s="461" t="s">
        <v>623</v>
      </c>
      <c r="G28" s="412" t="s">
        <v>562</v>
      </c>
    </row>
    <row r="29" spans="1:258" s="39" customFormat="1" ht="33" customHeight="1">
      <c r="A29" s="84"/>
      <c r="B29" s="399"/>
      <c r="C29" s="36" t="s">
        <v>530</v>
      </c>
      <c r="D29" s="483" t="s">
        <v>329</v>
      </c>
      <c r="E29" s="484"/>
      <c r="F29" s="461" t="s">
        <v>623</v>
      </c>
      <c r="G29" s="413" t="s">
        <v>563</v>
      </c>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c r="IQ29" s="116"/>
      <c r="IR29" s="116"/>
      <c r="IS29" s="116"/>
      <c r="IT29" s="116"/>
      <c r="IU29" s="116"/>
      <c r="IV29" s="116"/>
      <c r="IW29" s="116"/>
      <c r="IX29" s="116"/>
    </row>
    <row r="30" spans="1:258" ht="33" customHeight="1">
      <c r="A30" s="84"/>
      <c r="B30" s="399"/>
      <c r="C30" s="36" t="s">
        <v>539</v>
      </c>
      <c r="D30" s="483" t="s">
        <v>287</v>
      </c>
      <c r="E30" s="484"/>
      <c r="F30" s="461" t="s">
        <v>623</v>
      </c>
      <c r="G30" s="414" t="s">
        <v>564</v>
      </c>
    </row>
    <row r="31" spans="1:258" s="105" customFormat="1" ht="33" customHeight="1">
      <c r="A31" s="84"/>
      <c r="B31" s="399"/>
      <c r="C31" s="36" t="s">
        <v>540</v>
      </c>
      <c r="D31" s="483" t="s">
        <v>549</v>
      </c>
      <c r="E31" s="484"/>
      <c r="F31" s="461" t="s">
        <v>623</v>
      </c>
      <c r="G31" s="414" t="s">
        <v>565</v>
      </c>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c r="IP31" s="116"/>
      <c r="IQ31" s="116"/>
      <c r="IR31" s="116"/>
      <c r="IS31" s="116"/>
      <c r="IT31" s="116"/>
      <c r="IU31" s="116"/>
      <c r="IV31" s="116"/>
      <c r="IW31" s="116"/>
      <c r="IX31" s="116"/>
    </row>
    <row r="32" spans="1:258" s="44" customFormat="1" ht="33" customHeight="1">
      <c r="A32" s="84"/>
      <c r="B32" s="399"/>
      <c r="C32" s="36" t="s">
        <v>541</v>
      </c>
      <c r="D32" s="483" t="s">
        <v>205</v>
      </c>
      <c r="E32" s="484"/>
      <c r="F32" s="461" t="s">
        <v>623</v>
      </c>
      <c r="G32" s="414" t="s">
        <v>566</v>
      </c>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c r="IP32" s="116"/>
      <c r="IQ32" s="116"/>
      <c r="IR32" s="116"/>
      <c r="IS32" s="116"/>
      <c r="IT32" s="116"/>
      <c r="IU32" s="116"/>
      <c r="IV32" s="116"/>
      <c r="IW32" s="116"/>
      <c r="IX32" s="116"/>
    </row>
    <row r="33" spans="1:258" s="349" customFormat="1" ht="33" customHeight="1">
      <c r="A33" s="84"/>
      <c r="B33" s="399"/>
      <c r="C33" s="36" t="s">
        <v>624</v>
      </c>
      <c r="D33" s="483" t="s">
        <v>625</v>
      </c>
      <c r="E33" s="484"/>
      <c r="F33" s="461" t="s">
        <v>626</v>
      </c>
      <c r="G33" s="412" t="s">
        <v>632</v>
      </c>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2"/>
      <c r="AR33" s="452"/>
      <c r="AS33" s="452"/>
      <c r="AT33" s="452"/>
      <c r="AU33" s="452"/>
      <c r="AV33" s="452"/>
      <c r="AW33" s="452"/>
      <c r="AX33" s="452"/>
      <c r="AY33" s="452"/>
      <c r="AZ33" s="452"/>
      <c r="BA33" s="452"/>
      <c r="BB33" s="452"/>
      <c r="BC33" s="452"/>
      <c r="BD33" s="452"/>
      <c r="BE33" s="452"/>
      <c r="BF33" s="452"/>
      <c r="BG33" s="452"/>
      <c r="BH33" s="452"/>
      <c r="BI33" s="452"/>
      <c r="BJ33" s="452"/>
      <c r="BK33" s="452"/>
      <c r="BL33" s="452"/>
      <c r="BM33" s="452"/>
      <c r="BN33" s="452"/>
      <c r="BO33" s="452"/>
      <c r="BP33" s="452"/>
      <c r="BQ33" s="452"/>
      <c r="BR33" s="452"/>
      <c r="BS33" s="452"/>
      <c r="BT33" s="452"/>
      <c r="BU33" s="452"/>
      <c r="BV33" s="452"/>
      <c r="BW33" s="452"/>
      <c r="BX33" s="452"/>
      <c r="BY33" s="452"/>
      <c r="BZ33" s="452"/>
      <c r="CA33" s="452"/>
      <c r="CB33" s="452"/>
      <c r="CC33" s="452"/>
      <c r="CD33" s="452"/>
      <c r="CE33" s="452"/>
      <c r="CF33" s="452"/>
      <c r="CG33" s="452"/>
      <c r="CH33" s="452"/>
      <c r="CI33" s="452"/>
      <c r="CJ33" s="452"/>
      <c r="CK33" s="452"/>
      <c r="CL33" s="452"/>
      <c r="CM33" s="452"/>
      <c r="CN33" s="452"/>
      <c r="CO33" s="452"/>
      <c r="CP33" s="452"/>
      <c r="CQ33" s="452"/>
      <c r="CR33" s="452"/>
      <c r="CS33" s="452"/>
      <c r="CT33" s="452"/>
      <c r="CU33" s="452"/>
      <c r="CV33" s="452"/>
      <c r="CW33" s="452"/>
      <c r="CX33" s="452"/>
      <c r="CY33" s="452"/>
      <c r="CZ33" s="452"/>
      <c r="DA33" s="452"/>
      <c r="DB33" s="452"/>
      <c r="DC33" s="452"/>
      <c r="DD33" s="452"/>
      <c r="DE33" s="452"/>
      <c r="DF33" s="452"/>
      <c r="DG33" s="452"/>
      <c r="DH33" s="452"/>
      <c r="DI33" s="452"/>
      <c r="DJ33" s="452"/>
      <c r="DK33" s="452"/>
      <c r="DL33" s="452"/>
      <c r="DM33" s="452"/>
      <c r="DN33" s="452"/>
      <c r="DO33" s="452"/>
      <c r="DP33" s="452"/>
      <c r="DQ33" s="452"/>
      <c r="DR33" s="452"/>
      <c r="DS33" s="452"/>
      <c r="DT33" s="452"/>
      <c r="DU33" s="452"/>
      <c r="DV33" s="452"/>
      <c r="DW33" s="452"/>
      <c r="DX33" s="452"/>
      <c r="DY33" s="452"/>
      <c r="DZ33" s="452"/>
      <c r="EA33" s="452"/>
      <c r="EB33" s="452"/>
      <c r="EC33" s="452"/>
      <c r="ED33" s="452"/>
      <c r="EE33" s="452"/>
      <c r="EF33" s="452"/>
      <c r="EG33" s="452"/>
      <c r="EH33" s="452"/>
      <c r="EI33" s="452"/>
      <c r="EJ33" s="452"/>
      <c r="EK33" s="452"/>
      <c r="EL33" s="452"/>
      <c r="EM33" s="452"/>
      <c r="EN33" s="452"/>
      <c r="EO33" s="452"/>
      <c r="EP33" s="452"/>
      <c r="EQ33" s="452"/>
      <c r="ER33" s="452"/>
      <c r="ES33" s="452"/>
      <c r="ET33" s="452"/>
      <c r="EU33" s="452"/>
      <c r="EV33" s="452"/>
      <c r="EW33" s="452"/>
      <c r="EX33" s="452"/>
      <c r="EY33" s="452"/>
      <c r="EZ33" s="452"/>
      <c r="FA33" s="452"/>
      <c r="FB33" s="452"/>
      <c r="FC33" s="452"/>
      <c r="FD33" s="452"/>
      <c r="FE33" s="452"/>
      <c r="FF33" s="452"/>
      <c r="FG33" s="452"/>
      <c r="FH33" s="452"/>
      <c r="FI33" s="452"/>
      <c r="FJ33" s="452"/>
      <c r="FK33" s="452"/>
      <c r="FL33" s="452"/>
      <c r="FM33" s="452"/>
      <c r="FN33" s="452"/>
      <c r="FO33" s="452"/>
      <c r="FP33" s="452"/>
      <c r="FQ33" s="452"/>
      <c r="FR33" s="452"/>
      <c r="FS33" s="452"/>
      <c r="FT33" s="452"/>
      <c r="FU33" s="452"/>
      <c r="FV33" s="452"/>
      <c r="FW33" s="452"/>
      <c r="FX33" s="452"/>
      <c r="FY33" s="452"/>
      <c r="FZ33" s="452"/>
      <c r="GA33" s="452"/>
      <c r="GB33" s="452"/>
      <c r="GC33" s="452"/>
      <c r="GD33" s="452"/>
      <c r="GE33" s="452"/>
      <c r="GF33" s="452"/>
      <c r="GG33" s="452"/>
      <c r="GH33" s="452"/>
      <c r="GI33" s="452"/>
      <c r="GJ33" s="452"/>
      <c r="GK33" s="452"/>
      <c r="GL33" s="452"/>
      <c r="GM33" s="452"/>
      <c r="GN33" s="452"/>
      <c r="GO33" s="452"/>
      <c r="GP33" s="452"/>
      <c r="GQ33" s="452"/>
      <c r="GR33" s="452"/>
      <c r="GS33" s="452"/>
      <c r="GT33" s="452"/>
      <c r="GU33" s="452"/>
      <c r="GV33" s="452"/>
      <c r="GW33" s="452"/>
      <c r="GX33" s="452"/>
      <c r="GY33" s="452"/>
      <c r="GZ33" s="452"/>
      <c r="HA33" s="452"/>
      <c r="HB33" s="452"/>
      <c r="HC33" s="452"/>
      <c r="HD33" s="452"/>
      <c r="HE33" s="452"/>
      <c r="HF33" s="452"/>
      <c r="HG33" s="452"/>
      <c r="HH33" s="452"/>
      <c r="HI33" s="452"/>
      <c r="HJ33" s="452"/>
      <c r="HK33" s="452"/>
      <c r="HL33" s="452"/>
      <c r="HM33" s="452"/>
      <c r="HN33" s="452"/>
      <c r="HO33" s="452"/>
      <c r="HP33" s="452"/>
      <c r="HQ33" s="452"/>
      <c r="HR33" s="452"/>
      <c r="HS33" s="452"/>
      <c r="HT33" s="452"/>
      <c r="HU33" s="452"/>
      <c r="HV33" s="452"/>
      <c r="HW33" s="452"/>
      <c r="HX33" s="452"/>
      <c r="HY33" s="452"/>
      <c r="HZ33" s="452"/>
      <c r="IA33" s="452"/>
      <c r="IB33" s="452"/>
      <c r="IC33" s="452"/>
      <c r="ID33" s="452"/>
      <c r="IE33" s="452"/>
      <c r="IF33" s="452"/>
      <c r="IG33" s="452"/>
      <c r="IH33" s="452"/>
      <c r="II33" s="452"/>
      <c r="IJ33" s="452"/>
      <c r="IK33" s="452"/>
      <c r="IL33" s="452"/>
      <c r="IM33" s="452"/>
      <c r="IN33" s="452"/>
      <c r="IO33" s="452"/>
      <c r="IP33" s="452"/>
      <c r="IQ33" s="452"/>
      <c r="IR33" s="452"/>
      <c r="IS33" s="452"/>
      <c r="IT33" s="452"/>
      <c r="IU33" s="452"/>
      <c r="IV33" s="452"/>
      <c r="IW33" s="452"/>
      <c r="IX33" s="452"/>
    </row>
    <row r="34" spans="1:258" s="44" customFormat="1" ht="33" customHeight="1">
      <c r="A34" s="84"/>
      <c r="B34" s="399"/>
      <c r="C34" s="83" t="s">
        <v>542</v>
      </c>
      <c r="D34" s="483" t="s">
        <v>199</v>
      </c>
      <c r="E34" s="484"/>
      <c r="F34" s="460" t="s">
        <v>627</v>
      </c>
      <c r="G34" s="414" t="s">
        <v>567</v>
      </c>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c r="IP34" s="116"/>
      <c r="IQ34" s="116"/>
      <c r="IR34" s="116"/>
      <c r="IS34" s="116"/>
      <c r="IT34" s="116"/>
      <c r="IU34" s="116"/>
      <c r="IV34" s="116"/>
      <c r="IW34" s="116"/>
      <c r="IX34" s="116"/>
    </row>
    <row r="35" spans="1:258" s="44" customFormat="1" ht="33" customHeight="1">
      <c r="A35" s="84"/>
      <c r="B35" s="399"/>
      <c r="C35" s="83" t="s">
        <v>543</v>
      </c>
      <c r="D35" s="483" t="s">
        <v>550</v>
      </c>
      <c r="E35" s="484"/>
      <c r="F35" s="460" t="s">
        <v>627</v>
      </c>
      <c r="G35" s="414" t="s">
        <v>592</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c r="IP35" s="116"/>
      <c r="IQ35" s="116"/>
      <c r="IR35" s="116"/>
      <c r="IS35" s="116"/>
      <c r="IT35" s="116"/>
      <c r="IU35" s="116"/>
      <c r="IV35" s="116"/>
      <c r="IW35" s="116"/>
      <c r="IX35" s="116"/>
    </row>
    <row r="36" spans="1:258" s="349" customFormat="1" ht="33" customHeight="1">
      <c r="A36" s="84"/>
      <c r="B36" s="399"/>
      <c r="C36" s="83" t="s">
        <v>544</v>
      </c>
      <c r="D36" s="528" t="s">
        <v>629</v>
      </c>
      <c r="E36" s="482"/>
      <c r="F36" s="461" t="s">
        <v>623</v>
      </c>
      <c r="G36" s="414" t="s">
        <v>568</v>
      </c>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2"/>
      <c r="AY36" s="452"/>
      <c r="AZ36" s="452"/>
      <c r="BA36" s="452"/>
      <c r="BB36" s="452"/>
      <c r="BC36" s="452"/>
      <c r="BD36" s="452"/>
      <c r="BE36" s="452"/>
      <c r="BF36" s="452"/>
      <c r="BG36" s="452"/>
      <c r="BH36" s="452"/>
      <c r="BI36" s="452"/>
      <c r="BJ36" s="452"/>
      <c r="BK36" s="452"/>
      <c r="BL36" s="452"/>
      <c r="BM36" s="452"/>
      <c r="BN36" s="452"/>
      <c r="BO36" s="452"/>
      <c r="BP36" s="452"/>
      <c r="BQ36" s="452"/>
      <c r="BR36" s="452"/>
      <c r="BS36" s="452"/>
      <c r="BT36" s="452"/>
      <c r="BU36" s="452"/>
      <c r="BV36" s="452"/>
      <c r="BW36" s="452"/>
      <c r="BX36" s="452"/>
      <c r="BY36" s="452"/>
      <c r="BZ36" s="452"/>
      <c r="CA36" s="452"/>
      <c r="CB36" s="452"/>
      <c r="CC36" s="452"/>
      <c r="CD36" s="452"/>
      <c r="CE36" s="452"/>
      <c r="CF36" s="452"/>
      <c r="CG36" s="452"/>
      <c r="CH36" s="452"/>
      <c r="CI36" s="452"/>
      <c r="CJ36" s="452"/>
      <c r="CK36" s="452"/>
      <c r="CL36" s="452"/>
      <c r="CM36" s="452"/>
      <c r="CN36" s="452"/>
      <c r="CO36" s="452"/>
      <c r="CP36" s="452"/>
      <c r="CQ36" s="452"/>
      <c r="CR36" s="452"/>
      <c r="CS36" s="452"/>
      <c r="CT36" s="452"/>
      <c r="CU36" s="452"/>
      <c r="CV36" s="452"/>
      <c r="CW36" s="452"/>
      <c r="CX36" s="452"/>
      <c r="CY36" s="452"/>
      <c r="CZ36" s="452"/>
      <c r="DA36" s="452"/>
      <c r="DB36" s="452"/>
      <c r="DC36" s="452"/>
      <c r="DD36" s="452"/>
      <c r="DE36" s="452"/>
      <c r="DF36" s="452"/>
      <c r="DG36" s="452"/>
      <c r="DH36" s="452"/>
      <c r="DI36" s="452"/>
      <c r="DJ36" s="452"/>
      <c r="DK36" s="452"/>
      <c r="DL36" s="452"/>
      <c r="DM36" s="452"/>
      <c r="DN36" s="452"/>
      <c r="DO36" s="452"/>
      <c r="DP36" s="452"/>
      <c r="DQ36" s="452"/>
      <c r="DR36" s="452"/>
      <c r="DS36" s="452"/>
      <c r="DT36" s="452"/>
      <c r="DU36" s="452"/>
      <c r="DV36" s="452"/>
      <c r="DW36" s="452"/>
      <c r="DX36" s="452"/>
      <c r="DY36" s="452"/>
      <c r="DZ36" s="452"/>
      <c r="EA36" s="452"/>
      <c r="EB36" s="452"/>
      <c r="EC36" s="452"/>
      <c r="ED36" s="452"/>
      <c r="EE36" s="452"/>
      <c r="EF36" s="452"/>
      <c r="EG36" s="452"/>
      <c r="EH36" s="452"/>
      <c r="EI36" s="452"/>
      <c r="EJ36" s="452"/>
      <c r="EK36" s="452"/>
      <c r="EL36" s="452"/>
      <c r="EM36" s="452"/>
      <c r="EN36" s="452"/>
      <c r="EO36" s="452"/>
      <c r="EP36" s="452"/>
      <c r="EQ36" s="452"/>
      <c r="ER36" s="452"/>
      <c r="ES36" s="452"/>
      <c r="ET36" s="452"/>
      <c r="EU36" s="452"/>
      <c r="EV36" s="452"/>
      <c r="EW36" s="452"/>
      <c r="EX36" s="452"/>
      <c r="EY36" s="452"/>
      <c r="EZ36" s="452"/>
      <c r="FA36" s="452"/>
      <c r="FB36" s="452"/>
      <c r="FC36" s="452"/>
      <c r="FD36" s="452"/>
      <c r="FE36" s="452"/>
      <c r="FF36" s="452"/>
      <c r="FG36" s="452"/>
      <c r="FH36" s="452"/>
      <c r="FI36" s="452"/>
      <c r="FJ36" s="452"/>
      <c r="FK36" s="452"/>
      <c r="FL36" s="452"/>
      <c r="FM36" s="452"/>
      <c r="FN36" s="452"/>
      <c r="FO36" s="452"/>
      <c r="FP36" s="452"/>
      <c r="FQ36" s="452"/>
      <c r="FR36" s="452"/>
      <c r="FS36" s="452"/>
      <c r="FT36" s="452"/>
      <c r="FU36" s="452"/>
      <c r="FV36" s="452"/>
      <c r="FW36" s="452"/>
      <c r="FX36" s="452"/>
      <c r="FY36" s="452"/>
      <c r="FZ36" s="452"/>
      <c r="GA36" s="452"/>
      <c r="GB36" s="452"/>
      <c r="GC36" s="452"/>
      <c r="GD36" s="452"/>
      <c r="GE36" s="452"/>
      <c r="GF36" s="452"/>
      <c r="GG36" s="452"/>
      <c r="GH36" s="452"/>
      <c r="GI36" s="452"/>
      <c r="GJ36" s="452"/>
      <c r="GK36" s="452"/>
      <c r="GL36" s="452"/>
      <c r="GM36" s="452"/>
      <c r="GN36" s="452"/>
      <c r="GO36" s="452"/>
      <c r="GP36" s="452"/>
      <c r="GQ36" s="452"/>
      <c r="GR36" s="452"/>
      <c r="GS36" s="452"/>
      <c r="GT36" s="452"/>
      <c r="GU36" s="452"/>
      <c r="GV36" s="452"/>
      <c r="GW36" s="452"/>
      <c r="GX36" s="452"/>
      <c r="GY36" s="452"/>
      <c r="GZ36" s="452"/>
      <c r="HA36" s="452"/>
      <c r="HB36" s="452"/>
      <c r="HC36" s="452"/>
      <c r="HD36" s="452"/>
      <c r="HE36" s="452"/>
      <c r="HF36" s="452"/>
      <c r="HG36" s="452"/>
      <c r="HH36" s="452"/>
      <c r="HI36" s="452"/>
      <c r="HJ36" s="452"/>
      <c r="HK36" s="452"/>
      <c r="HL36" s="452"/>
      <c r="HM36" s="452"/>
      <c r="HN36" s="452"/>
      <c r="HO36" s="452"/>
      <c r="HP36" s="452"/>
      <c r="HQ36" s="452"/>
      <c r="HR36" s="452"/>
      <c r="HS36" s="452"/>
      <c r="HT36" s="452"/>
      <c r="HU36" s="452"/>
      <c r="HV36" s="452"/>
      <c r="HW36" s="452"/>
      <c r="HX36" s="452"/>
      <c r="HY36" s="452"/>
      <c r="HZ36" s="452"/>
      <c r="IA36" s="452"/>
      <c r="IB36" s="452"/>
      <c r="IC36" s="452"/>
      <c r="ID36" s="452"/>
      <c r="IE36" s="452"/>
      <c r="IF36" s="452"/>
      <c r="IG36" s="452"/>
      <c r="IH36" s="452"/>
      <c r="II36" s="452"/>
      <c r="IJ36" s="452"/>
      <c r="IK36" s="452"/>
      <c r="IL36" s="452"/>
      <c r="IM36" s="452"/>
      <c r="IN36" s="452"/>
      <c r="IO36" s="452"/>
      <c r="IP36" s="452"/>
      <c r="IQ36" s="452"/>
      <c r="IR36" s="452"/>
      <c r="IS36" s="452"/>
      <c r="IT36" s="452"/>
      <c r="IU36" s="452"/>
      <c r="IV36" s="452"/>
      <c r="IW36" s="452"/>
      <c r="IX36" s="452"/>
    </row>
    <row r="37" spans="1:258" ht="33" customHeight="1">
      <c r="A37" s="84"/>
      <c r="B37" s="350"/>
      <c r="C37" s="83" t="s">
        <v>628</v>
      </c>
      <c r="D37" s="528" t="s">
        <v>630</v>
      </c>
      <c r="E37" s="482"/>
      <c r="F37" s="460" t="s">
        <v>626</v>
      </c>
      <c r="G37" s="412" t="s">
        <v>631</v>
      </c>
    </row>
    <row r="38" spans="1:258" s="44" customFormat="1" ht="10.15" customHeight="1">
      <c r="A38" s="84"/>
      <c r="B38" s="85"/>
      <c r="C38" s="85"/>
      <c r="D38" s="85"/>
      <c r="E38" s="85"/>
      <c r="F38" s="85"/>
      <c r="G38" s="8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116"/>
      <c r="FS38" s="116"/>
      <c r="FT38" s="116"/>
      <c r="FU38" s="116"/>
      <c r="FV38" s="116"/>
      <c r="FW38" s="116"/>
      <c r="FX38" s="116"/>
      <c r="FY38" s="116"/>
      <c r="FZ38" s="116"/>
      <c r="GA38" s="116"/>
      <c r="GB38" s="116"/>
      <c r="GC38" s="116"/>
      <c r="GD38" s="116"/>
      <c r="GE38" s="116"/>
      <c r="GF38" s="116"/>
      <c r="GG38" s="116"/>
      <c r="GH38" s="116"/>
      <c r="GI38" s="116"/>
      <c r="GJ38" s="116"/>
      <c r="GK38" s="116"/>
      <c r="GL38" s="116"/>
      <c r="GM38" s="116"/>
      <c r="GN38" s="116"/>
      <c r="GO38" s="116"/>
      <c r="GP38" s="116"/>
      <c r="GQ38" s="116"/>
      <c r="GR38" s="116"/>
      <c r="GS38" s="116"/>
      <c r="GT38" s="116"/>
      <c r="GU38" s="116"/>
      <c r="GV38" s="116"/>
      <c r="GW38" s="116"/>
      <c r="GX38" s="116"/>
      <c r="GY38" s="116"/>
      <c r="GZ38" s="116"/>
      <c r="HA38" s="116"/>
      <c r="HB38" s="116"/>
      <c r="HC38" s="116"/>
      <c r="HD38" s="116"/>
      <c r="HE38" s="116"/>
      <c r="HF38" s="116"/>
      <c r="HG38" s="116"/>
      <c r="HH38" s="116"/>
      <c r="HI38" s="116"/>
      <c r="HJ38" s="116"/>
      <c r="HK38" s="116"/>
      <c r="HL38" s="116"/>
      <c r="HM38" s="116"/>
      <c r="HN38" s="116"/>
      <c r="HO38" s="116"/>
      <c r="HP38" s="116"/>
      <c r="HQ38" s="116"/>
      <c r="HR38" s="116"/>
      <c r="HS38" s="116"/>
      <c r="HT38" s="116"/>
      <c r="HU38" s="116"/>
      <c r="HV38" s="116"/>
      <c r="HW38" s="116"/>
      <c r="HX38" s="116"/>
      <c r="HY38" s="116"/>
      <c r="HZ38" s="116"/>
      <c r="IA38" s="116"/>
      <c r="IB38" s="116"/>
      <c r="IC38" s="116"/>
      <c r="ID38" s="116"/>
      <c r="IE38" s="116"/>
      <c r="IF38" s="116"/>
      <c r="IG38" s="116"/>
      <c r="IH38" s="116"/>
      <c r="II38" s="116"/>
      <c r="IJ38" s="116"/>
      <c r="IK38" s="116"/>
      <c r="IL38" s="116"/>
      <c r="IM38" s="116"/>
      <c r="IN38" s="116"/>
      <c r="IO38" s="116"/>
      <c r="IP38" s="116"/>
      <c r="IQ38" s="116"/>
      <c r="IR38" s="116"/>
      <c r="IS38" s="116"/>
      <c r="IT38" s="116"/>
      <c r="IU38" s="116"/>
      <c r="IV38" s="116"/>
      <c r="IW38" s="116"/>
      <c r="IX38" s="116"/>
    </row>
    <row r="39" spans="1:258" s="44" customFormat="1" ht="15.6" customHeight="1">
      <c r="A39" s="44" t="s">
        <v>424</v>
      </c>
      <c r="E39" s="349"/>
      <c r="F39" s="349"/>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6"/>
      <c r="FD39" s="116"/>
      <c r="FE39" s="116"/>
      <c r="FF39" s="116"/>
      <c r="FG39" s="116"/>
      <c r="FH39" s="116"/>
      <c r="FI39" s="116"/>
      <c r="FJ39" s="116"/>
      <c r="FK39" s="116"/>
      <c r="FL39" s="116"/>
      <c r="FM39" s="116"/>
      <c r="FN39" s="116"/>
      <c r="FO39" s="116"/>
      <c r="FP39" s="116"/>
      <c r="FQ39" s="116"/>
      <c r="FR39" s="116"/>
      <c r="FS39" s="116"/>
      <c r="FT39" s="116"/>
      <c r="FU39" s="116"/>
      <c r="FV39" s="116"/>
      <c r="FW39" s="116"/>
      <c r="FX39" s="116"/>
      <c r="FY39" s="116"/>
      <c r="FZ39" s="116"/>
      <c r="GA39" s="116"/>
      <c r="GB39" s="116"/>
      <c r="GC39" s="116"/>
      <c r="GD39" s="116"/>
      <c r="GE39" s="116"/>
      <c r="GF39" s="116"/>
      <c r="GG39" s="116"/>
      <c r="GH39" s="116"/>
      <c r="GI39" s="116"/>
      <c r="GJ39" s="116"/>
      <c r="GK39" s="116"/>
      <c r="GL39" s="116"/>
      <c r="GM39" s="116"/>
      <c r="GN39" s="116"/>
      <c r="GO39" s="116"/>
      <c r="GP39" s="116"/>
      <c r="GQ39" s="116"/>
      <c r="GR39" s="116"/>
      <c r="GS39" s="116"/>
      <c r="GT39" s="116"/>
      <c r="GU39" s="116"/>
      <c r="GV39" s="116"/>
      <c r="GW39" s="116"/>
      <c r="GX39" s="116"/>
      <c r="GY39" s="116"/>
      <c r="GZ39" s="116"/>
      <c r="HA39" s="116"/>
      <c r="HB39" s="116"/>
      <c r="HC39" s="116"/>
      <c r="HD39" s="116"/>
      <c r="HE39" s="116"/>
      <c r="HF39" s="116"/>
      <c r="HG39" s="116"/>
      <c r="HH39" s="116"/>
      <c r="HI39" s="116"/>
      <c r="HJ39" s="116"/>
      <c r="HK39" s="116"/>
      <c r="HL39" s="116"/>
      <c r="HM39" s="116"/>
      <c r="HN39" s="116"/>
      <c r="HO39" s="116"/>
      <c r="HP39" s="116"/>
      <c r="HQ39" s="116"/>
      <c r="HR39" s="116"/>
      <c r="HS39" s="116"/>
      <c r="HT39" s="116"/>
      <c r="HU39" s="116"/>
      <c r="HV39" s="116"/>
      <c r="HW39" s="116"/>
      <c r="HX39" s="116"/>
      <c r="HY39" s="116"/>
      <c r="HZ39" s="116"/>
      <c r="IA39" s="116"/>
      <c r="IB39" s="116"/>
      <c r="IC39" s="116"/>
      <c r="ID39" s="116"/>
      <c r="IE39" s="116"/>
      <c r="IF39" s="116"/>
      <c r="IG39" s="116"/>
      <c r="IH39" s="116"/>
      <c r="II39" s="116"/>
      <c r="IJ39" s="116"/>
      <c r="IK39" s="116"/>
      <c r="IL39" s="116"/>
      <c r="IM39" s="116"/>
      <c r="IN39" s="116"/>
      <c r="IO39" s="116"/>
      <c r="IP39" s="116"/>
      <c r="IQ39" s="116"/>
      <c r="IR39" s="116"/>
      <c r="IS39" s="116"/>
      <c r="IT39" s="116"/>
      <c r="IU39" s="116"/>
      <c r="IV39" s="116"/>
      <c r="IW39" s="116"/>
      <c r="IX39" s="116"/>
    </row>
    <row r="40" spans="1:258" s="44" customFormat="1" ht="21" customHeight="1">
      <c r="A40" s="26"/>
      <c r="B40" s="469" t="s">
        <v>551</v>
      </c>
      <c r="C40" s="495"/>
      <c r="D40" s="469" t="s">
        <v>440</v>
      </c>
      <c r="E40" s="495"/>
      <c r="F40" s="402" t="s">
        <v>538</v>
      </c>
      <c r="G40" s="406" t="s">
        <v>37</v>
      </c>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c r="IR40" s="116"/>
      <c r="IS40" s="116"/>
      <c r="IT40" s="116"/>
      <c r="IU40" s="116"/>
      <c r="IV40" s="116"/>
      <c r="IW40" s="116"/>
      <c r="IX40" s="116"/>
    </row>
    <row r="41" spans="1:258" s="44" customFormat="1" ht="34.5" customHeight="1">
      <c r="A41" s="84"/>
      <c r="B41" s="403"/>
      <c r="C41" s="498" t="s">
        <v>557</v>
      </c>
      <c r="D41" s="483" t="s">
        <v>556</v>
      </c>
      <c r="E41" s="484"/>
      <c r="F41" s="461" t="s">
        <v>623</v>
      </c>
      <c r="G41" s="415" t="s">
        <v>594</v>
      </c>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c r="IG41" s="116"/>
      <c r="IH41" s="116"/>
      <c r="II41" s="116"/>
      <c r="IJ41" s="116"/>
      <c r="IK41" s="116"/>
      <c r="IL41" s="116"/>
      <c r="IM41" s="116"/>
      <c r="IN41" s="116"/>
      <c r="IO41" s="116"/>
      <c r="IP41" s="116"/>
      <c r="IQ41" s="116"/>
      <c r="IR41" s="116"/>
      <c r="IS41" s="116"/>
      <c r="IT41" s="116"/>
      <c r="IU41" s="116"/>
      <c r="IV41" s="116"/>
      <c r="IW41" s="116"/>
      <c r="IX41" s="116"/>
    </row>
    <row r="42" spans="1:258" s="44" customFormat="1" ht="30" customHeight="1">
      <c r="A42" s="84"/>
      <c r="B42" s="404"/>
      <c r="C42" s="499"/>
      <c r="D42" s="485" t="s">
        <v>558</v>
      </c>
      <c r="E42" s="486"/>
      <c r="F42" s="461" t="s">
        <v>623</v>
      </c>
      <c r="G42" s="416" t="s">
        <v>552</v>
      </c>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16"/>
      <c r="IU42" s="116"/>
      <c r="IV42" s="116"/>
      <c r="IW42" s="116"/>
      <c r="IX42" s="116"/>
    </row>
    <row r="43" spans="1:258" s="105" customFormat="1" ht="30" customHeight="1">
      <c r="A43" s="84"/>
      <c r="B43" s="404"/>
      <c r="C43" s="499"/>
      <c r="D43" s="496"/>
      <c r="E43" s="497"/>
      <c r="F43" s="460" t="s">
        <v>637</v>
      </c>
      <c r="G43" s="416" t="s">
        <v>553</v>
      </c>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0"/>
      <c r="BR43" s="210"/>
      <c r="BS43" s="210"/>
      <c r="BT43" s="210"/>
      <c r="BU43" s="210"/>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c r="CW43" s="210"/>
      <c r="CX43" s="210"/>
      <c r="CY43" s="210"/>
      <c r="CZ43" s="210"/>
      <c r="DA43" s="210"/>
      <c r="DB43" s="210"/>
      <c r="DC43" s="210"/>
      <c r="DD43" s="210"/>
      <c r="DE43" s="210"/>
      <c r="DF43" s="210"/>
      <c r="DG43" s="210"/>
      <c r="DH43" s="210"/>
      <c r="DI43" s="210"/>
      <c r="DJ43" s="210"/>
      <c r="DK43" s="210"/>
      <c r="DL43" s="210"/>
      <c r="DM43" s="210"/>
      <c r="DN43" s="210"/>
      <c r="DO43" s="210"/>
      <c r="DP43" s="210"/>
      <c r="DQ43" s="210"/>
      <c r="DR43" s="210"/>
      <c r="DS43" s="210"/>
      <c r="DT43" s="210"/>
      <c r="DU43" s="210"/>
      <c r="DV43" s="210"/>
      <c r="DW43" s="210"/>
      <c r="DX43" s="210"/>
      <c r="DY43" s="210"/>
      <c r="DZ43" s="210"/>
      <c r="EA43" s="210"/>
      <c r="EB43" s="210"/>
      <c r="EC43" s="210"/>
      <c r="ED43" s="210"/>
      <c r="EE43" s="210"/>
      <c r="EF43" s="210"/>
      <c r="EG43" s="210"/>
      <c r="EH43" s="210"/>
      <c r="EI43" s="210"/>
      <c r="EJ43" s="210"/>
      <c r="EK43" s="210"/>
      <c r="EL43" s="210"/>
      <c r="EM43" s="210"/>
      <c r="EN43" s="210"/>
      <c r="EO43" s="210"/>
      <c r="EP43" s="210"/>
      <c r="EQ43" s="210"/>
      <c r="ER43" s="210"/>
      <c r="ES43" s="210"/>
      <c r="ET43" s="210"/>
      <c r="EU43" s="210"/>
      <c r="EV43" s="210"/>
      <c r="EW43" s="210"/>
      <c r="EX43" s="210"/>
      <c r="EY43" s="210"/>
      <c r="EZ43" s="210"/>
      <c r="FA43" s="210"/>
      <c r="FB43" s="210"/>
      <c r="FC43" s="210"/>
      <c r="FD43" s="210"/>
      <c r="FE43" s="210"/>
      <c r="FF43" s="210"/>
      <c r="FG43" s="210"/>
      <c r="FH43" s="210"/>
      <c r="FI43" s="210"/>
      <c r="FJ43" s="210"/>
      <c r="FK43" s="210"/>
      <c r="FL43" s="210"/>
      <c r="FM43" s="210"/>
      <c r="FN43" s="210"/>
      <c r="FO43" s="210"/>
      <c r="FP43" s="210"/>
      <c r="FQ43" s="210"/>
      <c r="FR43" s="210"/>
      <c r="FS43" s="210"/>
      <c r="FT43" s="210"/>
      <c r="FU43" s="210"/>
      <c r="FV43" s="210"/>
      <c r="FW43" s="210"/>
      <c r="FX43" s="210"/>
      <c r="FY43" s="210"/>
      <c r="FZ43" s="210"/>
      <c r="GA43" s="210"/>
      <c r="GB43" s="210"/>
      <c r="GC43" s="210"/>
      <c r="GD43" s="210"/>
      <c r="GE43" s="210"/>
      <c r="GF43" s="210"/>
      <c r="GG43" s="210"/>
      <c r="GH43" s="210"/>
      <c r="GI43" s="210"/>
      <c r="GJ43" s="210"/>
      <c r="GK43" s="210"/>
      <c r="GL43" s="210"/>
      <c r="GM43" s="210"/>
      <c r="GN43" s="210"/>
      <c r="GO43" s="210"/>
      <c r="GP43" s="210"/>
      <c r="GQ43" s="210"/>
      <c r="GR43" s="210"/>
      <c r="GS43" s="210"/>
      <c r="GT43" s="210"/>
      <c r="GU43" s="210"/>
      <c r="GV43" s="210"/>
      <c r="GW43" s="210"/>
      <c r="GX43" s="210"/>
      <c r="GY43" s="210"/>
      <c r="GZ43" s="210"/>
      <c r="HA43" s="210"/>
      <c r="HB43" s="210"/>
      <c r="HC43" s="210"/>
      <c r="HD43" s="210"/>
      <c r="HE43" s="210"/>
      <c r="HF43" s="210"/>
      <c r="HG43" s="210"/>
      <c r="HH43" s="210"/>
      <c r="HI43" s="210"/>
      <c r="HJ43" s="210"/>
      <c r="HK43" s="210"/>
      <c r="HL43" s="210"/>
      <c r="HM43" s="210"/>
      <c r="HN43" s="210"/>
      <c r="HO43" s="210"/>
      <c r="HP43" s="210"/>
      <c r="HQ43" s="210"/>
      <c r="HR43" s="210"/>
      <c r="HS43" s="210"/>
      <c r="HT43" s="210"/>
      <c r="HU43" s="210"/>
      <c r="HV43" s="210"/>
      <c r="HW43" s="210"/>
      <c r="HX43" s="210"/>
      <c r="HY43" s="210"/>
      <c r="HZ43" s="210"/>
      <c r="IA43" s="210"/>
      <c r="IB43" s="210"/>
      <c r="IC43" s="210"/>
      <c r="ID43" s="210"/>
      <c r="IE43" s="210"/>
      <c r="IF43" s="210"/>
      <c r="IG43" s="210"/>
      <c r="IH43" s="210"/>
      <c r="II43" s="210"/>
      <c r="IJ43" s="210"/>
      <c r="IK43" s="210"/>
      <c r="IL43" s="210"/>
      <c r="IM43" s="210"/>
      <c r="IN43" s="210"/>
      <c r="IO43" s="210"/>
      <c r="IP43" s="210"/>
      <c r="IQ43" s="210"/>
      <c r="IR43" s="210"/>
      <c r="IS43" s="210"/>
      <c r="IT43" s="210"/>
      <c r="IU43" s="210"/>
      <c r="IV43" s="210"/>
      <c r="IW43" s="210"/>
      <c r="IX43" s="210"/>
    </row>
    <row r="44" spans="1:258" s="105" customFormat="1" ht="30" customHeight="1">
      <c r="A44" s="84"/>
      <c r="B44" s="404"/>
      <c r="C44" s="499"/>
      <c r="D44" s="496"/>
      <c r="E44" s="497"/>
      <c r="F44" s="460" t="s">
        <v>637</v>
      </c>
      <c r="G44" s="416" t="s">
        <v>554</v>
      </c>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0"/>
      <c r="BR44" s="210"/>
      <c r="BS44" s="210"/>
      <c r="BT44" s="210"/>
      <c r="BU44" s="210"/>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0"/>
      <c r="DJ44" s="210"/>
      <c r="DK44" s="210"/>
      <c r="DL44" s="210"/>
      <c r="DM44" s="210"/>
      <c r="DN44" s="210"/>
      <c r="DO44" s="210"/>
      <c r="DP44" s="210"/>
      <c r="DQ44" s="210"/>
      <c r="DR44" s="210"/>
      <c r="DS44" s="210"/>
      <c r="DT44" s="210"/>
      <c r="DU44" s="210"/>
      <c r="DV44" s="210"/>
      <c r="DW44" s="210"/>
      <c r="DX44" s="210"/>
      <c r="DY44" s="210"/>
      <c r="DZ44" s="210"/>
      <c r="EA44" s="210"/>
      <c r="EB44" s="210"/>
      <c r="EC44" s="210"/>
      <c r="ED44" s="210"/>
      <c r="EE44" s="210"/>
      <c r="EF44" s="210"/>
      <c r="EG44" s="210"/>
      <c r="EH44" s="210"/>
      <c r="EI44" s="210"/>
      <c r="EJ44" s="210"/>
      <c r="EK44" s="210"/>
      <c r="EL44" s="210"/>
      <c r="EM44" s="210"/>
      <c r="EN44" s="210"/>
      <c r="EO44" s="210"/>
      <c r="EP44" s="210"/>
      <c r="EQ44" s="210"/>
      <c r="ER44" s="210"/>
      <c r="ES44" s="210"/>
      <c r="ET44" s="210"/>
      <c r="EU44" s="210"/>
      <c r="EV44" s="210"/>
      <c r="EW44" s="210"/>
      <c r="EX44" s="210"/>
      <c r="EY44" s="210"/>
      <c r="EZ44" s="210"/>
      <c r="FA44" s="210"/>
      <c r="FB44" s="210"/>
      <c r="FC44" s="210"/>
      <c r="FD44" s="210"/>
      <c r="FE44" s="210"/>
      <c r="FF44" s="210"/>
      <c r="FG44" s="210"/>
      <c r="FH44" s="210"/>
      <c r="FI44" s="210"/>
      <c r="FJ44" s="210"/>
      <c r="FK44" s="210"/>
      <c r="FL44" s="210"/>
      <c r="FM44" s="210"/>
      <c r="FN44" s="210"/>
      <c r="FO44" s="210"/>
      <c r="FP44" s="210"/>
      <c r="FQ44" s="210"/>
      <c r="FR44" s="210"/>
      <c r="FS44" s="210"/>
      <c r="FT44" s="210"/>
      <c r="FU44" s="210"/>
      <c r="FV44" s="210"/>
      <c r="FW44" s="210"/>
      <c r="FX44" s="210"/>
      <c r="FY44" s="210"/>
      <c r="FZ44" s="210"/>
      <c r="GA44" s="210"/>
      <c r="GB44" s="210"/>
      <c r="GC44" s="210"/>
      <c r="GD44" s="210"/>
      <c r="GE44" s="210"/>
      <c r="GF44" s="210"/>
      <c r="GG44" s="210"/>
      <c r="GH44" s="210"/>
      <c r="GI44" s="210"/>
      <c r="GJ44" s="210"/>
      <c r="GK44" s="210"/>
      <c r="GL44" s="210"/>
      <c r="GM44" s="210"/>
      <c r="GN44" s="210"/>
      <c r="GO44" s="210"/>
      <c r="GP44" s="210"/>
      <c r="GQ44" s="210"/>
      <c r="GR44" s="210"/>
      <c r="GS44" s="210"/>
      <c r="GT44" s="210"/>
      <c r="GU44" s="210"/>
      <c r="GV44" s="210"/>
      <c r="GW44" s="210"/>
      <c r="GX44" s="210"/>
      <c r="GY44" s="210"/>
      <c r="GZ44" s="210"/>
      <c r="HA44" s="210"/>
      <c r="HB44" s="210"/>
      <c r="HC44" s="210"/>
      <c r="HD44" s="210"/>
      <c r="HE44" s="210"/>
      <c r="HF44" s="210"/>
      <c r="HG44" s="210"/>
      <c r="HH44" s="210"/>
      <c r="HI44" s="210"/>
      <c r="HJ44" s="210"/>
      <c r="HK44" s="210"/>
      <c r="HL44" s="210"/>
      <c r="HM44" s="210"/>
      <c r="HN44" s="210"/>
      <c r="HO44" s="210"/>
      <c r="HP44" s="210"/>
      <c r="HQ44" s="210"/>
      <c r="HR44" s="210"/>
      <c r="HS44" s="210"/>
      <c r="HT44" s="210"/>
      <c r="HU44" s="210"/>
      <c r="HV44" s="210"/>
      <c r="HW44" s="210"/>
      <c r="HX44" s="210"/>
      <c r="HY44" s="210"/>
      <c r="HZ44" s="210"/>
      <c r="IA44" s="210"/>
      <c r="IB44" s="210"/>
      <c r="IC44" s="210"/>
      <c r="ID44" s="210"/>
      <c r="IE44" s="210"/>
      <c r="IF44" s="210"/>
      <c r="IG44" s="210"/>
      <c r="IH44" s="210"/>
      <c r="II44" s="210"/>
      <c r="IJ44" s="210"/>
      <c r="IK44" s="210"/>
      <c r="IL44" s="210"/>
      <c r="IM44" s="210"/>
      <c r="IN44" s="210"/>
      <c r="IO44" s="210"/>
      <c r="IP44" s="210"/>
      <c r="IQ44" s="210"/>
      <c r="IR44" s="210"/>
      <c r="IS44" s="210"/>
      <c r="IT44" s="210"/>
      <c r="IU44" s="210"/>
      <c r="IV44" s="210"/>
      <c r="IW44" s="210"/>
      <c r="IX44" s="210"/>
    </row>
    <row r="45" spans="1:258" s="105" customFormat="1" ht="30" customHeight="1">
      <c r="A45" s="84"/>
      <c r="B45" s="405"/>
      <c r="C45" s="500"/>
      <c r="D45" s="487"/>
      <c r="E45" s="488"/>
      <c r="F45" s="460" t="s">
        <v>637</v>
      </c>
      <c r="G45" s="416" t="s">
        <v>555</v>
      </c>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c r="CW45" s="210"/>
      <c r="CX45" s="210"/>
      <c r="CY45" s="210"/>
      <c r="CZ45" s="210"/>
      <c r="DA45" s="210"/>
      <c r="DB45" s="210"/>
      <c r="DC45" s="210"/>
      <c r="DD45" s="210"/>
      <c r="DE45" s="210"/>
      <c r="DF45" s="210"/>
      <c r="DG45" s="210"/>
      <c r="DH45" s="210"/>
      <c r="DI45" s="210"/>
      <c r="DJ45" s="210"/>
      <c r="DK45" s="210"/>
      <c r="DL45" s="210"/>
      <c r="DM45" s="210"/>
      <c r="DN45" s="210"/>
      <c r="DO45" s="210"/>
      <c r="DP45" s="210"/>
      <c r="DQ45" s="210"/>
      <c r="DR45" s="210"/>
      <c r="DS45" s="210"/>
      <c r="DT45" s="210"/>
      <c r="DU45" s="210"/>
      <c r="DV45" s="210"/>
      <c r="DW45" s="210"/>
      <c r="DX45" s="210"/>
      <c r="DY45" s="210"/>
      <c r="DZ45" s="210"/>
      <c r="EA45" s="210"/>
      <c r="EB45" s="210"/>
      <c r="EC45" s="210"/>
      <c r="ED45" s="210"/>
      <c r="EE45" s="210"/>
      <c r="EF45" s="210"/>
      <c r="EG45" s="210"/>
      <c r="EH45" s="210"/>
      <c r="EI45" s="210"/>
      <c r="EJ45" s="210"/>
      <c r="EK45" s="210"/>
      <c r="EL45" s="210"/>
      <c r="EM45" s="210"/>
      <c r="EN45" s="210"/>
      <c r="EO45" s="210"/>
      <c r="EP45" s="210"/>
      <c r="EQ45" s="210"/>
      <c r="ER45" s="210"/>
      <c r="ES45" s="210"/>
      <c r="ET45" s="210"/>
      <c r="EU45" s="210"/>
      <c r="EV45" s="210"/>
      <c r="EW45" s="210"/>
      <c r="EX45" s="210"/>
      <c r="EY45" s="210"/>
      <c r="EZ45" s="210"/>
      <c r="FA45" s="210"/>
      <c r="FB45" s="210"/>
      <c r="FC45" s="210"/>
      <c r="FD45" s="210"/>
      <c r="FE45" s="210"/>
      <c r="FF45" s="210"/>
      <c r="FG45" s="210"/>
      <c r="FH45" s="210"/>
      <c r="FI45" s="210"/>
      <c r="FJ45" s="210"/>
      <c r="FK45" s="210"/>
      <c r="FL45" s="210"/>
      <c r="FM45" s="210"/>
      <c r="FN45" s="210"/>
      <c r="FO45" s="210"/>
      <c r="FP45" s="210"/>
      <c r="FQ45" s="210"/>
      <c r="FR45" s="210"/>
      <c r="FS45" s="210"/>
      <c r="FT45" s="210"/>
      <c r="FU45" s="210"/>
      <c r="FV45" s="210"/>
      <c r="FW45" s="210"/>
      <c r="FX45" s="210"/>
      <c r="FY45" s="210"/>
      <c r="FZ45" s="210"/>
      <c r="GA45" s="210"/>
      <c r="GB45" s="210"/>
      <c r="GC45" s="210"/>
      <c r="GD45" s="210"/>
      <c r="GE45" s="210"/>
      <c r="GF45" s="210"/>
      <c r="GG45" s="210"/>
      <c r="GH45" s="210"/>
      <c r="GI45" s="210"/>
      <c r="GJ45" s="210"/>
      <c r="GK45" s="210"/>
      <c r="GL45" s="210"/>
      <c r="GM45" s="210"/>
      <c r="GN45" s="210"/>
      <c r="GO45" s="210"/>
      <c r="GP45" s="210"/>
      <c r="GQ45" s="210"/>
      <c r="GR45" s="210"/>
      <c r="GS45" s="210"/>
      <c r="GT45" s="210"/>
      <c r="GU45" s="210"/>
      <c r="GV45" s="210"/>
      <c r="GW45" s="210"/>
      <c r="GX45" s="210"/>
      <c r="GY45" s="210"/>
      <c r="GZ45" s="210"/>
      <c r="HA45" s="210"/>
      <c r="HB45" s="210"/>
      <c r="HC45" s="210"/>
      <c r="HD45" s="210"/>
      <c r="HE45" s="210"/>
      <c r="HF45" s="210"/>
      <c r="HG45" s="210"/>
      <c r="HH45" s="210"/>
      <c r="HI45" s="210"/>
      <c r="HJ45" s="210"/>
      <c r="HK45" s="210"/>
      <c r="HL45" s="210"/>
      <c r="HM45" s="210"/>
      <c r="HN45" s="210"/>
      <c r="HO45" s="210"/>
      <c r="HP45" s="210"/>
      <c r="HQ45" s="210"/>
      <c r="HR45" s="210"/>
      <c r="HS45" s="210"/>
      <c r="HT45" s="210"/>
      <c r="HU45" s="210"/>
      <c r="HV45" s="210"/>
      <c r="HW45" s="210"/>
      <c r="HX45" s="210"/>
      <c r="HY45" s="210"/>
      <c r="HZ45" s="210"/>
      <c r="IA45" s="210"/>
      <c r="IB45" s="210"/>
      <c r="IC45" s="210"/>
      <c r="ID45" s="210"/>
      <c r="IE45" s="210"/>
      <c r="IF45" s="210"/>
      <c r="IG45" s="210"/>
      <c r="IH45" s="210"/>
      <c r="II45" s="210"/>
      <c r="IJ45" s="210"/>
      <c r="IK45" s="210"/>
      <c r="IL45" s="210"/>
      <c r="IM45" s="210"/>
      <c r="IN45" s="210"/>
      <c r="IO45" s="210"/>
      <c r="IP45" s="210"/>
      <c r="IQ45" s="210"/>
      <c r="IR45" s="210"/>
      <c r="IS45" s="210"/>
      <c r="IT45" s="210"/>
      <c r="IU45" s="210"/>
      <c r="IV45" s="210"/>
      <c r="IW45" s="210"/>
      <c r="IX45" s="210"/>
    </row>
    <row r="46" spans="1:258" s="105" customFormat="1" ht="28.5" customHeight="1">
      <c r="A46" s="105" t="s">
        <v>572</v>
      </c>
      <c r="E46" s="349"/>
      <c r="F46" s="349"/>
    </row>
    <row r="47" spans="1:258" s="349" customFormat="1" ht="21" customHeight="1">
      <c r="A47" s="26"/>
      <c r="B47" s="469" t="s">
        <v>551</v>
      </c>
      <c r="C47" s="495"/>
      <c r="D47" s="469" t="s">
        <v>440</v>
      </c>
      <c r="E47" s="495"/>
      <c r="F47" s="402" t="s">
        <v>538</v>
      </c>
      <c r="G47" s="406" t="s">
        <v>37</v>
      </c>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7"/>
      <c r="EN47" s="347"/>
      <c r="EO47" s="347"/>
      <c r="EP47" s="347"/>
      <c r="EQ47" s="347"/>
      <c r="ER47" s="347"/>
      <c r="ES47" s="347"/>
      <c r="ET47" s="347"/>
      <c r="EU47" s="347"/>
      <c r="EV47" s="347"/>
      <c r="EW47" s="347"/>
      <c r="EX47" s="347"/>
      <c r="EY47" s="347"/>
      <c r="EZ47" s="347"/>
      <c r="FA47" s="347"/>
      <c r="FB47" s="347"/>
      <c r="FC47" s="347"/>
      <c r="FD47" s="347"/>
      <c r="FE47" s="347"/>
      <c r="FF47" s="347"/>
      <c r="FG47" s="347"/>
      <c r="FH47" s="347"/>
      <c r="FI47" s="347"/>
      <c r="FJ47" s="347"/>
      <c r="FK47" s="347"/>
      <c r="FL47" s="347"/>
      <c r="FM47" s="347"/>
      <c r="FN47" s="347"/>
      <c r="FO47" s="347"/>
      <c r="FP47" s="347"/>
      <c r="FQ47" s="347"/>
      <c r="FR47" s="347"/>
      <c r="FS47" s="347"/>
      <c r="FT47" s="347"/>
      <c r="FU47" s="347"/>
      <c r="FV47" s="347"/>
      <c r="FW47" s="347"/>
      <c r="FX47" s="347"/>
      <c r="FY47" s="347"/>
      <c r="FZ47" s="347"/>
      <c r="GA47" s="347"/>
      <c r="GB47" s="347"/>
      <c r="GC47" s="347"/>
      <c r="GD47" s="347"/>
      <c r="GE47" s="347"/>
      <c r="GF47" s="347"/>
      <c r="GG47" s="347"/>
      <c r="GH47" s="347"/>
      <c r="GI47" s="347"/>
      <c r="GJ47" s="347"/>
      <c r="GK47" s="347"/>
      <c r="GL47" s="347"/>
      <c r="GM47" s="347"/>
      <c r="GN47" s="347"/>
      <c r="GO47" s="347"/>
      <c r="GP47" s="347"/>
      <c r="GQ47" s="347"/>
      <c r="GR47" s="347"/>
      <c r="GS47" s="347"/>
      <c r="GT47" s="347"/>
      <c r="GU47" s="347"/>
      <c r="GV47" s="347"/>
      <c r="GW47" s="347"/>
      <c r="GX47" s="347"/>
      <c r="GY47" s="347"/>
      <c r="GZ47" s="347"/>
      <c r="HA47" s="347"/>
      <c r="HB47" s="347"/>
      <c r="HC47" s="347"/>
      <c r="HD47" s="347"/>
      <c r="HE47" s="347"/>
      <c r="HF47" s="347"/>
      <c r="HG47" s="347"/>
      <c r="HH47" s="347"/>
      <c r="HI47" s="347"/>
      <c r="HJ47" s="347"/>
      <c r="HK47" s="347"/>
      <c r="HL47" s="347"/>
      <c r="HM47" s="347"/>
      <c r="HN47" s="347"/>
      <c r="HO47" s="347"/>
      <c r="HP47" s="347"/>
      <c r="HQ47" s="347"/>
      <c r="HR47" s="347"/>
      <c r="HS47" s="347"/>
      <c r="HT47" s="347"/>
      <c r="HU47" s="347"/>
      <c r="HV47" s="347"/>
      <c r="HW47" s="347"/>
      <c r="HX47" s="347"/>
      <c r="HY47" s="347"/>
      <c r="HZ47" s="347"/>
      <c r="IA47" s="347"/>
      <c r="IB47" s="347"/>
      <c r="IC47" s="347"/>
      <c r="ID47" s="347"/>
      <c r="IE47" s="347"/>
      <c r="IF47" s="347"/>
      <c r="IG47" s="347"/>
      <c r="IH47" s="347"/>
      <c r="II47" s="347"/>
      <c r="IJ47" s="347"/>
      <c r="IK47" s="347"/>
      <c r="IL47" s="347"/>
      <c r="IM47" s="347"/>
      <c r="IN47" s="347"/>
      <c r="IO47" s="347"/>
      <c r="IP47" s="347"/>
      <c r="IQ47" s="347"/>
      <c r="IR47" s="347"/>
      <c r="IS47" s="347"/>
      <c r="IT47" s="347"/>
      <c r="IU47" s="347"/>
      <c r="IV47" s="347"/>
      <c r="IW47" s="347"/>
      <c r="IX47" s="347"/>
    </row>
    <row r="48" spans="1:258" s="349" customFormat="1" ht="34.5" customHeight="1">
      <c r="A48" s="84"/>
      <c r="B48" s="467" t="s">
        <v>573</v>
      </c>
      <c r="C48" s="468"/>
      <c r="D48" s="483" t="s">
        <v>441</v>
      </c>
      <c r="E48" s="484"/>
      <c r="F48" s="463" t="s">
        <v>636</v>
      </c>
      <c r="G48" s="415" t="s">
        <v>584</v>
      </c>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47"/>
      <c r="DT48" s="347"/>
      <c r="DU48" s="347"/>
      <c r="DV48" s="347"/>
      <c r="DW48" s="347"/>
      <c r="DX48" s="347"/>
      <c r="DY48" s="347"/>
      <c r="DZ48" s="347"/>
      <c r="EA48" s="347"/>
      <c r="EB48" s="347"/>
      <c r="EC48" s="347"/>
      <c r="ED48" s="347"/>
      <c r="EE48" s="347"/>
      <c r="EF48" s="347"/>
      <c r="EG48" s="347"/>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347"/>
      <c r="FN48" s="347"/>
      <c r="FO48" s="347"/>
      <c r="FP48" s="347"/>
      <c r="FQ48" s="347"/>
      <c r="FR48" s="347"/>
      <c r="FS48" s="347"/>
      <c r="FT48" s="347"/>
      <c r="FU48" s="347"/>
      <c r="FV48" s="347"/>
      <c r="FW48" s="347"/>
      <c r="FX48" s="347"/>
      <c r="FY48" s="347"/>
      <c r="FZ48" s="347"/>
      <c r="GA48" s="347"/>
      <c r="GB48" s="347"/>
      <c r="GC48" s="347"/>
      <c r="GD48" s="347"/>
      <c r="GE48" s="347"/>
      <c r="GF48" s="347"/>
      <c r="GG48" s="347"/>
      <c r="GH48" s="347"/>
      <c r="GI48" s="347"/>
      <c r="GJ48" s="347"/>
      <c r="GK48" s="347"/>
      <c r="GL48" s="347"/>
      <c r="GM48" s="347"/>
      <c r="GN48" s="347"/>
      <c r="GO48" s="347"/>
      <c r="GP48" s="347"/>
      <c r="GQ48" s="347"/>
      <c r="GR48" s="347"/>
      <c r="GS48" s="347"/>
      <c r="GT48" s="347"/>
      <c r="GU48" s="347"/>
      <c r="GV48" s="347"/>
      <c r="GW48" s="347"/>
      <c r="GX48" s="347"/>
      <c r="GY48" s="347"/>
      <c r="GZ48" s="347"/>
      <c r="HA48" s="347"/>
      <c r="HB48" s="347"/>
      <c r="HC48" s="347"/>
      <c r="HD48" s="347"/>
      <c r="HE48" s="347"/>
      <c r="HF48" s="347"/>
      <c r="HG48" s="347"/>
      <c r="HH48" s="347"/>
      <c r="HI48" s="347"/>
      <c r="HJ48" s="347"/>
      <c r="HK48" s="347"/>
      <c r="HL48" s="347"/>
      <c r="HM48" s="347"/>
      <c r="HN48" s="347"/>
      <c r="HO48" s="347"/>
      <c r="HP48" s="347"/>
      <c r="HQ48" s="347"/>
      <c r="HR48" s="347"/>
      <c r="HS48" s="347"/>
      <c r="HT48" s="347"/>
      <c r="HU48" s="347"/>
      <c r="HV48" s="347"/>
      <c r="HW48" s="347"/>
      <c r="HX48" s="347"/>
      <c r="HY48" s="347"/>
      <c r="HZ48" s="347"/>
      <c r="IA48" s="347"/>
      <c r="IB48" s="347"/>
      <c r="IC48" s="347"/>
      <c r="ID48" s="347"/>
      <c r="IE48" s="347"/>
      <c r="IF48" s="347"/>
      <c r="IG48" s="347"/>
      <c r="IH48" s="347"/>
      <c r="II48" s="347"/>
      <c r="IJ48" s="347"/>
      <c r="IK48" s="347"/>
      <c r="IL48" s="347"/>
      <c r="IM48" s="347"/>
      <c r="IN48" s="347"/>
      <c r="IO48" s="347"/>
      <c r="IP48" s="347"/>
      <c r="IQ48" s="347"/>
      <c r="IR48" s="347"/>
      <c r="IS48" s="347"/>
      <c r="IT48" s="347"/>
      <c r="IU48" s="347"/>
      <c r="IV48" s="347"/>
      <c r="IW48" s="347"/>
      <c r="IX48" s="347"/>
    </row>
    <row r="49" spans="1:258" s="349" customFormat="1" ht="34.5" customHeight="1">
      <c r="A49" s="84"/>
      <c r="B49" s="467" t="s">
        <v>574</v>
      </c>
      <c r="C49" s="468"/>
      <c r="D49" s="483" t="s">
        <v>442</v>
      </c>
      <c r="E49" s="484"/>
      <c r="F49" s="463" t="s">
        <v>638</v>
      </c>
      <c r="G49" s="416" t="s">
        <v>583</v>
      </c>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7"/>
      <c r="EU49" s="347"/>
      <c r="EV49" s="347"/>
      <c r="EW49" s="347"/>
      <c r="EX49" s="347"/>
      <c r="EY49" s="347"/>
      <c r="EZ49" s="347"/>
      <c r="FA49" s="347"/>
      <c r="FB49" s="347"/>
      <c r="FC49" s="347"/>
      <c r="FD49" s="347"/>
      <c r="FE49" s="347"/>
      <c r="FF49" s="347"/>
      <c r="FG49" s="347"/>
      <c r="FH49" s="347"/>
      <c r="FI49" s="347"/>
      <c r="FJ49" s="347"/>
      <c r="FK49" s="347"/>
      <c r="FL49" s="347"/>
      <c r="FM49" s="347"/>
      <c r="FN49" s="347"/>
      <c r="FO49" s="347"/>
      <c r="FP49" s="347"/>
      <c r="FQ49" s="347"/>
      <c r="FR49" s="347"/>
      <c r="FS49" s="347"/>
      <c r="FT49" s="347"/>
      <c r="FU49" s="347"/>
      <c r="FV49" s="347"/>
      <c r="FW49" s="347"/>
      <c r="FX49" s="347"/>
      <c r="FY49" s="347"/>
      <c r="FZ49" s="347"/>
      <c r="GA49" s="347"/>
      <c r="GB49" s="347"/>
      <c r="GC49" s="347"/>
      <c r="GD49" s="347"/>
      <c r="GE49" s="347"/>
      <c r="GF49" s="347"/>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7"/>
      <c r="HF49" s="347"/>
      <c r="HG49" s="347"/>
      <c r="HH49" s="347"/>
      <c r="HI49" s="347"/>
      <c r="HJ49" s="347"/>
      <c r="HK49" s="347"/>
      <c r="HL49" s="347"/>
      <c r="HM49" s="347"/>
      <c r="HN49" s="347"/>
      <c r="HO49" s="347"/>
      <c r="HP49" s="347"/>
      <c r="HQ49" s="347"/>
      <c r="HR49" s="347"/>
      <c r="HS49" s="347"/>
      <c r="HT49" s="347"/>
      <c r="HU49" s="347"/>
      <c r="HV49" s="347"/>
      <c r="HW49" s="347"/>
      <c r="HX49" s="347"/>
      <c r="HY49" s="347"/>
      <c r="HZ49" s="347"/>
      <c r="IA49" s="347"/>
      <c r="IB49" s="347"/>
      <c r="IC49" s="347"/>
      <c r="ID49" s="347"/>
      <c r="IE49" s="347"/>
      <c r="IF49" s="347"/>
      <c r="IG49" s="347"/>
      <c r="IH49" s="347"/>
      <c r="II49" s="347"/>
      <c r="IJ49" s="347"/>
      <c r="IK49" s="347"/>
      <c r="IL49" s="347"/>
      <c r="IM49" s="347"/>
      <c r="IN49" s="347"/>
      <c r="IO49" s="347"/>
      <c r="IP49" s="347"/>
      <c r="IQ49" s="347"/>
      <c r="IR49" s="347"/>
      <c r="IS49" s="347"/>
      <c r="IT49" s="347"/>
      <c r="IU49" s="347"/>
      <c r="IV49" s="347"/>
      <c r="IW49" s="347"/>
      <c r="IX49" s="347"/>
    </row>
    <row r="50" spans="1:258" s="349" customFormat="1" ht="34.5" customHeight="1">
      <c r="A50" s="84"/>
      <c r="B50" s="467" t="s">
        <v>575</v>
      </c>
      <c r="C50" s="468"/>
      <c r="D50" s="483" t="s">
        <v>443</v>
      </c>
      <c r="E50" s="484"/>
      <c r="F50" s="463" t="s">
        <v>638</v>
      </c>
      <c r="G50" s="416" t="s">
        <v>582</v>
      </c>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47"/>
      <c r="DT50" s="347"/>
      <c r="DU50" s="347"/>
      <c r="DV50" s="347"/>
      <c r="DW50" s="347"/>
      <c r="DX50" s="347"/>
      <c r="DY50" s="347"/>
      <c r="DZ50" s="347"/>
      <c r="EA50" s="347"/>
      <c r="EB50" s="347"/>
      <c r="EC50" s="347"/>
      <c r="ED50" s="347"/>
      <c r="EE50" s="347"/>
      <c r="EF50" s="347"/>
      <c r="EG50" s="347"/>
      <c r="EH50" s="347"/>
      <c r="EI50" s="347"/>
      <c r="EJ50" s="347"/>
      <c r="EK50" s="347"/>
      <c r="EL50" s="347"/>
      <c r="EM50" s="347"/>
      <c r="EN50" s="347"/>
      <c r="EO50" s="347"/>
      <c r="EP50" s="347"/>
      <c r="EQ50" s="347"/>
      <c r="ER50" s="347"/>
      <c r="ES50" s="347"/>
      <c r="ET50" s="347"/>
      <c r="EU50" s="347"/>
      <c r="EV50" s="347"/>
      <c r="EW50" s="347"/>
      <c r="EX50" s="347"/>
      <c r="EY50" s="347"/>
      <c r="EZ50" s="347"/>
      <c r="FA50" s="347"/>
      <c r="FB50" s="347"/>
      <c r="FC50" s="347"/>
      <c r="FD50" s="347"/>
      <c r="FE50" s="347"/>
      <c r="FF50" s="347"/>
      <c r="FG50" s="347"/>
      <c r="FH50" s="347"/>
      <c r="FI50" s="347"/>
      <c r="FJ50" s="347"/>
      <c r="FK50" s="347"/>
      <c r="FL50" s="347"/>
      <c r="FM50" s="347"/>
      <c r="FN50" s="347"/>
      <c r="FO50" s="347"/>
      <c r="FP50" s="347"/>
      <c r="FQ50" s="347"/>
      <c r="FR50" s="347"/>
      <c r="FS50" s="347"/>
      <c r="FT50" s="347"/>
      <c r="FU50" s="347"/>
      <c r="FV50" s="347"/>
      <c r="FW50" s="347"/>
      <c r="FX50" s="347"/>
      <c r="FY50" s="347"/>
      <c r="FZ50" s="347"/>
      <c r="GA50" s="347"/>
      <c r="GB50" s="347"/>
      <c r="GC50" s="347"/>
      <c r="GD50" s="347"/>
      <c r="GE50" s="347"/>
      <c r="GF50" s="347"/>
      <c r="GG50" s="347"/>
      <c r="GH50" s="347"/>
      <c r="GI50" s="347"/>
      <c r="GJ50" s="347"/>
      <c r="GK50" s="347"/>
      <c r="GL50" s="347"/>
      <c r="GM50" s="347"/>
      <c r="GN50" s="347"/>
      <c r="GO50" s="347"/>
      <c r="GP50" s="347"/>
      <c r="GQ50" s="347"/>
      <c r="GR50" s="347"/>
      <c r="GS50" s="347"/>
      <c r="GT50" s="347"/>
      <c r="GU50" s="347"/>
      <c r="GV50" s="347"/>
      <c r="GW50" s="347"/>
      <c r="GX50" s="347"/>
      <c r="GY50" s="347"/>
      <c r="GZ50" s="347"/>
      <c r="HA50" s="347"/>
      <c r="HB50" s="347"/>
      <c r="HC50" s="347"/>
      <c r="HD50" s="347"/>
      <c r="HE50" s="347"/>
      <c r="HF50" s="347"/>
      <c r="HG50" s="347"/>
      <c r="HH50" s="347"/>
      <c r="HI50" s="347"/>
      <c r="HJ50" s="347"/>
      <c r="HK50" s="347"/>
      <c r="HL50" s="347"/>
      <c r="HM50" s="347"/>
      <c r="HN50" s="347"/>
      <c r="HO50" s="347"/>
      <c r="HP50" s="347"/>
      <c r="HQ50" s="347"/>
      <c r="HR50" s="347"/>
      <c r="HS50" s="347"/>
      <c r="HT50" s="347"/>
      <c r="HU50" s="347"/>
      <c r="HV50" s="347"/>
      <c r="HW50" s="347"/>
      <c r="HX50" s="347"/>
      <c r="HY50" s="347"/>
      <c r="HZ50" s="347"/>
      <c r="IA50" s="347"/>
      <c r="IB50" s="347"/>
      <c r="IC50" s="347"/>
      <c r="ID50" s="347"/>
      <c r="IE50" s="347"/>
      <c r="IF50" s="347"/>
      <c r="IG50" s="347"/>
      <c r="IH50" s="347"/>
      <c r="II50" s="347"/>
      <c r="IJ50" s="347"/>
      <c r="IK50" s="347"/>
      <c r="IL50" s="347"/>
      <c r="IM50" s="347"/>
      <c r="IN50" s="347"/>
      <c r="IO50" s="347"/>
      <c r="IP50" s="347"/>
      <c r="IQ50" s="347"/>
      <c r="IR50" s="347"/>
      <c r="IS50" s="347"/>
      <c r="IT50" s="347"/>
      <c r="IU50" s="347"/>
      <c r="IV50" s="347"/>
      <c r="IW50" s="347"/>
      <c r="IX50" s="347"/>
    </row>
    <row r="51" spans="1:258" s="349" customFormat="1" ht="34.5" customHeight="1">
      <c r="A51" s="84"/>
      <c r="B51" s="467" t="s">
        <v>576</v>
      </c>
      <c r="C51" s="468"/>
      <c r="D51" s="483" t="s">
        <v>444</v>
      </c>
      <c r="E51" s="484"/>
      <c r="F51" s="463" t="s">
        <v>638</v>
      </c>
      <c r="G51" s="416" t="s">
        <v>581</v>
      </c>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47"/>
      <c r="DT51" s="347"/>
      <c r="DU51" s="347"/>
      <c r="DV51" s="347"/>
      <c r="DW51" s="347"/>
      <c r="DX51" s="347"/>
      <c r="DY51" s="347"/>
      <c r="DZ51" s="347"/>
      <c r="EA51" s="347"/>
      <c r="EB51" s="347"/>
      <c r="EC51" s="347"/>
      <c r="ED51" s="347"/>
      <c r="EE51" s="347"/>
      <c r="EF51" s="347"/>
      <c r="EG51" s="347"/>
      <c r="EH51" s="347"/>
      <c r="EI51" s="347"/>
      <c r="EJ51" s="347"/>
      <c r="EK51" s="347"/>
      <c r="EL51" s="347"/>
      <c r="EM51" s="347"/>
      <c r="EN51" s="347"/>
      <c r="EO51" s="347"/>
      <c r="EP51" s="347"/>
      <c r="EQ51" s="347"/>
      <c r="ER51" s="347"/>
      <c r="ES51" s="347"/>
      <c r="ET51" s="347"/>
      <c r="EU51" s="347"/>
      <c r="EV51" s="347"/>
      <c r="EW51" s="347"/>
      <c r="EX51" s="347"/>
      <c r="EY51" s="347"/>
      <c r="EZ51" s="347"/>
      <c r="FA51" s="347"/>
      <c r="FB51" s="347"/>
      <c r="FC51" s="347"/>
      <c r="FD51" s="347"/>
      <c r="FE51" s="347"/>
      <c r="FF51" s="347"/>
      <c r="FG51" s="347"/>
      <c r="FH51" s="347"/>
      <c r="FI51" s="347"/>
      <c r="FJ51" s="347"/>
      <c r="FK51" s="347"/>
      <c r="FL51" s="347"/>
      <c r="FM51" s="347"/>
      <c r="FN51" s="347"/>
      <c r="FO51" s="347"/>
      <c r="FP51" s="347"/>
      <c r="FQ51" s="347"/>
      <c r="FR51" s="347"/>
      <c r="FS51" s="347"/>
      <c r="FT51" s="347"/>
      <c r="FU51" s="347"/>
      <c r="FV51" s="347"/>
      <c r="FW51" s="347"/>
      <c r="FX51" s="347"/>
      <c r="FY51" s="347"/>
      <c r="FZ51" s="347"/>
      <c r="GA51" s="347"/>
      <c r="GB51" s="347"/>
      <c r="GC51" s="347"/>
      <c r="GD51" s="347"/>
      <c r="GE51" s="347"/>
      <c r="GF51" s="347"/>
      <c r="GG51" s="347"/>
      <c r="GH51" s="347"/>
      <c r="GI51" s="347"/>
      <c r="GJ51" s="347"/>
      <c r="GK51" s="347"/>
      <c r="GL51" s="347"/>
      <c r="GM51" s="347"/>
      <c r="GN51" s="347"/>
      <c r="GO51" s="347"/>
      <c r="GP51" s="347"/>
      <c r="GQ51" s="347"/>
      <c r="GR51" s="347"/>
      <c r="GS51" s="347"/>
      <c r="GT51" s="347"/>
      <c r="GU51" s="347"/>
      <c r="GV51" s="347"/>
      <c r="GW51" s="347"/>
      <c r="GX51" s="347"/>
      <c r="GY51" s="347"/>
      <c r="GZ51" s="347"/>
      <c r="HA51" s="347"/>
      <c r="HB51" s="347"/>
      <c r="HC51" s="347"/>
      <c r="HD51" s="347"/>
      <c r="HE51" s="347"/>
      <c r="HF51" s="347"/>
      <c r="HG51" s="347"/>
      <c r="HH51" s="347"/>
      <c r="HI51" s="347"/>
      <c r="HJ51" s="347"/>
      <c r="HK51" s="347"/>
      <c r="HL51" s="347"/>
      <c r="HM51" s="347"/>
      <c r="HN51" s="347"/>
      <c r="HO51" s="347"/>
      <c r="HP51" s="347"/>
      <c r="HQ51" s="347"/>
      <c r="HR51" s="347"/>
      <c r="HS51" s="347"/>
      <c r="HT51" s="347"/>
      <c r="HU51" s="347"/>
      <c r="HV51" s="347"/>
      <c r="HW51" s="347"/>
      <c r="HX51" s="347"/>
      <c r="HY51" s="347"/>
      <c r="HZ51" s="347"/>
      <c r="IA51" s="347"/>
      <c r="IB51" s="347"/>
      <c r="IC51" s="347"/>
      <c r="ID51" s="347"/>
      <c r="IE51" s="347"/>
      <c r="IF51" s="347"/>
      <c r="IG51" s="347"/>
      <c r="IH51" s="347"/>
      <c r="II51" s="347"/>
      <c r="IJ51" s="347"/>
      <c r="IK51" s="347"/>
      <c r="IL51" s="347"/>
      <c r="IM51" s="347"/>
      <c r="IN51" s="347"/>
      <c r="IO51" s="347"/>
      <c r="IP51" s="347"/>
      <c r="IQ51" s="347"/>
      <c r="IR51" s="347"/>
      <c r="IS51" s="347"/>
      <c r="IT51" s="347"/>
      <c r="IU51" s="347"/>
      <c r="IV51" s="347"/>
      <c r="IW51" s="347"/>
      <c r="IX51" s="347"/>
    </row>
    <row r="52" spans="1:258" s="349" customFormat="1" ht="19.5" customHeight="1">
      <c r="A52" s="84"/>
      <c r="B52" s="477" t="s">
        <v>577</v>
      </c>
      <c r="C52" s="478"/>
      <c r="D52" s="473" t="s">
        <v>578</v>
      </c>
      <c r="E52" s="474"/>
      <c r="F52" s="471" t="s">
        <v>636</v>
      </c>
      <c r="G52" s="416" t="s">
        <v>580</v>
      </c>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347"/>
      <c r="CC52" s="347"/>
      <c r="CD52" s="347"/>
      <c r="CE52" s="347"/>
      <c r="CF52" s="347"/>
      <c r="CG52" s="347"/>
      <c r="CH52" s="347"/>
      <c r="CI52" s="347"/>
      <c r="CJ52" s="347"/>
      <c r="CK52" s="347"/>
      <c r="CL52" s="347"/>
      <c r="CM52" s="347"/>
      <c r="CN52" s="347"/>
      <c r="CO52" s="347"/>
      <c r="CP52" s="347"/>
      <c r="CQ52" s="347"/>
      <c r="CR52" s="347"/>
      <c r="CS52" s="347"/>
      <c r="CT52" s="347"/>
      <c r="CU52" s="347"/>
      <c r="CV52" s="347"/>
      <c r="CW52" s="347"/>
      <c r="CX52" s="347"/>
      <c r="CY52" s="347"/>
      <c r="CZ52" s="347"/>
      <c r="DA52" s="347"/>
      <c r="DB52" s="347"/>
      <c r="DC52" s="347"/>
      <c r="DD52" s="347"/>
      <c r="DE52" s="347"/>
      <c r="DF52" s="347"/>
      <c r="DG52" s="347"/>
      <c r="DH52" s="347"/>
      <c r="DI52" s="347"/>
      <c r="DJ52" s="347"/>
      <c r="DK52" s="347"/>
      <c r="DL52" s="347"/>
      <c r="DM52" s="347"/>
      <c r="DN52" s="347"/>
      <c r="DO52" s="347"/>
      <c r="DP52" s="347"/>
      <c r="DQ52" s="347"/>
      <c r="DR52" s="347"/>
      <c r="DS52" s="347"/>
      <c r="DT52" s="347"/>
      <c r="DU52" s="347"/>
      <c r="DV52" s="347"/>
      <c r="DW52" s="347"/>
      <c r="DX52" s="347"/>
      <c r="DY52" s="347"/>
      <c r="DZ52" s="347"/>
      <c r="EA52" s="347"/>
      <c r="EB52" s="347"/>
      <c r="EC52" s="347"/>
      <c r="ED52" s="347"/>
      <c r="EE52" s="347"/>
      <c r="EF52" s="347"/>
      <c r="EG52" s="347"/>
      <c r="EH52" s="347"/>
      <c r="EI52" s="347"/>
      <c r="EJ52" s="347"/>
      <c r="EK52" s="347"/>
      <c r="EL52" s="347"/>
      <c r="EM52" s="347"/>
      <c r="EN52" s="347"/>
      <c r="EO52" s="347"/>
      <c r="EP52" s="347"/>
      <c r="EQ52" s="347"/>
      <c r="ER52" s="347"/>
      <c r="ES52" s="347"/>
      <c r="ET52" s="347"/>
      <c r="EU52" s="347"/>
      <c r="EV52" s="347"/>
      <c r="EW52" s="347"/>
      <c r="EX52" s="347"/>
      <c r="EY52" s="347"/>
      <c r="EZ52" s="347"/>
      <c r="FA52" s="347"/>
      <c r="FB52" s="347"/>
      <c r="FC52" s="347"/>
      <c r="FD52" s="347"/>
      <c r="FE52" s="347"/>
      <c r="FF52" s="347"/>
      <c r="FG52" s="347"/>
      <c r="FH52" s="347"/>
      <c r="FI52" s="347"/>
      <c r="FJ52" s="347"/>
      <c r="FK52" s="347"/>
      <c r="FL52" s="347"/>
      <c r="FM52" s="347"/>
      <c r="FN52" s="347"/>
      <c r="FO52" s="347"/>
      <c r="FP52" s="347"/>
      <c r="FQ52" s="347"/>
      <c r="FR52" s="347"/>
      <c r="FS52" s="347"/>
      <c r="FT52" s="347"/>
      <c r="FU52" s="347"/>
      <c r="FV52" s="347"/>
      <c r="FW52" s="347"/>
      <c r="FX52" s="347"/>
      <c r="FY52" s="347"/>
      <c r="FZ52" s="347"/>
      <c r="GA52" s="347"/>
      <c r="GB52" s="347"/>
      <c r="GC52" s="347"/>
      <c r="GD52" s="347"/>
      <c r="GE52" s="347"/>
      <c r="GF52" s="347"/>
      <c r="GG52" s="347"/>
      <c r="GH52" s="347"/>
      <c r="GI52" s="347"/>
      <c r="GJ52" s="347"/>
      <c r="GK52" s="347"/>
      <c r="GL52" s="347"/>
      <c r="GM52" s="347"/>
      <c r="GN52" s="347"/>
      <c r="GO52" s="347"/>
      <c r="GP52" s="347"/>
      <c r="GQ52" s="347"/>
      <c r="GR52" s="347"/>
      <c r="GS52" s="347"/>
      <c r="GT52" s="347"/>
      <c r="GU52" s="347"/>
      <c r="GV52" s="347"/>
      <c r="GW52" s="347"/>
      <c r="GX52" s="347"/>
      <c r="GY52" s="347"/>
      <c r="GZ52" s="347"/>
      <c r="HA52" s="347"/>
      <c r="HB52" s="347"/>
      <c r="HC52" s="347"/>
      <c r="HD52" s="347"/>
      <c r="HE52" s="347"/>
      <c r="HF52" s="347"/>
      <c r="HG52" s="347"/>
      <c r="HH52" s="347"/>
      <c r="HI52" s="347"/>
      <c r="HJ52" s="347"/>
      <c r="HK52" s="347"/>
      <c r="HL52" s="347"/>
      <c r="HM52" s="347"/>
      <c r="HN52" s="347"/>
      <c r="HO52" s="347"/>
      <c r="HP52" s="347"/>
      <c r="HQ52" s="347"/>
      <c r="HR52" s="347"/>
      <c r="HS52" s="347"/>
      <c r="HT52" s="347"/>
      <c r="HU52" s="347"/>
      <c r="HV52" s="347"/>
      <c r="HW52" s="347"/>
      <c r="HX52" s="347"/>
      <c r="HY52" s="347"/>
      <c r="HZ52" s="347"/>
      <c r="IA52" s="347"/>
      <c r="IB52" s="347"/>
      <c r="IC52" s="347"/>
      <c r="ID52" s="347"/>
      <c r="IE52" s="347"/>
      <c r="IF52" s="347"/>
      <c r="IG52" s="347"/>
      <c r="IH52" s="347"/>
      <c r="II52" s="347"/>
      <c r="IJ52" s="347"/>
      <c r="IK52" s="347"/>
      <c r="IL52" s="347"/>
      <c r="IM52" s="347"/>
      <c r="IN52" s="347"/>
      <c r="IO52" s="347"/>
      <c r="IP52" s="347"/>
      <c r="IQ52" s="347"/>
      <c r="IR52" s="347"/>
      <c r="IS52" s="347"/>
      <c r="IT52" s="347"/>
      <c r="IU52" s="347"/>
      <c r="IV52" s="347"/>
      <c r="IW52" s="347"/>
      <c r="IX52" s="347"/>
    </row>
    <row r="53" spans="1:258" s="349" customFormat="1" ht="19.5" customHeight="1">
      <c r="A53" s="84"/>
      <c r="B53" s="479"/>
      <c r="C53" s="480"/>
      <c r="D53" s="475"/>
      <c r="E53" s="476"/>
      <c r="F53" s="472"/>
      <c r="G53" s="416" t="s">
        <v>579</v>
      </c>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c r="BG53" s="347"/>
      <c r="BH53" s="347"/>
      <c r="BI53" s="347"/>
      <c r="BJ53" s="347"/>
      <c r="BK53" s="347"/>
      <c r="BL53" s="347"/>
      <c r="BM53" s="347"/>
      <c r="BN53" s="347"/>
      <c r="BO53" s="347"/>
      <c r="BP53" s="347"/>
      <c r="BQ53" s="347"/>
      <c r="BR53" s="347"/>
      <c r="BS53" s="347"/>
      <c r="BT53" s="347"/>
      <c r="BU53" s="347"/>
      <c r="BV53" s="347"/>
      <c r="BW53" s="347"/>
      <c r="BX53" s="347"/>
      <c r="BY53" s="347"/>
      <c r="BZ53" s="347"/>
      <c r="CA53" s="347"/>
      <c r="CB53" s="347"/>
      <c r="CC53" s="347"/>
      <c r="CD53" s="347"/>
      <c r="CE53" s="347"/>
      <c r="CF53" s="347"/>
      <c r="CG53" s="347"/>
      <c r="CH53" s="347"/>
      <c r="CI53" s="347"/>
      <c r="CJ53" s="347"/>
      <c r="CK53" s="347"/>
      <c r="CL53" s="347"/>
      <c r="CM53" s="347"/>
      <c r="CN53" s="347"/>
      <c r="CO53" s="347"/>
      <c r="CP53" s="347"/>
      <c r="CQ53" s="347"/>
      <c r="CR53" s="347"/>
      <c r="CS53" s="347"/>
      <c r="CT53" s="347"/>
      <c r="CU53" s="347"/>
      <c r="CV53" s="347"/>
      <c r="CW53" s="347"/>
      <c r="CX53" s="347"/>
      <c r="CY53" s="347"/>
      <c r="CZ53" s="347"/>
      <c r="DA53" s="347"/>
      <c r="DB53" s="347"/>
      <c r="DC53" s="347"/>
      <c r="DD53" s="347"/>
      <c r="DE53" s="347"/>
      <c r="DF53" s="347"/>
      <c r="DG53" s="347"/>
      <c r="DH53" s="347"/>
      <c r="DI53" s="347"/>
      <c r="DJ53" s="347"/>
      <c r="DK53" s="347"/>
      <c r="DL53" s="347"/>
      <c r="DM53" s="347"/>
      <c r="DN53" s="347"/>
      <c r="DO53" s="347"/>
      <c r="DP53" s="347"/>
      <c r="DQ53" s="347"/>
      <c r="DR53" s="347"/>
      <c r="DS53" s="347"/>
      <c r="DT53" s="347"/>
      <c r="DU53" s="347"/>
      <c r="DV53" s="347"/>
      <c r="DW53" s="347"/>
      <c r="DX53" s="347"/>
      <c r="DY53" s="347"/>
      <c r="DZ53" s="347"/>
      <c r="EA53" s="347"/>
      <c r="EB53" s="347"/>
      <c r="EC53" s="347"/>
      <c r="ED53" s="347"/>
      <c r="EE53" s="347"/>
      <c r="EF53" s="347"/>
      <c r="EG53" s="347"/>
      <c r="EH53" s="347"/>
      <c r="EI53" s="347"/>
      <c r="EJ53" s="347"/>
      <c r="EK53" s="347"/>
      <c r="EL53" s="347"/>
      <c r="EM53" s="347"/>
      <c r="EN53" s="347"/>
      <c r="EO53" s="347"/>
      <c r="EP53" s="347"/>
      <c r="EQ53" s="347"/>
      <c r="ER53" s="347"/>
      <c r="ES53" s="347"/>
      <c r="ET53" s="347"/>
      <c r="EU53" s="347"/>
      <c r="EV53" s="347"/>
      <c r="EW53" s="347"/>
      <c r="EX53" s="347"/>
      <c r="EY53" s="347"/>
      <c r="EZ53" s="347"/>
      <c r="FA53" s="347"/>
      <c r="FB53" s="347"/>
      <c r="FC53" s="347"/>
      <c r="FD53" s="347"/>
      <c r="FE53" s="347"/>
      <c r="FF53" s="347"/>
      <c r="FG53" s="347"/>
      <c r="FH53" s="347"/>
      <c r="FI53" s="347"/>
      <c r="FJ53" s="347"/>
      <c r="FK53" s="347"/>
      <c r="FL53" s="347"/>
      <c r="FM53" s="347"/>
      <c r="FN53" s="347"/>
      <c r="FO53" s="347"/>
      <c r="FP53" s="347"/>
      <c r="FQ53" s="347"/>
      <c r="FR53" s="347"/>
      <c r="FS53" s="347"/>
      <c r="FT53" s="347"/>
      <c r="FU53" s="347"/>
      <c r="FV53" s="347"/>
      <c r="FW53" s="347"/>
      <c r="FX53" s="347"/>
      <c r="FY53" s="347"/>
      <c r="FZ53" s="347"/>
      <c r="GA53" s="347"/>
      <c r="GB53" s="347"/>
      <c r="GC53" s="347"/>
      <c r="GD53" s="347"/>
      <c r="GE53" s="347"/>
      <c r="GF53" s="347"/>
      <c r="GG53" s="347"/>
      <c r="GH53" s="347"/>
      <c r="GI53" s="347"/>
      <c r="GJ53" s="347"/>
      <c r="GK53" s="347"/>
      <c r="GL53" s="347"/>
      <c r="GM53" s="347"/>
      <c r="GN53" s="347"/>
      <c r="GO53" s="347"/>
      <c r="GP53" s="347"/>
      <c r="GQ53" s="347"/>
      <c r="GR53" s="347"/>
      <c r="GS53" s="347"/>
      <c r="GT53" s="347"/>
      <c r="GU53" s="347"/>
      <c r="GV53" s="347"/>
      <c r="GW53" s="347"/>
      <c r="GX53" s="347"/>
      <c r="GY53" s="347"/>
      <c r="GZ53" s="347"/>
      <c r="HA53" s="347"/>
      <c r="HB53" s="347"/>
      <c r="HC53" s="347"/>
      <c r="HD53" s="347"/>
      <c r="HE53" s="347"/>
      <c r="HF53" s="347"/>
      <c r="HG53" s="347"/>
      <c r="HH53" s="347"/>
      <c r="HI53" s="347"/>
      <c r="HJ53" s="347"/>
      <c r="HK53" s="347"/>
      <c r="HL53" s="347"/>
      <c r="HM53" s="347"/>
      <c r="HN53" s="347"/>
      <c r="HO53" s="347"/>
      <c r="HP53" s="347"/>
      <c r="HQ53" s="347"/>
      <c r="HR53" s="347"/>
      <c r="HS53" s="347"/>
      <c r="HT53" s="347"/>
      <c r="HU53" s="347"/>
      <c r="HV53" s="347"/>
      <c r="HW53" s="347"/>
      <c r="HX53" s="347"/>
      <c r="HY53" s="347"/>
      <c r="HZ53" s="347"/>
      <c r="IA53" s="347"/>
      <c r="IB53" s="347"/>
      <c r="IC53" s="347"/>
      <c r="ID53" s="347"/>
      <c r="IE53" s="347"/>
      <c r="IF53" s="347"/>
      <c r="IG53" s="347"/>
      <c r="IH53" s="347"/>
      <c r="II53" s="347"/>
      <c r="IJ53" s="347"/>
      <c r="IK53" s="347"/>
      <c r="IL53" s="347"/>
      <c r="IM53" s="347"/>
      <c r="IN53" s="347"/>
      <c r="IO53" s="347"/>
      <c r="IP53" s="347"/>
      <c r="IQ53" s="347"/>
      <c r="IR53" s="347"/>
      <c r="IS53" s="347"/>
      <c r="IT53" s="347"/>
      <c r="IU53" s="347"/>
      <c r="IV53" s="347"/>
      <c r="IW53" s="347"/>
      <c r="IX53" s="347"/>
    </row>
    <row r="54" spans="1:258" s="349" customFormat="1" ht="45" customHeight="1">
      <c r="A54" s="84"/>
      <c r="B54" s="467" t="s">
        <v>588</v>
      </c>
      <c r="C54" s="468"/>
      <c r="D54" s="483" t="s">
        <v>585</v>
      </c>
      <c r="E54" s="484"/>
      <c r="F54" s="461" t="s">
        <v>623</v>
      </c>
      <c r="G54" s="416" t="s">
        <v>595</v>
      </c>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347"/>
      <c r="BN54" s="347"/>
      <c r="BO54" s="347"/>
      <c r="BP54" s="347"/>
      <c r="BQ54" s="347"/>
      <c r="BR54" s="347"/>
      <c r="BS54" s="347"/>
      <c r="BT54" s="347"/>
      <c r="BU54" s="347"/>
      <c r="BV54" s="347"/>
      <c r="BW54" s="347"/>
      <c r="BX54" s="347"/>
      <c r="BY54" s="347"/>
      <c r="BZ54" s="347"/>
      <c r="CA54" s="347"/>
      <c r="CB54" s="347"/>
      <c r="CC54" s="347"/>
      <c r="CD54" s="347"/>
      <c r="CE54" s="347"/>
      <c r="CF54" s="347"/>
      <c r="CG54" s="347"/>
      <c r="CH54" s="347"/>
      <c r="CI54" s="347"/>
      <c r="CJ54" s="347"/>
      <c r="CK54" s="347"/>
      <c r="CL54" s="347"/>
      <c r="CM54" s="347"/>
      <c r="CN54" s="347"/>
      <c r="CO54" s="347"/>
      <c r="CP54" s="347"/>
      <c r="CQ54" s="347"/>
      <c r="CR54" s="347"/>
      <c r="CS54" s="347"/>
      <c r="CT54" s="347"/>
      <c r="CU54" s="347"/>
      <c r="CV54" s="347"/>
      <c r="CW54" s="347"/>
      <c r="CX54" s="347"/>
      <c r="CY54" s="347"/>
      <c r="CZ54" s="347"/>
      <c r="DA54" s="347"/>
      <c r="DB54" s="347"/>
      <c r="DC54" s="347"/>
      <c r="DD54" s="347"/>
      <c r="DE54" s="347"/>
      <c r="DF54" s="347"/>
      <c r="DG54" s="347"/>
      <c r="DH54" s="347"/>
      <c r="DI54" s="347"/>
      <c r="DJ54" s="347"/>
      <c r="DK54" s="347"/>
      <c r="DL54" s="347"/>
      <c r="DM54" s="347"/>
      <c r="DN54" s="347"/>
      <c r="DO54" s="347"/>
      <c r="DP54" s="347"/>
      <c r="DQ54" s="347"/>
      <c r="DR54" s="347"/>
      <c r="DS54" s="347"/>
      <c r="DT54" s="347"/>
      <c r="DU54" s="347"/>
      <c r="DV54" s="347"/>
      <c r="DW54" s="347"/>
      <c r="DX54" s="347"/>
      <c r="DY54" s="347"/>
      <c r="DZ54" s="347"/>
      <c r="EA54" s="347"/>
      <c r="EB54" s="347"/>
      <c r="EC54" s="347"/>
      <c r="ED54" s="347"/>
      <c r="EE54" s="347"/>
      <c r="EF54" s="347"/>
      <c r="EG54" s="347"/>
      <c r="EH54" s="347"/>
      <c r="EI54" s="347"/>
      <c r="EJ54" s="347"/>
      <c r="EK54" s="347"/>
      <c r="EL54" s="347"/>
      <c r="EM54" s="347"/>
      <c r="EN54" s="347"/>
      <c r="EO54" s="347"/>
      <c r="EP54" s="347"/>
      <c r="EQ54" s="347"/>
      <c r="ER54" s="347"/>
      <c r="ES54" s="347"/>
      <c r="ET54" s="347"/>
      <c r="EU54" s="347"/>
      <c r="EV54" s="347"/>
      <c r="EW54" s="347"/>
      <c r="EX54" s="347"/>
      <c r="EY54" s="347"/>
      <c r="EZ54" s="347"/>
      <c r="FA54" s="347"/>
      <c r="FB54" s="347"/>
      <c r="FC54" s="347"/>
      <c r="FD54" s="347"/>
      <c r="FE54" s="347"/>
      <c r="FF54" s="347"/>
      <c r="FG54" s="347"/>
      <c r="FH54" s="347"/>
      <c r="FI54" s="347"/>
      <c r="FJ54" s="347"/>
      <c r="FK54" s="347"/>
      <c r="FL54" s="347"/>
      <c r="FM54" s="347"/>
      <c r="FN54" s="347"/>
      <c r="FO54" s="347"/>
      <c r="FP54" s="347"/>
      <c r="FQ54" s="347"/>
      <c r="FR54" s="347"/>
      <c r="FS54" s="347"/>
      <c r="FT54" s="347"/>
      <c r="FU54" s="347"/>
      <c r="FV54" s="347"/>
      <c r="FW54" s="347"/>
      <c r="FX54" s="347"/>
      <c r="FY54" s="347"/>
      <c r="FZ54" s="347"/>
      <c r="GA54" s="347"/>
      <c r="GB54" s="347"/>
      <c r="GC54" s="347"/>
      <c r="GD54" s="347"/>
      <c r="GE54" s="347"/>
      <c r="GF54" s="347"/>
      <c r="GG54" s="347"/>
      <c r="GH54" s="347"/>
      <c r="GI54" s="347"/>
      <c r="GJ54" s="347"/>
      <c r="GK54" s="347"/>
      <c r="GL54" s="347"/>
      <c r="GM54" s="347"/>
      <c r="GN54" s="347"/>
      <c r="GO54" s="347"/>
      <c r="GP54" s="347"/>
      <c r="GQ54" s="347"/>
      <c r="GR54" s="347"/>
      <c r="GS54" s="347"/>
      <c r="GT54" s="347"/>
      <c r="GU54" s="347"/>
      <c r="GV54" s="347"/>
      <c r="GW54" s="347"/>
      <c r="GX54" s="347"/>
      <c r="GY54" s="347"/>
      <c r="GZ54" s="347"/>
      <c r="HA54" s="347"/>
      <c r="HB54" s="347"/>
      <c r="HC54" s="347"/>
      <c r="HD54" s="347"/>
      <c r="HE54" s="347"/>
      <c r="HF54" s="347"/>
      <c r="HG54" s="347"/>
      <c r="HH54" s="347"/>
      <c r="HI54" s="347"/>
      <c r="HJ54" s="347"/>
      <c r="HK54" s="347"/>
      <c r="HL54" s="347"/>
      <c r="HM54" s="347"/>
      <c r="HN54" s="347"/>
      <c r="HO54" s="347"/>
      <c r="HP54" s="347"/>
      <c r="HQ54" s="347"/>
      <c r="HR54" s="347"/>
      <c r="HS54" s="347"/>
      <c r="HT54" s="347"/>
      <c r="HU54" s="347"/>
      <c r="HV54" s="347"/>
      <c r="HW54" s="347"/>
      <c r="HX54" s="347"/>
      <c r="HY54" s="347"/>
      <c r="HZ54" s="347"/>
      <c r="IA54" s="347"/>
      <c r="IB54" s="347"/>
      <c r="IC54" s="347"/>
      <c r="ID54" s="347"/>
      <c r="IE54" s="347"/>
      <c r="IF54" s="347"/>
      <c r="IG54" s="347"/>
      <c r="IH54" s="347"/>
      <c r="II54" s="347"/>
      <c r="IJ54" s="347"/>
      <c r="IK54" s="347"/>
      <c r="IL54" s="347"/>
      <c r="IM54" s="347"/>
      <c r="IN54" s="347"/>
      <c r="IO54" s="347"/>
      <c r="IP54" s="347"/>
      <c r="IQ54" s="347"/>
      <c r="IR54" s="347"/>
      <c r="IS54" s="347"/>
      <c r="IT54" s="347"/>
      <c r="IU54" s="347"/>
      <c r="IV54" s="347"/>
      <c r="IW54" s="347"/>
      <c r="IX54" s="347"/>
    </row>
    <row r="55" spans="1:258" s="349" customFormat="1" ht="42.75" customHeight="1">
      <c r="A55" s="84"/>
      <c r="B55" s="467" t="s">
        <v>587</v>
      </c>
      <c r="C55" s="468"/>
      <c r="D55" s="481" t="s">
        <v>589</v>
      </c>
      <c r="E55" s="482"/>
      <c r="F55" s="463" t="s">
        <v>638</v>
      </c>
      <c r="G55" s="416" t="s">
        <v>586</v>
      </c>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c r="AQ55" s="347"/>
      <c r="AR55" s="347"/>
      <c r="AS55" s="347"/>
      <c r="AT55" s="347"/>
      <c r="AU55" s="347"/>
      <c r="AV55" s="347"/>
      <c r="AW55" s="347"/>
      <c r="AX55" s="347"/>
      <c r="AY55" s="347"/>
      <c r="AZ55" s="347"/>
      <c r="BA55" s="347"/>
      <c r="BB55" s="347"/>
      <c r="BC55" s="347"/>
      <c r="BD55" s="347"/>
      <c r="BE55" s="347"/>
      <c r="BF55" s="347"/>
      <c r="BG55" s="347"/>
      <c r="BH55" s="347"/>
      <c r="BI55" s="347"/>
      <c r="BJ55" s="347"/>
      <c r="BK55" s="347"/>
      <c r="BL55" s="347"/>
      <c r="BM55" s="347"/>
      <c r="BN55" s="347"/>
      <c r="BO55" s="347"/>
      <c r="BP55" s="347"/>
      <c r="BQ55" s="347"/>
      <c r="BR55" s="347"/>
      <c r="BS55" s="347"/>
      <c r="BT55" s="347"/>
      <c r="BU55" s="347"/>
      <c r="BV55" s="347"/>
      <c r="BW55" s="347"/>
      <c r="BX55" s="347"/>
      <c r="BY55" s="347"/>
      <c r="BZ55" s="347"/>
      <c r="CA55" s="347"/>
      <c r="CB55" s="347"/>
      <c r="CC55" s="347"/>
      <c r="CD55" s="347"/>
      <c r="CE55" s="347"/>
      <c r="CF55" s="347"/>
      <c r="CG55" s="347"/>
      <c r="CH55" s="347"/>
      <c r="CI55" s="347"/>
      <c r="CJ55" s="347"/>
      <c r="CK55" s="347"/>
      <c r="CL55" s="347"/>
      <c r="CM55" s="347"/>
      <c r="CN55" s="347"/>
      <c r="CO55" s="347"/>
      <c r="CP55" s="347"/>
      <c r="CQ55" s="347"/>
      <c r="CR55" s="347"/>
      <c r="CS55" s="347"/>
      <c r="CT55" s="347"/>
      <c r="CU55" s="347"/>
      <c r="CV55" s="347"/>
      <c r="CW55" s="347"/>
      <c r="CX55" s="347"/>
      <c r="CY55" s="347"/>
      <c r="CZ55" s="347"/>
      <c r="DA55" s="347"/>
      <c r="DB55" s="347"/>
      <c r="DC55" s="347"/>
      <c r="DD55" s="347"/>
      <c r="DE55" s="347"/>
      <c r="DF55" s="347"/>
      <c r="DG55" s="347"/>
      <c r="DH55" s="347"/>
      <c r="DI55" s="347"/>
      <c r="DJ55" s="347"/>
      <c r="DK55" s="347"/>
      <c r="DL55" s="347"/>
      <c r="DM55" s="347"/>
      <c r="DN55" s="347"/>
      <c r="DO55" s="347"/>
      <c r="DP55" s="347"/>
      <c r="DQ55" s="347"/>
      <c r="DR55" s="347"/>
      <c r="DS55" s="347"/>
      <c r="DT55" s="347"/>
      <c r="DU55" s="347"/>
      <c r="DV55" s="347"/>
      <c r="DW55" s="347"/>
      <c r="DX55" s="347"/>
      <c r="DY55" s="347"/>
      <c r="DZ55" s="347"/>
      <c r="EA55" s="347"/>
      <c r="EB55" s="347"/>
      <c r="EC55" s="347"/>
      <c r="ED55" s="347"/>
      <c r="EE55" s="347"/>
      <c r="EF55" s="347"/>
      <c r="EG55" s="347"/>
      <c r="EH55" s="347"/>
      <c r="EI55" s="347"/>
      <c r="EJ55" s="347"/>
      <c r="EK55" s="347"/>
      <c r="EL55" s="347"/>
      <c r="EM55" s="347"/>
      <c r="EN55" s="347"/>
      <c r="EO55" s="347"/>
      <c r="EP55" s="347"/>
      <c r="EQ55" s="347"/>
      <c r="ER55" s="347"/>
      <c r="ES55" s="347"/>
      <c r="ET55" s="347"/>
      <c r="EU55" s="347"/>
      <c r="EV55" s="347"/>
      <c r="EW55" s="347"/>
      <c r="EX55" s="347"/>
      <c r="EY55" s="347"/>
      <c r="EZ55" s="347"/>
      <c r="FA55" s="347"/>
      <c r="FB55" s="347"/>
      <c r="FC55" s="347"/>
      <c r="FD55" s="347"/>
      <c r="FE55" s="347"/>
      <c r="FF55" s="347"/>
      <c r="FG55" s="347"/>
      <c r="FH55" s="347"/>
      <c r="FI55" s="347"/>
      <c r="FJ55" s="347"/>
      <c r="FK55" s="347"/>
      <c r="FL55" s="347"/>
      <c r="FM55" s="347"/>
      <c r="FN55" s="347"/>
      <c r="FO55" s="347"/>
      <c r="FP55" s="347"/>
      <c r="FQ55" s="347"/>
      <c r="FR55" s="347"/>
      <c r="FS55" s="347"/>
      <c r="FT55" s="347"/>
      <c r="FU55" s="347"/>
      <c r="FV55" s="347"/>
      <c r="FW55" s="347"/>
      <c r="FX55" s="347"/>
      <c r="FY55" s="347"/>
      <c r="FZ55" s="347"/>
      <c r="GA55" s="347"/>
      <c r="GB55" s="347"/>
      <c r="GC55" s="347"/>
      <c r="GD55" s="347"/>
      <c r="GE55" s="347"/>
      <c r="GF55" s="347"/>
      <c r="GG55" s="347"/>
      <c r="GH55" s="347"/>
      <c r="GI55" s="347"/>
      <c r="GJ55" s="347"/>
      <c r="GK55" s="347"/>
      <c r="GL55" s="347"/>
      <c r="GM55" s="347"/>
      <c r="GN55" s="347"/>
      <c r="GO55" s="347"/>
      <c r="GP55" s="347"/>
      <c r="GQ55" s="347"/>
      <c r="GR55" s="347"/>
      <c r="GS55" s="347"/>
      <c r="GT55" s="347"/>
      <c r="GU55" s="347"/>
      <c r="GV55" s="347"/>
      <c r="GW55" s="347"/>
      <c r="GX55" s="347"/>
      <c r="GY55" s="347"/>
      <c r="GZ55" s="347"/>
      <c r="HA55" s="347"/>
      <c r="HB55" s="347"/>
      <c r="HC55" s="347"/>
      <c r="HD55" s="347"/>
      <c r="HE55" s="347"/>
      <c r="HF55" s="347"/>
      <c r="HG55" s="347"/>
      <c r="HH55" s="347"/>
      <c r="HI55" s="347"/>
      <c r="HJ55" s="347"/>
      <c r="HK55" s="347"/>
      <c r="HL55" s="347"/>
      <c r="HM55" s="347"/>
      <c r="HN55" s="347"/>
      <c r="HO55" s="347"/>
      <c r="HP55" s="347"/>
      <c r="HQ55" s="347"/>
      <c r="HR55" s="347"/>
      <c r="HS55" s="347"/>
      <c r="HT55" s="347"/>
      <c r="HU55" s="347"/>
      <c r="HV55" s="347"/>
      <c r="HW55" s="347"/>
      <c r="HX55" s="347"/>
      <c r="HY55" s="347"/>
      <c r="HZ55" s="347"/>
      <c r="IA55" s="347"/>
      <c r="IB55" s="347"/>
      <c r="IC55" s="347"/>
      <c r="ID55" s="347"/>
      <c r="IE55" s="347"/>
      <c r="IF55" s="347"/>
      <c r="IG55" s="347"/>
      <c r="IH55" s="347"/>
      <c r="II55" s="347"/>
      <c r="IJ55" s="347"/>
      <c r="IK55" s="347"/>
      <c r="IL55" s="347"/>
      <c r="IM55" s="347"/>
      <c r="IN55" s="347"/>
      <c r="IO55" s="347"/>
      <c r="IP55" s="347"/>
      <c r="IQ55" s="347"/>
      <c r="IR55" s="347"/>
      <c r="IS55" s="347"/>
      <c r="IT55" s="347"/>
      <c r="IU55" s="347"/>
      <c r="IV55" s="347"/>
      <c r="IW55" s="347"/>
      <c r="IX55" s="347"/>
    </row>
    <row r="56" spans="1:258" s="349" customFormat="1" ht="19.5" customHeight="1">
      <c r="A56" s="84"/>
      <c r="B56" s="467" t="s">
        <v>635</v>
      </c>
      <c r="C56" s="468"/>
      <c r="D56" s="483" t="s">
        <v>601</v>
      </c>
      <c r="E56" s="484"/>
      <c r="F56" s="463" t="s">
        <v>188</v>
      </c>
      <c r="G56" s="416" t="s">
        <v>596</v>
      </c>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7"/>
      <c r="AY56" s="347"/>
      <c r="AZ56" s="347"/>
      <c r="BA56" s="347"/>
      <c r="BB56" s="347"/>
      <c r="BC56" s="347"/>
      <c r="BD56" s="347"/>
      <c r="BE56" s="347"/>
      <c r="BF56" s="347"/>
      <c r="BG56" s="347"/>
      <c r="BH56" s="347"/>
      <c r="BI56" s="347"/>
      <c r="BJ56" s="347"/>
      <c r="BK56" s="347"/>
      <c r="BL56" s="347"/>
      <c r="BM56" s="347"/>
      <c r="BN56" s="347"/>
      <c r="BO56" s="347"/>
      <c r="BP56" s="347"/>
      <c r="BQ56" s="347"/>
      <c r="BR56" s="347"/>
      <c r="BS56" s="347"/>
      <c r="BT56" s="347"/>
      <c r="BU56" s="347"/>
      <c r="BV56" s="347"/>
      <c r="BW56" s="347"/>
      <c r="BX56" s="347"/>
      <c r="BY56" s="347"/>
      <c r="BZ56" s="347"/>
      <c r="CA56" s="347"/>
      <c r="CB56" s="347"/>
      <c r="CC56" s="347"/>
      <c r="CD56" s="347"/>
      <c r="CE56" s="347"/>
      <c r="CF56" s="347"/>
      <c r="CG56" s="347"/>
      <c r="CH56" s="347"/>
      <c r="CI56" s="347"/>
      <c r="CJ56" s="347"/>
      <c r="CK56" s="347"/>
      <c r="CL56" s="347"/>
      <c r="CM56" s="347"/>
      <c r="CN56" s="347"/>
      <c r="CO56" s="347"/>
      <c r="CP56" s="347"/>
      <c r="CQ56" s="347"/>
      <c r="CR56" s="347"/>
      <c r="CS56" s="347"/>
      <c r="CT56" s="347"/>
      <c r="CU56" s="347"/>
      <c r="CV56" s="347"/>
      <c r="CW56" s="347"/>
      <c r="CX56" s="347"/>
      <c r="CY56" s="347"/>
      <c r="CZ56" s="347"/>
      <c r="DA56" s="347"/>
      <c r="DB56" s="347"/>
      <c r="DC56" s="347"/>
      <c r="DD56" s="347"/>
      <c r="DE56" s="347"/>
      <c r="DF56" s="347"/>
      <c r="DG56" s="347"/>
      <c r="DH56" s="347"/>
      <c r="DI56" s="347"/>
      <c r="DJ56" s="347"/>
      <c r="DK56" s="347"/>
      <c r="DL56" s="347"/>
      <c r="DM56" s="347"/>
      <c r="DN56" s="347"/>
      <c r="DO56" s="347"/>
      <c r="DP56" s="347"/>
      <c r="DQ56" s="347"/>
      <c r="DR56" s="347"/>
      <c r="DS56" s="347"/>
      <c r="DT56" s="347"/>
      <c r="DU56" s="347"/>
      <c r="DV56" s="347"/>
      <c r="DW56" s="347"/>
      <c r="DX56" s="347"/>
      <c r="DY56" s="347"/>
      <c r="DZ56" s="347"/>
      <c r="EA56" s="347"/>
      <c r="EB56" s="347"/>
      <c r="EC56" s="347"/>
      <c r="ED56" s="347"/>
      <c r="EE56" s="347"/>
      <c r="EF56" s="347"/>
      <c r="EG56" s="347"/>
      <c r="EH56" s="347"/>
      <c r="EI56" s="347"/>
      <c r="EJ56" s="347"/>
      <c r="EK56" s="347"/>
      <c r="EL56" s="347"/>
      <c r="EM56" s="347"/>
      <c r="EN56" s="347"/>
      <c r="EO56" s="347"/>
      <c r="EP56" s="347"/>
      <c r="EQ56" s="347"/>
      <c r="ER56" s="347"/>
      <c r="ES56" s="347"/>
      <c r="ET56" s="347"/>
      <c r="EU56" s="347"/>
      <c r="EV56" s="347"/>
      <c r="EW56" s="347"/>
      <c r="EX56" s="347"/>
      <c r="EY56" s="347"/>
      <c r="EZ56" s="347"/>
      <c r="FA56" s="347"/>
      <c r="FB56" s="347"/>
      <c r="FC56" s="347"/>
      <c r="FD56" s="347"/>
      <c r="FE56" s="347"/>
      <c r="FF56" s="347"/>
      <c r="FG56" s="347"/>
      <c r="FH56" s="347"/>
      <c r="FI56" s="347"/>
      <c r="FJ56" s="347"/>
      <c r="FK56" s="347"/>
      <c r="FL56" s="347"/>
      <c r="FM56" s="347"/>
      <c r="FN56" s="347"/>
      <c r="FO56" s="347"/>
      <c r="FP56" s="347"/>
      <c r="FQ56" s="347"/>
      <c r="FR56" s="347"/>
      <c r="FS56" s="347"/>
      <c r="FT56" s="347"/>
      <c r="FU56" s="347"/>
      <c r="FV56" s="347"/>
      <c r="FW56" s="347"/>
      <c r="FX56" s="347"/>
      <c r="FY56" s="347"/>
      <c r="FZ56" s="347"/>
      <c r="GA56" s="347"/>
      <c r="GB56" s="347"/>
      <c r="GC56" s="347"/>
      <c r="GD56" s="347"/>
      <c r="GE56" s="347"/>
      <c r="GF56" s="347"/>
      <c r="GG56" s="347"/>
      <c r="GH56" s="347"/>
      <c r="GI56" s="347"/>
      <c r="GJ56" s="347"/>
      <c r="GK56" s="347"/>
      <c r="GL56" s="347"/>
      <c r="GM56" s="347"/>
      <c r="GN56" s="347"/>
      <c r="GO56" s="347"/>
      <c r="GP56" s="347"/>
      <c r="GQ56" s="347"/>
      <c r="GR56" s="347"/>
      <c r="GS56" s="347"/>
      <c r="GT56" s="347"/>
      <c r="GU56" s="347"/>
      <c r="GV56" s="347"/>
      <c r="GW56" s="347"/>
      <c r="GX56" s="347"/>
      <c r="GY56" s="347"/>
      <c r="GZ56" s="347"/>
      <c r="HA56" s="347"/>
      <c r="HB56" s="347"/>
      <c r="HC56" s="347"/>
      <c r="HD56" s="347"/>
      <c r="HE56" s="347"/>
      <c r="HF56" s="347"/>
      <c r="HG56" s="347"/>
      <c r="HH56" s="347"/>
      <c r="HI56" s="347"/>
      <c r="HJ56" s="347"/>
      <c r="HK56" s="347"/>
      <c r="HL56" s="347"/>
      <c r="HM56" s="347"/>
      <c r="HN56" s="347"/>
      <c r="HO56" s="347"/>
      <c r="HP56" s="347"/>
      <c r="HQ56" s="347"/>
      <c r="HR56" s="347"/>
      <c r="HS56" s="347"/>
      <c r="HT56" s="347"/>
      <c r="HU56" s="347"/>
      <c r="HV56" s="347"/>
      <c r="HW56" s="347"/>
      <c r="HX56" s="347"/>
      <c r="HY56" s="347"/>
      <c r="HZ56" s="347"/>
      <c r="IA56" s="347"/>
      <c r="IB56" s="347"/>
      <c r="IC56" s="347"/>
      <c r="ID56" s="347"/>
      <c r="IE56" s="347"/>
      <c r="IF56" s="347"/>
      <c r="IG56" s="347"/>
      <c r="IH56" s="347"/>
      <c r="II56" s="347"/>
      <c r="IJ56" s="347"/>
      <c r="IK56" s="347"/>
      <c r="IL56" s="347"/>
      <c r="IM56" s="347"/>
      <c r="IN56" s="347"/>
      <c r="IO56" s="347"/>
      <c r="IP56" s="347"/>
      <c r="IQ56" s="347"/>
      <c r="IR56" s="347"/>
      <c r="IS56" s="347"/>
      <c r="IT56" s="347"/>
      <c r="IU56" s="347"/>
      <c r="IV56" s="347"/>
      <c r="IW56" s="347"/>
      <c r="IX56" s="347"/>
    </row>
    <row r="57" spans="1:258" s="349" customFormat="1" ht="19.5" customHeight="1">
      <c r="A57" s="84"/>
      <c r="B57" s="477" t="s">
        <v>635</v>
      </c>
      <c r="C57" s="478"/>
      <c r="D57" s="485" t="s">
        <v>602</v>
      </c>
      <c r="E57" s="486"/>
      <c r="F57" s="489" t="s">
        <v>188</v>
      </c>
      <c r="G57" s="416" t="s">
        <v>597</v>
      </c>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7"/>
      <c r="BO57" s="347"/>
      <c r="BP57" s="347"/>
      <c r="BQ57" s="347"/>
      <c r="BR57" s="347"/>
      <c r="BS57" s="347"/>
      <c r="BT57" s="347"/>
      <c r="BU57" s="347"/>
      <c r="BV57" s="347"/>
      <c r="BW57" s="347"/>
      <c r="BX57" s="347"/>
      <c r="BY57" s="347"/>
      <c r="BZ57" s="347"/>
      <c r="CA57" s="347"/>
      <c r="CB57" s="347"/>
      <c r="CC57" s="347"/>
      <c r="CD57" s="347"/>
      <c r="CE57" s="347"/>
      <c r="CF57" s="347"/>
      <c r="CG57" s="347"/>
      <c r="CH57" s="347"/>
      <c r="CI57" s="347"/>
      <c r="CJ57" s="347"/>
      <c r="CK57" s="347"/>
      <c r="CL57" s="347"/>
      <c r="CM57" s="347"/>
      <c r="CN57" s="347"/>
      <c r="CO57" s="347"/>
      <c r="CP57" s="347"/>
      <c r="CQ57" s="347"/>
      <c r="CR57" s="347"/>
      <c r="CS57" s="347"/>
      <c r="CT57" s="347"/>
      <c r="CU57" s="347"/>
      <c r="CV57" s="347"/>
      <c r="CW57" s="347"/>
      <c r="CX57" s="347"/>
      <c r="CY57" s="347"/>
      <c r="CZ57" s="347"/>
      <c r="DA57" s="347"/>
      <c r="DB57" s="347"/>
      <c r="DC57" s="347"/>
      <c r="DD57" s="347"/>
      <c r="DE57" s="347"/>
      <c r="DF57" s="347"/>
      <c r="DG57" s="347"/>
      <c r="DH57" s="347"/>
      <c r="DI57" s="347"/>
      <c r="DJ57" s="347"/>
      <c r="DK57" s="347"/>
      <c r="DL57" s="347"/>
      <c r="DM57" s="347"/>
      <c r="DN57" s="347"/>
      <c r="DO57" s="347"/>
      <c r="DP57" s="347"/>
      <c r="DQ57" s="347"/>
      <c r="DR57" s="347"/>
      <c r="DS57" s="347"/>
      <c r="DT57" s="347"/>
      <c r="DU57" s="347"/>
      <c r="DV57" s="347"/>
      <c r="DW57" s="347"/>
      <c r="DX57" s="347"/>
      <c r="DY57" s="347"/>
      <c r="DZ57" s="347"/>
      <c r="EA57" s="347"/>
      <c r="EB57" s="347"/>
      <c r="EC57" s="347"/>
      <c r="ED57" s="347"/>
      <c r="EE57" s="347"/>
      <c r="EF57" s="347"/>
      <c r="EG57" s="347"/>
      <c r="EH57" s="347"/>
      <c r="EI57" s="347"/>
      <c r="EJ57" s="347"/>
      <c r="EK57" s="347"/>
      <c r="EL57" s="347"/>
      <c r="EM57" s="347"/>
      <c r="EN57" s="347"/>
      <c r="EO57" s="347"/>
      <c r="EP57" s="347"/>
      <c r="EQ57" s="347"/>
      <c r="ER57" s="347"/>
      <c r="ES57" s="347"/>
      <c r="ET57" s="347"/>
      <c r="EU57" s="347"/>
      <c r="EV57" s="347"/>
      <c r="EW57" s="347"/>
      <c r="EX57" s="347"/>
      <c r="EY57" s="347"/>
      <c r="EZ57" s="347"/>
      <c r="FA57" s="347"/>
      <c r="FB57" s="347"/>
      <c r="FC57" s="347"/>
      <c r="FD57" s="347"/>
      <c r="FE57" s="347"/>
      <c r="FF57" s="347"/>
      <c r="FG57" s="347"/>
      <c r="FH57" s="347"/>
      <c r="FI57" s="347"/>
      <c r="FJ57" s="347"/>
      <c r="FK57" s="347"/>
      <c r="FL57" s="347"/>
      <c r="FM57" s="347"/>
      <c r="FN57" s="347"/>
      <c r="FO57" s="347"/>
      <c r="FP57" s="347"/>
      <c r="FQ57" s="347"/>
      <c r="FR57" s="347"/>
      <c r="FS57" s="347"/>
      <c r="FT57" s="347"/>
      <c r="FU57" s="347"/>
      <c r="FV57" s="347"/>
      <c r="FW57" s="347"/>
      <c r="FX57" s="347"/>
      <c r="FY57" s="347"/>
      <c r="FZ57" s="347"/>
      <c r="GA57" s="347"/>
      <c r="GB57" s="347"/>
      <c r="GC57" s="347"/>
      <c r="GD57" s="347"/>
      <c r="GE57" s="347"/>
      <c r="GF57" s="347"/>
      <c r="GG57" s="347"/>
      <c r="GH57" s="347"/>
      <c r="GI57" s="347"/>
      <c r="GJ57" s="347"/>
      <c r="GK57" s="347"/>
      <c r="GL57" s="347"/>
      <c r="GM57" s="347"/>
      <c r="GN57" s="347"/>
      <c r="GO57" s="347"/>
      <c r="GP57" s="347"/>
      <c r="GQ57" s="347"/>
      <c r="GR57" s="347"/>
      <c r="GS57" s="347"/>
      <c r="GT57" s="347"/>
      <c r="GU57" s="347"/>
      <c r="GV57" s="347"/>
      <c r="GW57" s="347"/>
      <c r="GX57" s="347"/>
      <c r="GY57" s="347"/>
      <c r="GZ57" s="347"/>
      <c r="HA57" s="347"/>
      <c r="HB57" s="347"/>
      <c r="HC57" s="347"/>
      <c r="HD57" s="347"/>
      <c r="HE57" s="347"/>
      <c r="HF57" s="347"/>
      <c r="HG57" s="347"/>
      <c r="HH57" s="347"/>
      <c r="HI57" s="347"/>
      <c r="HJ57" s="347"/>
      <c r="HK57" s="347"/>
      <c r="HL57" s="347"/>
      <c r="HM57" s="347"/>
      <c r="HN57" s="347"/>
      <c r="HO57" s="347"/>
      <c r="HP57" s="347"/>
      <c r="HQ57" s="347"/>
      <c r="HR57" s="347"/>
      <c r="HS57" s="347"/>
      <c r="HT57" s="347"/>
      <c r="HU57" s="347"/>
      <c r="HV57" s="347"/>
      <c r="HW57" s="347"/>
      <c r="HX57" s="347"/>
      <c r="HY57" s="347"/>
      <c r="HZ57" s="347"/>
      <c r="IA57" s="347"/>
      <c r="IB57" s="347"/>
      <c r="IC57" s="347"/>
      <c r="ID57" s="347"/>
      <c r="IE57" s="347"/>
      <c r="IF57" s="347"/>
      <c r="IG57" s="347"/>
      <c r="IH57" s="347"/>
      <c r="II57" s="347"/>
      <c r="IJ57" s="347"/>
      <c r="IK57" s="347"/>
      <c r="IL57" s="347"/>
      <c r="IM57" s="347"/>
      <c r="IN57" s="347"/>
      <c r="IO57" s="347"/>
      <c r="IP57" s="347"/>
      <c r="IQ57" s="347"/>
      <c r="IR57" s="347"/>
      <c r="IS57" s="347"/>
      <c r="IT57" s="347"/>
      <c r="IU57" s="347"/>
      <c r="IV57" s="347"/>
      <c r="IW57" s="347"/>
      <c r="IX57" s="347"/>
    </row>
    <row r="58" spans="1:258" s="349" customFormat="1" ht="19.5" customHeight="1">
      <c r="A58" s="84"/>
      <c r="B58" s="479"/>
      <c r="C58" s="480"/>
      <c r="D58" s="487"/>
      <c r="E58" s="488"/>
      <c r="F58" s="472"/>
      <c r="G58" s="416" t="s">
        <v>598</v>
      </c>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7"/>
      <c r="BO58" s="347"/>
      <c r="BP58" s="347"/>
      <c r="BQ58" s="347"/>
      <c r="BR58" s="347"/>
      <c r="BS58" s="347"/>
      <c r="BT58" s="347"/>
      <c r="BU58" s="347"/>
      <c r="BV58" s="347"/>
      <c r="BW58" s="347"/>
      <c r="BX58" s="347"/>
      <c r="BY58" s="347"/>
      <c r="BZ58" s="347"/>
      <c r="CA58" s="347"/>
      <c r="CB58" s="347"/>
      <c r="CC58" s="347"/>
      <c r="CD58" s="347"/>
      <c r="CE58" s="347"/>
      <c r="CF58" s="347"/>
      <c r="CG58" s="347"/>
      <c r="CH58" s="347"/>
      <c r="CI58" s="347"/>
      <c r="CJ58" s="347"/>
      <c r="CK58" s="347"/>
      <c r="CL58" s="347"/>
      <c r="CM58" s="347"/>
      <c r="CN58" s="347"/>
      <c r="CO58" s="347"/>
      <c r="CP58" s="347"/>
      <c r="CQ58" s="347"/>
      <c r="CR58" s="347"/>
      <c r="CS58" s="347"/>
      <c r="CT58" s="347"/>
      <c r="CU58" s="347"/>
      <c r="CV58" s="347"/>
      <c r="CW58" s="347"/>
      <c r="CX58" s="347"/>
      <c r="CY58" s="347"/>
      <c r="CZ58" s="347"/>
      <c r="DA58" s="347"/>
      <c r="DB58" s="347"/>
      <c r="DC58" s="347"/>
      <c r="DD58" s="347"/>
      <c r="DE58" s="347"/>
      <c r="DF58" s="347"/>
      <c r="DG58" s="347"/>
      <c r="DH58" s="347"/>
      <c r="DI58" s="347"/>
      <c r="DJ58" s="347"/>
      <c r="DK58" s="347"/>
      <c r="DL58" s="347"/>
      <c r="DM58" s="347"/>
      <c r="DN58" s="347"/>
      <c r="DO58" s="347"/>
      <c r="DP58" s="347"/>
      <c r="DQ58" s="347"/>
      <c r="DR58" s="347"/>
      <c r="DS58" s="347"/>
      <c r="DT58" s="347"/>
      <c r="DU58" s="347"/>
      <c r="DV58" s="347"/>
      <c r="DW58" s="347"/>
      <c r="DX58" s="347"/>
      <c r="DY58" s="347"/>
      <c r="DZ58" s="347"/>
      <c r="EA58" s="347"/>
      <c r="EB58" s="347"/>
      <c r="EC58" s="347"/>
      <c r="ED58" s="347"/>
      <c r="EE58" s="347"/>
      <c r="EF58" s="347"/>
      <c r="EG58" s="347"/>
      <c r="EH58" s="347"/>
      <c r="EI58" s="347"/>
      <c r="EJ58" s="347"/>
      <c r="EK58" s="347"/>
      <c r="EL58" s="347"/>
      <c r="EM58" s="347"/>
      <c r="EN58" s="347"/>
      <c r="EO58" s="347"/>
      <c r="EP58" s="347"/>
      <c r="EQ58" s="347"/>
      <c r="ER58" s="347"/>
      <c r="ES58" s="347"/>
      <c r="ET58" s="347"/>
      <c r="EU58" s="347"/>
      <c r="EV58" s="347"/>
      <c r="EW58" s="347"/>
      <c r="EX58" s="347"/>
      <c r="EY58" s="347"/>
      <c r="EZ58" s="347"/>
      <c r="FA58" s="347"/>
      <c r="FB58" s="347"/>
      <c r="FC58" s="347"/>
      <c r="FD58" s="347"/>
      <c r="FE58" s="347"/>
      <c r="FF58" s="347"/>
      <c r="FG58" s="347"/>
      <c r="FH58" s="347"/>
      <c r="FI58" s="347"/>
      <c r="FJ58" s="347"/>
      <c r="FK58" s="347"/>
      <c r="FL58" s="347"/>
      <c r="FM58" s="347"/>
      <c r="FN58" s="347"/>
      <c r="FO58" s="347"/>
      <c r="FP58" s="347"/>
      <c r="FQ58" s="347"/>
      <c r="FR58" s="347"/>
      <c r="FS58" s="347"/>
      <c r="FT58" s="347"/>
      <c r="FU58" s="347"/>
      <c r="FV58" s="347"/>
      <c r="FW58" s="347"/>
      <c r="FX58" s="347"/>
      <c r="FY58" s="347"/>
      <c r="FZ58" s="347"/>
      <c r="GA58" s="347"/>
      <c r="GB58" s="347"/>
      <c r="GC58" s="347"/>
      <c r="GD58" s="347"/>
      <c r="GE58" s="347"/>
      <c r="GF58" s="347"/>
      <c r="GG58" s="347"/>
      <c r="GH58" s="347"/>
      <c r="GI58" s="347"/>
      <c r="GJ58" s="347"/>
      <c r="GK58" s="347"/>
      <c r="GL58" s="347"/>
      <c r="GM58" s="347"/>
      <c r="GN58" s="347"/>
      <c r="GO58" s="347"/>
      <c r="GP58" s="347"/>
      <c r="GQ58" s="347"/>
      <c r="GR58" s="347"/>
      <c r="GS58" s="347"/>
      <c r="GT58" s="347"/>
      <c r="GU58" s="347"/>
      <c r="GV58" s="347"/>
      <c r="GW58" s="347"/>
      <c r="GX58" s="347"/>
      <c r="GY58" s="347"/>
      <c r="GZ58" s="347"/>
      <c r="HA58" s="347"/>
      <c r="HB58" s="347"/>
      <c r="HC58" s="347"/>
      <c r="HD58" s="347"/>
      <c r="HE58" s="347"/>
      <c r="HF58" s="347"/>
      <c r="HG58" s="347"/>
      <c r="HH58" s="347"/>
      <c r="HI58" s="347"/>
      <c r="HJ58" s="347"/>
      <c r="HK58" s="347"/>
      <c r="HL58" s="347"/>
      <c r="HM58" s="347"/>
      <c r="HN58" s="347"/>
      <c r="HO58" s="347"/>
      <c r="HP58" s="347"/>
      <c r="HQ58" s="347"/>
      <c r="HR58" s="347"/>
      <c r="HS58" s="347"/>
      <c r="HT58" s="347"/>
      <c r="HU58" s="347"/>
      <c r="HV58" s="347"/>
      <c r="HW58" s="347"/>
      <c r="HX58" s="347"/>
      <c r="HY58" s="347"/>
      <c r="HZ58" s="347"/>
      <c r="IA58" s="347"/>
      <c r="IB58" s="347"/>
      <c r="IC58" s="347"/>
      <c r="ID58" s="347"/>
      <c r="IE58" s="347"/>
      <c r="IF58" s="347"/>
      <c r="IG58" s="347"/>
      <c r="IH58" s="347"/>
      <c r="II58" s="347"/>
      <c r="IJ58" s="347"/>
      <c r="IK58" s="347"/>
      <c r="IL58" s="347"/>
      <c r="IM58" s="347"/>
      <c r="IN58" s="347"/>
      <c r="IO58" s="347"/>
      <c r="IP58" s="347"/>
      <c r="IQ58" s="347"/>
      <c r="IR58" s="347"/>
      <c r="IS58" s="347"/>
      <c r="IT58" s="347"/>
      <c r="IU58" s="347"/>
      <c r="IV58" s="347"/>
      <c r="IW58" s="347"/>
      <c r="IX58" s="347"/>
    </row>
    <row r="59" spans="1:258" s="349" customFormat="1" ht="19.5" customHeight="1">
      <c r="A59" s="84"/>
      <c r="B59" s="469" t="s">
        <v>446</v>
      </c>
      <c r="C59" s="470"/>
      <c r="D59" s="464"/>
      <c r="E59" s="464"/>
      <c r="F59" s="465"/>
      <c r="G59" s="466"/>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2"/>
      <c r="AW59" s="452"/>
      <c r="AX59" s="452"/>
      <c r="AY59" s="452"/>
      <c r="AZ59" s="452"/>
      <c r="BA59" s="452"/>
      <c r="BB59" s="452"/>
      <c r="BC59" s="452"/>
      <c r="BD59" s="452"/>
      <c r="BE59" s="452"/>
      <c r="BF59" s="452"/>
      <c r="BG59" s="452"/>
      <c r="BH59" s="452"/>
      <c r="BI59" s="452"/>
      <c r="BJ59" s="452"/>
      <c r="BK59" s="452"/>
      <c r="BL59" s="452"/>
      <c r="BM59" s="452"/>
      <c r="BN59" s="452"/>
      <c r="BO59" s="452"/>
      <c r="BP59" s="452"/>
      <c r="BQ59" s="452"/>
      <c r="BR59" s="452"/>
      <c r="BS59" s="452"/>
      <c r="BT59" s="452"/>
      <c r="BU59" s="452"/>
      <c r="BV59" s="452"/>
      <c r="BW59" s="452"/>
      <c r="BX59" s="452"/>
      <c r="BY59" s="452"/>
      <c r="BZ59" s="452"/>
      <c r="CA59" s="452"/>
      <c r="CB59" s="452"/>
      <c r="CC59" s="452"/>
      <c r="CD59" s="452"/>
      <c r="CE59" s="452"/>
      <c r="CF59" s="452"/>
      <c r="CG59" s="452"/>
      <c r="CH59" s="452"/>
      <c r="CI59" s="452"/>
      <c r="CJ59" s="452"/>
      <c r="CK59" s="452"/>
      <c r="CL59" s="452"/>
      <c r="CM59" s="452"/>
      <c r="CN59" s="452"/>
      <c r="CO59" s="452"/>
      <c r="CP59" s="452"/>
      <c r="CQ59" s="452"/>
      <c r="CR59" s="452"/>
      <c r="CS59" s="452"/>
      <c r="CT59" s="452"/>
      <c r="CU59" s="452"/>
      <c r="CV59" s="452"/>
      <c r="CW59" s="452"/>
      <c r="CX59" s="452"/>
      <c r="CY59" s="452"/>
      <c r="CZ59" s="452"/>
      <c r="DA59" s="452"/>
      <c r="DB59" s="452"/>
      <c r="DC59" s="452"/>
      <c r="DD59" s="452"/>
      <c r="DE59" s="452"/>
      <c r="DF59" s="452"/>
      <c r="DG59" s="452"/>
      <c r="DH59" s="452"/>
      <c r="DI59" s="452"/>
      <c r="DJ59" s="452"/>
      <c r="DK59" s="452"/>
      <c r="DL59" s="452"/>
      <c r="DM59" s="452"/>
      <c r="DN59" s="452"/>
      <c r="DO59" s="452"/>
      <c r="DP59" s="452"/>
      <c r="DQ59" s="452"/>
      <c r="DR59" s="452"/>
      <c r="DS59" s="452"/>
      <c r="DT59" s="452"/>
      <c r="DU59" s="452"/>
      <c r="DV59" s="452"/>
      <c r="DW59" s="452"/>
      <c r="DX59" s="452"/>
      <c r="DY59" s="452"/>
      <c r="DZ59" s="452"/>
      <c r="EA59" s="452"/>
      <c r="EB59" s="452"/>
      <c r="EC59" s="452"/>
      <c r="ED59" s="452"/>
      <c r="EE59" s="452"/>
      <c r="EF59" s="452"/>
      <c r="EG59" s="452"/>
      <c r="EH59" s="452"/>
      <c r="EI59" s="452"/>
      <c r="EJ59" s="452"/>
      <c r="EK59" s="452"/>
      <c r="EL59" s="452"/>
      <c r="EM59" s="452"/>
      <c r="EN59" s="452"/>
      <c r="EO59" s="452"/>
      <c r="EP59" s="452"/>
      <c r="EQ59" s="452"/>
      <c r="ER59" s="452"/>
      <c r="ES59" s="452"/>
      <c r="ET59" s="452"/>
      <c r="EU59" s="452"/>
      <c r="EV59" s="452"/>
      <c r="EW59" s="452"/>
      <c r="EX59" s="452"/>
      <c r="EY59" s="452"/>
      <c r="EZ59" s="452"/>
      <c r="FA59" s="452"/>
      <c r="FB59" s="452"/>
      <c r="FC59" s="452"/>
      <c r="FD59" s="452"/>
      <c r="FE59" s="452"/>
      <c r="FF59" s="452"/>
      <c r="FG59" s="452"/>
      <c r="FH59" s="452"/>
      <c r="FI59" s="452"/>
      <c r="FJ59" s="452"/>
      <c r="FK59" s="452"/>
      <c r="FL59" s="452"/>
      <c r="FM59" s="452"/>
      <c r="FN59" s="452"/>
      <c r="FO59" s="452"/>
      <c r="FP59" s="452"/>
      <c r="FQ59" s="452"/>
      <c r="FR59" s="452"/>
      <c r="FS59" s="452"/>
      <c r="FT59" s="452"/>
      <c r="FU59" s="452"/>
      <c r="FV59" s="452"/>
      <c r="FW59" s="452"/>
      <c r="FX59" s="452"/>
      <c r="FY59" s="452"/>
      <c r="FZ59" s="452"/>
      <c r="GA59" s="452"/>
      <c r="GB59" s="452"/>
      <c r="GC59" s="452"/>
      <c r="GD59" s="452"/>
      <c r="GE59" s="452"/>
      <c r="GF59" s="452"/>
      <c r="GG59" s="452"/>
      <c r="GH59" s="452"/>
      <c r="GI59" s="452"/>
      <c r="GJ59" s="452"/>
      <c r="GK59" s="452"/>
      <c r="GL59" s="452"/>
      <c r="GM59" s="452"/>
      <c r="GN59" s="452"/>
      <c r="GO59" s="452"/>
      <c r="GP59" s="452"/>
      <c r="GQ59" s="452"/>
      <c r="GR59" s="452"/>
      <c r="GS59" s="452"/>
      <c r="GT59" s="452"/>
      <c r="GU59" s="452"/>
      <c r="GV59" s="452"/>
      <c r="GW59" s="452"/>
      <c r="GX59" s="452"/>
      <c r="GY59" s="452"/>
      <c r="GZ59" s="452"/>
      <c r="HA59" s="452"/>
      <c r="HB59" s="452"/>
      <c r="HC59" s="452"/>
      <c r="HD59" s="452"/>
      <c r="HE59" s="452"/>
      <c r="HF59" s="452"/>
      <c r="HG59" s="452"/>
      <c r="HH59" s="452"/>
      <c r="HI59" s="452"/>
      <c r="HJ59" s="452"/>
      <c r="HK59" s="452"/>
      <c r="HL59" s="452"/>
      <c r="HM59" s="452"/>
      <c r="HN59" s="452"/>
      <c r="HO59" s="452"/>
      <c r="HP59" s="452"/>
      <c r="HQ59" s="452"/>
      <c r="HR59" s="452"/>
      <c r="HS59" s="452"/>
      <c r="HT59" s="452"/>
      <c r="HU59" s="452"/>
      <c r="HV59" s="452"/>
      <c r="HW59" s="452"/>
      <c r="HX59" s="452"/>
      <c r="HY59" s="452"/>
      <c r="HZ59" s="452"/>
      <c r="IA59" s="452"/>
      <c r="IB59" s="452"/>
      <c r="IC59" s="452"/>
      <c r="ID59" s="452"/>
      <c r="IE59" s="452"/>
      <c r="IF59" s="452"/>
      <c r="IG59" s="452"/>
      <c r="IH59" s="452"/>
      <c r="II59" s="452"/>
      <c r="IJ59" s="452"/>
      <c r="IK59" s="452"/>
      <c r="IL59" s="452"/>
      <c r="IM59" s="452"/>
      <c r="IN59" s="452"/>
      <c r="IO59" s="452"/>
      <c r="IP59" s="452"/>
      <c r="IQ59" s="452"/>
      <c r="IR59" s="452"/>
      <c r="IS59" s="452"/>
      <c r="IT59" s="452"/>
      <c r="IU59" s="452"/>
      <c r="IV59" s="452"/>
      <c r="IW59" s="452"/>
      <c r="IX59" s="452"/>
    </row>
    <row r="60" spans="1:258" s="349" customFormat="1" ht="19.5" customHeight="1">
      <c r="A60" s="84"/>
      <c r="B60" s="467" t="s">
        <v>635</v>
      </c>
      <c r="C60" s="468"/>
      <c r="D60" s="450" t="s">
        <v>641</v>
      </c>
      <c r="E60" s="451"/>
      <c r="F60" s="418" t="s">
        <v>635</v>
      </c>
      <c r="G60" s="416" t="s">
        <v>640</v>
      </c>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M60" s="452"/>
      <c r="AN60" s="452"/>
      <c r="AO60" s="452"/>
      <c r="AP60" s="452"/>
      <c r="AQ60" s="452"/>
      <c r="AR60" s="452"/>
      <c r="AS60" s="452"/>
      <c r="AT60" s="452"/>
      <c r="AU60" s="452"/>
      <c r="AV60" s="452"/>
      <c r="AW60" s="452"/>
      <c r="AX60" s="452"/>
      <c r="AY60" s="452"/>
      <c r="AZ60" s="452"/>
      <c r="BA60" s="452"/>
      <c r="BB60" s="452"/>
      <c r="BC60" s="452"/>
      <c r="BD60" s="452"/>
      <c r="BE60" s="452"/>
      <c r="BF60" s="452"/>
      <c r="BG60" s="452"/>
      <c r="BH60" s="452"/>
      <c r="BI60" s="452"/>
      <c r="BJ60" s="452"/>
      <c r="BK60" s="452"/>
      <c r="BL60" s="452"/>
      <c r="BM60" s="452"/>
      <c r="BN60" s="452"/>
      <c r="BO60" s="452"/>
      <c r="BP60" s="452"/>
      <c r="BQ60" s="452"/>
      <c r="BR60" s="452"/>
      <c r="BS60" s="452"/>
      <c r="BT60" s="452"/>
      <c r="BU60" s="452"/>
      <c r="BV60" s="452"/>
      <c r="BW60" s="452"/>
      <c r="BX60" s="452"/>
      <c r="BY60" s="452"/>
      <c r="BZ60" s="452"/>
      <c r="CA60" s="452"/>
      <c r="CB60" s="452"/>
      <c r="CC60" s="452"/>
      <c r="CD60" s="452"/>
      <c r="CE60" s="452"/>
      <c r="CF60" s="452"/>
      <c r="CG60" s="452"/>
      <c r="CH60" s="452"/>
      <c r="CI60" s="452"/>
      <c r="CJ60" s="452"/>
      <c r="CK60" s="452"/>
      <c r="CL60" s="452"/>
      <c r="CM60" s="452"/>
      <c r="CN60" s="452"/>
      <c r="CO60" s="452"/>
      <c r="CP60" s="452"/>
      <c r="CQ60" s="452"/>
      <c r="CR60" s="452"/>
      <c r="CS60" s="452"/>
      <c r="CT60" s="452"/>
      <c r="CU60" s="452"/>
      <c r="CV60" s="452"/>
      <c r="CW60" s="452"/>
      <c r="CX60" s="452"/>
      <c r="CY60" s="452"/>
      <c r="CZ60" s="452"/>
      <c r="DA60" s="452"/>
      <c r="DB60" s="452"/>
      <c r="DC60" s="452"/>
      <c r="DD60" s="452"/>
      <c r="DE60" s="452"/>
      <c r="DF60" s="452"/>
      <c r="DG60" s="452"/>
      <c r="DH60" s="452"/>
      <c r="DI60" s="452"/>
      <c r="DJ60" s="452"/>
      <c r="DK60" s="452"/>
      <c r="DL60" s="452"/>
      <c r="DM60" s="452"/>
      <c r="DN60" s="452"/>
      <c r="DO60" s="452"/>
      <c r="DP60" s="452"/>
      <c r="DQ60" s="452"/>
      <c r="DR60" s="452"/>
      <c r="DS60" s="452"/>
      <c r="DT60" s="452"/>
      <c r="DU60" s="452"/>
      <c r="DV60" s="452"/>
      <c r="DW60" s="452"/>
      <c r="DX60" s="452"/>
      <c r="DY60" s="452"/>
      <c r="DZ60" s="452"/>
      <c r="EA60" s="452"/>
      <c r="EB60" s="452"/>
      <c r="EC60" s="452"/>
      <c r="ED60" s="452"/>
      <c r="EE60" s="452"/>
      <c r="EF60" s="452"/>
      <c r="EG60" s="452"/>
      <c r="EH60" s="452"/>
      <c r="EI60" s="452"/>
      <c r="EJ60" s="452"/>
      <c r="EK60" s="452"/>
      <c r="EL60" s="452"/>
      <c r="EM60" s="452"/>
      <c r="EN60" s="452"/>
      <c r="EO60" s="452"/>
      <c r="EP60" s="452"/>
      <c r="EQ60" s="452"/>
      <c r="ER60" s="452"/>
      <c r="ES60" s="452"/>
      <c r="ET60" s="452"/>
      <c r="EU60" s="452"/>
      <c r="EV60" s="452"/>
      <c r="EW60" s="452"/>
      <c r="EX60" s="452"/>
      <c r="EY60" s="452"/>
      <c r="EZ60" s="452"/>
      <c r="FA60" s="452"/>
      <c r="FB60" s="452"/>
      <c r="FC60" s="452"/>
      <c r="FD60" s="452"/>
      <c r="FE60" s="452"/>
      <c r="FF60" s="452"/>
      <c r="FG60" s="452"/>
      <c r="FH60" s="452"/>
      <c r="FI60" s="452"/>
      <c r="FJ60" s="452"/>
      <c r="FK60" s="452"/>
      <c r="FL60" s="452"/>
      <c r="FM60" s="452"/>
      <c r="FN60" s="452"/>
      <c r="FO60" s="452"/>
      <c r="FP60" s="452"/>
      <c r="FQ60" s="452"/>
      <c r="FR60" s="452"/>
      <c r="FS60" s="452"/>
      <c r="FT60" s="452"/>
      <c r="FU60" s="452"/>
      <c r="FV60" s="452"/>
      <c r="FW60" s="452"/>
      <c r="FX60" s="452"/>
      <c r="FY60" s="452"/>
      <c r="FZ60" s="452"/>
      <c r="GA60" s="452"/>
      <c r="GB60" s="452"/>
      <c r="GC60" s="452"/>
      <c r="GD60" s="452"/>
      <c r="GE60" s="452"/>
      <c r="GF60" s="452"/>
      <c r="GG60" s="452"/>
      <c r="GH60" s="452"/>
      <c r="GI60" s="452"/>
      <c r="GJ60" s="452"/>
      <c r="GK60" s="452"/>
      <c r="GL60" s="452"/>
      <c r="GM60" s="452"/>
      <c r="GN60" s="452"/>
      <c r="GO60" s="452"/>
      <c r="GP60" s="452"/>
      <c r="GQ60" s="452"/>
      <c r="GR60" s="452"/>
      <c r="GS60" s="452"/>
      <c r="GT60" s="452"/>
      <c r="GU60" s="452"/>
      <c r="GV60" s="452"/>
      <c r="GW60" s="452"/>
      <c r="GX60" s="452"/>
      <c r="GY60" s="452"/>
      <c r="GZ60" s="452"/>
      <c r="HA60" s="452"/>
      <c r="HB60" s="452"/>
      <c r="HC60" s="452"/>
      <c r="HD60" s="452"/>
      <c r="HE60" s="452"/>
      <c r="HF60" s="452"/>
      <c r="HG60" s="452"/>
      <c r="HH60" s="452"/>
      <c r="HI60" s="452"/>
      <c r="HJ60" s="452"/>
      <c r="HK60" s="452"/>
      <c r="HL60" s="452"/>
      <c r="HM60" s="452"/>
      <c r="HN60" s="452"/>
      <c r="HO60" s="452"/>
      <c r="HP60" s="452"/>
      <c r="HQ60" s="452"/>
      <c r="HR60" s="452"/>
      <c r="HS60" s="452"/>
      <c r="HT60" s="452"/>
      <c r="HU60" s="452"/>
      <c r="HV60" s="452"/>
      <c r="HW60" s="452"/>
      <c r="HX60" s="452"/>
      <c r="HY60" s="452"/>
      <c r="HZ60" s="452"/>
      <c r="IA60" s="452"/>
      <c r="IB60" s="452"/>
      <c r="IC60" s="452"/>
      <c r="ID60" s="452"/>
      <c r="IE60" s="452"/>
      <c r="IF60" s="452"/>
      <c r="IG60" s="452"/>
      <c r="IH60" s="452"/>
      <c r="II60" s="452"/>
      <c r="IJ60" s="452"/>
      <c r="IK60" s="452"/>
      <c r="IL60" s="452"/>
      <c r="IM60" s="452"/>
      <c r="IN60" s="452"/>
      <c r="IO60" s="452"/>
      <c r="IP60" s="452"/>
      <c r="IQ60" s="452"/>
      <c r="IR60" s="452"/>
      <c r="IS60" s="452"/>
      <c r="IT60" s="452"/>
      <c r="IU60" s="452"/>
      <c r="IV60" s="452"/>
      <c r="IW60" s="452"/>
      <c r="IX60" s="452"/>
    </row>
    <row r="61" spans="1:258" s="349" customFormat="1" ht="19.5" customHeight="1">
      <c r="A61" s="84"/>
      <c r="B61" s="467" t="s">
        <v>635</v>
      </c>
      <c r="C61" s="468"/>
      <c r="D61" s="450" t="s">
        <v>642</v>
      </c>
      <c r="E61" s="451"/>
      <c r="F61" s="418" t="s">
        <v>635</v>
      </c>
      <c r="G61" s="416" t="s">
        <v>639</v>
      </c>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2"/>
      <c r="AJ61" s="452"/>
      <c r="AK61" s="452"/>
      <c r="AL61" s="452"/>
      <c r="AM61" s="452"/>
      <c r="AN61" s="452"/>
      <c r="AO61" s="452"/>
      <c r="AP61" s="452"/>
      <c r="AQ61" s="452"/>
      <c r="AR61" s="452"/>
      <c r="AS61" s="452"/>
      <c r="AT61" s="452"/>
      <c r="AU61" s="452"/>
      <c r="AV61" s="452"/>
      <c r="AW61" s="452"/>
      <c r="AX61" s="452"/>
      <c r="AY61" s="452"/>
      <c r="AZ61" s="452"/>
      <c r="BA61" s="452"/>
      <c r="BB61" s="452"/>
      <c r="BC61" s="452"/>
      <c r="BD61" s="452"/>
      <c r="BE61" s="452"/>
      <c r="BF61" s="452"/>
      <c r="BG61" s="452"/>
      <c r="BH61" s="452"/>
      <c r="BI61" s="452"/>
      <c r="BJ61" s="452"/>
      <c r="BK61" s="452"/>
      <c r="BL61" s="452"/>
      <c r="BM61" s="452"/>
      <c r="BN61" s="452"/>
      <c r="BO61" s="452"/>
      <c r="BP61" s="452"/>
      <c r="BQ61" s="452"/>
      <c r="BR61" s="452"/>
      <c r="BS61" s="452"/>
      <c r="BT61" s="452"/>
      <c r="BU61" s="452"/>
      <c r="BV61" s="452"/>
      <c r="BW61" s="452"/>
      <c r="BX61" s="452"/>
      <c r="BY61" s="452"/>
      <c r="BZ61" s="452"/>
      <c r="CA61" s="452"/>
      <c r="CB61" s="452"/>
      <c r="CC61" s="452"/>
      <c r="CD61" s="452"/>
      <c r="CE61" s="452"/>
      <c r="CF61" s="452"/>
      <c r="CG61" s="452"/>
      <c r="CH61" s="452"/>
      <c r="CI61" s="452"/>
      <c r="CJ61" s="452"/>
      <c r="CK61" s="452"/>
      <c r="CL61" s="452"/>
      <c r="CM61" s="452"/>
      <c r="CN61" s="452"/>
      <c r="CO61" s="452"/>
      <c r="CP61" s="452"/>
      <c r="CQ61" s="452"/>
      <c r="CR61" s="452"/>
      <c r="CS61" s="452"/>
      <c r="CT61" s="452"/>
      <c r="CU61" s="452"/>
      <c r="CV61" s="452"/>
      <c r="CW61" s="452"/>
      <c r="CX61" s="452"/>
      <c r="CY61" s="452"/>
      <c r="CZ61" s="452"/>
      <c r="DA61" s="452"/>
      <c r="DB61" s="452"/>
      <c r="DC61" s="452"/>
      <c r="DD61" s="452"/>
      <c r="DE61" s="452"/>
      <c r="DF61" s="452"/>
      <c r="DG61" s="452"/>
      <c r="DH61" s="452"/>
      <c r="DI61" s="452"/>
      <c r="DJ61" s="452"/>
      <c r="DK61" s="452"/>
      <c r="DL61" s="452"/>
      <c r="DM61" s="452"/>
      <c r="DN61" s="452"/>
      <c r="DO61" s="452"/>
      <c r="DP61" s="452"/>
      <c r="DQ61" s="452"/>
      <c r="DR61" s="452"/>
      <c r="DS61" s="452"/>
      <c r="DT61" s="452"/>
      <c r="DU61" s="452"/>
      <c r="DV61" s="452"/>
      <c r="DW61" s="452"/>
      <c r="DX61" s="452"/>
      <c r="DY61" s="452"/>
      <c r="DZ61" s="452"/>
      <c r="EA61" s="452"/>
      <c r="EB61" s="452"/>
      <c r="EC61" s="452"/>
      <c r="ED61" s="452"/>
      <c r="EE61" s="452"/>
      <c r="EF61" s="452"/>
      <c r="EG61" s="452"/>
      <c r="EH61" s="452"/>
      <c r="EI61" s="452"/>
      <c r="EJ61" s="452"/>
      <c r="EK61" s="452"/>
      <c r="EL61" s="452"/>
      <c r="EM61" s="452"/>
      <c r="EN61" s="452"/>
      <c r="EO61" s="452"/>
      <c r="EP61" s="452"/>
      <c r="EQ61" s="452"/>
      <c r="ER61" s="452"/>
      <c r="ES61" s="452"/>
      <c r="ET61" s="452"/>
      <c r="EU61" s="452"/>
      <c r="EV61" s="452"/>
      <c r="EW61" s="452"/>
      <c r="EX61" s="452"/>
      <c r="EY61" s="452"/>
      <c r="EZ61" s="452"/>
      <c r="FA61" s="452"/>
      <c r="FB61" s="452"/>
      <c r="FC61" s="452"/>
      <c r="FD61" s="452"/>
      <c r="FE61" s="452"/>
      <c r="FF61" s="452"/>
      <c r="FG61" s="452"/>
      <c r="FH61" s="452"/>
      <c r="FI61" s="452"/>
      <c r="FJ61" s="452"/>
      <c r="FK61" s="452"/>
      <c r="FL61" s="452"/>
      <c r="FM61" s="452"/>
      <c r="FN61" s="452"/>
      <c r="FO61" s="452"/>
      <c r="FP61" s="452"/>
      <c r="FQ61" s="452"/>
      <c r="FR61" s="452"/>
      <c r="FS61" s="452"/>
      <c r="FT61" s="452"/>
      <c r="FU61" s="452"/>
      <c r="FV61" s="452"/>
      <c r="FW61" s="452"/>
      <c r="FX61" s="452"/>
      <c r="FY61" s="452"/>
      <c r="FZ61" s="452"/>
      <c r="GA61" s="452"/>
      <c r="GB61" s="452"/>
      <c r="GC61" s="452"/>
      <c r="GD61" s="452"/>
      <c r="GE61" s="452"/>
      <c r="GF61" s="452"/>
      <c r="GG61" s="452"/>
      <c r="GH61" s="452"/>
      <c r="GI61" s="452"/>
      <c r="GJ61" s="452"/>
      <c r="GK61" s="452"/>
      <c r="GL61" s="452"/>
      <c r="GM61" s="452"/>
      <c r="GN61" s="452"/>
      <c r="GO61" s="452"/>
      <c r="GP61" s="452"/>
      <c r="GQ61" s="452"/>
      <c r="GR61" s="452"/>
      <c r="GS61" s="452"/>
      <c r="GT61" s="452"/>
      <c r="GU61" s="452"/>
      <c r="GV61" s="452"/>
      <c r="GW61" s="452"/>
      <c r="GX61" s="452"/>
      <c r="GY61" s="452"/>
      <c r="GZ61" s="452"/>
      <c r="HA61" s="452"/>
      <c r="HB61" s="452"/>
      <c r="HC61" s="452"/>
      <c r="HD61" s="452"/>
      <c r="HE61" s="452"/>
      <c r="HF61" s="452"/>
      <c r="HG61" s="452"/>
      <c r="HH61" s="452"/>
      <c r="HI61" s="452"/>
      <c r="HJ61" s="452"/>
      <c r="HK61" s="452"/>
      <c r="HL61" s="452"/>
      <c r="HM61" s="452"/>
      <c r="HN61" s="452"/>
      <c r="HO61" s="452"/>
      <c r="HP61" s="452"/>
      <c r="HQ61" s="452"/>
      <c r="HR61" s="452"/>
      <c r="HS61" s="452"/>
      <c r="HT61" s="452"/>
      <c r="HU61" s="452"/>
      <c r="HV61" s="452"/>
      <c r="HW61" s="452"/>
      <c r="HX61" s="452"/>
      <c r="HY61" s="452"/>
      <c r="HZ61" s="452"/>
      <c r="IA61" s="452"/>
      <c r="IB61" s="452"/>
      <c r="IC61" s="452"/>
      <c r="ID61" s="452"/>
      <c r="IE61" s="452"/>
      <c r="IF61" s="452"/>
      <c r="IG61" s="452"/>
      <c r="IH61" s="452"/>
      <c r="II61" s="452"/>
      <c r="IJ61" s="452"/>
      <c r="IK61" s="452"/>
      <c r="IL61" s="452"/>
      <c r="IM61" s="452"/>
      <c r="IN61" s="452"/>
      <c r="IO61" s="452"/>
      <c r="IP61" s="452"/>
      <c r="IQ61" s="452"/>
      <c r="IR61" s="452"/>
      <c r="IS61" s="452"/>
      <c r="IT61" s="452"/>
      <c r="IU61" s="452"/>
      <c r="IV61" s="452"/>
      <c r="IW61" s="452"/>
      <c r="IX61" s="452"/>
    </row>
    <row r="62" spans="1:258" s="349" customFormat="1" ht="7.9" customHeight="1">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7"/>
      <c r="AP62" s="347"/>
      <c r="AQ62" s="347"/>
      <c r="AR62" s="347"/>
      <c r="AS62" s="347"/>
      <c r="AT62" s="347"/>
      <c r="AU62" s="347"/>
      <c r="AV62" s="347"/>
      <c r="AW62" s="347"/>
      <c r="AX62" s="347"/>
      <c r="AY62" s="347"/>
      <c r="AZ62" s="347"/>
      <c r="BA62" s="347"/>
      <c r="BB62" s="347"/>
      <c r="BC62" s="347"/>
      <c r="BD62" s="347"/>
      <c r="BE62" s="347"/>
      <c r="BF62" s="347"/>
      <c r="BG62" s="347"/>
      <c r="BH62" s="347"/>
      <c r="BI62" s="347"/>
      <c r="BJ62" s="347"/>
      <c r="BK62" s="347"/>
      <c r="BL62" s="347"/>
      <c r="BM62" s="347"/>
      <c r="BN62" s="347"/>
      <c r="BO62" s="347"/>
      <c r="BP62" s="347"/>
      <c r="BQ62" s="347"/>
      <c r="BR62" s="347"/>
      <c r="BS62" s="347"/>
      <c r="BT62" s="347"/>
      <c r="BU62" s="347"/>
      <c r="BV62" s="347"/>
      <c r="BW62" s="347"/>
      <c r="BX62" s="347"/>
      <c r="BY62" s="347"/>
      <c r="BZ62" s="347"/>
      <c r="CA62" s="347"/>
      <c r="CB62" s="347"/>
      <c r="CC62" s="347"/>
      <c r="CD62" s="347"/>
      <c r="CE62" s="347"/>
      <c r="CF62" s="347"/>
      <c r="CG62" s="347"/>
      <c r="CH62" s="347"/>
      <c r="CI62" s="347"/>
      <c r="CJ62" s="347"/>
      <c r="CK62" s="347"/>
      <c r="CL62" s="347"/>
      <c r="CM62" s="347"/>
      <c r="CN62" s="347"/>
      <c r="CO62" s="347"/>
      <c r="CP62" s="347"/>
      <c r="CQ62" s="347"/>
      <c r="CR62" s="347"/>
      <c r="CS62" s="347"/>
      <c r="CT62" s="347"/>
      <c r="CU62" s="347"/>
      <c r="CV62" s="347"/>
      <c r="CW62" s="347"/>
      <c r="CX62" s="347"/>
      <c r="CY62" s="347"/>
      <c r="CZ62" s="347"/>
      <c r="DA62" s="347"/>
      <c r="DB62" s="347"/>
      <c r="DC62" s="347"/>
      <c r="DD62" s="347"/>
      <c r="DE62" s="347"/>
      <c r="DF62" s="347"/>
      <c r="DG62" s="347"/>
      <c r="DH62" s="347"/>
      <c r="DI62" s="347"/>
      <c r="DJ62" s="347"/>
      <c r="DK62" s="347"/>
      <c r="DL62" s="347"/>
      <c r="DM62" s="347"/>
      <c r="DN62" s="347"/>
      <c r="DO62" s="347"/>
      <c r="DP62" s="347"/>
      <c r="DQ62" s="347"/>
      <c r="DR62" s="347"/>
      <c r="DS62" s="347"/>
      <c r="DT62" s="347"/>
      <c r="DU62" s="347"/>
      <c r="DV62" s="347"/>
      <c r="DW62" s="347"/>
      <c r="DX62" s="347"/>
      <c r="DY62" s="347"/>
      <c r="DZ62" s="347"/>
      <c r="EA62" s="347"/>
      <c r="EB62" s="347"/>
      <c r="EC62" s="347"/>
      <c r="ED62" s="347"/>
      <c r="EE62" s="347"/>
      <c r="EF62" s="347"/>
      <c r="EG62" s="347"/>
      <c r="EH62" s="347"/>
      <c r="EI62" s="347"/>
      <c r="EJ62" s="347"/>
      <c r="EK62" s="347"/>
      <c r="EL62" s="347"/>
      <c r="EM62" s="347"/>
      <c r="EN62" s="347"/>
      <c r="EO62" s="347"/>
      <c r="EP62" s="347"/>
      <c r="EQ62" s="347"/>
      <c r="ER62" s="347"/>
      <c r="ES62" s="347"/>
      <c r="ET62" s="347"/>
      <c r="EU62" s="347"/>
      <c r="EV62" s="347"/>
      <c r="EW62" s="347"/>
      <c r="EX62" s="347"/>
      <c r="EY62" s="347"/>
      <c r="EZ62" s="347"/>
      <c r="FA62" s="347"/>
      <c r="FB62" s="347"/>
      <c r="FC62" s="347"/>
      <c r="FD62" s="347"/>
      <c r="FE62" s="347"/>
      <c r="FF62" s="347"/>
      <c r="FG62" s="347"/>
      <c r="FH62" s="347"/>
      <c r="FI62" s="347"/>
      <c r="FJ62" s="347"/>
      <c r="FK62" s="347"/>
      <c r="FL62" s="347"/>
      <c r="FM62" s="347"/>
      <c r="FN62" s="347"/>
      <c r="FO62" s="347"/>
      <c r="FP62" s="347"/>
      <c r="FQ62" s="347"/>
      <c r="FR62" s="347"/>
      <c r="FS62" s="347"/>
      <c r="FT62" s="347"/>
      <c r="FU62" s="347"/>
      <c r="FV62" s="347"/>
      <c r="FW62" s="347"/>
      <c r="FX62" s="347"/>
      <c r="FY62" s="347"/>
      <c r="FZ62" s="347"/>
      <c r="GA62" s="347"/>
      <c r="GB62" s="347"/>
      <c r="GC62" s="347"/>
      <c r="GD62" s="347"/>
      <c r="GE62" s="347"/>
      <c r="GF62" s="347"/>
      <c r="GG62" s="347"/>
      <c r="GH62" s="347"/>
      <c r="GI62" s="347"/>
      <c r="GJ62" s="347"/>
      <c r="GK62" s="347"/>
      <c r="GL62" s="347"/>
      <c r="GM62" s="347"/>
      <c r="GN62" s="347"/>
      <c r="GO62" s="347"/>
      <c r="GP62" s="347"/>
      <c r="GQ62" s="347"/>
      <c r="GR62" s="347"/>
      <c r="GS62" s="347"/>
      <c r="GT62" s="347"/>
      <c r="GU62" s="347"/>
      <c r="GV62" s="347"/>
      <c r="GW62" s="347"/>
      <c r="GX62" s="347"/>
      <c r="GY62" s="347"/>
      <c r="GZ62" s="347"/>
      <c r="HA62" s="347"/>
      <c r="HB62" s="347"/>
      <c r="HC62" s="347"/>
      <c r="HD62" s="347"/>
      <c r="HE62" s="347"/>
      <c r="HF62" s="347"/>
      <c r="HG62" s="347"/>
      <c r="HH62" s="347"/>
      <c r="HI62" s="347"/>
      <c r="HJ62" s="347"/>
      <c r="HK62" s="347"/>
      <c r="HL62" s="347"/>
      <c r="HM62" s="347"/>
      <c r="HN62" s="347"/>
      <c r="HO62" s="347"/>
      <c r="HP62" s="347"/>
      <c r="HQ62" s="347"/>
      <c r="HR62" s="347"/>
      <c r="HS62" s="347"/>
      <c r="HT62" s="347"/>
      <c r="HU62" s="347"/>
      <c r="HV62" s="347"/>
      <c r="HW62" s="347"/>
      <c r="HX62" s="347"/>
      <c r="HY62" s="347"/>
      <c r="HZ62" s="347"/>
      <c r="IA62" s="347"/>
      <c r="IB62" s="347"/>
      <c r="IC62" s="347"/>
      <c r="ID62" s="347"/>
      <c r="IE62" s="347"/>
      <c r="IF62" s="347"/>
      <c r="IG62" s="347"/>
      <c r="IH62" s="347"/>
      <c r="II62" s="347"/>
      <c r="IJ62" s="347"/>
      <c r="IK62" s="347"/>
      <c r="IL62" s="347"/>
      <c r="IM62" s="347"/>
      <c r="IN62" s="347"/>
      <c r="IO62" s="347"/>
      <c r="IP62" s="347"/>
      <c r="IQ62" s="347"/>
      <c r="IR62" s="347"/>
      <c r="IS62" s="347"/>
      <c r="IT62" s="347"/>
      <c r="IU62" s="347"/>
      <c r="IV62" s="347"/>
      <c r="IW62" s="347"/>
      <c r="IX62" s="347"/>
    </row>
    <row r="63" spans="1:258" s="349" customFormat="1" ht="11.25" customHeight="1">
      <c r="A63" s="23"/>
      <c r="B63" s="23"/>
      <c r="C63" s="24"/>
      <c r="D63" s="23"/>
      <c r="E63" s="23"/>
      <c r="F63" s="23"/>
      <c r="G63" s="23"/>
      <c r="H63" s="25"/>
      <c r="I63" s="117"/>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0"/>
      <c r="AG63" s="490"/>
      <c r="AH63" s="490"/>
      <c r="AI63" s="490"/>
      <c r="AJ63" s="490"/>
      <c r="AK63" s="490"/>
      <c r="AL63" s="490"/>
      <c r="AM63" s="490"/>
      <c r="AN63" s="490"/>
      <c r="AO63" s="490"/>
      <c r="AP63" s="490"/>
      <c r="AQ63" s="490"/>
      <c r="AR63" s="490"/>
      <c r="AS63" s="490"/>
      <c r="AT63" s="490"/>
      <c r="AU63" s="490"/>
      <c r="AV63" s="490"/>
      <c r="AW63" s="490"/>
      <c r="AX63" s="490"/>
      <c r="AY63" s="490"/>
      <c r="AZ63" s="490"/>
      <c r="BA63" s="490"/>
      <c r="BB63" s="490"/>
      <c r="BC63" s="490"/>
      <c r="BD63" s="490"/>
      <c r="BE63" s="490"/>
      <c r="BF63" s="490"/>
      <c r="BG63" s="490"/>
      <c r="BH63" s="490"/>
      <c r="BI63" s="490"/>
      <c r="BJ63" s="490"/>
      <c r="BK63" s="490"/>
      <c r="BL63" s="490"/>
      <c r="BM63" s="490"/>
      <c r="BN63" s="490"/>
      <c r="BO63" s="490"/>
      <c r="BP63" s="490"/>
      <c r="BQ63" s="490"/>
      <c r="BR63" s="490"/>
      <c r="BS63" s="490"/>
      <c r="BT63" s="490"/>
      <c r="BU63" s="490"/>
      <c r="BV63" s="490"/>
      <c r="BW63" s="490"/>
      <c r="BX63" s="490"/>
      <c r="BY63" s="490"/>
      <c r="BZ63" s="490"/>
      <c r="CA63" s="490"/>
      <c r="CB63" s="490"/>
      <c r="CC63" s="490"/>
      <c r="CD63" s="490"/>
      <c r="CE63" s="490"/>
      <c r="CF63" s="490"/>
      <c r="CG63" s="490"/>
      <c r="CH63" s="490"/>
      <c r="CI63" s="490"/>
      <c r="CJ63" s="490"/>
      <c r="CK63" s="490"/>
      <c r="CL63" s="490"/>
      <c r="CM63" s="490"/>
      <c r="CN63" s="490"/>
      <c r="CO63" s="490"/>
      <c r="CP63" s="490"/>
      <c r="CQ63" s="490"/>
      <c r="CR63" s="490"/>
      <c r="CS63" s="490"/>
      <c r="CT63" s="490"/>
      <c r="CU63" s="490"/>
      <c r="CV63" s="490"/>
      <c r="CW63" s="490"/>
      <c r="CX63" s="490"/>
      <c r="CY63" s="490"/>
      <c r="CZ63" s="490"/>
      <c r="DA63" s="490"/>
      <c r="DB63" s="490"/>
      <c r="DC63" s="490"/>
      <c r="DD63" s="490"/>
      <c r="DE63" s="490"/>
      <c r="DF63" s="490"/>
      <c r="DG63" s="490"/>
      <c r="DH63" s="490"/>
      <c r="DI63" s="490"/>
      <c r="DJ63" s="490"/>
      <c r="DK63" s="490"/>
      <c r="DL63" s="490"/>
      <c r="DM63" s="490"/>
      <c r="DN63" s="490"/>
      <c r="DO63" s="490"/>
      <c r="DP63" s="490"/>
      <c r="DQ63" s="490"/>
      <c r="DR63" s="490"/>
      <c r="DS63" s="490"/>
      <c r="DT63" s="490"/>
      <c r="DU63" s="490"/>
      <c r="DV63" s="490"/>
      <c r="DW63" s="490"/>
      <c r="DX63" s="490"/>
      <c r="DY63" s="490"/>
      <c r="DZ63" s="490"/>
      <c r="EA63" s="490"/>
      <c r="EB63" s="490"/>
      <c r="EC63" s="490"/>
      <c r="ED63" s="490"/>
      <c r="EE63" s="490"/>
      <c r="EF63" s="490"/>
      <c r="EG63" s="490"/>
      <c r="EH63" s="490"/>
      <c r="EI63" s="490"/>
      <c r="EJ63" s="490"/>
      <c r="EK63" s="490"/>
      <c r="EL63" s="490"/>
      <c r="EM63" s="490"/>
      <c r="EN63" s="490"/>
      <c r="EO63" s="490"/>
      <c r="EP63" s="490"/>
      <c r="EQ63" s="490"/>
      <c r="ER63" s="490"/>
      <c r="ES63" s="490"/>
      <c r="ET63" s="490"/>
      <c r="EU63" s="490"/>
      <c r="EV63" s="490"/>
      <c r="EW63" s="490"/>
      <c r="EX63" s="490"/>
      <c r="EY63" s="490"/>
      <c r="EZ63" s="490"/>
      <c r="FA63" s="490"/>
      <c r="FB63" s="490"/>
      <c r="FC63" s="490"/>
      <c r="FD63" s="490"/>
      <c r="FE63" s="490"/>
      <c r="FF63" s="490"/>
      <c r="FG63" s="490"/>
      <c r="FH63" s="490"/>
      <c r="FI63" s="490"/>
      <c r="FJ63" s="490"/>
      <c r="FK63" s="490"/>
      <c r="FL63" s="490"/>
      <c r="FM63" s="490"/>
      <c r="FN63" s="490"/>
      <c r="FO63" s="490"/>
      <c r="FP63" s="490"/>
      <c r="FQ63" s="490"/>
      <c r="FR63" s="490"/>
      <c r="FS63" s="490"/>
      <c r="FT63" s="490"/>
      <c r="FU63" s="490"/>
      <c r="FV63" s="490"/>
      <c r="FW63" s="490"/>
      <c r="FX63" s="490"/>
      <c r="FY63" s="490"/>
      <c r="FZ63" s="490"/>
      <c r="GA63" s="490"/>
      <c r="GB63" s="490"/>
      <c r="GC63" s="490"/>
      <c r="GD63" s="490"/>
      <c r="GE63" s="490"/>
      <c r="GF63" s="490"/>
      <c r="GG63" s="490"/>
      <c r="GH63" s="490"/>
      <c r="GI63" s="490"/>
      <c r="GJ63" s="490"/>
      <c r="GK63" s="490"/>
      <c r="GL63" s="490"/>
      <c r="GM63" s="490"/>
      <c r="GN63" s="490"/>
      <c r="GO63" s="490"/>
      <c r="GP63" s="490"/>
      <c r="GQ63" s="490"/>
      <c r="GR63" s="490"/>
      <c r="GS63" s="490"/>
      <c r="GT63" s="490"/>
      <c r="GU63" s="490"/>
      <c r="GV63" s="490"/>
      <c r="GW63" s="490"/>
      <c r="GX63" s="490"/>
      <c r="GY63" s="490"/>
      <c r="GZ63" s="490"/>
      <c r="HA63" s="490"/>
      <c r="HB63" s="490"/>
      <c r="HC63" s="490"/>
      <c r="HD63" s="490"/>
      <c r="HE63" s="490"/>
      <c r="HF63" s="490"/>
      <c r="HG63" s="490"/>
      <c r="HH63" s="490"/>
      <c r="HI63" s="490"/>
      <c r="HJ63" s="490"/>
      <c r="HK63" s="490"/>
      <c r="HL63" s="490"/>
      <c r="HM63" s="490"/>
      <c r="HN63" s="490"/>
      <c r="HO63" s="490"/>
      <c r="HP63" s="490"/>
      <c r="HQ63" s="490"/>
      <c r="HR63" s="490"/>
      <c r="HS63" s="490"/>
      <c r="HT63" s="490"/>
      <c r="HU63" s="490"/>
      <c r="HV63" s="490"/>
      <c r="HW63" s="490"/>
      <c r="HX63" s="490"/>
      <c r="HY63" s="490"/>
      <c r="HZ63" s="490"/>
      <c r="IA63" s="490"/>
      <c r="IB63" s="490"/>
      <c r="IC63" s="490"/>
      <c r="ID63" s="490"/>
      <c r="IE63" s="490"/>
      <c r="IF63" s="490"/>
      <c r="IG63" s="490"/>
      <c r="IH63" s="490"/>
      <c r="II63" s="490"/>
      <c r="IJ63" s="490"/>
      <c r="IK63" s="490"/>
      <c r="IL63" s="490"/>
      <c r="IM63" s="490"/>
      <c r="IN63" s="490"/>
      <c r="IO63" s="490"/>
      <c r="IP63" s="490"/>
      <c r="IQ63" s="490"/>
      <c r="IR63" s="490"/>
      <c r="IS63" s="490"/>
      <c r="IT63" s="490"/>
      <c r="IU63" s="490"/>
      <c r="IV63" s="490"/>
      <c r="IW63" s="490"/>
      <c r="IX63" s="347"/>
    </row>
    <row r="64" spans="1:258" s="349" customFormat="1" ht="28.5" customHeight="1">
      <c r="A64" s="349" t="s">
        <v>590</v>
      </c>
    </row>
    <row r="65" spans="2:8" s="349" customFormat="1" ht="19.5" customHeight="1">
      <c r="B65" s="493" t="s">
        <v>551</v>
      </c>
      <c r="C65" s="494"/>
      <c r="D65" s="493" t="s">
        <v>326</v>
      </c>
      <c r="E65" s="494"/>
      <c r="F65" s="402" t="s">
        <v>538</v>
      </c>
      <c r="G65" s="406" t="s">
        <v>37</v>
      </c>
    </row>
    <row r="66" spans="2:8" s="349" customFormat="1" ht="18.75" customHeight="1">
      <c r="B66" s="491"/>
      <c r="C66" s="492"/>
      <c r="D66" s="483" t="s">
        <v>570</v>
      </c>
      <c r="E66" s="484"/>
      <c r="F66" s="197"/>
      <c r="G66" s="417" t="s">
        <v>569</v>
      </c>
      <c r="H66" s="404"/>
    </row>
  </sheetData>
  <mergeCells count="399">
    <mergeCell ref="K9:M9"/>
    <mergeCell ref="BK20:BM20"/>
    <mergeCell ref="B22:C22"/>
    <mergeCell ref="DP20:DR20"/>
    <mergeCell ref="DS20:DU20"/>
    <mergeCell ref="DV20:DX20"/>
    <mergeCell ref="DY20:EA20"/>
    <mergeCell ref="EQ20:ES20"/>
    <mergeCell ref="HE20:HG20"/>
    <mergeCell ref="FX20:FZ20"/>
    <mergeCell ref="GA20:GC20"/>
    <mergeCell ref="GG20:GI20"/>
    <mergeCell ref="FC17:FE17"/>
    <mergeCell ref="FF17:FH17"/>
    <mergeCell ref="FI17:FK17"/>
    <mergeCell ref="GS17:GU17"/>
    <mergeCell ref="GV17:GX17"/>
    <mergeCell ref="GY17:HA17"/>
    <mergeCell ref="HB17:HD17"/>
    <mergeCell ref="HE17:HG17"/>
    <mergeCell ref="EE17:EG17"/>
    <mergeCell ref="BN17:BP17"/>
    <mergeCell ref="BQ17:BS17"/>
    <mergeCell ref="BT17:BV17"/>
    <mergeCell ref="HH20:HJ20"/>
    <mergeCell ref="ET20:EV20"/>
    <mergeCell ref="EW20:EY20"/>
    <mergeCell ref="EK20:EM20"/>
    <mergeCell ref="EN20:EP20"/>
    <mergeCell ref="BN20:BP20"/>
    <mergeCell ref="BQ20:BS20"/>
    <mergeCell ref="BT20:BV20"/>
    <mergeCell ref="IL20:IN20"/>
    <mergeCell ref="BW20:BY20"/>
    <mergeCell ref="BZ20:CB20"/>
    <mergeCell ref="CC20:CE20"/>
    <mergeCell ref="CF20:CH20"/>
    <mergeCell ref="CI20:CK20"/>
    <mergeCell ref="CL20:CN20"/>
    <mergeCell ref="CO20:CQ20"/>
    <mergeCell ref="CR20:CT20"/>
    <mergeCell ref="EB20:ED20"/>
    <mergeCell ref="EE20:EG20"/>
    <mergeCell ref="EH20:EJ20"/>
    <mergeCell ref="GD20:GF20"/>
    <mergeCell ref="GY20:HA20"/>
    <mergeCell ref="HB20:HD20"/>
    <mergeCell ref="FU20:FW20"/>
    <mergeCell ref="IR20:IT20"/>
    <mergeCell ref="IU20:IW20"/>
    <mergeCell ref="IX20"/>
    <mergeCell ref="HT20:HV20"/>
    <mergeCell ref="HW20:HY20"/>
    <mergeCell ref="HZ20:IB20"/>
    <mergeCell ref="IC20:IE20"/>
    <mergeCell ref="IF20:IH20"/>
    <mergeCell ref="FC20:FE20"/>
    <mergeCell ref="FF20:FH20"/>
    <mergeCell ref="FI20:FK20"/>
    <mergeCell ref="FL20:FN20"/>
    <mergeCell ref="FO20:FQ20"/>
    <mergeCell ref="II20:IK20"/>
    <mergeCell ref="HK20:HM20"/>
    <mergeCell ref="HN20:HP20"/>
    <mergeCell ref="HQ20:HS20"/>
    <mergeCell ref="GJ20:GL20"/>
    <mergeCell ref="GM20:GO20"/>
    <mergeCell ref="GP20:GR20"/>
    <mergeCell ref="GS20:GU20"/>
    <mergeCell ref="GV20:GX20"/>
    <mergeCell ref="IO20:IQ20"/>
    <mergeCell ref="FR20:FT20"/>
    <mergeCell ref="EH17:EJ17"/>
    <mergeCell ref="EK17:EM17"/>
    <mergeCell ref="EN17:EP17"/>
    <mergeCell ref="EQ17:ES17"/>
    <mergeCell ref="ET17:EV17"/>
    <mergeCell ref="EW17:EY17"/>
    <mergeCell ref="EZ17:FB17"/>
    <mergeCell ref="CU20:CW20"/>
    <mergeCell ref="CX20:CZ20"/>
    <mergeCell ref="DA20:DC20"/>
    <mergeCell ref="DD20:DF20"/>
    <mergeCell ref="DG20:DI20"/>
    <mergeCell ref="DJ20:DL20"/>
    <mergeCell ref="DM20:DO20"/>
    <mergeCell ref="EZ20:FB20"/>
    <mergeCell ref="DG17:DI17"/>
    <mergeCell ref="DJ17:DL17"/>
    <mergeCell ref="DM17:DO17"/>
    <mergeCell ref="DP17:DR17"/>
    <mergeCell ref="DS17:DU17"/>
    <mergeCell ref="DV17:DX17"/>
    <mergeCell ref="DY17:EA17"/>
    <mergeCell ref="EB17:ED17"/>
    <mergeCell ref="CX17:CZ17"/>
    <mergeCell ref="IU17:IW17"/>
    <mergeCell ref="FL17:FN17"/>
    <mergeCell ref="FO17:FQ17"/>
    <mergeCell ref="FR17:FT17"/>
    <mergeCell ref="FU17:FW17"/>
    <mergeCell ref="FX17:FZ17"/>
    <mergeCell ref="GA17:GC17"/>
    <mergeCell ref="GD17:GF17"/>
    <mergeCell ref="GG17:GI17"/>
    <mergeCell ref="GJ17:GL17"/>
    <mergeCell ref="IO17:IQ17"/>
    <mergeCell ref="IR17:IT17"/>
    <mergeCell ref="HK17:HM17"/>
    <mergeCell ref="HN17:HP17"/>
    <mergeCell ref="HQ17:HS17"/>
    <mergeCell ref="HT17:HV17"/>
    <mergeCell ref="HW17:HY17"/>
    <mergeCell ref="HZ17:IB17"/>
    <mergeCell ref="II17:IK17"/>
    <mergeCell ref="IL17:IN17"/>
    <mergeCell ref="HH17:HJ17"/>
    <mergeCell ref="IX17"/>
    <mergeCell ref="IC17:IE17"/>
    <mergeCell ref="IF17:IH17"/>
    <mergeCell ref="J17:K17"/>
    <mergeCell ref="L17:N17"/>
    <mergeCell ref="O17:Q17"/>
    <mergeCell ref="R17:T17"/>
    <mergeCell ref="U17:W17"/>
    <mergeCell ref="X17:Z17"/>
    <mergeCell ref="AA17:AC17"/>
    <mergeCell ref="AD17:AF17"/>
    <mergeCell ref="AG17:AI17"/>
    <mergeCell ref="AJ17:AL17"/>
    <mergeCell ref="AM17:AO17"/>
    <mergeCell ref="AP17:AR17"/>
    <mergeCell ref="AS17:AU17"/>
    <mergeCell ref="AV17:AX17"/>
    <mergeCell ref="AY17:BA17"/>
    <mergeCell ref="BB17:BD17"/>
    <mergeCell ref="BE17:BG17"/>
    <mergeCell ref="BH17:BJ17"/>
    <mergeCell ref="BK17:BM17"/>
    <mergeCell ref="GM17:GO17"/>
    <mergeCell ref="GP17:GR17"/>
    <mergeCell ref="DA17:DC17"/>
    <mergeCell ref="DD17:DF17"/>
    <mergeCell ref="GD15:GF15"/>
    <mergeCell ref="GG15:GI15"/>
    <mergeCell ref="GJ15:GL15"/>
    <mergeCell ref="DA15:DC15"/>
    <mergeCell ref="DD15:DF15"/>
    <mergeCell ref="DG15:DI15"/>
    <mergeCell ref="DJ15:DL15"/>
    <mergeCell ref="DM15:DO15"/>
    <mergeCell ref="DP15:DR15"/>
    <mergeCell ref="DS15:DU15"/>
    <mergeCell ref="DV15:DX15"/>
    <mergeCell ref="DY15:EA15"/>
    <mergeCell ref="EB15:ED15"/>
    <mergeCell ref="EE15:EG15"/>
    <mergeCell ref="EH15:EJ15"/>
    <mergeCell ref="EK15:EM15"/>
    <mergeCell ref="EN15:EP15"/>
    <mergeCell ref="EQ15:ES15"/>
    <mergeCell ref="FX15:FZ15"/>
    <mergeCell ref="GA15:GC15"/>
    <mergeCell ref="EZ15:FB15"/>
    <mergeCell ref="ET15:EV15"/>
    <mergeCell ref="HN15:HP15"/>
    <mergeCell ref="HQ15:HS15"/>
    <mergeCell ref="HT15:HV15"/>
    <mergeCell ref="HW15:HY15"/>
    <mergeCell ref="GM15:GO15"/>
    <mergeCell ref="GP15:GR15"/>
    <mergeCell ref="GS15:GU15"/>
    <mergeCell ref="GV15:GX15"/>
    <mergeCell ref="GY15:HA15"/>
    <mergeCell ref="HB15:HD15"/>
    <mergeCell ref="HE15:HG15"/>
    <mergeCell ref="HH15:HJ15"/>
    <mergeCell ref="HK15:HM15"/>
    <mergeCell ref="HZ15:IB15"/>
    <mergeCell ref="IC15:IE15"/>
    <mergeCell ref="IX15"/>
    <mergeCell ref="IF15:IH15"/>
    <mergeCell ref="II15:IK15"/>
    <mergeCell ref="IL15:IN15"/>
    <mergeCell ref="IO15:IQ15"/>
    <mergeCell ref="IR15:IT15"/>
    <mergeCell ref="IU15:IW15"/>
    <mergeCell ref="EW15:EY15"/>
    <mergeCell ref="AJ15:AL15"/>
    <mergeCell ref="AM15:AO15"/>
    <mergeCell ref="CU15:CW15"/>
    <mergeCell ref="CX15:CZ15"/>
    <mergeCell ref="BQ15:BS15"/>
    <mergeCell ref="BT15:BV15"/>
    <mergeCell ref="AD15:AF15"/>
    <mergeCell ref="FU15:FW15"/>
    <mergeCell ref="FL15:FN15"/>
    <mergeCell ref="FO15:FQ15"/>
    <mergeCell ref="FR15:FT15"/>
    <mergeCell ref="BZ15:CB15"/>
    <mergeCell ref="CC15:CE15"/>
    <mergeCell ref="CL15:CN15"/>
    <mergeCell ref="CO15:CQ15"/>
    <mergeCell ref="CR15:CT15"/>
    <mergeCell ref="FC15:FE15"/>
    <mergeCell ref="FF15:FH15"/>
    <mergeCell ref="FI15:FK15"/>
    <mergeCell ref="D32:E32"/>
    <mergeCell ref="D34:E34"/>
    <mergeCell ref="D35:E35"/>
    <mergeCell ref="D37:E37"/>
    <mergeCell ref="B13:G13"/>
    <mergeCell ref="B15:G15"/>
    <mergeCell ref="J15:K15"/>
    <mergeCell ref="L15:N15"/>
    <mergeCell ref="O15:Q15"/>
    <mergeCell ref="B14:G14"/>
    <mergeCell ref="L20:N20"/>
    <mergeCell ref="O20:Q20"/>
    <mergeCell ref="D33:E33"/>
    <mergeCell ref="D36:E36"/>
    <mergeCell ref="CC17:CE17"/>
    <mergeCell ref="CF17:CH17"/>
    <mergeCell ref="CI17:CK17"/>
    <mergeCell ref="CL17:CN17"/>
    <mergeCell ref="CO17:CQ17"/>
    <mergeCell ref="CR17:CT17"/>
    <mergeCell ref="CU17:CW17"/>
    <mergeCell ref="AG15:AI15"/>
    <mergeCell ref="BW15:BY15"/>
    <mergeCell ref="AP15:AR15"/>
    <mergeCell ref="AS15:AU15"/>
    <mergeCell ref="CF15:CH15"/>
    <mergeCell ref="CI15:CK15"/>
    <mergeCell ref="AV15:AX15"/>
    <mergeCell ref="AY15:BA15"/>
    <mergeCell ref="BB15:BD15"/>
    <mergeCell ref="BE15:BG15"/>
    <mergeCell ref="BW17:BY17"/>
    <mergeCell ref="BZ17:CB17"/>
    <mergeCell ref="BK15:BM15"/>
    <mergeCell ref="BN15:BP15"/>
    <mergeCell ref="R20:T20"/>
    <mergeCell ref="AD20:AF20"/>
    <mergeCell ref="AG20:AI20"/>
    <mergeCell ref="AJ20:AL20"/>
    <mergeCell ref="U20:W20"/>
    <mergeCell ref="J20:K20"/>
    <mergeCell ref="X20:Z20"/>
    <mergeCell ref="AA20:AC20"/>
    <mergeCell ref="BH15:BJ15"/>
    <mergeCell ref="AM20:AO20"/>
    <mergeCell ref="AP20:AR20"/>
    <mergeCell ref="AS20:AU20"/>
    <mergeCell ref="AV20:AX20"/>
    <mergeCell ref="AY20:BA20"/>
    <mergeCell ref="BB20:BD20"/>
    <mergeCell ref="BE20:BG20"/>
    <mergeCell ref="BH20:BJ20"/>
    <mergeCell ref="R15:T15"/>
    <mergeCell ref="U15:W15"/>
    <mergeCell ref="X15:Z15"/>
    <mergeCell ref="AA15:AC15"/>
    <mergeCell ref="D41:E41"/>
    <mergeCell ref="D40:E40"/>
    <mergeCell ref="D42:E45"/>
    <mergeCell ref="C41:C45"/>
    <mergeCell ref="E3:G3"/>
    <mergeCell ref="E4:G4"/>
    <mergeCell ref="D26:E26"/>
    <mergeCell ref="D25:E25"/>
    <mergeCell ref="D27:E27"/>
    <mergeCell ref="D29:E29"/>
    <mergeCell ref="D28:E28"/>
    <mergeCell ref="D22:E22"/>
    <mergeCell ref="B23:C24"/>
    <mergeCell ref="D23:E24"/>
    <mergeCell ref="B18:G18"/>
    <mergeCell ref="D5:G5"/>
    <mergeCell ref="D7:G7"/>
    <mergeCell ref="B11:G11"/>
    <mergeCell ref="B10:G10"/>
    <mergeCell ref="B17:G17"/>
    <mergeCell ref="B40:C40"/>
    <mergeCell ref="B16:G16"/>
    <mergeCell ref="D30:E30"/>
    <mergeCell ref="D31:E31"/>
    <mergeCell ref="B47:C47"/>
    <mergeCell ref="D47:E47"/>
    <mergeCell ref="D48:E48"/>
    <mergeCell ref="B48:C48"/>
    <mergeCell ref="B49:C49"/>
    <mergeCell ref="B50:C50"/>
    <mergeCell ref="B51:C51"/>
    <mergeCell ref="D49:E49"/>
    <mergeCell ref="D50:E50"/>
    <mergeCell ref="D51:E51"/>
    <mergeCell ref="B66:C66"/>
    <mergeCell ref="D66:E66"/>
    <mergeCell ref="J63:K63"/>
    <mergeCell ref="L63:N63"/>
    <mergeCell ref="O63:Q63"/>
    <mergeCell ref="R63:T63"/>
    <mergeCell ref="U63:W63"/>
    <mergeCell ref="X63:Z63"/>
    <mergeCell ref="AA63:AC63"/>
    <mergeCell ref="B65:C65"/>
    <mergeCell ref="D65:E65"/>
    <mergeCell ref="AD63:AF63"/>
    <mergeCell ref="AG63:AI63"/>
    <mergeCell ref="AJ63:AL63"/>
    <mergeCell ref="AM63:AO63"/>
    <mergeCell ref="AP63:AR63"/>
    <mergeCell ref="AS63:AU63"/>
    <mergeCell ref="AV63:AX63"/>
    <mergeCell ref="AY63:BA63"/>
    <mergeCell ref="BB63:BD63"/>
    <mergeCell ref="BE63:BG63"/>
    <mergeCell ref="BH63:BJ63"/>
    <mergeCell ref="BK63:BM63"/>
    <mergeCell ref="BN63:BP63"/>
    <mergeCell ref="BQ63:BS63"/>
    <mergeCell ref="BT63:BV63"/>
    <mergeCell ref="BW63:BY63"/>
    <mergeCell ref="BZ63:CB63"/>
    <mergeCell ref="CC63:CE63"/>
    <mergeCell ref="CF63:CH63"/>
    <mergeCell ref="CI63:CK63"/>
    <mergeCell ref="CL63:CN63"/>
    <mergeCell ref="CO63:CQ63"/>
    <mergeCell ref="CR63:CT63"/>
    <mergeCell ref="CU63:CW63"/>
    <mergeCell ref="CX63:CZ63"/>
    <mergeCell ref="DA63:DC63"/>
    <mergeCell ref="DD63:DF63"/>
    <mergeCell ref="DG63:DI63"/>
    <mergeCell ref="DJ63:DL63"/>
    <mergeCell ref="DM63:DO63"/>
    <mergeCell ref="DP63:DR63"/>
    <mergeCell ref="DS63:DU63"/>
    <mergeCell ref="DV63:DX63"/>
    <mergeCell ref="DY63:EA63"/>
    <mergeCell ref="EB63:ED63"/>
    <mergeCell ref="EE63:EG63"/>
    <mergeCell ref="EH63:EJ63"/>
    <mergeCell ref="EK63:EM63"/>
    <mergeCell ref="EN63:EP63"/>
    <mergeCell ref="EQ63:ES63"/>
    <mergeCell ref="ET63:EV63"/>
    <mergeCell ref="EW63:EY63"/>
    <mergeCell ref="EZ63:FB63"/>
    <mergeCell ref="FC63:FE63"/>
    <mergeCell ref="FF63:FH63"/>
    <mergeCell ref="FI63:FK63"/>
    <mergeCell ref="FL63:FN63"/>
    <mergeCell ref="FO63:FQ63"/>
    <mergeCell ref="FR63:FT63"/>
    <mergeCell ref="FU63:FW63"/>
    <mergeCell ref="FX63:FZ63"/>
    <mergeCell ref="GA63:GC63"/>
    <mergeCell ref="GD63:GF63"/>
    <mergeCell ref="GG63:GI63"/>
    <mergeCell ref="GJ63:GL63"/>
    <mergeCell ref="GM63:GO63"/>
    <mergeCell ref="GP63:GR63"/>
    <mergeCell ref="GS63:GU63"/>
    <mergeCell ref="GV63:GX63"/>
    <mergeCell ref="GY63:HA63"/>
    <mergeCell ref="HB63:HD63"/>
    <mergeCell ref="HE63:HG63"/>
    <mergeCell ref="HH63:HJ63"/>
    <mergeCell ref="IL63:IN63"/>
    <mergeCell ref="IO63:IQ63"/>
    <mergeCell ref="IR63:IT63"/>
    <mergeCell ref="IU63:IW63"/>
    <mergeCell ref="HK63:HM63"/>
    <mergeCell ref="HN63:HP63"/>
    <mergeCell ref="HQ63:HS63"/>
    <mergeCell ref="HT63:HV63"/>
    <mergeCell ref="HW63:HY63"/>
    <mergeCell ref="HZ63:IB63"/>
    <mergeCell ref="IC63:IE63"/>
    <mergeCell ref="IF63:IH63"/>
    <mergeCell ref="II63:IK63"/>
    <mergeCell ref="B60:C60"/>
    <mergeCell ref="B61:C61"/>
    <mergeCell ref="B59:C59"/>
    <mergeCell ref="F52:F53"/>
    <mergeCell ref="D52:E53"/>
    <mergeCell ref="B52:C53"/>
    <mergeCell ref="B55:C55"/>
    <mergeCell ref="D55:E55"/>
    <mergeCell ref="B56:C56"/>
    <mergeCell ref="D56:E56"/>
    <mergeCell ref="D57:E58"/>
    <mergeCell ref="B57:C58"/>
    <mergeCell ref="F57:F58"/>
    <mergeCell ref="B54:C54"/>
    <mergeCell ref="D54:E54"/>
  </mergeCells>
  <phoneticPr fontId="3"/>
  <hyperlinks>
    <hyperlink ref="G23" location="参４_申請!A1" display="参４_申請" xr:uid="{2E055F31-65EF-4B47-8DEA-DAFA21A1E0D6}"/>
    <hyperlink ref="G24" location="参４_申請_事業計画!A1" display="参４_申請_事業計画" xr:uid="{77A59828-D20C-4160-927F-604E57785C63}"/>
    <hyperlink ref="G25" location="別紙１①!A1" display="別紙１①" xr:uid="{78100476-EE86-434B-BE2B-BB3A30C74F89}"/>
    <hyperlink ref="G26" location="別紙１②!A1" display="別紙１②" xr:uid="{338C1FB8-3BED-4C82-81B8-83E94A7C477F}"/>
    <hyperlink ref="G27" location="別紙１③!A1" display="別紙１③" xr:uid="{9D3EA734-C68A-4206-B488-7CD0A746D223}"/>
    <hyperlink ref="G28" location="別紙２①!A1" display="別紙１④" xr:uid="{DF0CB88C-5CA9-40E8-B9E7-4B98F565DC2B}"/>
    <hyperlink ref="G29" location="別紙２①!A1" display="別紙２①" xr:uid="{29C85EC4-1DCC-44DF-8B5B-5038A2C68465}"/>
    <hyperlink ref="G30" location="別紙３!A1" display="別紙３" xr:uid="{DEDB1A60-AF3B-4E41-9E8B-FBD96C79B4E6}"/>
    <hyperlink ref="G31" location="別紙４!A1" display="別紙４" xr:uid="{63FE9A58-FD91-4E8C-B816-80A5CA622EB7}"/>
    <hyperlink ref="G32" location="別紙５!A1" display="別紙５" xr:uid="{8A7609CF-EAA2-472F-AEC4-4CD4AC38F3CE}"/>
    <hyperlink ref="G34" location="別紙７!A1" display="別紙７" xr:uid="{17A116C8-17A6-41D0-9713-B256FCE501F0}"/>
    <hyperlink ref="G35" location="'別紙７（別添）'!A1" display="別紙７（別添）" xr:uid="{EB4B76BD-0443-44A2-9C4F-00AC68E3DD4B}"/>
    <hyperlink ref="G41" location="別紙２①!A1" display="別紙２①　（再掲）" xr:uid="{F400D1CB-25AF-4320-B869-4F319294155A}"/>
    <hyperlink ref="G42" location="'別紙２②（ネットワーク化活動計画）'!A1" display="別紙２②（ネットワーク化活動計画）" xr:uid="{6FAE6A23-7404-48AF-B9C8-A8351E6724DB}"/>
    <hyperlink ref="G43" location="'別紙２③（ネットワーク化）'!Print_Area" display="別紙２③（ネットワーク化）" xr:uid="{E49BD221-1AD2-4C2F-81B0-E02B1A245C30}"/>
    <hyperlink ref="G44" location="'別紙２④（統合）'!A1" display="別紙２④（統合）" xr:uid="{DF946FE2-B3B8-4E0F-9A9F-8B66C84ECBE9}"/>
    <hyperlink ref="G45" location="'別紙２⑤（多様な組織等の参画）'!A1" display="別紙２⑤（多様な組織等の参画）" xr:uid="{3706A2AD-886E-41E8-803D-D8DFCBBAF311}"/>
    <hyperlink ref="G48" location="参10!A1" display="参10" xr:uid="{A05322C0-5995-411C-B1A4-1C8DA4873969}"/>
    <hyperlink ref="G49" location="参12!A1" display="参12" xr:uid="{79651FA6-6E2B-49F8-A561-5EA6C44DE595}"/>
    <hyperlink ref="G50" location="参13!A1" display="参13" xr:uid="{63402AF5-B427-481D-A442-5194B5908DE3}"/>
    <hyperlink ref="G51" location="参14!A1" display="参14" xr:uid="{E3D6F504-8E46-42E2-8096-D9DA57B93001}"/>
    <hyperlink ref="G52" location="参17!A1" display="参17" xr:uid="{A6911BA7-7C66-4F81-A290-8D9EF047FDA3}"/>
    <hyperlink ref="G53" location="参17_別紙!A1" display="参17_別紙" xr:uid="{59DB9261-D65C-4BE7-A9AC-6C5F9D986863}"/>
    <hyperlink ref="G54" location="'収支報告書（金銭出納簿連動）'!A1" display="収支報告書" xr:uid="{69F7D25C-A060-4566-ADE8-72CDCDD33CD6}"/>
    <hyperlink ref="G55" location="支出に係る届出!A1" display="支出に係る届出" xr:uid="{8B786795-00D9-4BCB-821E-6725C06E945A}"/>
    <hyperlink ref="G56" location="'活動記録（参考） '!A1" display="活動記録（参考）" xr:uid="{535DDD33-939F-4403-9552-57080F405AB1}"/>
    <hyperlink ref="G58" location="'金銭出納簿（前年度）（参考） '!A1" display="金銭出納簿（前年度）（参考）" xr:uid="{8B452E4B-B3B1-410E-B25B-46F15F9D50F5}"/>
    <hyperlink ref="G66" location="'実施状況報告（様式2）'!A1" display="実施状況報告（様式2）" xr:uid="{0EA28272-3604-466E-AD6B-66DF599B77B1}"/>
    <hyperlink ref="G57" location="金銭出納簿!A1" display="金銭出納簿" xr:uid="{0468F41B-3C64-4339-9258-8C812FBEC8EC}"/>
    <hyperlink ref="G36" location="別紙８!A1" display="別紙８" xr:uid="{B8AB387B-2543-4AD1-8503-DD650CBA4792}"/>
    <hyperlink ref="G37" location="別紙９!A1" display="別紙９" xr:uid="{891BB36D-8E08-47DF-BD8F-F218DA647375}"/>
    <hyperlink ref="G33" location="別紙６!A1" display="別紙６" xr:uid="{8D779A05-854D-4C61-AE6C-F919FC0727DD}"/>
    <hyperlink ref="G60" location="'活動記録（多面的機能支払交付金の様式）'!A1" display="活動記録（多面的機能支払交付金の様式）" xr:uid="{DBE014C9-1464-4723-8BD7-8BDD34E2C0E2}"/>
    <hyperlink ref="G61" location="'金銭出納簿（多面的機能支払交付金の様式）'!A1" display="金銭出納簿（多面的機能支払交付金の様式）" xr:uid="{B26FB2BD-A69A-487F-A5F2-8ECE57B69BEC}"/>
  </hyperlinks>
  <pageMargins left="0.70866141732283472" right="0.70866141732283472" top="0.74803149606299213" bottom="0.74803149606299213" header="0.31496062992125984" footer="0.31496062992125984"/>
  <pageSetup paperSize="9" scale="80" orientation="portrait" r:id="rId1"/>
  <rowBreaks count="1" manualBreakCount="1">
    <brk id="37" max="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CFFCC"/>
    <pageSetUpPr fitToPage="1"/>
  </sheetPr>
  <dimension ref="A1:CJ139"/>
  <sheetViews>
    <sheetView showGridLines="0" view="pageBreakPreview" zoomScale="90" zoomScaleNormal="100" zoomScaleSheetLayoutView="90" workbookViewId="0">
      <selection activeCell="T13" sqref="T13"/>
    </sheetView>
  </sheetViews>
  <sheetFormatPr defaultRowHeight="13.5"/>
  <cols>
    <col min="1" max="1" width="2.875" customWidth="1"/>
    <col min="2" max="35" width="2.625" style="88" customWidth="1"/>
  </cols>
  <sheetData>
    <row r="1" spans="1:35" ht="15.6" customHeight="1">
      <c r="A1" s="107"/>
      <c r="AH1" s="89" t="s">
        <v>286</v>
      </c>
      <c r="AI1" s="108"/>
    </row>
    <row r="2" spans="1:35" s="106" customFormat="1" ht="15.6" customHeight="1">
      <c r="A2" s="109"/>
      <c r="B2" s="87" t="s">
        <v>287</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110"/>
    </row>
    <row r="3" spans="1:35" s="88" customFormat="1" ht="36" customHeight="1">
      <c r="A3" s="111"/>
      <c r="B3" s="1138" t="s">
        <v>288</v>
      </c>
      <c r="C3" s="1138"/>
      <c r="D3" s="1138"/>
      <c r="E3" s="1138"/>
      <c r="F3" s="1138" t="s">
        <v>289</v>
      </c>
      <c r="G3" s="1138"/>
      <c r="H3" s="1138"/>
      <c r="I3" s="1138"/>
      <c r="J3" s="1138"/>
      <c r="K3" s="1138"/>
      <c r="L3" s="1138" t="s">
        <v>290</v>
      </c>
      <c r="M3" s="1138"/>
      <c r="N3" s="1138"/>
      <c r="O3" s="1138"/>
      <c r="P3" s="1138"/>
      <c r="Q3" s="1138"/>
      <c r="R3" s="1138"/>
      <c r="S3" s="1138" t="s">
        <v>291</v>
      </c>
      <c r="T3" s="1138"/>
      <c r="U3" s="1138"/>
      <c r="V3" s="1138"/>
      <c r="W3" s="1138"/>
      <c r="X3" s="1138"/>
      <c r="Y3" s="1138"/>
      <c r="Z3" s="1138"/>
      <c r="AA3" s="1138"/>
      <c r="AB3" s="1138"/>
      <c r="AC3" s="1138" t="s">
        <v>292</v>
      </c>
      <c r="AD3" s="1138"/>
      <c r="AE3" s="1138"/>
      <c r="AF3" s="1138"/>
      <c r="AG3" s="1138"/>
      <c r="AH3" s="1138"/>
      <c r="AI3" s="108"/>
    </row>
    <row r="4" spans="1:35" s="88" customFormat="1" ht="46.9" customHeight="1">
      <c r="A4" s="111"/>
      <c r="B4" s="1142" t="s">
        <v>293</v>
      </c>
      <c r="C4" s="1143"/>
      <c r="D4" s="1143"/>
      <c r="E4" s="1144"/>
      <c r="F4" s="1145"/>
      <c r="G4" s="1145"/>
      <c r="H4" s="1145"/>
      <c r="I4" s="1145"/>
      <c r="J4" s="1145"/>
      <c r="K4" s="1145"/>
      <c r="L4" s="1133"/>
      <c r="M4" s="1134"/>
      <c r="N4" s="1134"/>
      <c r="O4" s="1134"/>
      <c r="P4" s="1134"/>
      <c r="Q4" s="1134"/>
      <c r="R4" s="1135"/>
      <c r="S4" s="1139"/>
      <c r="T4" s="1140"/>
      <c r="U4" s="1140"/>
      <c r="V4" s="1140"/>
      <c r="W4" s="1140"/>
      <c r="X4" s="1140"/>
      <c r="Y4" s="1140"/>
      <c r="Z4" s="1140"/>
      <c r="AA4" s="1140"/>
      <c r="AB4" s="1141"/>
      <c r="AC4" s="1133"/>
      <c r="AD4" s="1134"/>
      <c r="AE4" s="1134"/>
      <c r="AF4" s="1134"/>
      <c r="AG4" s="1134"/>
      <c r="AH4" s="1135"/>
      <c r="AI4" s="108"/>
    </row>
    <row r="5" spans="1:35" s="88" customFormat="1" ht="49.15" customHeight="1">
      <c r="A5" s="111"/>
      <c r="B5" s="1142" t="s">
        <v>294</v>
      </c>
      <c r="C5" s="1143"/>
      <c r="D5" s="1143"/>
      <c r="E5" s="1144"/>
      <c r="F5" s="1145"/>
      <c r="G5" s="1145"/>
      <c r="H5" s="1145"/>
      <c r="I5" s="1145"/>
      <c r="J5" s="1145"/>
      <c r="K5" s="1145"/>
      <c r="L5" s="1133"/>
      <c r="M5" s="1134"/>
      <c r="N5" s="1134"/>
      <c r="O5" s="1134"/>
      <c r="P5" s="1134"/>
      <c r="Q5" s="1134"/>
      <c r="R5" s="1135"/>
      <c r="S5" s="1139"/>
      <c r="T5" s="1140"/>
      <c r="U5" s="1140"/>
      <c r="V5" s="1140"/>
      <c r="W5" s="1140"/>
      <c r="X5" s="1140"/>
      <c r="Y5" s="1140"/>
      <c r="Z5" s="1140"/>
      <c r="AA5" s="1140"/>
      <c r="AB5" s="1141"/>
      <c r="AC5" s="1133"/>
      <c r="AD5" s="1134"/>
      <c r="AE5" s="1134"/>
      <c r="AF5" s="1134"/>
      <c r="AG5" s="1134"/>
      <c r="AH5" s="1135"/>
      <c r="AI5" s="108"/>
    </row>
    <row r="6" spans="1:35" s="88" customFormat="1" ht="54" customHeight="1">
      <c r="A6" s="111"/>
      <c r="B6" s="1138" t="s">
        <v>410</v>
      </c>
      <c r="C6" s="1138"/>
      <c r="D6" s="1138"/>
      <c r="E6" s="1138"/>
      <c r="F6" s="1136"/>
      <c r="G6" s="1136"/>
      <c r="H6" s="1136"/>
      <c r="I6" s="1136"/>
      <c r="J6" s="1136"/>
      <c r="K6" s="1136"/>
      <c r="L6" s="1136"/>
      <c r="M6" s="1136"/>
      <c r="N6" s="1136"/>
      <c r="O6" s="1136"/>
      <c r="P6" s="1136"/>
      <c r="Q6" s="1136"/>
      <c r="R6" s="1136"/>
      <c r="S6" s="1137"/>
      <c r="T6" s="1137"/>
      <c r="U6" s="1137"/>
      <c r="V6" s="1137"/>
      <c r="W6" s="1137"/>
      <c r="X6" s="1137"/>
      <c r="Y6" s="1137"/>
      <c r="Z6" s="1137"/>
      <c r="AA6" s="1137"/>
      <c r="AB6" s="1137"/>
      <c r="AC6" s="1136"/>
      <c r="AD6" s="1136"/>
      <c r="AE6" s="1136"/>
      <c r="AF6" s="1136"/>
      <c r="AG6" s="1136"/>
      <c r="AH6" s="1136"/>
      <c r="AI6" s="108"/>
    </row>
    <row r="7" spans="1:35" s="88" customFormat="1" ht="13.5" customHeight="1">
      <c r="A7" s="111"/>
      <c r="AI7" s="108"/>
    </row>
    <row r="8" spans="1:35" s="88" customFormat="1" ht="13.5" customHeight="1">
      <c r="A8" s="111"/>
      <c r="AI8" s="108"/>
    </row>
    <row r="9" spans="1:35">
      <c r="A9" s="107"/>
      <c r="AI9" s="108"/>
    </row>
    <row r="10" spans="1:35" s="88" customFormat="1" ht="13.5" customHeight="1">
      <c r="A10" s="111"/>
      <c r="AI10" s="108"/>
    </row>
    <row r="11" spans="1:35" s="88" customFormat="1" ht="13.5" customHeight="1">
      <c r="A11" s="111"/>
      <c r="AI11" s="108"/>
    </row>
    <row r="12" spans="1:35" s="88" customFormat="1" ht="13.5" customHeight="1">
      <c r="A12" s="111"/>
      <c r="AI12" s="108"/>
    </row>
    <row r="13" spans="1:35" s="88" customFormat="1" ht="13.5" customHeight="1">
      <c r="A13" s="111"/>
      <c r="AI13" s="108"/>
    </row>
    <row r="14" spans="1:35" s="88" customFormat="1" ht="13.5" customHeight="1">
      <c r="A14" s="111"/>
      <c r="AI14" s="108"/>
    </row>
    <row r="15" spans="1:35" s="88" customFormat="1" ht="13.5" customHeight="1">
      <c r="A15" s="111"/>
      <c r="AI15" s="108"/>
    </row>
    <row r="16" spans="1:35" s="88" customFormat="1" ht="13.5" customHeight="1">
      <c r="A16" s="111"/>
      <c r="AI16" s="108"/>
    </row>
    <row r="17" spans="1:88" s="88" customFormat="1" ht="13.5" customHeight="1">
      <c r="A17" s="111"/>
      <c r="AI17" s="108"/>
    </row>
    <row r="18" spans="1:88" s="88" customFormat="1" ht="13.5" customHeight="1">
      <c r="A18" s="111"/>
      <c r="AI18" s="108"/>
    </row>
    <row r="19" spans="1:88" s="88" customFormat="1" ht="13.5" customHeight="1">
      <c r="A19" s="111"/>
      <c r="AI19" s="108"/>
    </row>
    <row r="20" spans="1:88" s="88" customFormat="1" ht="13.5" customHeight="1">
      <c r="A20" s="111"/>
      <c r="AI20" s="108"/>
    </row>
    <row r="21" spans="1:88" s="88" customFormat="1" ht="13.5" customHeight="1">
      <c r="A21" s="111"/>
      <c r="AI21" s="108"/>
    </row>
    <row r="22" spans="1:88" s="88" customFormat="1" ht="13.5" customHeight="1">
      <c r="A22" s="111"/>
      <c r="AI22" s="108"/>
    </row>
    <row r="23" spans="1:88" s="88" customFormat="1" ht="13.5" customHeight="1">
      <c r="A23" s="111"/>
      <c r="AI23" s="108"/>
    </row>
    <row r="24" spans="1:88" s="88" customFormat="1">
      <c r="A24" s="107"/>
      <c r="AI24" s="108"/>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88" customFormat="1" ht="13.5" customHeight="1">
      <c r="A25" s="111"/>
      <c r="AI25" s="108"/>
    </row>
    <row r="26" spans="1:88" s="88" customFormat="1" ht="13.5" customHeight="1">
      <c r="A26" s="111"/>
      <c r="AI26" s="108"/>
    </row>
    <row r="27" spans="1:88" s="88" customFormat="1" ht="13.5" customHeight="1">
      <c r="A27" s="111"/>
      <c r="AI27" s="108"/>
    </row>
    <row r="28" spans="1:88" s="88" customFormat="1" ht="13.5" customHeight="1">
      <c r="A28" s="111"/>
      <c r="AI28" s="108"/>
    </row>
    <row r="29" spans="1:88" s="88" customFormat="1" ht="13.5" customHeight="1">
      <c r="A29" s="111"/>
      <c r="AI29" s="108"/>
    </row>
    <row r="30" spans="1:88" s="88" customFormat="1" ht="13.5" customHeight="1">
      <c r="A30" s="111"/>
      <c r="AI30" s="108"/>
    </row>
    <row r="31" spans="1:88" s="88" customFormat="1" ht="13.5" customHeight="1">
      <c r="A31" s="111"/>
      <c r="AI31" s="108"/>
    </row>
    <row r="32" spans="1:88" s="88" customFormat="1" ht="13.5" customHeight="1" thickBot="1">
      <c r="A32" s="11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4"/>
    </row>
    <row r="33" s="88" customFormat="1" ht="27" customHeight="1"/>
    <row r="34" s="88" customFormat="1" ht="13.5" customHeight="1"/>
    <row r="35" s="88" customFormat="1" ht="13.5" customHeight="1"/>
    <row r="36" s="88" customFormat="1" ht="13.5" customHeight="1"/>
    <row r="37" s="88" customFormat="1" ht="13.5" customHeight="1"/>
    <row r="38" s="88" customFormat="1" ht="13.5" customHeight="1"/>
    <row r="39" s="88" customFormat="1"/>
    <row r="40" s="88" customFormat="1" ht="13.5" customHeight="1"/>
    <row r="41" s="88" customFormat="1" ht="13.5" customHeight="1"/>
    <row r="42" s="88" customFormat="1" ht="13.5" customHeight="1"/>
    <row r="43" s="88" customFormat="1" ht="13.5" customHeight="1"/>
    <row r="44" s="88" customFormat="1" ht="13.5" customHeight="1"/>
    <row r="45" s="88" customFormat="1" ht="13.5" customHeight="1"/>
    <row r="46" s="88" customFormat="1" ht="13.5" customHeight="1"/>
    <row r="47" s="88" customFormat="1" ht="13.5" customHeight="1"/>
    <row r="48" s="88" customFormat="1" ht="13.5" customHeight="1"/>
    <row r="49" s="88" customFormat="1" ht="13.5" customHeight="1"/>
    <row r="50" s="88" customFormat="1" ht="13.5" customHeight="1"/>
    <row r="51" s="88" customFormat="1" ht="13.5" customHeight="1"/>
    <row r="52" s="88" customFormat="1" ht="27" customHeight="1"/>
    <row r="53" s="88" customFormat="1" ht="13.5" customHeight="1"/>
    <row r="54" s="88" customFormat="1" ht="27" customHeight="1"/>
    <row r="55" s="88" customFormat="1" ht="13.5" customHeight="1"/>
    <row r="56" s="88" customFormat="1" ht="13.5" customHeight="1"/>
    <row r="57" s="88" customFormat="1" ht="13.5" customHeight="1"/>
    <row r="58" s="88" customFormat="1" ht="13.5" customHeight="1"/>
    <row r="59" s="88" customFormat="1" ht="13.5" customHeight="1"/>
    <row r="60" s="88" customFormat="1" ht="13.5" customHeight="1"/>
    <row r="61" s="88" customFormat="1" ht="13.5" customHeight="1"/>
    <row r="62" s="88" customFormat="1" ht="13.5" customHeight="1"/>
    <row r="63" s="88" customFormat="1" ht="13.5" customHeight="1"/>
    <row r="64" s="88" customFormat="1" ht="27" customHeight="1"/>
    <row r="65" s="88" customFormat="1" ht="27" customHeight="1"/>
    <row r="68" s="88" customFormat="1"/>
    <row r="69" s="88" customFormat="1"/>
    <row r="86" ht="40.5" customHeight="1"/>
    <row r="114" ht="13.5" customHeight="1"/>
    <row r="129" ht="13.5" customHeight="1"/>
    <row r="138" ht="40.5" customHeight="1"/>
    <row r="139" ht="40.5" customHeight="1"/>
  </sheetData>
  <mergeCells count="20">
    <mergeCell ref="B6:E6"/>
    <mergeCell ref="F6:K6"/>
    <mergeCell ref="B3:E3"/>
    <mergeCell ref="F3:K3"/>
    <mergeCell ref="L3:R3"/>
    <mergeCell ref="B4:E4"/>
    <mergeCell ref="F4:K4"/>
    <mergeCell ref="L4:R4"/>
    <mergeCell ref="B5:E5"/>
    <mergeCell ref="F5:K5"/>
    <mergeCell ref="L5:R5"/>
    <mergeCell ref="AC5:AH5"/>
    <mergeCell ref="L6:R6"/>
    <mergeCell ref="S6:AB6"/>
    <mergeCell ref="AC6:AH6"/>
    <mergeCell ref="S3:AB3"/>
    <mergeCell ref="AC3:AH3"/>
    <mergeCell ref="S4:AB4"/>
    <mergeCell ref="AC4:AH4"/>
    <mergeCell ref="S5:AB5"/>
  </mergeCells>
  <phoneticPr fontId="3"/>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1:AB110"/>
  <sheetViews>
    <sheetView showGridLines="0" view="pageBreakPreview" topLeftCell="D1" zoomScale="99" zoomScaleNormal="80" zoomScaleSheetLayoutView="310" workbookViewId="0">
      <selection activeCell="S14" sqref="S14"/>
    </sheetView>
  </sheetViews>
  <sheetFormatPr defaultRowHeight="18.75"/>
  <cols>
    <col min="1" max="1" width="10.5" style="176" customWidth="1"/>
    <col min="2" max="2" width="14.375" style="176" customWidth="1"/>
    <col min="3" max="3" width="7.625" style="176" customWidth="1"/>
    <col min="4" max="4" width="16.5" style="176" customWidth="1"/>
    <col min="5" max="5" width="7.5" style="176" customWidth="1"/>
    <col min="6" max="6" width="10.5" style="176" customWidth="1"/>
    <col min="7" max="7" width="11.125" style="176" customWidth="1"/>
    <col min="8" max="8" width="7.75" style="176" customWidth="1"/>
    <col min="9" max="9" width="8.25" style="176" customWidth="1"/>
    <col min="10" max="10" width="8.25" style="176" hidden="1" customWidth="1"/>
    <col min="11" max="15" width="4.25" style="176" customWidth="1"/>
    <col min="16" max="17" width="13.875" style="176" customWidth="1"/>
    <col min="18" max="18" width="11.75" style="176" customWidth="1"/>
    <col min="19" max="19" width="12.75" style="176" customWidth="1"/>
    <col min="20" max="20" width="3.5" style="176" customWidth="1"/>
    <col min="21" max="21" width="11.25" style="177" customWidth="1"/>
  </cols>
  <sheetData>
    <row r="1" spans="1:28" s="180" customFormat="1" ht="22.15" customHeight="1">
      <c r="A1" s="179"/>
      <c r="S1" s="179" t="s">
        <v>502</v>
      </c>
      <c r="U1" s="181"/>
    </row>
    <row r="2" spans="1:28" s="179" customFormat="1" ht="23.45" customHeight="1">
      <c r="A2" s="539" t="s">
        <v>329</v>
      </c>
      <c r="B2" s="539"/>
      <c r="C2" s="539"/>
      <c r="D2" s="539"/>
      <c r="E2" s="539"/>
      <c r="F2" s="539"/>
      <c r="G2" s="539"/>
      <c r="H2" s="539"/>
      <c r="I2" s="539"/>
      <c r="J2" s="539"/>
      <c r="K2" s="539"/>
      <c r="L2" s="539"/>
      <c r="M2" s="539"/>
      <c r="N2" s="539"/>
      <c r="O2" s="539"/>
      <c r="P2" s="539"/>
      <c r="Q2" s="539"/>
      <c r="R2" s="539"/>
      <c r="S2" s="539"/>
      <c r="U2" s="181"/>
    </row>
    <row r="3" spans="1:28" s="179" customFormat="1" ht="23.45" customHeight="1">
      <c r="A3" s="182" t="s">
        <v>330</v>
      </c>
      <c r="C3" s="182"/>
      <c r="U3" s="181"/>
    </row>
    <row r="4" spans="1:28" s="179" customFormat="1" ht="40.5" customHeight="1">
      <c r="A4" s="549" t="s">
        <v>331</v>
      </c>
      <c r="B4" s="549"/>
      <c r="C4" s="549"/>
      <c r="D4" s="549"/>
      <c r="E4" s="549"/>
      <c r="F4" s="549"/>
      <c r="G4" s="549"/>
      <c r="H4" s="549"/>
      <c r="I4" s="549"/>
      <c r="J4" s="549"/>
      <c r="K4" s="549"/>
      <c r="L4" s="549"/>
      <c r="M4" s="549"/>
      <c r="N4" s="549"/>
      <c r="O4" s="549"/>
      <c r="P4" s="549"/>
      <c r="Q4" s="549"/>
      <c r="R4" s="549"/>
      <c r="S4" s="549"/>
      <c r="U4" s="181"/>
    </row>
    <row r="5" spans="1:28" s="179" customFormat="1" ht="23.45" hidden="1" customHeight="1">
      <c r="A5" s="182"/>
      <c r="C5" s="182"/>
      <c r="E5" s="183"/>
      <c r="F5" s="184"/>
      <c r="G5" s="185"/>
      <c r="U5" s="186" t="s">
        <v>438</v>
      </c>
    </row>
    <row r="6" spans="1:28" s="179" customFormat="1" ht="18.600000000000001" hidden="1" customHeight="1">
      <c r="A6" s="182"/>
      <c r="C6" s="537" t="s">
        <v>302</v>
      </c>
      <c r="D6" s="538"/>
      <c r="F6" s="579" t="s">
        <v>415</v>
      </c>
      <c r="G6" s="581" t="str">
        <f>IF(S14="", "",S14)</f>
        <v>〇</v>
      </c>
      <c r="U6" s="181"/>
    </row>
    <row r="7" spans="1:28" s="179" customFormat="1" ht="18.600000000000001" hidden="1" customHeight="1">
      <c r="A7" s="182"/>
      <c r="C7" s="537" t="s">
        <v>107</v>
      </c>
      <c r="D7" s="538"/>
      <c r="F7" s="580"/>
      <c r="G7" s="582"/>
      <c r="U7" s="181"/>
    </row>
    <row r="8" spans="1:28" s="179" customFormat="1" ht="18.600000000000001" hidden="1" customHeight="1">
      <c r="A8" s="182"/>
      <c r="C8" s="537" t="s">
        <v>361</v>
      </c>
      <c r="D8" s="538"/>
      <c r="F8" s="579" t="s">
        <v>416</v>
      </c>
      <c r="G8" s="535" t="str">
        <f>IF(S15="", "",S15)</f>
        <v/>
      </c>
      <c r="U8" s="181"/>
    </row>
    <row r="9" spans="1:28" s="179" customFormat="1" ht="18.600000000000001" hidden="1" customHeight="1">
      <c r="A9" s="182"/>
      <c r="C9" s="537" t="s">
        <v>437</v>
      </c>
      <c r="D9" s="538"/>
      <c r="F9" s="580"/>
      <c r="G9" s="536"/>
      <c r="U9" s="181"/>
    </row>
    <row r="10" spans="1:28" s="179" customFormat="1" ht="18.600000000000001" hidden="1" customHeight="1">
      <c r="A10" s="182"/>
      <c r="C10" s="537" t="s">
        <v>376</v>
      </c>
      <c r="D10" s="538"/>
      <c r="U10" s="181"/>
    </row>
    <row r="11" spans="1:28" s="184" customFormat="1" ht="8.4499999999999993" customHeight="1" thickBot="1">
      <c r="A11" s="185"/>
      <c r="C11" s="185"/>
      <c r="U11" s="186"/>
    </row>
    <row r="12" spans="1:28" s="184" customFormat="1" ht="13.5" customHeight="1">
      <c r="A12" s="540" t="s">
        <v>377</v>
      </c>
      <c r="B12" s="541"/>
      <c r="C12" s="541"/>
      <c r="D12" s="541"/>
      <c r="E12" s="541"/>
      <c r="F12" s="541"/>
      <c r="G12" s="541"/>
      <c r="H12" s="541"/>
      <c r="I12" s="541"/>
      <c r="J12" s="541"/>
      <c r="K12" s="541"/>
      <c r="L12" s="541"/>
      <c r="M12" s="541"/>
      <c r="N12" s="541"/>
      <c r="O12" s="541"/>
      <c r="P12" s="541"/>
      <c r="Q12" s="541"/>
      <c r="R12" s="541"/>
      <c r="S12" s="542"/>
      <c r="U12" s="546" t="s">
        <v>322</v>
      </c>
    </row>
    <row r="13" spans="1:28" s="184" customFormat="1" ht="13.5" customHeight="1" thickBot="1">
      <c r="A13" s="543"/>
      <c r="B13" s="544"/>
      <c r="C13" s="544"/>
      <c r="D13" s="544"/>
      <c r="E13" s="544"/>
      <c r="F13" s="544"/>
      <c r="G13" s="544"/>
      <c r="H13" s="544"/>
      <c r="I13" s="544"/>
      <c r="J13" s="544"/>
      <c r="K13" s="544"/>
      <c r="L13" s="544"/>
      <c r="M13" s="544"/>
      <c r="N13" s="544"/>
      <c r="O13" s="544"/>
      <c r="P13" s="544"/>
      <c r="Q13" s="544"/>
      <c r="R13" s="544"/>
      <c r="S13" s="545"/>
      <c r="U13" s="547"/>
    </row>
    <row r="14" spans="1:28" s="184" customFormat="1" ht="39" customHeight="1">
      <c r="A14" s="562" t="s">
        <v>503</v>
      </c>
      <c r="B14" s="563"/>
      <c r="C14" s="563"/>
      <c r="D14" s="563"/>
      <c r="E14" s="563"/>
      <c r="F14" s="563"/>
      <c r="G14" s="563"/>
      <c r="H14" s="564"/>
      <c r="I14" s="571" t="s">
        <v>504</v>
      </c>
      <c r="J14" s="420"/>
      <c r="K14" s="562" t="s">
        <v>505</v>
      </c>
      <c r="L14" s="574"/>
      <c r="M14" s="574"/>
      <c r="N14" s="574"/>
      <c r="O14" s="575"/>
      <c r="P14" s="556" t="s">
        <v>412</v>
      </c>
      <c r="Q14" s="557"/>
      <c r="R14" s="558"/>
      <c r="S14" s="427" t="s">
        <v>90</v>
      </c>
      <c r="U14" s="547"/>
    </row>
    <row r="15" spans="1:28" s="187" customFormat="1" ht="39" customHeight="1" thickBot="1">
      <c r="A15" s="565"/>
      <c r="B15" s="566"/>
      <c r="C15" s="566"/>
      <c r="D15" s="566"/>
      <c r="E15" s="566"/>
      <c r="F15" s="566"/>
      <c r="G15" s="566"/>
      <c r="H15" s="567"/>
      <c r="I15" s="572"/>
      <c r="J15" s="421"/>
      <c r="K15" s="576"/>
      <c r="L15" s="577"/>
      <c r="M15" s="577"/>
      <c r="N15" s="577"/>
      <c r="O15" s="578"/>
      <c r="P15" s="559" t="s">
        <v>413</v>
      </c>
      <c r="Q15" s="560"/>
      <c r="R15" s="561"/>
      <c r="S15" s="428"/>
      <c r="T15" s="184"/>
      <c r="U15" s="547"/>
      <c r="V15" s="184"/>
      <c r="W15" s="184"/>
      <c r="X15" s="184"/>
      <c r="Y15" s="184"/>
      <c r="Z15" s="184"/>
      <c r="AA15" s="184"/>
      <c r="AB15" s="184"/>
    </row>
    <row r="16" spans="1:28" s="187" customFormat="1" ht="30" customHeight="1" thickBot="1">
      <c r="A16" s="568"/>
      <c r="B16" s="569"/>
      <c r="C16" s="569"/>
      <c r="D16" s="569"/>
      <c r="E16" s="569"/>
      <c r="F16" s="569"/>
      <c r="G16" s="569"/>
      <c r="H16" s="570"/>
      <c r="I16" s="573"/>
      <c r="J16" s="422"/>
      <c r="K16" s="423" t="s">
        <v>425</v>
      </c>
      <c r="L16" s="424"/>
      <c r="M16" s="424"/>
      <c r="N16" s="424"/>
      <c r="O16" s="424"/>
      <c r="P16" s="554" t="s">
        <v>378</v>
      </c>
      <c r="Q16" s="555"/>
      <c r="R16" s="550" t="s">
        <v>379</v>
      </c>
      <c r="S16" s="552" t="s">
        <v>380</v>
      </c>
      <c r="T16" s="184"/>
      <c r="U16" s="548"/>
      <c r="V16" s="184"/>
      <c r="W16" s="184"/>
      <c r="X16" s="184"/>
      <c r="Y16" s="184"/>
      <c r="Z16" s="184"/>
      <c r="AA16" s="184"/>
      <c r="AB16" s="184"/>
    </row>
    <row r="17" spans="1:28" s="187" customFormat="1" ht="153.75" customHeight="1">
      <c r="A17" s="384" t="s">
        <v>191</v>
      </c>
      <c r="B17" s="385" t="s">
        <v>192</v>
      </c>
      <c r="C17" s="385" t="s">
        <v>193</v>
      </c>
      <c r="D17" s="385" t="s">
        <v>194</v>
      </c>
      <c r="E17" s="385" t="s">
        <v>4</v>
      </c>
      <c r="F17" s="385" t="s">
        <v>195</v>
      </c>
      <c r="G17" s="386" t="s">
        <v>500</v>
      </c>
      <c r="H17" s="303" t="s">
        <v>321</v>
      </c>
      <c r="I17" s="302" t="s">
        <v>196</v>
      </c>
      <c r="J17" s="302" t="s">
        <v>197</v>
      </c>
      <c r="K17" s="299" t="s">
        <v>302</v>
      </c>
      <c r="L17" s="299" t="s">
        <v>107</v>
      </c>
      <c r="M17" s="299" t="s">
        <v>361</v>
      </c>
      <c r="N17" s="299" t="s">
        <v>437</v>
      </c>
      <c r="O17" s="299" t="s">
        <v>376</v>
      </c>
      <c r="P17" s="304" t="s">
        <v>298</v>
      </c>
      <c r="Q17" s="305" t="s">
        <v>501</v>
      </c>
      <c r="R17" s="551"/>
      <c r="S17" s="553"/>
      <c r="T17" s="180"/>
      <c r="U17" s="387" t="s">
        <v>414</v>
      </c>
      <c r="V17" s="180"/>
      <c r="W17" s="180"/>
      <c r="X17" s="180"/>
      <c r="Y17" s="180"/>
      <c r="Z17" s="180"/>
      <c r="AA17" s="180"/>
      <c r="AB17" s="180"/>
    </row>
    <row r="18" spans="1:28" s="187" customFormat="1" ht="18" customHeight="1">
      <c r="A18" s="306" t="s">
        <v>420</v>
      </c>
      <c r="B18" s="307" t="s">
        <v>186</v>
      </c>
      <c r="C18" s="307" t="s">
        <v>305</v>
      </c>
      <c r="D18" s="307" t="s">
        <v>202</v>
      </c>
      <c r="E18" s="308" t="s">
        <v>208</v>
      </c>
      <c r="F18" s="309">
        <v>589</v>
      </c>
      <c r="G18" s="310" t="s">
        <v>200</v>
      </c>
      <c r="H18" s="425"/>
      <c r="I18" s="311">
        <f>IFERROR(VLOOKUP(U18,プルダウンリスト!$D$15:$E$70,2,FALSE),"")</f>
        <v>21000</v>
      </c>
      <c r="J18" s="311">
        <f t="shared" ref="J18:J49" si="0">IFERROR(ROUNDDOWN(F18*I18/1000,0),"")</f>
        <v>12369</v>
      </c>
      <c r="K18" s="425"/>
      <c r="L18" s="425" t="s">
        <v>71</v>
      </c>
      <c r="M18" s="425" t="s">
        <v>71</v>
      </c>
      <c r="N18" s="425" t="s">
        <v>71</v>
      </c>
      <c r="O18" s="425" t="s">
        <v>71</v>
      </c>
      <c r="P18" s="312" t="s">
        <v>296</v>
      </c>
      <c r="Q18" s="308"/>
      <c r="R18" s="307" t="s">
        <v>203</v>
      </c>
      <c r="S18" s="426"/>
      <c r="U18" s="388" t="str">
        <f>$S$14&amp;E18&amp;G18</f>
        <v>〇田急傾斜</v>
      </c>
      <c r="V18" s="188"/>
    </row>
    <row r="19" spans="1:28" s="187" customFormat="1" ht="18" customHeight="1">
      <c r="A19" s="306" t="s">
        <v>420</v>
      </c>
      <c r="B19" s="307" t="s">
        <v>186</v>
      </c>
      <c r="C19" s="307" t="s">
        <v>305</v>
      </c>
      <c r="D19" s="307" t="s">
        <v>219</v>
      </c>
      <c r="E19" s="308" t="s">
        <v>208</v>
      </c>
      <c r="F19" s="309">
        <v>357</v>
      </c>
      <c r="G19" s="310" t="s">
        <v>200</v>
      </c>
      <c r="H19" s="425"/>
      <c r="I19" s="311">
        <f>IFERROR(VLOOKUP(U19,プルダウンリスト!$D$15:$E$70,2,FALSE),"")</f>
        <v>21000</v>
      </c>
      <c r="J19" s="311">
        <f t="shared" si="0"/>
        <v>7497</v>
      </c>
      <c r="K19" s="425" t="s">
        <v>71</v>
      </c>
      <c r="L19" s="425" t="s">
        <v>71</v>
      </c>
      <c r="M19" s="425" t="s">
        <v>71</v>
      </c>
      <c r="N19" s="425" t="s">
        <v>71</v>
      </c>
      <c r="O19" s="425" t="s">
        <v>71</v>
      </c>
      <c r="P19" s="312" t="s">
        <v>296</v>
      </c>
      <c r="Q19" s="308"/>
      <c r="R19" s="307" t="s">
        <v>203</v>
      </c>
      <c r="S19" s="426"/>
      <c r="U19" s="388" t="str">
        <f>$S$14&amp;E19&amp;G19</f>
        <v>〇田急傾斜</v>
      </c>
    </row>
    <row r="20" spans="1:28" s="187" customFormat="1" ht="18" customHeight="1">
      <c r="A20" s="306" t="s">
        <v>420</v>
      </c>
      <c r="B20" s="307" t="s">
        <v>186</v>
      </c>
      <c r="C20" s="307" t="s">
        <v>305</v>
      </c>
      <c r="D20" s="307" t="s">
        <v>220</v>
      </c>
      <c r="E20" s="308" t="s">
        <v>208</v>
      </c>
      <c r="F20" s="309">
        <v>210</v>
      </c>
      <c r="G20" s="310" t="s">
        <v>200</v>
      </c>
      <c r="H20" s="425"/>
      <c r="I20" s="311">
        <f>IFERROR(VLOOKUP(U20,プルダウンリスト!$D$15:$E$70,2,FALSE),"")</f>
        <v>21000</v>
      </c>
      <c r="J20" s="311">
        <f t="shared" si="0"/>
        <v>4410</v>
      </c>
      <c r="K20" s="425" t="s">
        <v>90</v>
      </c>
      <c r="L20" s="425" t="s">
        <v>304</v>
      </c>
      <c r="M20" s="425" t="s">
        <v>71</v>
      </c>
      <c r="N20" s="425" t="s">
        <v>71</v>
      </c>
      <c r="O20" s="425" t="s">
        <v>71</v>
      </c>
      <c r="P20" s="312" t="s">
        <v>296</v>
      </c>
      <c r="Q20" s="308"/>
      <c r="R20" s="307" t="s">
        <v>203</v>
      </c>
      <c r="S20" s="426"/>
      <c r="U20" s="388" t="str">
        <f t="shared" ref="U20:U83" si="1">$S$14&amp;E20&amp;G20</f>
        <v>〇田急傾斜</v>
      </c>
    </row>
    <row r="21" spans="1:28" s="187" customFormat="1" ht="18" customHeight="1">
      <c r="A21" s="306" t="s">
        <v>420</v>
      </c>
      <c r="B21" s="307" t="s">
        <v>186</v>
      </c>
      <c r="C21" s="307" t="s">
        <v>305</v>
      </c>
      <c r="D21" s="307" t="s">
        <v>221</v>
      </c>
      <c r="E21" s="308" t="s">
        <v>208</v>
      </c>
      <c r="F21" s="309">
        <v>754</v>
      </c>
      <c r="G21" s="310" t="s">
        <v>200</v>
      </c>
      <c r="H21" s="425"/>
      <c r="I21" s="311">
        <f>IFERROR(VLOOKUP(U21,プルダウンリスト!$D$15:$E$70,2,FALSE),"")</f>
        <v>21000</v>
      </c>
      <c r="J21" s="311">
        <f t="shared" si="0"/>
        <v>15834</v>
      </c>
      <c r="K21" s="425" t="s">
        <v>71</v>
      </c>
      <c r="L21" s="425" t="s">
        <v>71</v>
      </c>
      <c r="M21" s="425" t="s">
        <v>71</v>
      </c>
      <c r="N21" s="425" t="s">
        <v>71</v>
      </c>
      <c r="O21" s="425" t="s">
        <v>71</v>
      </c>
      <c r="P21" s="312" t="s">
        <v>296</v>
      </c>
      <c r="Q21" s="308"/>
      <c r="R21" s="307" t="s">
        <v>203</v>
      </c>
      <c r="S21" s="426"/>
      <c r="U21" s="388" t="str">
        <f t="shared" si="1"/>
        <v>〇田急傾斜</v>
      </c>
    </row>
    <row r="22" spans="1:28" s="187" customFormat="1" ht="18" customHeight="1">
      <c r="A22" s="306" t="s">
        <v>420</v>
      </c>
      <c r="B22" s="307" t="s">
        <v>186</v>
      </c>
      <c r="C22" s="307" t="s">
        <v>305</v>
      </c>
      <c r="D22" s="307" t="s">
        <v>222</v>
      </c>
      <c r="E22" s="308" t="s">
        <v>208</v>
      </c>
      <c r="F22" s="309">
        <v>721</v>
      </c>
      <c r="G22" s="310" t="s">
        <v>200</v>
      </c>
      <c r="H22" s="425"/>
      <c r="I22" s="311">
        <f>IFERROR(VLOOKUP(U22,プルダウンリスト!$D$15:$E$70,2,FALSE),"")</f>
        <v>21000</v>
      </c>
      <c r="J22" s="311">
        <f t="shared" si="0"/>
        <v>15141</v>
      </c>
      <c r="K22" s="425" t="s">
        <v>71</v>
      </c>
      <c r="L22" s="425" t="s">
        <v>71</v>
      </c>
      <c r="M22" s="425" t="s">
        <v>71</v>
      </c>
      <c r="N22" s="425" t="s">
        <v>71</v>
      </c>
      <c r="O22" s="425" t="s">
        <v>71</v>
      </c>
      <c r="P22" s="312" t="s">
        <v>296</v>
      </c>
      <c r="Q22" s="308"/>
      <c r="R22" s="307" t="s">
        <v>203</v>
      </c>
      <c r="S22" s="426"/>
      <c r="U22" s="388" t="str">
        <f t="shared" si="1"/>
        <v>〇田急傾斜</v>
      </c>
    </row>
    <row r="23" spans="1:28" s="187" customFormat="1" ht="18" customHeight="1">
      <c r="A23" s="306" t="s">
        <v>420</v>
      </c>
      <c r="B23" s="307" t="s">
        <v>186</v>
      </c>
      <c r="C23" s="307" t="s">
        <v>305</v>
      </c>
      <c r="D23" s="307" t="s">
        <v>223</v>
      </c>
      <c r="E23" s="308" t="s">
        <v>208</v>
      </c>
      <c r="F23" s="309">
        <v>385</v>
      </c>
      <c r="G23" s="310" t="s">
        <v>200</v>
      </c>
      <c r="H23" s="425"/>
      <c r="I23" s="311">
        <f>IFERROR(VLOOKUP(U23,プルダウンリスト!$D$15:$E$70,2,FALSE),"")</f>
        <v>21000</v>
      </c>
      <c r="J23" s="311">
        <f t="shared" si="0"/>
        <v>8085</v>
      </c>
      <c r="K23" s="425" t="s">
        <v>90</v>
      </c>
      <c r="L23" s="425" t="s">
        <v>71</v>
      </c>
      <c r="M23" s="425" t="s">
        <v>71</v>
      </c>
      <c r="N23" s="425" t="s">
        <v>71</v>
      </c>
      <c r="O23" s="425" t="s">
        <v>71</v>
      </c>
      <c r="P23" s="312" t="s">
        <v>296</v>
      </c>
      <c r="Q23" s="308"/>
      <c r="R23" s="307" t="s">
        <v>203</v>
      </c>
      <c r="S23" s="426"/>
      <c r="U23" s="388" t="str">
        <f t="shared" si="1"/>
        <v>〇田急傾斜</v>
      </c>
    </row>
    <row r="24" spans="1:28" s="187" customFormat="1" ht="18" customHeight="1">
      <c r="A24" s="306" t="s">
        <v>420</v>
      </c>
      <c r="B24" s="307" t="s">
        <v>186</v>
      </c>
      <c r="C24" s="307" t="s">
        <v>305</v>
      </c>
      <c r="D24" s="307" t="s">
        <v>224</v>
      </c>
      <c r="E24" s="308" t="s">
        <v>208</v>
      </c>
      <c r="F24" s="309">
        <v>545</v>
      </c>
      <c r="G24" s="310" t="s">
        <v>200</v>
      </c>
      <c r="H24" s="425"/>
      <c r="I24" s="311">
        <f>IFERROR(VLOOKUP(U24,プルダウンリスト!$D$15:$E$70,2,FALSE),"")</f>
        <v>21000</v>
      </c>
      <c r="J24" s="311">
        <f t="shared" si="0"/>
        <v>11445</v>
      </c>
      <c r="K24" s="425" t="s">
        <v>71</v>
      </c>
      <c r="L24" s="425" t="s">
        <v>71</v>
      </c>
      <c r="M24" s="425" t="s">
        <v>71</v>
      </c>
      <c r="N24" s="425" t="s">
        <v>71</v>
      </c>
      <c r="O24" s="425" t="s">
        <v>71</v>
      </c>
      <c r="P24" s="312" t="s">
        <v>296</v>
      </c>
      <c r="Q24" s="308"/>
      <c r="R24" s="307" t="s">
        <v>203</v>
      </c>
      <c r="S24" s="426"/>
      <c r="U24" s="388" t="str">
        <f t="shared" si="1"/>
        <v>〇田急傾斜</v>
      </c>
    </row>
    <row r="25" spans="1:28" s="187" customFormat="1" ht="18" customHeight="1">
      <c r="A25" s="306" t="s">
        <v>420</v>
      </c>
      <c r="B25" s="307" t="s">
        <v>186</v>
      </c>
      <c r="C25" s="307" t="s">
        <v>305</v>
      </c>
      <c r="D25" s="307" t="s">
        <v>225</v>
      </c>
      <c r="E25" s="308" t="s">
        <v>208</v>
      </c>
      <c r="F25" s="309">
        <v>312</v>
      </c>
      <c r="G25" s="310" t="s">
        <v>200</v>
      </c>
      <c r="H25" s="425"/>
      <c r="I25" s="311">
        <f>IFERROR(VLOOKUP(U25,プルダウンリスト!$D$15:$E$70,2,FALSE),"")</f>
        <v>21000</v>
      </c>
      <c r="J25" s="311">
        <f t="shared" si="0"/>
        <v>6552</v>
      </c>
      <c r="K25" s="425" t="s">
        <v>90</v>
      </c>
      <c r="L25" s="425" t="s">
        <v>71</v>
      </c>
      <c r="M25" s="425" t="s">
        <v>71</v>
      </c>
      <c r="N25" s="425" t="s">
        <v>71</v>
      </c>
      <c r="O25" s="425" t="s">
        <v>71</v>
      </c>
      <c r="P25" s="312" t="s">
        <v>296</v>
      </c>
      <c r="Q25" s="308"/>
      <c r="R25" s="307" t="s">
        <v>203</v>
      </c>
      <c r="S25" s="426"/>
      <c r="U25" s="388" t="str">
        <f t="shared" si="1"/>
        <v>〇田急傾斜</v>
      </c>
    </row>
    <row r="26" spans="1:28" s="187" customFormat="1" ht="18" customHeight="1">
      <c r="A26" s="306" t="s">
        <v>420</v>
      </c>
      <c r="B26" s="307" t="s">
        <v>186</v>
      </c>
      <c r="C26" s="307" t="s">
        <v>305</v>
      </c>
      <c r="D26" s="307" t="s">
        <v>228</v>
      </c>
      <c r="E26" s="308" t="s">
        <v>208</v>
      </c>
      <c r="F26" s="309">
        <v>194</v>
      </c>
      <c r="G26" s="310" t="s">
        <v>200</v>
      </c>
      <c r="H26" s="425"/>
      <c r="I26" s="311">
        <f>IFERROR(VLOOKUP(U26,プルダウンリスト!$D$15:$E$70,2,FALSE),"")</f>
        <v>21000</v>
      </c>
      <c r="J26" s="311">
        <f t="shared" si="0"/>
        <v>4074</v>
      </c>
      <c r="K26" s="425" t="s">
        <v>71</v>
      </c>
      <c r="L26" s="425" t="s">
        <v>71</v>
      </c>
      <c r="M26" s="425" t="s">
        <v>71</v>
      </c>
      <c r="N26" s="425" t="s">
        <v>71</v>
      </c>
      <c r="O26" s="425" t="s">
        <v>71</v>
      </c>
      <c r="P26" s="312" t="s">
        <v>296</v>
      </c>
      <c r="Q26" s="308"/>
      <c r="R26" s="307" t="s">
        <v>203</v>
      </c>
      <c r="S26" s="426"/>
      <c r="U26" s="388" t="str">
        <f t="shared" si="1"/>
        <v>〇田急傾斜</v>
      </c>
    </row>
    <row r="27" spans="1:28" s="187" customFormat="1" ht="18" customHeight="1">
      <c r="A27" s="306" t="s">
        <v>420</v>
      </c>
      <c r="B27" s="307" t="s">
        <v>186</v>
      </c>
      <c r="C27" s="307" t="s">
        <v>305</v>
      </c>
      <c r="D27" s="307" t="s">
        <v>229</v>
      </c>
      <c r="E27" s="308" t="s">
        <v>208</v>
      </c>
      <c r="F27" s="309">
        <v>100</v>
      </c>
      <c r="G27" s="310" t="s">
        <v>200</v>
      </c>
      <c r="H27" s="425"/>
      <c r="I27" s="311">
        <f>IFERROR(VLOOKUP(U27,プルダウンリスト!$D$15:$E$70,2,FALSE),"")</f>
        <v>21000</v>
      </c>
      <c r="J27" s="311">
        <f t="shared" si="0"/>
        <v>2100</v>
      </c>
      <c r="K27" s="425" t="s">
        <v>71</v>
      </c>
      <c r="L27" s="425" t="s">
        <v>71</v>
      </c>
      <c r="M27" s="425" t="s">
        <v>71</v>
      </c>
      <c r="N27" s="425" t="s">
        <v>71</v>
      </c>
      <c r="O27" s="425" t="s">
        <v>71</v>
      </c>
      <c r="P27" s="312" t="s">
        <v>296</v>
      </c>
      <c r="Q27" s="308"/>
      <c r="R27" s="307" t="s">
        <v>203</v>
      </c>
      <c r="S27" s="426"/>
      <c r="U27" s="388" t="str">
        <f t="shared" si="1"/>
        <v>〇田急傾斜</v>
      </c>
    </row>
    <row r="28" spans="1:28" s="187" customFormat="1" ht="18" customHeight="1">
      <c r="A28" s="306" t="s">
        <v>420</v>
      </c>
      <c r="B28" s="307" t="s">
        <v>186</v>
      </c>
      <c r="C28" s="307" t="s">
        <v>305</v>
      </c>
      <c r="D28" s="307" t="s">
        <v>202</v>
      </c>
      <c r="E28" s="308" t="s">
        <v>208</v>
      </c>
      <c r="F28" s="309">
        <v>312</v>
      </c>
      <c r="G28" s="310" t="s">
        <v>200</v>
      </c>
      <c r="H28" s="425"/>
      <c r="I28" s="311">
        <f>IFERROR(VLOOKUP(U28,プルダウンリスト!$D$15:$E$70,2,FALSE),"")</f>
        <v>21000</v>
      </c>
      <c r="J28" s="311">
        <f t="shared" si="0"/>
        <v>6552</v>
      </c>
      <c r="K28" s="425" t="s">
        <v>71</v>
      </c>
      <c r="L28" s="425" t="s">
        <v>71</v>
      </c>
      <c r="M28" s="425" t="s">
        <v>71</v>
      </c>
      <c r="N28" s="425" t="s">
        <v>71</v>
      </c>
      <c r="O28" s="425" t="s">
        <v>71</v>
      </c>
      <c r="P28" s="312" t="s">
        <v>296</v>
      </c>
      <c r="Q28" s="308"/>
      <c r="R28" s="307" t="s">
        <v>203</v>
      </c>
      <c r="S28" s="426"/>
      <c r="U28" s="388" t="str">
        <f t="shared" si="1"/>
        <v>〇田急傾斜</v>
      </c>
    </row>
    <row r="29" spans="1:28" s="187" customFormat="1" ht="18" customHeight="1">
      <c r="A29" s="306" t="s">
        <v>420</v>
      </c>
      <c r="B29" s="307" t="s">
        <v>186</v>
      </c>
      <c r="C29" s="307" t="s">
        <v>305</v>
      </c>
      <c r="D29" s="307" t="s">
        <v>219</v>
      </c>
      <c r="E29" s="308" t="s">
        <v>208</v>
      </c>
      <c r="F29" s="309">
        <v>66</v>
      </c>
      <c r="G29" s="310" t="s">
        <v>200</v>
      </c>
      <c r="H29" s="425"/>
      <c r="I29" s="311">
        <f>IFERROR(VLOOKUP(U29,プルダウンリスト!$D$15:$E$70,2,FALSE),"")</f>
        <v>21000</v>
      </c>
      <c r="J29" s="311">
        <f t="shared" si="0"/>
        <v>1386</v>
      </c>
      <c r="K29" s="425" t="s">
        <v>71</v>
      </c>
      <c r="L29" s="425" t="s">
        <v>71</v>
      </c>
      <c r="M29" s="425" t="s">
        <v>71</v>
      </c>
      <c r="N29" s="425" t="s">
        <v>71</v>
      </c>
      <c r="O29" s="425" t="s">
        <v>71</v>
      </c>
      <c r="P29" s="312" t="s">
        <v>296</v>
      </c>
      <c r="Q29" s="308"/>
      <c r="R29" s="307" t="s">
        <v>203</v>
      </c>
      <c r="S29" s="426"/>
      <c r="U29" s="388" t="str">
        <f t="shared" si="1"/>
        <v>〇田急傾斜</v>
      </c>
    </row>
    <row r="30" spans="1:28" s="187" customFormat="1" ht="18" customHeight="1">
      <c r="A30" s="306" t="s">
        <v>420</v>
      </c>
      <c r="B30" s="307" t="s">
        <v>186</v>
      </c>
      <c r="C30" s="307" t="s">
        <v>305</v>
      </c>
      <c r="D30" s="307" t="s">
        <v>220</v>
      </c>
      <c r="E30" s="308" t="s">
        <v>208</v>
      </c>
      <c r="F30" s="309">
        <v>200</v>
      </c>
      <c r="G30" s="310" t="s">
        <v>200</v>
      </c>
      <c r="H30" s="425"/>
      <c r="I30" s="311">
        <f>IFERROR(VLOOKUP(U30,プルダウンリスト!$D$15:$E$70,2,FALSE),"")</f>
        <v>21000</v>
      </c>
      <c r="J30" s="311">
        <f t="shared" si="0"/>
        <v>4200</v>
      </c>
      <c r="K30" s="425" t="s">
        <v>71</v>
      </c>
      <c r="L30" s="425" t="s">
        <v>71</v>
      </c>
      <c r="M30" s="425" t="s">
        <v>71</v>
      </c>
      <c r="N30" s="425" t="s">
        <v>71</v>
      </c>
      <c r="O30" s="425" t="s">
        <v>71</v>
      </c>
      <c r="P30" s="312" t="s">
        <v>296</v>
      </c>
      <c r="Q30" s="308"/>
      <c r="R30" s="307" t="s">
        <v>203</v>
      </c>
      <c r="S30" s="426"/>
      <c r="U30" s="388" t="str">
        <f t="shared" si="1"/>
        <v>〇田急傾斜</v>
      </c>
    </row>
    <row r="31" spans="1:28" s="187" customFormat="1" ht="18" customHeight="1">
      <c r="A31" s="306" t="s">
        <v>420</v>
      </c>
      <c r="B31" s="307" t="s">
        <v>186</v>
      </c>
      <c r="C31" s="307" t="s">
        <v>305</v>
      </c>
      <c r="D31" s="307" t="s">
        <v>221</v>
      </c>
      <c r="E31" s="308" t="s">
        <v>208</v>
      </c>
      <c r="F31" s="309">
        <v>173</v>
      </c>
      <c r="G31" s="310" t="s">
        <v>200</v>
      </c>
      <c r="H31" s="425"/>
      <c r="I31" s="311">
        <f>IFERROR(VLOOKUP(U31,プルダウンリスト!$D$15:$E$70,2,FALSE),"")</f>
        <v>21000</v>
      </c>
      <c r="J31" s="311">
        <f t="shared" si="0"/>
        <v>3633</v>
      </c>
      <c r="K31" s="425" t="s">
        <v>71</v>
      </c>
      <c r="L31" s="425" t="s">
        <v>71</v>
      </c>
      <c r="M31" s="425" t="s">
        <v>71</v>
      </c>
      <c r="N31" s="425" t="s">
        <v>71</v>
      </c>
      <c r="O31" s="425" t="s">
        <v>71</v>
      </c>
      <c r="P31" s="312" t="s">
        <v>296</v>
      </c>
      <c r="Q31" s="308"/>
      <c r="R31" s="307" t="s">
        <v>203</v>
      </c>
      <c r="S31" s="426"/>
      <c r="U31" s="388" t="str">
        <f t="shared" si="1"/>
        <v>〇田急傾斜</v>
      </c>
    </row>
    <row r="32" spans="1:28" s="187" customFormat="1" ht="18" customHeight="1">
      <c r="A32" s="306" t="s">
        <v>420</v>
      </c>
      <c r="B32" s="307" t="s">
        <v>186</v>
      </c>
      <c r="C32" s="307" t="s">
        <v>305</v>
      </c>
      <c r="D32" s="307" t="s">
        <v>222</v>
      </c>
      <c r="E32" s="308" t="s">
        <v>208</v>
      </c>
      <c r="F32" s="309">
        <v>32</v>
      </c>
      <c r="G32" s="310" t="s">
        <v>200</v>
      </c>
      <c r="H32" s="425"/>
      <c r="I32" s="311">
        <f>IFERROR(VLOOKUP(U32,プルダウンリスト!$D$15:$E$70,2,FALSE),"")</f>
        <v>21000</v>
      </c>
      <c r="J32" s="311">
        <f t="shared" si="0"/>
        <v>672</v>
      </c>
      <c r="K32" s="425" t="s">
        <v>71</v>
      </c>
      <c r="L32" s="425" t="s">
        <v>71</v>
      </c>
      <c r="M32" s="425" t="s">
        <v>71</v>
      </c>
      <c r="N32" s="425" t="s">
        <v>71</v>
      </c>
      <c r="O32" s="425" t="s">
        <v>71</v>
      </c>
      <c r="P32" s="312" t="s">
        <v>296</v>
      </c>
      <c r="Q32" s="308"/>
      <c r="R32" s="307" t="s">
        <v>203</v>
      </c>
      <c r="S32" s="426"/>
      <c r="U32" s="388" t="str">
        <f t="shared" si="1"/>
        <v>〇田急傾斜</v>
      </c>
    </row>
    <row r="33" spans="1:21" s="187" customFormat="1" ht="18" customHeight="1">
      <c r="A33" s="306" t="s">
        <v>420</v>
      </c>
      <c r="B33" s="307" t="s">
        <v>186</v>
      </c>
      <c r="C33" s="307" t="s">
        <v>305</v>
      </c>
      <c r="D33" s="307" t="s">
        <v>223</v>
      </c>
      <c r="E33" s="308" t="s">
        <v>208</v>
      </c>
      <c r="F33" s="309">
        <v>712</v>
      </c>
      <c r="G33" s="310" t="s">
        <v>200</v>
      </c>
      <c r="H33" s="425"/>
      <c r="I33" s="311">
        <f>IFERROR(VLOOKUP(U33,プルダウンリスト!$D$15:$E$70,2,FALSE),"")</f>
        <v>21000</v>
      </c>
      <c r="J33" s="311">
        <f t="shared" si="0"/>
        <v>14952</v>
      </c>
      <c r="K33" s="425" t="s">
        <v>71</v>
      </c>
      <c r="L33" s="425" t="s">
        <v>71</v>
      </c>
      <c r="M33" s="425" t="s">
        <v>71</v>
      </c>
      <c r="N33" s="425" t="s">
        <v>71</v>
      </c>
      <c r="O33" s="425" t="s">
        <v>71</v>
      </c>
      <c r="P33" s="312" t="s">
        <v>296</v>
      </c>
      <c r="Q33" s="308"/>
      <c r="R33" s="307" t="s">
        <v>203</v>
      </c>
      <c r="S33" s="426"/>
      <c r="U33" s="388" t="str">
        <f t="shared" si="1"/>
        <v>〇田急傾斜</v>
      </c>
    </row>
    <row r="34" spans="1:21" s="187" customFormat="1" ht="18" customHeight="1">
      <c r="A34" s="306" t="s">
        <v>420</v>
      </c>
      <c r="B34" s="307" t="s">
        <v>186</v>
      </c>
      <c r="C34" s="307" t="s">
        <v>305</v>
      </c>
      <c r="D34" s="307" t="s">
        <v>224</v>
      </c>
      <c r="E34" s="308" t="s">
        <v>208</v>
      </c>
      <c r="F34" s="309">
        <v>286</v>
      </c>
      <c r="G34" s="310" t="s">
        <v>200</v>
      </c>
      <c r="H34" s="425"/>
      <c r="I34" s="311">
        <f>IFERROR(VLOOKUP(U34,プルダウンリスト!$D$15:$E$70,2,FALSE),"")</f>
        <v>21000</v>
      </c>
      <c r="J34" s="311">
        <f t="shared" si="0"/>
        <v>6006</v>
      </c>
      <c r="K34" s="425" t="s">
        <v>71</v>
      </c>
      <c r="L34" s="425" t="s">
        <v>71</v>
      </c>
      <c r="M34" s="425" t="s">
        <v>71</v>
      </c>
      <c r="N34" s="425" t="s">
        <v>71</v>
      </c>
      <c r="O34" s="425" t="s">
        <v>71</v>
      </c>
      <c r="P34" s="312" t="s">
        <v>296</v>
      </c>
      <c r="Q34" s="308"/>
      <c r="R34" s="307" t="s">
        <v>203</v>
      </c>
      <c r="S34" s="426"/>
      <c r="U34" s="388" t="str">
        <f t="shared" si="1"/>
        <v>〇田急傾斜</v>
      </c>
    </row>
    <row r="35" spans="1:21" s="187" customFormat="1" ht="18" customHeight="1">
      <c r="A35" s="306" t="s">
        <v>420</v>
      </c>
      <c r="B35" s="307" t="s">
        <v>186</v>
      </c>
      <c r="C35" s="307" t="s">
        <v>305</v>
      </c>
      <c r="D35" s="307" t="s">
        <v>225</v>
      </c>
      <c r="E35" s="308" t="s">
        <v>208</v>
      </c>
      <c r="F35" s="309">
        <v>483</v>
      </c>
      <c r="G35" s="310" t="s">
        <v>200</v>
      </c>
      <c r="H35" s="425"/>
      <c r="I35" s="311">
        <f>IFERROR(VLOOKUP(U35,プルダウンリスト!$D$15:$E$70,2,FALSE),"")</f>
        <v>21000</v>
      </c>
      <c r="J35" s="311">
        <f t="shared" si="0"/>
        <v>10143</v>
      </c>
      <c r="K35" s="425" t="s">
        <v>71</v>
      </c>
      <c r="L35" s="425" t="s">
        <v>71</v>
      </c>
      <c r="M35" s="425" t="s">
        <v>71</v>
      </c>
      <c r="N35" s="425" t="s">
        <v>71</v>
      </c>
      <c r="O35" s="425" t="s">
        <v>71</v>
      </c>
      <c r="P35" s="312" t="s">
        <v>296</v>
      </c>
      <c r="Q35" s="308"/>
      <c r="R35" s="307" t="s">
        <v>203</v>
      </c>
      <c r="S35" s="426"/>
      <c r="U35" s="388" t="str">
        <f t="shared" si="1"/>
        <v>〇田急傾斜</v>
      </c>
    </row>
    <row r="36" spans="1:21" s="187" customFormat="1" ht="18" customHeight="1">
      <c r="A36" s="306" t="s">
        <v>420</v>
      </c>
      <c r="B36" s="307" t="s">
        <v>186</v>
      </c>
      <c r="C36" s="307" t="s">
        <v>305</v>
      </c>
      <c r="D36" s="307" t="s">
        <v>228</v>
      </c>
      <c r="E36" s="308" t="s">
        <v>208</v>
      </c>
      <c r="F36" s="309">
        <v>252</v>
      </c>
      <c r="G36" s="310" t="s">
        <v>200</v>
      </c>
      <c r="H36" s="425"/>
      <c r="I36" s="311">
        <f>IFERROR(VLOOKUP(U36,プルダウンリスト!$D$15:$E$70,2,FALSE),"")</f>
        <v>21000</v>
      </c>
      <c r="J36" s="311">
        <f t="shared" si="0"/>
        <v>5292</v>
      </c>
      <c r="K36" s="425" t="s">
        <v>71</v>
      </c>
      <c r="L36" s="425" t="s">
        <v>71</v>
      </c>
      <c r="M36" s="425" t="s">
        <v>71</v>
      </c>
      <c r="N36" s="425" t="s">
        <v>71</v>
      </c>
      <c r="O36" s="425" t="s">
        <v>71</v>
      </c>
      <c r="P36" s="312" t="s">
        <v>296</v>
      </c>
      <c r="Q36" s="308"/>
      <c r="R36" s="307" t="s">
        <v>203</v>
      </c>
      <c r="S36" s="426"/>
      <c r="U36" s="388" t="str">
        <f t="shared" si="1"/>
        <v>〇田急傾斜</v>
      </c>
    </row>
    <row r="37" spans="1:21" s="187" customFormat="1" ht="18" customHeight="1">
      <c r="A37" s="306" t="s">
        <v>420</v>
      </c>
      <c r="B37" s="307" t="s">
        <v>186</v>
      </c>
      <c r="C37" s="307" t="s">
        <v>305</v>
      </c>
      <c r="D37" s="307" t="s">
        <v>229</v>
      </c>
      <c r="E37" s="308" t="s">
        <v>208</v>
      </c>
      <c r="F37" s="309">
        <v>280</v>
      </c>
      <c r="G37" s="310" t="s">
        <v>200</v>
      </c>
      <c r="H37" s="425"/>
      <c r="I37" s="311">
        <f>IFERROR(VLOOKUP(U37,プルダウンリスト!$D$15:$E$70,2,FALSE),"")</f>
        <v>21000</v>
      </c>
      <c r="J37" s="311">
        <f t="shared" si="0"/>
        <v>5880</v>
      </c>
      <c r="K37" s="425" t="s">
        <v>71</v>
      </c>
      <c r="L37" s="425" t="s">
        <v>71</v>
      </c>
      <c r="M37" s="425" t="s">
        <v>71</v>
      </c>
      <c r="N37" s="425" t="s">
        <v>71</v>
      </c>
      <c r="O37" s="425" t="s">
        <v>71</v>
      </c>
      <c r="P37" s="312" t="s">
        <v>296</v>
      </c>
      <c r="Q37" s="308"/>
      <c r="R37" s="307" t="s">
        <v>203</v>
      </c>
      <c r="S37" s="426"/>
      <c r="U37" s="388" t="str">
        <f t="shared" si="1"/>
        <v>〇田急傾斜</v>
      </c>
    </row>
    <row r="38" spans="1:21" s="187" customFormat="1" ht="18" customHeight="1">
      <c r="A38" s="306" t="s">
        <v>420</v>
      </c>
      <c r="B38" s="307" t="s">
        <v>186</v>
      </c>
      <c r="C38" s="307" t="s">
        <v>305</v>
      </c>
      <c r="D38" s="307" t="s">
        <v>202</v>
      </c>
      <c r="E38" s="308" t="s">
        <v>208</v>
      </c>
      <c r="F38" s="309">
        <v>168</v>
      </c>
      <c r="G38" s="310" t="s">
        <v>200</v>
      </c>
      <c r="H38" s="425"/>
      <c r="I38" s="311">
        <f>IFERROR(VLOOKUP(U38,プルダウンリスト!$D$15:$E$70,2,FALSE),"")</f>
        <v>21000</v>
      </c>
      <c r="J38" s="311">
        <f t="shared" si="0"/>
        <v>3528</v>
      </c>
      <c r="K38" s="425" t="s">
        <v>71</v>
      </c>
      <c r="L38" s="425" t="s">
        <v>71</v>
      </c>
      <c r="M38" s="425" t="s">
        <v>71</v>
      </c>
      <c r="N38" s="425" t="s">
        <v>71</v>
      </c>
      <c r="O38" s="425" t="s">
        <v>71</v>
      </c>
      <c r="P38" s="312" t="s">
        <v>296</v>
      </c>
      <c r="Q38" s="308"/>
      <c r="R38" s="307" t="s">
        <v>203</v>
      </c>
      <c r="S38" s="426" t="s">
        <v>90</v>
      </c>
      <c r="U38" s="388" t="str">
        <f t="shared" si="1"/>
        <v>〇田急傾斜</v>
      </c>
    </row>
    <row r="39" spans="1:21" s="187" customFormat="1" ht="18" customHeight="1">
      <c r="A39" s="306" t="s">
        <v>420</v>
      </c>
      <c r="B39" s="307" t="s">
        <v>186</v>
      </c>
      <c r="C39" s="307" t="s">
        <v>306</v>
      </c>
      <c r="D39" s="307" t="s">
        <v>225</v>
      </c>
      <c r="E39" s="308" t="s">
        <v>208</v>
      </c>
      <c r="F39" s="309">
        <v>188</v>
      </c>
      <c r="G39" s="310" t="s">
        <v>200</v>
      </c>
      <c r="H39" s="425"/>
      <c r="I39" s="311">
        <f>IFERROR(VLOOKUP(U39,プルダウンリスト!$D$15:$E$70,2,FALSE),"")</f>
        <v>21000</v>
      </c>
      <c r="J39" s="311">
        <f t="shared" si="0"/>
        <v>3948</v>
      </c>
      <c r="K39" s="425" t="s">
        <v>71</v>
      </c>
      <c r="L39" s="425" t="s">
        <v>71</v>
      </c>
      <c r="M39" s="425" t="s">
        <v>71</v>
      </c>
      <c r="N39" s="425" t="s">
        <v>71</v>
      </c>
      <c r="O39" s="425" t="s">
        <v>71</v>
      </c>
      <c r="P39" s="312" t="s">
        <v>296</v>
      </c>
      <c r="Q39" s="308"/>
      <c r="R39" s="307" t="s">
        <v>203</v>
      </c>
      <c r="S39" s="426"/>
      <c r="U39" s="388" t="str">
        <f t="shared" si="1"/>
        <v>〇田急傾斜</v>
      </c>
    </row>
    <row r="40" spans="1:21" s="187" customFormat="1" ht="18" customHeight="1">
      <c r="A40" s="306" t="s">
        <v>420</v>
      </c>
      <c r="B40" s="307" t="s">
        <v>186</v>
      </c>
      <c r="C40" s="307" t="s">
        <v>306</v>
      </c>
      <c r="D40" s="307" t="s">
        <v>228</v>
      </c>
      <c r="E40" s="308" t="s">
        <v>208</v>
      </c>
      <c r="F40" s="309">
        <v>720</v>
      </c>
      <c r="G40" s="310" t="s">
        <v>200</v>
      </c>
      <c r="H40" s="425"/>
      <c r="I40" s="311">
        <f>IFERROR(VLOOKUP(U40,プルダウンリスト!$D$15:$E$70,2,FALSE),"")</f>
        <v>21000</v>
      </c>
      <c r="J40" s="311">
        <f t="shared" si="0"/>
        <v>15120</v>
      </c>
      <c r="K40" s="425" t="s">
        <v>71</v>
      </c>
      <c r="L40" s="425" t="s">
        <v>71</v>
      </c>
      <c r="M40" s="425" t="s">
        <v>71</v>
      </c>
      <c r="N40" s="425" t="s">
        <v>71</v>
      </c>
      <c r="O40" s="425" t="s">
        <v>71</v>
      </c>
      <c r="P40" s="312" t="s">
        <v>296</v>
      </c>
      <c r="Q40" s="308"/>
      <c r="R40" s="307" t="s">
        <v>203</v>
      </c>
      <c r="S40" s="426"/>
      <c r="U40" s="388" t="str">
        <f t="shared" si="1"/>
        <v>〇田急傾斜</v>
      </c>
    </row>
    <row r="41" spans="1:21" s="187" customFormat="1" ht="18" customHeight="1">
      <c r="A41" s="306" t="s">
        <v>420</v>
      </c>
      <c r="B41" s="307" t="s">
        <v>186</v>
      </c>
      <c r="C41" s="307" t="s">
        <v>306</v>
      </c>
      <c r="D41" s="307" t="s">
        <v>229</v>
      </c>
      <c r="E41" s="308" t="s">
        <v>208</v>
      </c>
      <c r="F41" s="309">
        <v>547</v>
      </c>
      <c r="G41" s="310" t="s">
        <v>200</v>
      </c>
      <c r="H41" s="425"/>
      <c r="I41" s="311">
        <f>IFERROR(VLOOKUP(U41,プルダウンリスト!$D$15:$E$70,2,FALSE),"")</f>
        <v>21000</v>
      </c>
      <c r="J41" s="311">
        <f t="shared" si="0"/>
        <v>11487</v>
      </c>
      <c r="K41" s="425" t="s">
        <v>71</v>
      </c>
      <c r="L41" s="425" t="s">
        <v>71</v>
      </c>
      <c r="M41" s="425" t="s">
        <v>71</v>
      </c>
      <c r="N41" s="425" t="s">
        <v>71</v>
      </c>
      <c r="O41" s="425" t="s">
        <v>71</v>
      </c>
      <c r="P41" s="312" t="s">
        <v>296</v>
      </c>
      <c r="Q41" s="308"/>
      <c r="R41" s="307" t="s">
        <v>203</v>
      </c>
      <c r="S41" s="426"/>
      <c r="U41" s="388" t="str">
        <f t="shared" si="1"/>
        <v>〇田急傾斜</v>
      </c>
    </row>
    <row r="42" spans="1:21" s="187" customFormat="1" ht="18" customHeight="1">
      <c r="A42" s="306" t="s">
        <v>420</v>
      </c>
      <c r="B42" s="307" t="s">
        <v>186</v>
      </c>
      <c r="C42" s="307" t="s">
        <v>307</v>
      </c>
      <c r="D42" s="307" t="s">
        <v>202</v>
      </c>
      <c r="E42" s="308" t="s">
        <v>208</v>
      </c>
      <c r="F42" s="309">
        <v>690</v>
      </c>
      <c r="G42" s="310" t="s">
        <v>200</v>
      </c>
      <c r="H42" s="425"/>
      <c r="I42" s="311">
        <f>IFERROR(VLOOKUP(U42,プルダウンリスト!$D$15:$E$70,2,FALSE),"")</f>
        <v>21000</v>
      </c>
      <c r="J42" s="311">
        <f t="shared" si="0"/>
        <v>14490</v>
      </c>
      <c r="K42" s="425" t="s">
        <v>71</v>
      </c>
      <c r="L42" s="425" t="s">
        <v>71</v>
      </c>
      <c r="M42" s="425" t="s">
        <v>71</v>
      </c>
      <c r="N42" s="425" t="s">
        <v>71</v>
      </c>
      <c r="O42" s="425" t="s">
        <v>71</v>
      </c>
      <c r="P42" s="312" t="s">
        <v>296</v>
      </c>
      <c r="Q42" s="308"/>
      <c r="R42" s="307" t="s">
        <v>203</v>
      </c>
      <c r="S42" s="426"/>
      <c r="U42" s="388" t="str">
        <f t="shared" si="1"/>
        <v>〇田急傾斜</v>
      </c>
    </row>
    <row r="43" spans="1:21" s="187" customFormat="1" ht="18" customHeight="1">
      <c r="A43" s="306" t="s">
        <v>420</v>
      </c>
      <c r="B43" s="307" t="s">
        <v>186</v>
      </c>
      <c r="C43" s="307" t="s">
        <v>307</v>
      </c>
      <c r="D43" s="307" t="s">
        <v>219</v>
      </c>
      <c r="E43" s="308" t="s">
        <v>208</v>
      </c>
      <c r="F43" s="309">
        <v>400</v>
      </c>
      <c r="G43" s="310" t="s">
        <v>200</v>
      </c>
      <c r="H43" s="425"/>
      <c r="I43" s="311">
        <f>IFERROR(VLOOKUP(U43,プルダウンリスト!$D$15:$E$70,2,FALSE),"")</f>
        <v>21000</v>
      </c>
      <c r="J43" s="311">
        <f t="shared" si="0"/>
        <v>8400</v>
      </c>
      <c r="K43" s="425" t="s">
        <v>71</v>
      </c>
      <c r="L43" s="425" t="s">
        <v>71</v>
      </c>
      <c r="M43" s="425" t="s">
        <v>71</v>
      </c>
      <c r="N43" s="425" t="s">
        <v>71</v>
      </c>
      <c r="O43" s="425" t="s">
        <v>71</v>
      </c>
      <c r="P43" s="312" t="s">
        <v>296</v>
      </c>
      <c r="Q43" s="308"/>
      <c r="R43" s="307" t="s">
        <v>203</v>
      </c>
      <c r="S43" s="426"/>
      <c r="U43" s="388" t="str">
        <f t="shared" si="1"/>
        <v>〇田急傾斜</v>
      </c>
    </row>
    <row r="44" spans="1:21" s="187" customFormat="1" ht="18" customHeight="1">
      <c r="A44" s="306" t="s">
        <v>420</v>
      </c>
      <c r="B44" s="307" t="s">
        <v>186</v>
      </c>
      <c r="C44" s="307" t="s">
        <v>307</v>
      </c>
      <c r="D44" s="307" t="s">
        <v>220</v>
      </c>
      <c r="E44" s="308" t="s">
        <v>208</v>
      </c>
      <c r="F44" s="309">
        <v>212</v>
      </c>
      <c r="G44" s="310" t="s">
        <v>200</v>
      </c>
      <c r="H44" s="425"/>
      <c r="I44" s="311">
        <f>IFERROR(VLOOKUP(U44,プルダウンリスト!$D$15:$E$70,2,FALSE),"")</f>
        <v>21000</v>
      </c>
      <c r="J44" s="311">
        <f t="shared" si="0"/>
        <v>4452</v>
      </c>
      <c r="K44" s="425" t="s">
        <v>71</v>
      </c>
      <c r="L44" s="425" t="s">
        <v>71</v>
      </c>
      <c r="M44" s="425" t="s">
        <v>71</v>
      </c>
      <c r="N44" s="425" t="s">
        <v>71</v>
      </c>
      <c r="O44" s="425" t="s">
        <v>71</v>
      </c>
      <c r="P44" s="312" t="s">
        <v>296</v>
      </c>
      <c r="Q44" s="308"/>
      <c r="R44" s="307" t="s">
        <v>203</v>
      </c>
      <c r="S44" s="426"/>
      <c r="U44" s="388" t="str">
        <f t="shared" si="1"/>
        <v>〇田急傾斜</v>
      </c>
    </row>
    <row r="45" spans="1:21" s="187" customFormat="1" ht="18" customHeight="1">
      <c r="A45" s="306" t="s">
        <v>420</v>
      </c>
      <c r="B45" s="307" t="s">
        <v>186</v>
      </c>
      <c r="C45" s="307" t="s">
        <v>307</v>
      </c>
      <c r="D45" s="307" t="s">
        <v>221</v>
      </c>
      <c r="E45" s="308" t="s">
        <v>208</v>
      </c>
      <c r="F45" s="309">
        <v>793</v>
      </c>
      <c r="G45" s="310" t="s">
        <v>200</v>
      </c>
      <c r="H45" s="425"/>
      <c r="I45" s="311">
        <f>IFERROR(VLOOKUP(U45,プルダウンリスト!$D$15:$E$70,2,FALSE),"")</f>
        <v>21000</v>
      </c>
      <c r="J45" s="311">
        <f t="shared" si="0"/>
        <v>16653</v>
      </c>
      <c r="K45" s="425" t="s">
        <v>71</v>
      </c>
      <c r="L45" s="425" t="s">
        <v>71</v>
      </c>
      <c r="M45" s="425" t="s">
        <v>71</v>
      </c>
      <c r="N45" s="425" t="s">
        <v>71</v>
      </c>
      <c r="O45" s="425" t="s">
        <v>71</v>
      </c>
      <c r="P45" s="312" t="s">
        <v>296</v>
      </c>
      <c r="Q45" s="308"/>
      <c r="R45" s="307" t="s">
        <v>203</v>
      </c>
      <c r="S45" s="426"/>
      <c r="U45" s="388" t="str">
        <f t="shared" si="1"/>
        <v>〇田急傾斜</v>
      </c>
    </row>
    <row r="46" spans="1:21" s="187" customFormat="1" ht="18" customHeight="1">
      <c r="A46" s="306" t="s">
        <v>420</v>
      </c>
      <c r="B46" s="307" t="s">
        <v>186</v>
      </c>
      <c r="C46" s="307" t="s">
        <v>308</v>
      </c>
      <c r="D46" s="307" t="s">
        <v>222</v>
      </c>
      <c r="E46" s="308" t="s">
        <v>208</v>
      </c>
      <c r="F46" s="309">
        <v>536</v>
      </c>
      <c r="G46" s="310" t="s">
        <v>99</v>
      </c>
      <c r="H46" s="425"/>
      <c r="I46" s="311">
        <f>IFERROR(VLOOKUP(U46,プルダウンリスト!$D$15:$E$70,2,FALSE),"")</f>
        <v>8000</v>
      </c>
      <c r="J46" s="311">
        <f t="shared" si="0"/>
        <v>4288</v>
      </c>
      <c r="K46" s="425" t="s">
        <v>71</v>
      </c>
      <c r="L46" s="425" t="s">
        <v>71</v>
      </c>
      <c r="M46" s="425" t="s">
        <v>71</v>
      </c>
      <c r="N46" s="425" t="s">
        <v>71</v>
      </c>
      <c r="O46" s="425" t="s">
        <v>71</v>
      </c>
      <c r="P46" s="312" t="s">
        <v>296</v>
      </c>
      <c r="Q46" s="308"/>
      <c r="R46" s="307" t="s">
        <v>203</v>
      </c>
      <c r="S46" s="426"/>
      <c r="U46" s="388" t="str">
        <f t="shared" si="1"/>
        <v>〇田小区画・不整形</v>
      </c>
    </row>
    <row r="47" spans="1:21" s="187" customFormat="1" ht="18" customHeight="1">
      <c r="A47" s="306" t="s">
        <v>420</v>
      </c>
      <c r="B47" s="307" t="s">
        <v>186</v>
      </c>
      <c r="C47" s="307" t="s">
        <v>309</v>
      </c>
      <c r="D47" s="307" t="s">
        <v>223</v>
      </c>
      <c r="E47" s="308" t="s">
        <v>208</v>
      </c>
      <c r="F47" s="309">
        <v>491</v>
      </c>
      <c r="G47" s="310" t="s">
        <v>210</v>
      </c>
      <c r="H47" s="425"/>
      <c r="I47" s="311">
        <f>IFERROR(VLOOKUP(U47,プルダウンリスト!$D$15:$E$70,2,FALSE),"")</f>
        <v>8000</v>
      </c>
      <c r="J47" s="311">
        <f t="shared" si="0"/>
        <v>3928</v>
      </c>
      <c r="K47" s="425" t="s">
        <v>71</v>
      </c>
      <c r="L47" s="425" t="s">
        <v>71</v>
      </c>
      <c r="M47" s="425" t="s">
        <v>71</v>
      </c>
      <c r="N47" s="425" t="s">
        <v>71</v>
      </c>
      <c r="O47" s="425" t="s">
        <v>71</v>
      </c>
      <c r="P47" s="312" t="s">
        <v>296</v>
      </c>
      <c r="Q47" s="308"/>
      <c r="R47" s="307" t="s">
        <v>203</v>
      </c>
      <c r="S47" s="426"/>
      <c r="U47" s="388" t="str">
        <f t="shared" si="1"/>
        <v>〇田高齢化・耕作放棄率</v>
      </c>
    </row>
    <row r="48" spans="1:21" s="187" customFormat="1" ht="18" customHeight="1">
      <c r="A48" s="306" t="s">
        <v>420</v>
      </c>
      <c r="B48" s="307" t="s">
        <v>186</v>
      </c>
      <c r="C48" s="307" t="s">
        <v>310</v>
      </c>
      <c r="D48" s="307" t="s">
        <v>224</v>
      </c>
      <c r="E48" s="308" t="s">
        <v>208</v>
      </c>
      <c r="F48" s="309">
        <v>813</v>
      </c>
      <c r="G48" s="310" t="s">
        <v>201</v>
      </c>
      <c r="H48" s="425"/>
      <c r="I48" s="311">
        <f>IFERROR(VLOOKUP(U48,プルダウンリスト!$D$15:$E$70,2,FALSE),"")</f>
        <v>8000</v>
      </c>
      <c r="J48" s="311">
        <f t="shared" si="0"/>
        <v>6504</v>
      </c>
      <c r="K48" s="425" t="s">
        <v>71</v>
      </c>
      <c r="L48" s="425" t="s">
        <v>71</v>
      </c>
      <c r="M48" s="425" t="s">
        <v>71</v>
      </c>
      <c r="N48" s="425" t="s">
        <v>71</v>
      </c>
      <c r="O48" s="425" t="s">
        <v>71</v>
      </c>
      <c r="P48" s="312" t="s">
        <v>296</v>
      </c>
      <c r="Q48" s="308"/>
      <c r="R48" s="307" t="s">
        <v>203</v>
      </c>
      <c r="S48" s="426"/>
      <c r="U48" s="388" t="str">
        <f t="shared" si="1"/>
        <v>〇田特認基準</v>
      </c>
    </row>
    <row r="49" spans="1:21" s="187" customFormat="1" ht="18" customHeight="1">
      <c r="A49" s="306" t="s">
        <v>420</v>
      </c>
      <c r="B49" s="307" t="s">
        <v>186</v>
      </c>
      <c r="C49" s="307" t="s">
        <v>310</v>
      </c>
      <c r="D49" s="307" t="s">
        <v>220</v>
      </c>
      <c r="E49" s="308" t="s">
        <v>208</v>
      </c>
      <c r="F49" s="309">
        <v>414</v>
      </c>
      <c r="G49" s="310" t="s">
        <v>211</v>
      </c>
      <c r="H49" s="425"/>
      <c r="I49" s="311">
        <f>IFERROR(VLOOKUP(U49,プルダウンリスト!$D$15:$E$70,2,FALSE),"")</f>
        <v>0</v>
      </c>
      <c r="J49" s="311">
        <f t="shared" si="0"/>
        <v>0</v>
      </c>
      <c r="K49" s="425" t="s">
        <v>71</v>
      </c>
      <c r="L49" s="425" t="s">
        <v>71</v>
      </c>
      <c r="M49" s="425" t="s">
        <v>71</v>
      </c>
      <c r="N49" s="425" t="s">
        <v>71</v>
      </c>
      <c r="O49" s="425" t="s">
        <v>71</v>
      </c>
      <c r="P49" s="312" t="s">
        <v>296</v>
      </c>
      <c r="Q49" s="308"/>
      <c r="R49" s="307" t="s">
        <v>203</v>
      </c>
      <c r="S49" s="426" t="s">
        <v>90</v>
      </c>
      <c r="U49" s="388" t="str">
        <f t="shared" si="1"/>
        <v>〇田交付対象外</v>
      </c>
    </row>
    <row r="50" spans="1:21" s="187" customFormat="1" ht="18" customHeight="1">
      <c r="A50" s="306" t="s">
        <v>420</v>
      </c>
      <c r="B50" s="307" t="s">
        <v>186</v>
      </c>
      <c r="C50" s="307" t="s">
        <v>310</v>
      </c>
      <c r="D50" s="307" t="s">
        <v>228</v>
      </c>
      <c r="E50" s="308" t="s">
        <v>208</v>
      </c>
      <c r="F50" s="309">
        <v>738</v>
      </c>
      <c r="G50" s="310" t="s">
        <v>200</v>
      </c>
      <c r="H50" s="425"/>
      <c r="I50" s="311">
        <f>IFERROR(VLOOKUP(U50,プルダウンリスト!$D$15:$E$70,2,FALSE),"")</f>
        <v>21000</v>
      </c>
      <c r="J50" s="311">
        <f t="shared" ref="J50:J81" si="2">IFERROR(ROUNDDOWN(F50*I50/1000,0),"")</f>
        <v>15498</v>
      </c>
      <c r="K50" s="425" t="s">
        <v>71</v>
      </c>
      <c r="L50" s="425" t="s">
        <v>90</v>
      </c>
      <c r="M50" s="425" t="s">
        <v>71</v>
      </c>
      <c r="N50" s="425" t="s">
        <v>71</v>
      </c>
      <c r="O50" s="425" t="s">
        <v>71</v>
      </c>
      <c r="P50" s="312" t="s">
        <v>296</v>
      </c>
      <c r="Q50" s="308"/>
      <c r="R50" s="307" t="s">
        <v>203</v>
      </c>
      <c r="S50" s="426"/>
      <c r="U50" s="388" t="str">
        <f t="shared" si="1"/>
        <v>〇田急傾斜</v>
      </c>
    </row>
    <row r="51" spans="1:21" s="187" customFormat="1" ht="18" customHeight="1">
      <c r="A51" s="306" t="s">
        <v>420</v>
      </c>
      <c r="B51" s="307" t="s">
        <v>186</v>
      </c>
      <c r="C51" s="307" t="s">
        <v>310</v>
      </c>
      <c r="D51" s="307" t="s">
        <v>229</v>
      </c>
      <c r="E51" s="308" t="s">
        <v>208</v>
      </c>
      <c r="F51" s="309">
        <v>865</v>
      </c>
      <c r="G51" s="310" t="s">
        <v>200</v>
      </c>
      <c r="H51" s="425"/>
      <c r="I51" s="311">
        <f>IFERROR(VLOOKUP(U51,プルダウンリスト!$D$15:$E$70,2,FALSE),"")</f>
        <v>21000</v>
      </c>
      <c r="J51" s="311">
        <f t="shared" si="2"/>
        <v>18165</v>
      </c>
      <c r="K51" s="425" t="s">
        <v>71</v>
      </c>
      <c r="L51" s="425" t="s">
        <v>71</v>
      </c>
      <c r="M51" s="425" t="s">
        <v>71</v>
      </c>
      <c r="N51" s="425" t="s">
        <v>71</v>
      </c>
      <c r="O51" s="425" t="s">
        <v>71</v>
      </c>
      <c r="P51" s="312" t="s">
        <v>296</v>
      </c>
      <c r="Q51" s="308"/>
      <c r="R51" s="307" t="s">
        <v>203</v>
      </c>
      <c r="S51" s="426"/>
      <c r="U51" s="388" t="str">
        <f t="shared" si="1"/>
        <v>〇田急傾斜</v>
      </c>
    </row>
    <row r="52" spans="1:21" s="187" customFormat="1" ht="18" customHeight="1">
      <c r="A52" s="306" t="s">
        <v>420</v>
      </c>
      <c r="B52" s="307" t="s">
        <v>186</v>
      </c>
      <c r="C52" s="307" t="s">
        <v>310</v>
      </c>
      <c r="D52" s="307" t="s">
        <v>229</v>
      </c>
      <c r="E52" s="308" t="s">
        <v>208</v>
      </c>
      <c r="F52" s="309">
        <v>463</v>
      </c>
      <c r="G52" s="310" t="s">
        <v>200</v>
      </c>
      <c r="H52" s="425"/>
      <c r="I52" s="311">
        <f>IFERROR(VLOOKUP(U52,プルダウンリスト!$D$15:$E$70,2,FALSE),"")</f>
        <v>21000</v>
      </c>
      <c r="J52" s="311">
        <f t="shared" si="2"/>
        <v>9723</v>
      </c>
      <c r="K52" s="425" t="s">
        <v>71</v>
      </c>
      <c r="L52" s="425" t="s">
        <v>71</v>
      </c>
      <c r="M52" s="425" t="s">
        <v>71</v>
      </c>
      <c r="N52" s="425" t="s">
        <v>71</v>
      </c>
      <c r="O52" s="425" t="s">
        <v>71</v>
      </c>
      <c r="P52" s="312" t="s">
        <v>296</v>
      </c>
      <c r="Q52" s="308"/>
      <c r="R52" s="307" t="s">
        <v>203</v>
      </c>
      <c r="S52" s="426"/>
      <c r="U52" s="388" t="str">
        <f t="shared" si="1"/>
        <v>〇田急傾斜</v>
      </c>
    </row>
    <row r="53" spans="1:21" s="187" customFormat="1" ht="18" customHeight="1">
      <c r="A53" s="306" t="s">
        <v>420</v>
      </c>
      <c r="B53" s="307" t="s">
        <v>186</v>
      </c>
      <c r="C53" s="307" t="s">
        <v>310</v>
      </c>
      <c r="D53" s="307" t="s">
        <v>202</v>
      </c>
      <c r="E53" s="308" t="s">
        <v>208</v>
      </c>
      <c r="F53" s="309">
        <v>162</v>
      </c>
      <c r="G53" s="310" t="s">
        <v>200</v>
      </c>
      <c r="H53" s="425"/>
      <c r="I53" s="311">
        <f>IFERROR(VLOOKUP(U53,プルダウンリスト!$D$15:$E$70,2,FALSE),"")</f>
        <v>21000</v>
      </c>
      <c r="J53" s="311">
        <f t="shared" si="2"/>
        <v>3402</v>
      </c>
      <c r="K53" s="425" t="s">
        <v>71</v>
      </c>
      <c r="L53" s="425" t="s">
        <v>71</v>
      </c>
      <c r="M53" s="425" t="s">
        <v>71</v>
      </c>
      <c r="N53" s="425" t="s">
        <v>71</v>
      </c>
      <c r="O53" s="425" t="s">
        <v>71</v>
      </c>
      <c r="P53" s="312" t="s">
        <v>296</v>
      </c>
      <c r="Q53" s="308"/>
      <c r="R53" s="307" t="s">
        <v>203</v>
      </c>
      <c r="S53" s="426"/>
      <c r="U53" s="388" t="str">
        <f t="shared" si="1"/>
        <v>〇田急傾斜</v>
      </c>
    </row>
    <row r="54" spans="1:21" s="187" customFormat="1" ht="18" customHeight="1">
      <c r="A54" s="306" t="s">
        <v>420</v>
      </c>
      <c r="B54" s="307" t="s">
        <v>186</v>
      </c>
      <c r="C54" s="307" t="s">
        <v>311</v>
      </c>
      <c r="D54" s="307" t="s">
        <v>219</v>
      </c>
      <c r="E54" s="308" t="s">
        <v>213</v>
      </c>
      <c r="F54" s="309">
        <v>1840</v>
      </c>
      <c r="G54" s="310" t="s">
        <v>200</v>
      </c>
      <c r="H54" s="425"/>
      <c r="I54" s="311">
        <f>IFERROR(VLOOKUP(U54,プルダウンリスト!$D$15:$E$70,2,FALSE),"")</f>
        <v>11500</v>
      </c>
      <c r="J54" s="311">
        <f t="shared" si="2"/>
        <v>21160</v>
      </c>
      <c r="K54" s="425" t="s">
        <v>71</v>
      </c>
      <c r="L54" s="425" t="s">
        <v>71</v>
      </c>
      <c r="M54" s="425" t="s">
        <v>71</v>
      </c>
      <c r="N54" s="425" t="s">
        <v>71</v>
      </c>
      <c r="O54" s="425" t="s">
        <v>71</v>
      </c>
      <c r="P54" s="312" t="s">
        <v>296</v>
      </c>
      <c r="Q54" s="308"/>
      <c r="R54" s="307" t="s">
        <v>203</v>
      </c>
      <c r="S54" s="426"/>
      <c r="U54" s="388" t="str">
        <f t="shared" si="1"/>
        <v>〇畑急傾斜</v>
      </c>
    </row>
    <row r="55" spans="1:21" s="187" customFormat="1" ht="18" customHeight="1">
      <c r="A55" s="306" t="s">
        <v>420</v>
      </c>
      <c r="B55" s="307" t="s">
        <v>186</v>
      </c>
      <c r="C55" s="307" t="s">
        <v>311</v>
      </c>
      <c r="D55" s="307" t="s">
        <v>220</v>
      </c>
      <c r="E55" s="308" t="s">
        <v>213</v>
      </c>
      <c r="F55" s="309">
        <v>1647</v>
      </c>
      <c r="G55" s="310" t="s">
        <v>518</v>
      </c>
      <c r="H55" s="425"/>
      <c r="I55" s="311">
        <f>IFERROR(VLOOKUP(U55,プルダウンリスト!$D$15:$E$70,2,FALSE),"")</f>
        <v>0</v>
      </c>
      <c r="J55" s="311">
        <f t="shared" si="2"/>
        <v>0</v>
      </c>
      <c r="K55" s="425" t="s">
        <v>71</v>
      </c>
      <c r="L55" s="425" t="s">
        <v>71</v>
      </c>
      <c r="M55" s="425" t="s">
        <v>71</v>
      </c>
      <c r="N55" s="425" t="s">
        <v>71</v>
      </c>
      <c r="O55" s="425" t="s">
        <v>71</v>
      </c>
      <c r="P55" s="312" t="s">
        <v>296</v>
      </c>
      <c r="Q55" s="308"/>
      <c r="R55" s="307" t="s">
        <v>203</v>
      </c>
      <c r="S55" s="426"/>
      <c r="U55" s="388" t="str">
        <f t="shared" si="1"/>
        <v>〇畑交付対象外（田畑混在地以外）</v>
      </c>
    </row>
    <row r="56" spans="1:21" s="187" customFormat="1" ht="18" customHeight="1">
      <c r="A56" s="306" t="s">
        <v>420</v>
      </c>
      <c r="B56" s="307" t="s">
        <v>186</v>
      </c>
      <c r="C56" s="307" t="s">
        <v>311</v>
      </c>
      <c r="D56" s="307" t="s">
        <v>221</v>
      </c>
      <c r="E56" s="308" t="s">
        <v>213</v>
      </c>
      <c r="F56" s="309">
        <v>975</v>
      </c>
      <c r="G56" s="310" t="s">
        <v>517</v>
      </c>
      <c r="H56" s="425"/>
      <c r="I56" s="311">
        <f>IFERROR(VLOOKUP(U56,プルダウンリスト!$D$15:$E$70,2,FALSE),"")</f>
        <v>0</v>
      </c>
      <c r="J56" s="311">
        <f t="shared" si="2"/>
        <v>0</v>
      </c>
      <c r="K56" s="425" t="s">
        <v>71</v>
      </c>
      <c r="L56" s="425" t="s">
        <v>71</v>
      </c>
      <c r="M56" s="425" t="s">
        <v>71</v>
      </c>
      <c r="N56" s="425" t="s">
        <v>71</v>
      </c>
      <c r="O56" s="425" t="s">
        <v>71</v>
      </c>
      <c r="P56" s="312" t="s">
        <v>296</v>
      </c>
      <c r="Q56" s="308"/>
      <c r="R56" s="307" t="s">
        <v>203</v>
      </c>
      <c r="S56" s="426"/>
      <c r="U56" s="388" t="str">
        <f t="shared" si="1"/>
        <v>〇畑交付対象外（田畑混在地）</v>
      </c>
    </row>
    <row r="57" spans="1:21" s="187" customFormat="1" ht="18" customHeight="1">
      <c r="A57" s="306" t="s">
        <v>420</v>
      </c>
      <c r="B57" s="307" t="s">
        <v>186</v>
      </c>
      <c r="C57" s="307" t="s">
        <v>312</v>
      </c>
      <c r="D57" s="307" t="s">
        <v>222</v>
      </c>
      <c r="E57" s="308" t="s">
        <v>213</v>
      </c>
      <c r="F57" s="309">
        <v>1233</v>
      </c>
      <c r="G57" s="310" t="s">
        <v>209</v>
      </c>
      <c r="H57" s="425"/>
      <c r="I57" s="311">
        <f>IFERROR(VLOOKUP(U57,プルダウンリスト!$D$15:$E$70,2,FALSE),"")</f>
        <v>3500</v>
      </c>
      <c r="J57" s="311">
        <f t="shared" si="2"/>
        <v>4315</v>
      </c>
      <c r="K57" s="425" t="s">
        <v>90</v>
      </c>
      <c r="L57" s="425" t="s">
        <v>71</v>
      </c>
      <c r="M57" s="425" t="s">
        <v>71</v>
      </c>
      <c r="N57" s="425" t="s">
        <v>71</v>
      </c>
      <c r="O57" s="425" t="s">
        <v>71</v>
      </c>
      <c r="P57" s="312" t="s">
        <v>296</v>
      </c>
      <c r="Q57" s="308"/>
      <c r="R57" s="307" t="s">
        <v>203</v>
      </c>
      <c r="S57" s="426"/>
      <c r="U57" s="388" t="str">
        <f t="shared" si="1"/>
        <v>〇畑緩傾斜</v>
      </c>
    </row>
    <row r="58" spans="1:21" s="187" customFormat="1" ht="18" customHeight="1">
      <c r="A58" s="306" t="s">
        <v>420</v>
      </c>
      <c r="B58" s="307" t="s">
        <v>186</v>
      </c>
      <c r="C58" s="307" t="s">
        <v>312</v>
      </c>
      <c r="D58" s="307" t="s">
        <v>223</v>
      </c>
      <c r="E58" s="308" t="s">
        <v>213</v>
      </c>
      <c r="F58" s="309">
        <v>869</v>
      </c>
      <c r="G58" s="310" t="s">
        <v>210</v>
      </c>
      <c r="H58" s="425"/>
      <c r="I58" s="311">
        <f>IFERROR(VLOOKUP(U58,プルダウンリスト!$D$15:$E$70,2,FALSE),"")</f>
        <v>3500</v>
      </c>
      <c r="J58" s="311">
        <f t="shared" si="2"/>
        <v>3041</v>
      </c>
      <c r="K58" s="425" t="s">
        <v>71</v>
      </c>
      <c r="L58" s="425" t="s">
        <v>71</v>
      </c>
      <c r="M58" s="425" t="s">
        <v>71</v>
      </c>
      <c r="N58" s="425" t="s">
        <v>71</v>
      </c>
      <c r="O58" s="425" t="s">
        <v>90</v>
      </c>
      <c r="P58" s="312" t="s">
        <v>296</v>
      </c>
      <c r="Q58" s="308"/>
      <c r="R58" s="307" t="s">
        <v>203</v>
      </c>
      <c r="S58" s="426"/>
      <c r="U58" s="388" t="str">
        <f t="shared" si="1"/>
        <v>〇畑高齢化・耕作放棄率</v>
      </c>
    </row>
    <row r="59" spans="1:21" s="187" customFormat="1" ht="18" customHeight="1">
      <c r="A59" s="306" t="s">
        <v>420</v>
      </c>
      <c r="B59" s="307" t="s">
        <v>186</v>
      </c>
      <c r="C59" s="307" t="s">
        <v>312</v>
      </c>
      <c r="D59" s="307" t="s">
        <v>224</v>
      </c>
      <c r="E59" s="308" t="s">
        <v>213</v>
      </c>
      <c r="F59" s="309">
        <v>1477</v>
      </c>
      <c r="G59" s="310" t="s">
        <v>201</v>
      </c>
      <c r="H59" s="425"/>
      <c r="I59" s="311">
        <f>IFERROR(VLOOKUP(U59,プルダウンリスト!$D$15:$E$70,2,FALSE),"")</f>
        <v>3500</v>
      </c>
      <c r="J59" s="311">
        <f t="shared" si="2"/>
        <v>5169</v>
      </c>
      <c r="K59" s="425" t="s">
        <v>71</v>
      </c>
      <c r="L59" s="425" t="s">
        <v>71</v>
      </c>
      <c r="M59" s="425" t="s">
        <v>71</v>
      </c>
      <c r="N59" s="425" t="s">
        <v>71</v>
      </c>
      <c r="O59" s="425" t="s">
        <v>71</v>
      </c>
      <c r="P59" s="312" t="s">
        <v>296</v>
      </c>
      <c r="Q59" s="308"/>
      <c r="R59" s="307" t="s">
        <v>203</v>
      </c>
      <c r="S59" s="426" t="s">
        <v>90</v>
      </c>
      <c r="U59" s="388" t="str">
        <f t="shared" si="1"/>
        <v>〇畑特認基準</v>
      </c>
    </row>
    <row r="60" spans="1:21" s="187" customFormat="1" ht="18" customHeight="1">
      <c r="A60" s="306" t="s">
        <v>420</v>
      </c>
      <c r="B60" s="307" t="s">
        <v>186</v>
      </c>
      <c r="C60" s="307" t="s">
        <v>312</v>
      </c>
      <c r="D60" s="307" t="s">
        <v>225</v>
      </c>
      <c r="E60" s="308" t="s">
        <v>213</v>
      </c>
      <c r="F60" s="309">
        <v>139</v>
      </c>
      <c r="G60" s="310" t="s">
        <v>517</v>
      </c>
      <c r="H60" s="425"/>
      <c r="I60" s="311">
        <f>IFERROR(VLOOKUP(U60,プルダウンリスト!$D$15:$E$70,2,FALSE),"")</f>
        <v>0</v>
      </c>
      <c r="J60" s="311">
        <f t="shared" si="2"/>
        <v>0</v>
      </c>
      <c r="K60" s="425" t="s">
        <v>71</v>
      </c>
      <c r="L60" s="425" t="s">
        <v>71</v>
      </c>
      <c r="M60" s="425" t="s">
        <v>71</v>
      </c>
      <c r="N60" s="425" t="s">
        <v>71</v>
      </c>
      <c r="O60" s="425" t="s">
        <v>71</v>
      </c>
      <c r="P60" s="312" t="s">
        <v>296</v>
      </c>
      <c r="Q60" s="308"/>
      <c r="R60" s="307" t="s">
        <v>203</v>
      </c>
      <c r="S60" s="426"/>
      <c r="U60" s="388" t="str">
        <f t="shared" si="1"/>
        <v>〇畑交付対象外（田畑混在地）</v>
      </c>
    </row>
    <row r="61" spans="1:21" s="187" customFormat="1" ht="18" customHeight="1">
      <c r="A61" s="306" t="s">
        <v>420</v>
      </c>
      <c r="B61" s="307" t="s">
        <v>186</v>
      </c>
      <c r="C61" s="307" t="s">
        <v>313</v>
      </c>
      <c r="D61" s="307" t="s">
        <v>228</v>
      </c>
      <c r="E61" s="308" t="s">
        <v>214</v>
      </c>
      <c r="F61" s="309">
        <v>1590</v>
      </c>
      <c r="G61" s="310" t="s">
        <v>200</v>
      </c>
      <c r="H61" s="425"/>
      <c r="I61" s="311">
        <f>IFERROR(VLOOKUP(U61,プルダウンリスト!$D$15:$E$70,2,FALSE),"")</f>
        <v>10500</v>
      </c>
      <c r="J61" s="311">
        <f t="shared" si="2"/>
        <v>16695</v>
      </c>
      <c r="K61" s="425" t="s">
        <v>71</v>
      </c>
      <c r="L61" s="425" t="s">
        <v>71</v>
      </c>
      <c r="M61" s="425" t="s">
        <v>71</v>
      </c>
      <c r="N61" s="425" t="s">
        <v>71</v>
      </c>
      <c r="O61" s="425" t="s">
        <v>71</v>
      </c>
      <c r="P61" s="312" t="s">
        <v>296</v>
      </c>
      <c r="Q61" s="308"/>
      <c r="R61" s="307" t="s">
        <v>203</v>
      </c>
      <c r="S61" s="426"/>
      <c r="U61" s="388" t="str">
        <f t="shared" si="1"/>
        <v>〇草地急傾斜</v>
      </c>
    </row>
    <row r="62" spans="1:21" s="187" customFormat="1" ht="18" customHeight="1">
      <c r="A62" s="306" t="s">
        <v>420</v>
      </c>
      <c r="B62" s="307" t="s">
        <v>186</v>
      </c>
      <c r="C62" s="307" t="s">
        <v>313</v>
      </c>
      <c r="D62" s="307" t="s">
        <v>202</v>
      </c>
      <c r="E62" s="308" t="s">
        <v>214</v>
      </c>
      <c r="F62" s="309">
        <v>1444</v>
      </c>
      <c r="G62" s="310" t="s">
        <v>200</v>
      </c>
      <c r="H62" s="425"/>
      <c r="I62" s="311">
        <f>IFERROR(VLOOKUP(U62,プルダウンリスト!$D$15:$E$70,2,FALSE),"")</f>
        <v>10500</v>
      </c>
      <c r="J62" s="311">
        <f t="shared" si="2"/>
        <v>15162</v>
      </c>
      <c r="K62" s="425" t="s">
        <v>71</v>
      </c>
      <c r="L62" s="425" t="s">
        <v>71</v>
      </c>
      <c r="M62" s="425" t="s">
        <v>71</v>
      </c>
      <c r="N62" s="425" t="s">
        <v>71</v>
      </c>
      <c r="O62" s="425" t="s">
        <v>71</v>
      </c>
      <c r="P62" s="312" t="s">
        <v>296</v>
      </c>
      <c r="Q62" s="308"/>
      <c r="R62" s="307" t="s">
        <v>203</v>
      </c>
      <c r="S62" s="426"/>
      <c r="U62" s="388" t="str">
        <f t="shared" si="1"/>
        <v>〇草地急傾斜</v>
      </c>
    </row>
    <row r="63" spans="1:21" s="187" customFormat="1" ht="18" customHeight="1">
      <c r="A63" s="306" t="s">
        <v>420</v>
      </c>
      <c r="B63" s="307" t="s">
        <v>186</v>
      </c>
      <c r="C63" s="307" t="s">
        <v>313</v>
      </c>
      <c r="D63" s="307" t="s">
        <v>219</v>
      </c>
      <c r="E63" s="308" t="s">
        <v>208</v>
      </c>
      <c r="F63" s="309">
        <v>1105</v>
      </c>
      <c r="G63" s="310" t="s">
        <v>200</v>
      </c>
      <c r="H63" s="425"/>
      <c r="I63" s="311">
        <f>IFERROR(VLOOKUP(U63,プルダウンリスト!$D$15:$E$70,2,FALSE),"")</f>
        <v>21000</v>
      </c>
      <c r="J63" s="311">
        <f t="shared" si="2"/>
        <v>23205</v>
      </c>
      <c r="K63" s="425" t="s">
        <v>71</v>
      </c>
      <c r="L63" s="425" t="s">
        <v>71</v>
      </c>
      <c r="M63" s="425" t="s">
        <v>71</v>
      </c>
      <c r="N63" s="425"/>
      <c r="O63" s="425" t="s">
        <v>71</v>
      </c>
      <c r="P63" s="312" t="s">
        <v>296</v>
      </c>
      <c r="Q63" s="308"/>
      <c r="R63" s="307" t="s">
        <v>203</v>
      </c>
      <c r="S63" s="426"/>
      <c r="U63" s="388" t="str">
        <f t="shared" si="1"/>
        <v>〇田急傾斜</v>
      </c>
    </row>
    <row r="64" spans="1:21" s="187" customFormat="1" ht="18" customHeight="1">
      <c r="A64" s="306" t="s">
        <v>206</v>
      </c>
      <c r="B64" s="307" t="s">
        <v>186</v>
      </c>
      <c r="C64" s="307" t="s">
        <v>314</v>
      </c>
      <c r="D64" s="307" t="s">
        <v>224</v>
      </c>
      <c r="E64" s="308" t="s">
        <v>208</v>
      </c>
      <c r="F64" s="309">
        <v>84</v>
      </c>
      <c r="G64" s="310" t="s">
        <v>200</v>
      </c>
      <c r="H64" s="425"/>
      <c r="I64" s="311">
        <f>IFERROR(VLOOKUP(U64,プルダウンリスト!$D$15:$E$70,2,FALSE),"")</f>
        <v>21000</v>
      </c>
      <c r="J64" s="311">
        <f t="shared" si="2"/>
        <v>1764</v>
      </c>
      <c r="K64" s="425" t="s">
        <v>71</v>
      </c>
      <c r="L64" s="425" t="s">
        <v>71</v>
      </c>
      <c r="M64" s="425" t="s">
        <v>71</v>
      </c>
      <c r="N64" s="425" t="s">
        <v>71</v>
      </c>
      <c r="O64" s="425" t="s">
        <v>71</v>
      </c>
      <c r="P64" s="312" t="s">
        <v>296</v>
      </c>
      <c r="Q64" s="308"/>
      <c r="R64" s="307" t="s">
        <v>203</v>
      </c>
      <c r="S64" s="426"/>
      <c r="U64" s="388" t="str">
        <f t="shared" si="1"/>
        <v>〇田急傾斜</v>
      </c>
    </row>
    <row r="65" spans="1:21" s="187" customFormat="1" ht="18" customHeight="1">
      <c r="A65" s="306" t="s">
        <v>206</v>
      </c>
      <c r="B65" s="307" t="s">
        <v>186</v>
      </c>
      <c r="C65" s="307" t="s">
        <v>314</v>
      </c>
      <c r="D65" s="307" t="s">
        <v>225</v>
      </c>
      <c r="E65" s="308" t="s">
        <v>208</v>
      </c>
      <c r="F65" s="309">
        <v>220</v>
      </c>
      <c r="G65" s="310" t="s">
        <v>200</v>
      </c>
      <c r="H65" s="425"/>
      <c r="I65" s="311">
        <f>IFERROR(VLOOKUP(U65,プルダウンリスト!$D$15:$E$70,2,FALSE),"")</f>
        <v>21000</v>
      </c>
      <c r="J65" s="311">
        <f t="shared" si="2"/>
        <v>4620</v>
      </c>
      <c r="K65" s="425" t="s">
        <v>71</v>
      </c>
      <c r="L65" s="425" t="s">
        <v>71</v>
      </c>
      <c r="M65" s="425" t="s">
        <v>71</v>
      </c>
      <c r="N65" s="425" t="s">
        <v>71</v>
      </c>
      <c r="O65" s="425" t="s">
        <v>71</v>
      </c>
      <c r="P65" s="312" t="s">
        <v>296</v>
      </c>
      <c r="Q65" s="308"/>
      <c r="R65" s="307" t="s">
        <v>203</v>
      </c>
      <c r="S65" s="426"/>
      <c r="U65" s="388" t="str">
        <f t="shared" si="1"/>
        <v>〇田急傾斜</v>
      </c>
    </row>
    <row r="66" spans="1:21" s="187" customFormat="1" ht="18" customHeight="1">
      <c r="A66" s="306" t="s">
        <v>206</v>
      </c>
      <c r="B66" s="307" t="s">
        <v>186</v>
      </c>
      <c r="C66" s="307" t="s">
        <v>314</v>
      </c>
      <c r="D66" s="307" t="s">
        <v>228</v>
      </c>
      <c r="E66" s="308" t="s">
        <v>208</v>
      </c>
      <c r="F66" s="309">
        <v>275</v>
      </c>
      <c r="G66" s="310" t="s">
        <v>200</v>
      </c>
      <c r="H66" s="425"/>
      <c r="I66" s="311">
        <f>IFERROR(VLOOKUP(U66,プルダウンリスト!$D$15:$E$70,2,FALSE),"")</f>
        <v>21000</v>
      </c>
      <c r="J66" s="311">
        <f t="shared" si="2"/>
        <v>5775</v>
      </c>
      <c r="K66" s="425" t="s">
        <v>71</v>
      </c>
      <c r="L66" s="425" t="s">
        <v>71</v>
      </c>
      <c r="M66" s="425" t="s">
        <v>71</v>
      </c>
      <c r="N66" s="425" t="s">
        <v>71</v>
      </c>
      <c r="O66" s="425" t="s">
        <v>71</v>
      </c>
      <c r="P66" s="312" t="s">
        <v>296</v>
      </c>
      <c r="Q66" s="308"/>
      <c r="R66" s="307" t="s">
        <v>203</v>
      </c>
      <c r="S66" s="426"/>
      <c r="U66" s="388" t="str">
        <f t="shared" si="1"/>
        <v>〇田急傾斜</v>
      </c>
    </row>
    <row r="67" spans="1:21" s="187" customFormat="1" ht="18" customHeight="1">
      <c r="A67" s="306" t="s">
        <v>206</v>
      </c>
      <c r="B67" s="307" t="s">
        <v>186</v>
      </c>
      <c r="C67" s="307" t="s">
        <v>314</v>
      </c>
      <c r="D67" s="307" t="s">
        <v>229</v>
      </c>
      <c r="E67" s="308" t="s">
        <v>208</v>
      </c>
      <c r="F67" s="309">
        <v>189</v>
      </c>
      <c r="G67" s="310" t="s">
        <v>200</v>
      </c>
      <c r="H67" s="425"/>
      <c r="I67" s="311">
        <f>IFERROR(VLOOKUP(U67,プルダウンリスト!$D$15:$E$70,2,FALSE),"")</f>
        <v>21000</v>
      </c>
      <c r="J67" s="311">
        <f t="shared" si="2"/>
        <v>3969</v>
      </c>
      <c r="K67" s="425" t="s">
        <v>71</v>
      </c>
      <c r="L67" s="425" t="s">
        <v>71</v>
      </c>
      <c r="M67" s="425" t="s">
        <v>71</v>
      </c>
      <c r="N67" s="425" t="s">
        <v>71</v>
      </c>
      <c r="O67" s="425" t="s">
        <v>71</v>
      </c>
      <c r="P67" s="312" t="s">
        <v>296</v>
      </c>
      <c r="Q67" s="308"/>
      <c r="R67" s="307" t="s">
        <v>203</v>
      </c>
      <c r="S67" s="426"/>
      <c r="U67" s="388" t="str">
        <f t="shared" si="1"/>
        <v>〇田急傾斜</v>
      </c>
    </row>
    <row r="68" spans="1:21" s="187" customFormat="1" ht="18" customHeight="1">
      <c r="A68" s="306" t="s">
        <v>206</v>
      </c>
      <c r="B68" s="307" t="s">
        <v>186</v>
      </c>
      <c r="C68" s="307" t="s">
        <v>314</v>
      </c>
      <c r="D68" s="307" t="s">
        <v>202</v>
      </c>
      <c r="E68" s="308" t="s">
        <v>208</v>
      </c>
      <c r="F68" s="309">
        <v>912</v>
      </c>
      <c r="G68" s="310" t="s">
        <v>210</v>
      </c>
      <c r="H68" s="425"/>
      <c r="I68" s="311">
        <f>IFERROR(VLOOKUP(U68,プルダウンリスト!$D$15:$E$70,2,FALSE),"")</f>
        <v>8000</v>
      </c>
      <c r="J68" s="311">
        <f t="shared" si="2"/>
        <v>7296</v>
      </c>
      <c r="K68" s="425" t="s">
        <v>71</v>
      </c>
      <c r="L68" s="425" t="s">
        <v>71</v>
      </c>
      <c r="M68" s="425" t="s">
        <v>71</v>
      </c>
      <c r="N68" s="425" t="s">
        <v>71</v>
      </c>
      <c r="O68" s="425" t="s">
        <v>71</v>
      </c>
      <c r="P68" s="312" t="s">
        <v>296</v>
      </c>
      <c r="Q68" s="308"/>
      <c r="R68" s="307" t="s">
        <v>203</v>
      </c>
      <c r="S68" s="426"/>
      <c r="U68" s="388" t="str">
        <f t="shared" si="1"/>
        <v>〇田高齢化・耕作放棄率</v>
      </c>
    </row>
    <row r="69" spans="1:21" s="187" customFormat="1" ht="18" customHeight="1">
      <c r="A69" s="306" t="s">
        <v>206</v>
      </c>
      <c r="B69" s="307" t="s">
        <v>186</v>
      </c>
      <c r="C69" s="307" t="s">
        <v>314</v>
      </c>
      <c r="D69" s="307" t="s">
        <v>219</v>
      </c>
      <c r="E69" s="308" t="s">
        <v>208</v>
      </c>
      <c r="F69" s="309">
        <v>979</v>
      </c>
      <c r="G69" s="310" t="s">
        <v>198</v>
      </c>
      <c r="H69" s="425"/>
      <c r="I69" s="311">
        <f>IFERROR(VLOOKUP(U69,プルダウンリスト!$D$15:$E$70,2,FALSE),"")</f>
        <v>8000</v>
      </c>
      <c r="J69" s="311">
        <f t="shared" si="2"/>
        <v>7832</v>
      </c>
      <c r="K69" s="425" t="s">
        <v>71</v>
      </c>
      <c r="L69" s="425" t="s">
        <v>71</v>
      </c>
      <c r="M69" s="425" t="s">
        <v>71</v>
      </c>
      <c r="N69" s="425" t="s">
        <v>71</v>
      </c>
      <c r="O69" s="425" t="s">
        <v>71</v>
      </c>
      <c r="P69" s="312" t="s">
        <v>296</v>
      </c>
      <c r="Q69" s="308"/>
      <c r="R69" s="307" t="s">
        <v>203</v>
      </c>
      <c r="S69" s="426"/>
      <c r="U69" s="388" t="str">
        <f t="shared" si="1"/>
        <v>〇田小区画・不整形</v>
      </c>
    </row>
    <row r="70" spans="1:21" s="187" customFormat="1" ht="18" customHeight="1">
      <c r="A70" s="306" t="s">
        <v>206</v>
      </c>
      <c r="B70" s="307" t="s">
        <v>186</v>
      </c>
      <c r="C70" s="307" t="s">
        <v>314</v>
      </c>
      <c r="D70" s="307" t="s">
        <v>220</v>
      </c>
      <c r="E70" s="308" t="s">
        <v>208</v>
      </c>
      <c r="F70" s="309">
        <v>357</v>
      </c>
      <c r="G70" s="310" t="s">
        <v>200</v>
      </c>
      <c r="H70" s="425"/>
      <c r="I70" s="311">
        <f>IFERROR(VLOOKUP(U70,プルダウンリスト!$D$15:$E$70,2,FALSE),"")</f>
        <v>21000</v>
      </c>
      <c r="J70" s="311">
        <f t="shared" si="2"/>
        <v>7497</v>
      </c>
      <c r="K70" s="425" t="s">
        <v>71</v>
      </c>
      <c r="L70" s="425" t="s">
        <v>71</v>
      </c>
      <c r="M70" s="425" t="s">
        <v>71</v>
      </c>
      <c r="N70" s="425" t="s">
        <v>71</v>
      </c>
      <c r="O70" s="425" t="s">
        <v>71</v>
      </c>
      <c r="P70" s="312" t="s">
        <v>296</v>
      </c>
      <c r="Q70" s="308"/>
      <c r="R70" s="307" t="s">
        <v>203</v>
      </c>
      <c r="S70" s="426" t="s">
        <v>90</v>
      </c>
      <c r="U70" s="388" t="str">
        <f t="shared" si="1"/>
        <v>〇田急傾斜</v>
      </c>
    </row>
    <row r="71" spans="1:21" s="187" customFormat="1" ht="18" customHeight="1">
      <c r="A71" s="306" t="s">
        <v>206</v>
      </c>
      <c r="B71" s="307" t="s">
        <v>186</v>
      </c>
      <c r="C71" s="307" t="s">
        <v>314</v>
      </c>
      <c r="D71" s="307" t="s">
        <v>221</v>
      </c>
      <c r="E71" s="308" t="s">
        <v>208</v>
      </c>
      <c r="F71" s="309">
        <v>543</v>
      </c>
      <c r="G71" s="310" t="s">
        <v>200</v>
      </c>
      <c r="H71" s="425"/>
      <c r="I71" s="311">
        <f>IFERROR(VLOOKUP(U71,プルダウンリスト!$D$15:$E$70,2,FALSE),"")</f>
        <v>21000</v>
      </c>
      <c r="J71" s="311">
        <f t="shared" si="2"/>
        <v>11403</v>
      </c>
      <c r="K71" s="425" t="s">
        <v>71</v>
      </c>
      <c r="L71" s="425" t="s">
        <v>71</v>
      </c>
      <c r="M71" s="425" t="s">
        <v>71</v>
      </c>
      <c r="N71" s="425" t="s">
        <v>71</v>
      </c>
      <c r="O71" s="425" t="s">
        <v>71</v>
      </c>
      <c r="P71" s="312" t="s">
        <v>296</v>
      </c>
      <c r="Q71" s="308"/>
      <c r="R71" s="307" t="s">
        <v>203</v>
      </c>
      <c r="S71" s="426"/>
      <c r="U71" s="388" t="str">
        <f t="shared" si="1"/>
        <v>〇田急傾斜</v>
      </c>
    </row>
    <row r="72" spans="1:21" s="187" customFormat="1" ht="18" customHeight="1">
      <c r="A72" s="306" t="s">
        <v>206</v>
      </c>
      <c r="B72" s="307" t="s">
        <v>186</v>
      </c>
      <c r="C72" s="307" t="s">
        <v>314</v>
      </c>
      <c r="D72" s="307" t="s">
        <v>222</v>
      </c>
      <c r="E72" s="308" t="s">
        <v>208</v>
      </c>
      <c r="F72" s="309">
        <v>194</v>
      </c>
      <c r="G72" s="310" t="s">
        <v>200</v>
      </c>
      <c r="H72" s="425"/>
      <c r="I72" s="311">
        <f>IFERROR(VLOOKUP(U72,プルダウンリスト!$D$15:$E$70,2,FALSE),"")</f>
        <v>21000</v>
      </c>
      <c r="J72" s="311">
        <f t="shared" si="2"/>
        <v>4074</v>
      </c>
      <c r="K72" s="425" t="s">
        <v>71</v>
      </c>
      <c r="L72" s="425" t="s">
        <v>71</v>
      </c>
      <c r="M72" s="425" t="s">
        <v>71</v>
      </c>
      <c r="N72" s="425" t="s">
        <v>71</v>
      </c>
      <c r="O72" s="425" t="s">
        <v>71</v>
      </c>
      <c r="P72" s="312" t="s">
        <v>296</v>
      </c>
      <c r="Q72" s="308"/>
      <c r="R72" s="307" t="s">
        <v>203</v>
      </c>
      <c r="S72" s="426"/>
      <c r="U72" s="388" t="str">
        <f t="shared" si="1"/>
        <v>〇田急傾斜</v>
      </c>
    </row>
    <row r="73" spans="1:21" s="187" customFormat="1" ht="18" customHeight="1">
      <c r="A73" s="306" t="s">
        <v>206</v>
      </c>
      <c r="B73" s="307" t="s">
        <v>186</v>
      </c>
      <c r="C73" s="307" t="s">
        <v>314</v>
      </c>
      <c r="D73" s="307" t="s">
        <v>223</v>
      </c>
      <c r="E73" s="308" t="s">
        <v>208</v>
      </c>
      <c r="F73" s="309">
        <v>56</v>
      </c>
      <c r="G73" s="310" t="s">
        <v>200</v>
      </c>
      <c r="H73" s="425"/>
      <c r="I73" s="311">
        <f>IFERROR(VLOOKUP(U73,プルダウンリスト!$D$15:$E$70,2,FALSE),"")</f>
        <v>21000</v>
      </c>
      <c r="J73" s="311">
        <f t="shared" si="2"/>
        <v>1176</v>
      </c>
      <c r="K73" s="425" t="s">
        <v>71</v>
      </c>
      <c r="L73" s="425" t="s">
        <v>71</v>
      </c>
      <c r="M73" s="425" t="s">
        <v>71</v>
      </c>
      <c r="N73" s="425" t="s">
        <v>71</v>
      </c>
      <c r="O73" s="425" t="s">
        <v>71</v>
      </c>
      <c r="P73" s="312" t="s">
        <v>296</v>
      </c>
      <c r="Q73" s="308"/>
      <c r="R73" s="307" t="s">
        <v>203</v>
      </c>
      <c r="S73" s="426"/>
      <c r="U73" s="388" t="str">
        <f t="shared" si="1"/>
        <v>〇田急傾斜</v>
      </c>
    </row>
    <row r="74" spans="1:21" s="187" customFormat="1" ht="18" customHeight="1">
      <c r="A74" s="306" t="s">
        <v>206</v>
      </c>
      <c r="B74" s="307" t="s">
        <v>186</v>
      </c>
      <c r="C74" s="307" t="s">
        <v>314</v>
      </c>
      <c r="D74" s="307" t="s">
        <v>224</v>
      </c>
      <c r="E74" s="308" t="s">
        <v>208</v>
      </c>
      <c r="F74" s="309">
        <v>637</v>
      </c>
      <c r="G74" s="310" t="s">
        <v>200</v>
      </c>
      <c r="H74" s="425"/>
      <c r="I74" s="311">
        <f>IFERROR(VLOOKUP(U74,プルダウンリスト!$D$15:$E$70,2,FALSE),"")</f>
        <v>21000</v>
      </c>
      <c r="J74" s="311">
        <f t="shared" si="2"/>
        <v>13377</v>
      </c>
      <c r="K74" s="425" t="s">
        <v>71</v>
      </c>
      <c r="L74" s="425" t="s">
        <v>71</v>
      </c>
      <c r="M74" s="425" t="s">
        <v>71</v>
      </c>
      <c r="N74" s="425" t="s">
        <v>71</v>
      </c>
      <c r="O74" s="425" t="s">
        <v>71</v>
      </c>
      <c r="P74" s="312" t="s">
        <v>296</v>
      </c>
      <c r="Q74" s="308"/>
      <c r="R74" s="307" t="s">
        <v>203</v>
      </c>
      <c r="S74" s="426"/>
      <c r="U74" s="388" t="str">
        <f t="shared" si="1"/>
        <v>〇田急傾斜</v>
      </c>
    </row>
    <row r="75" spans="1:21" s="187" customFormat="1" ht="18" customHeight="1">
      <c r="A75" s="306" t="s">
        <v>206</v>
      </c>
      <c r="B75" s="307" t="s">
        <v>186</v>
      </c>
      <c r="C75" s="307" t="s">
        <v>314</v>
      </c>
      <c r="D75" s="307" t="s">
        <v>225</v>
      </c>
      <c r="E75" s="308" t="s">
        <v>213</v>
      </c>
      <c r="F75" s="309">
        <v>557</v>
      </c>
      <c r="G75" s="310" t="s">
        <v>201</v>
      </c>
      <c r="H75" s="425"/>
      <c r="I75" s="311">
        <f>IFERROR(VLOOKUP(U75,プルダウンリスト!$D$15:$E$70,2,FALSE),"")</f>
        <v>3500</v>
      </c>
      <c r="J75" s="311">
        <f t="shared" si="2"/>
        <v>1949</v>
      </c>
      <c r="K75" s="425" t="s">
        <v>71</v>
      </c>
      <c r="L75" s="425" t="s">
        <v>71</v>
      </c>
      <c r="M75" s="425" t="s">
        <v>71</v>
      </c>
      <c r="N75" s="425" t="s">
        <v>71</v>
      </c>
      <c r="O75" s="425" t="s">
        <v>71</v>
      </c>
      <c r="P75" s="312" t="s">
        <v>296</v>
      </c>
      <c r="Q75" s="308"/>
      <c r="R75" s="307" t="s">
        <v>203</v>
      </c>
      <c r="S75" s="426"/>
      <c r="U75" s="388" t="str">
        <f t="shared" si="1"/>
        <v>〇畑特認基準</v>
      </c>
    </row>
    <row r="76" spans="1:21" s="187" customFormat="1" ht="18" customHeight="1">
      <c r="A76" s="306" t="s">
        <v>206</v>
      </c>
      <c r="B76" s="307" t="s">
        <v>186</v>
      </c>
      <c r="C76" s="307" t="s">
        <v>315</v>
      </c>
      <c r="D76" s="307" t="s">
        <v>316</v>
      </c>
      <c r="E76" s="308" t="s">
        <v>213</v>
      </c>
      <c r="F76" s="309">
        <v>39</v>
      </c>
      <c r="G76" s="310" t="s">
        <v>517</v>
      </c>
      <c r="H76" s="425"/>
      <c r="I76" s="311">
        <f>IFERROR(VLOOKUP(U76,プルダウンリスト!$D$15:$E$70,2,FALSE),"")</f>
        <v>0</v>
      </c>
      <c r="J76" s="311">
        <f t="shared" si="2"/>
        <v>0</v>
      </c>
      <c r="K76" s="425" t="s">
        <v>71</v>
      </c>
      <c r="L76" s="425" t="s">
        <v>71</v>
      </c>
      <c r="M76" s="425" t="s">
        <v>71</v>
      </c>
      <c r="N76" s="425" t="s">
        <v>71</v>
      </c>
      <c r="O76" s="425" t="s">
        <v>71</v>
      </c>
      <c r="P76" s="312" t="s">
        <v>296</v>
      </c>
      <c r="Q76" s="308"/>
      <c r="R76" s="307" t="s">
        <v>203</v>
      </c>
      <c r="S76" s="426"/>
      <c r="U76" s="388" t="str">
        <f t="shared" si="1"/>
        <v>〇畑交付対象外（田畑混在地）</v>
      </c>
    </row>
    <row r="77" spans="1:21" s="187" customFormat="1" ht="18" customHeight="1">
      <c r="A77" s="306" t="s">
        <v>206</v>
      </c>
      <c r="B77" s="307" t="s">
        <v>186</v>
      </c>
      <c r="C77" s="307" t="s">
        <v>315</v>
      </c>
      <c r="D77" s="307" t="s">
        <v>317</v>
      </c>
      <c r="E77" s="308" t="s">
        <v>213</v>
      </c>
      <c r="F77" s="309">
        <v>3692</v>
      </c>
      <c r="G77" s="310" t="s">
        <v>209</v>
      </c>
      <c r="H77" s="425"/>
      <c r="I77" s="311">
        <f>IFERROR(VLOOKUP(U77,プルダウンリスト!$D$15:$E$70,2,FALSE),"")</f>
        <v>3500</v>
      </c>
      <c r="J77" s="311">
        <f t="shared" si="2"/>
        <v>12922</v>
      </c>
      <c r="K77" s="425" t="s">
        <v>71</v>
      </c>
      <c r="L77" s="425" t="s">
        <v>71</v>
      </c>
      <c r="M77" s="425" t="s">
        <v>71</v>
      </c>
      <c r="N77" s="425" t="s">
        <v>71</v>
      </c>
      <c r="O77" s="425" t="s">
        <v>71</v>
      </c>
      <c r="P77" s="312" t="s">
        <v>296</v>
      </c>
      <c r="Q77" s="308"/>
      <c r="R77" s="307" t="s">
        <v>203</v>
      </c>
      <c r="S77" s="426"/>
      <c r="U77" s="388" t="str">
        <f t="shared" si="1"/>
        <v>〇畑緩傾斜</v>
      </c>
    </row>
    <row r="78" spans="1:21" s="187" customFormat="1" ht="18" customHeight="1">
      <c r="A78" s="306" t="s">
        <v>206</v>
      </c>
      <c r="B78" s="307" t="s">
        <v>186</v>
      </c>
      <c r="C78" s="307" t="s">
        <v>319</v>
      </c>
      <c r="D78" s="307" t="s">
        <v>317</v>
      </c>
      <c r="E78" s="308" t="s">
        <v>214</v>
      </c>
      <c r="F78" s="309">
        <v>110</v>
      </c>
      <c r="G78" s="310" t="s">
        <v>200</v>
      </c>
      <c r="H78" s="425"/>
      <c r="I78" s="311">
        <f>IFERROR(VLOOKUP(U78,プルダウンリスト!$D$15:$E$70,2,FALSE),"")</f>
        <v>10500</v>
      </c>
      <c r="J78" s="311">
        <f t="shared" si="2"/>
        <v>1155</v>
      </c>
      <c r="K78" s="425" t="s">
        <v>71</v>
      </c>
      <c r="L78" s="425" t="s">
        <v>71</v>
      </c>
      <c r="M78" s="425" t="s">
        <v>71</v>
      </c>
      <c r="N78" s="425" t="s">
        <v>71</v>
      </c>
      <c r="O78" s="425" t="s">
        <v>71</v>
      </c>
      <c r="P78" s="312" t="s">
        <v>296</v>
      </c>
      <c r="Q78" s="308"/>
      <c r="R78" s="307" t="s">
        <v>203</v>
      </c>
      <c r="S78" s="426"/>
      <c r="U78" s="388" t="str">
        <f t="shared" si="1"/>
        <v>〇草地急傾斜</v>
      </c>
    </row>
    <row r="79" spans="1:21" s="187" customFormat="1" ht="18" customHeight="1">
      <c r="A79" s="306" t="s">
        <v>206</v>
      </c>
      <c r="B79" s="307" t="s">
        <v>186</v>
      </c>
      <c r="C79" s="307" t="s">
        <v>319</v>
      </c>
      <c r="D79" s="307" t="s">
        <v>317</v>
      </c>
      <c r="E79" s="308" t="s">
        <v>214</v>
      </c>
      <c r="F79" s="309">
        <v>120</v>
      </c>
      <c r="G79" s="310" t="s">
        <v>209</v>
      </c>
      <c r="H79" s="425"/>
      <c r="I79" s="311">
        <f>IFERROR(VLOOKUP(U79,プルダウンリスト!$D$15:$E$70,2,FALSE),"")</f>
        <v>3000</v>
      </c>
      <c r="J79" s="311">
        <f t="shared" si="2"/>
        <v>360</v>
      </c>
      <c r="K79" s="425" t="s">
        <v>71</v>
      </c>
      <c r="L79" s="425" t="s">
        <v>71</v>
      </c>
      <c r="M79" s="425" t="s">
        <v>71</v>
      </c>
      <c r="N79" s="425"/>
      <c r="O79" s="425" t="s">
        <v>90</v>
      </c>
      <c r="P79" s="312" t="s">
        <v>296</v>
      </c>
      <c r="Q79" s="308"/>
      <c r="R79" s="307" t="s">
        <v>203</v>
      </c>
      <c r="S79" s="426"/>
      <c r="U79" s="388" t="str">
        <f t="shared" si="1"/>
        <v>〇草地緩傾斜</v>
      </c>
    </row>
    <row r="80" spans="1:21" s="187" customFormat="1" ht="18" customHeight="1">
      <c r="A80" s="306" t="s">
        <v>206</v>
      </c>
      <c r="B80" s="307" t="s">
        <v>186</v>
      </c>
      <c r="C80" s="307" t="s">
        <v>319</v>
      </c>
      <c r="D80" s="307" t="s">
        <v>317</v>
      </c>
      <c r="E80" s="308" t="s">
        <v>214</v>
      </c>
      <c r="F80" s="309">
        <v>130</v>
      </c>
      <c r="G80" s="310" t="s">
        <v>210</v>
      </c>
      <c r="H80" s="425"/>
      <c r="I80" s="311">
        <f>IFERROR(VLOOKUP(U80,プルダウンリスト!$D$15:$E$70,2,FALSE),"")</f>
        <v>3000</v>
      </c>
      <c r="J80" s="311">
        <f t="shared" si="2"/>
        <v>390</v>
      </c>
      <c r="K80" s="425" t="s">
        <v>71</v>
      </c>
      <c r="L80" s="425" t="s">
        <v>71</v>
      </c>
      <c r="M80" s="425" t="s">
        <v>71</v>
      </c>
      <c r="N80" s="425" t="s">
        <v>71</v>
      </c>
      <c r="O80" s="425" t="s">
        <v>71</v>
      </c>
      <c r="P80" s="312" t="s">
        <v>296</v>
      </c>
      <c r="Q80" s="308"/>
      <c r="R80" s="307" t="s">
        <v>203</v>
      </c>
      <c r="S80" s="426"/>
      <c r="U80" s="388" t="str">
        <f t="shared" si="1"/>
        <v>〇草地高齢化・耕作放棄率</v>
      </c>
    </row>
    <row r="81" spans="1:28" s="187" customFormat="1" ht="18" customHeight="1">
      <c r="A81" s="306" t="s">
        <v>206</v>
      </c>
      <c r="B81" s="307" t="s">
        <v>186</v>
      </c>
      <c r="C81" s="307" t="s">
        <v>319</v>
      </c>
      <c r="D81" s="307" t="s">
        <v>317</v>
      </c>
      <c r="E81" s="308" t="s">
        <v>214</v>
      </c>
      <c r="F81" s="309">
        <v>140</v>
      </c>
      <c r="G81" s="310" t="s">
        <v>216</v>
      </c>
      <c r="H81" s="425"/>
      <c r="I81" s="311">
        <f>IFERROR(VLOOKUP(U81,プルダウンリスト!$D$15:$E$70,2,FALSE),"")</f>
        <v>1500</v>
      </c>
      <c r="J81" s="311">
        <f t="shared" si="2"/>
        <v>210</v>
      </c>
      <c r="K81" s="425" t="s">
        <v>71</v>
      </c>
      <c r="L81" s="425" t="s">
        <v>71</v>
      </c>
      <c r="M81" s="425" t="s">
        <v>71</v>
      </c>
      <c r="N81" s="425" t="s">
        <v>71</v>
      </c>
      <c r="O81" s="425" t="s">
        <v>71</v>
      </c>
      <c r="P81" s="312" t="s">
        <v>296</v>
      </c>
      <c r="Q81" s="308"/>
      <c r="R81" s="307" t="s">
        <v>203</v>
      </c>
      <c r="S81" s="426"/>
      <c r="U81" s="388" t="str">
        <f t="shared" si="1"/>
        <v>〇草地草地比率の高い草地</v>
      </c>
    </row>
    <row r="82" spans="1:28" s="187" customFormat="1" ht="18" customHeight="1">
      <c r="A82" s="306" t="s">
        <v>206</v>
      </c>
      <c r="B82" s="307" t="s">
        <v>186</v>
      </c>
      <c r="C82" s="307" t="s">
        <v>319</v>
      </c>
      <c r="D82" s="307" t="s">
        <v>317</v>
      </c>
      <c r="E82" s="308" t="s">
        <v>214</v>
      </c>
      <c r="F82" s="309">
        <v>150</v>
      </c>
      <c r="G82" s="310" t="s">
        <v>201</v>
      </c>
      <c r="H82" s="425"/>
      <c r="I82" s="311">
        <f>IFERROR(VLOOKUP(U82,プルダウンリスト!$D$15:$E$70,2,FALSE),"")</f>
        <v>3000</v>
      </c>
      <c r="J82" s="311">
        <f t="shared" ref="J82:J105" si="3">IFERROR(ROUNDDOWN(F82*I82/1000,0),"")</f>
        <v>450</v>
      </c>
      <c r="K82" s="425"/>
      <c r="L82" s="425" t="s">
        <v>71</v>
      </c>
      <c r="M82" s="425" t="s">
        <v>71</v>
      </c>
      <c r="N82" s="425" t="s">
        <v>71</v>
      </c>
      <c r="O82" s="425" t="s">
        <v>71</v>
      </c>
      <c r="P82" s="312" t="s">
        <v>296</v>
      </c>
      <c r="Q82" s="308"/>
      <c r="R82" s="307" t="s">
        <v>203</v>
      </c>
      <c r="S82" s="426"/>
      <c r="U82" s="388" t="str">
        <f t="shared" si="1"/>
        <v>〇草地特認基準</v>
      </c>
    </row>
    <row r="83" spans="1:28" s="187" customFormat="1" ht="18" customHeight="1">
      <c r="A83" s="306" t="s">
        <v>206</v>
      </c>
      <c r="B83" s="307" t="s">
        <v>186</v>
      </c>
      <c r="C83" s="307" t="s">
        <v>319</v>
      </c>
      <c r="D83" s="307" t="s">
        <v>317</v>
      </c>
      <c r="E83" s="308" t="s">
        <v>214</v>
      </c>
      <c r="F83" s="309">
        <v>160</v>
      </c>
      <c r="G83" s="310" t="s">
        <v>521</v>
      </c>
      <c r="H83" s="425"/>
      <c r="I83" s="311">
        <f>IFERROR(VLOOKUP(U83,プルダウンリスト!$D$15:$E$70,2,FALSE),"")</f>
        <v>0</v>
      </c>
      <c r="J83" s="311">
        <f t="shared" si="3"/>
        <v>0</v>
      </c>
      <c r="K83" s="425" t="s">
        <v>71</v>
      </c>
      <c r="L83" s="425" t="s">
        <v>71</v>
      </c>
      <c r="M83" s="425" t="s">
        <v>71</v>
      </c>
      <c r="N83" s="425" t="s">
        <v>71</v>
      </c>
      <c r="O83" s="425" t="s">
        <v>71</v>
      </c>
      <c r="P83" s="312" t="s">
        <v>296</v>
      </c>
      <c r="Q83" s="308"/>
      <c r="R83" s="307" t="s">
        <v>203</v>
      </c>
      <c r="S83" s="426"/>
      <c r="U83" s="388" t="str">
        <f t="shared" si="1"/>
        <v>〇草地交付対象外（田草地混在地以外）</v>
      </c>
    </row>
    <row r="84" spans="1:28" s="187" customFormat="1" ht="18" customHeight="1">
      <c r="A84" s="306" t="s">
        <v>206</v>
      </c>
      <c r="B84" s="307" t="s">
        <v>186</v>
      </c>
      <c r="C84" s="307" t="s">
        <v>319</v>
      </c>
      <c r="D84" s="307" t="s">
        <v>317</v>
      </c>
      <c r="E84" s="308" t="s">
        <v>214</v>
      </c>
      <c r="F84" s="309">
        <v>170</v>
      </c>
      <c r="G84" s="310" t="s">
        <v>519</v>
      </c>
      <c r="H84" s="425"/>
      <c r="I84" s="311">
        <f>IFERROR(VLOOKUP(U84,プルダウンリスト!$D$15:$E$70,2,FALSE),"")</f>
        <v>0</v>
      </c>
      <c r="J84" s="311">
        <f t="shared" si="3"/>
        <v>0</v>
      </c>
      <c r="K84" s="425" t="s">
        <v>71</v>
      </c>
      <c r="L84" s="425" t="s">
        <v>71</v>
      </c>
      <c r="M84" s="425" t="s">
        <v>71</v>
      </c>
      <c r="N84" s="425" t="s">
        <v>71</v>
      </c>
      <c r="O84" s="425" t="s">
        <v>71</v>
      </c>
      <c r="P84" s="312" t="s">
        <v>296</v>
      </c>
      <c r="Q84" s="308"/>
      <c r="R84" s="307" t="s">
        <v>203</v>
      </c>
      <c r="S84" s="426"/>
      <c r="U84" s="388" t="str">
        <f t="shared" ref="U84:U105" si="4">$S$14&amp;E84&amp;G84</f>
        <v>〇草地交付対象外（田草地混在地）</v>
      </c>
    </row>
    <row r="85" spans="1:28" s="187" customFormat="1" ht="18" customHeight="1">
      <c r="A85" s="306" t="s">
        <v>206</v>
      </c>
      <c r="B85" s="307" t="s">
        <v>186</v>
      </c>
      <c r="C85" s="307" t="s">
        <v>320</v>
      </c>
      <c r="D85" s="307" t="s">
        <v>317</v>
      </c>
      <c r="E85" s="308" t="s">
        <v>215</v>
      </c>
      <c r="F85" s="309">
        <v>210</v>
      </c>
      <c r="G85" s="310" t="s">
        <v>200</v>
      </c>
      <c r="H85" s="425"/>
      <c r="I85" s="311">
        <f>IFERROR(VLOOKUP(U85,プルダウンリスト!$D$15:$E$70,2,FALSE),"")</f>
        <v>1000</v>
      </c>
      <c r="J85" s="311">
        <f t="shared" si="3"/>
        <v>210</v>
      </c>
      <c r="K85" s="425" t="s">
        <v>71</v>
      </c>
      <c r="L85" s="425" t="s">
        <v>71</v>
      </c>
      <c r="M85" s="425" t="s">
        <v>71</v>
      </c>
      <c r="N85" s="425" t="s">
        <v>71</v>
      </c>
      <c r="O85" s="425" t="s">
        <v>71</v>
      </c>
      <c r="P85" s="312" t="s">
        <v>296</v>
      </c>
      <c r="Q85" s="308"/>
      <c r="R85" s="307" t="s">
        <v>203</v>
      </c>
      <c r="S85" s="426"/>
      <c r="U85" s="388" t="str">
        <f t="shared" si="4"/>
        <v>〇採草放牧地急傾斜</v>
      </c>
    </row>
    <row r="86" spans="1:28" s="180" customFormat="1">
      <c r="A86" s="306" t="s">
        <v>206</v>
      </c>
      <c r="B86" s="307" t="s">
        <v>186</v>
      </c>
      <c r="C86" s="307" t="s">
        <v>320</v>
      </c>
      <c r="D86" s="307" t="s">
        <v>317</v>
      </c>
      <c r="E86" s="308" t="s">
        <v>215</v>
      </c>
      <c r="F86" s="309">
        <v>220</v>
      </c>
      <c r="G86" s="310" t="s">
        <v>200</v>
      </c>
      <c r="H86" s="425"/>
      <c r="I86" s="311">
        <f>IFERROR(VLOOKUP(U86,プルダウンリスト!$D$15:$E$70,2,FALSE),"")</f>
        <v>1000</v>
      </c>
      <c r="J86" s="311">
        <f t="shared" si="3"/>
        <v>220</v>
      </c>
      <c r="K86" s="425" t="s">
        <v>71</v>
      </c>
      <c r="L86" s="425" t="s">
        <v>71</v>
      </c>
      <c r="M86" s="425" t="s">
        <v>71</v>
      </c>
      <c r="N86" s="425"/>
      <c r="O86" s="425" t="s">
        <v>90</v>
      </c>
      <c r="P86" s="312" t="s">
        <v>296</v>
      </c>
      <c r="Q86" s="308"/>
      <c r="R86" s="307" t="s">
        <v>203</v>
      </c>
      <c r="S86" s="426"/>
      <c r="T86" s="187"/>
      <c r="U86" s="388" t="str">
        <f t="shared" si="4"/>
        <v>〇採草放牧地急傾斜</v>
      </c>
      <c r="V86" s="187"/>
      <c r="W86" s="187"/>
      <c r="X86" s="187"/>
      <c r="Y86" s="187"/>
      <c r="Z86" s="187"/>
      <c r="AA86" s="187"/>
      <c r="AB86" s="187"/>
    </row>
    <row r="87" spans="1:28" s="180" customFormat="1">
      <c r="A87" s="306" t="s">
        <v>206</v>
      </c>
      <c r="B87" s="307" t="s">
        <v>186</v>
      </c>
      <c r="C87" s="307" t="s">
        <v>320</v>
      </c>
      <c r="D87" s="307" t="s">
        <v>317</v>
      </c>
      <c r="E87" s="308" t="s">
        <v>215</v>
      </c>
      <c r="F87" s="309">
        <v>230</v>
      </c>
      <c r="G87" s="310" t="s">
        <v>201</v>
      </c>
      <c r="H87" s="425"/>
      <c r="I87" s="311">
        <f>IFERROR(VLOOKUP(U87,プルダウンリスト!$D$15:$E$70,2,FALSE),"")</f>
        <v>300</v>
      </c>
      <c r="J87" s="311">
        <f t="shared" si="3"/>
        <v>69</v>
      </c>
      <c r="K87" s="425" t="s">
        <v>71</v>
      </c>
      <c r="L87" s="425" t="s">
        <v>71</v>
      </c>
      <c r="M87" s="425" t="s">
        <v>71</v>
      </c>
      <c r="N87" s="425" t="s">
        <v>71</v>
      </c>
      <c r="O87" s="425" t="s">
        <v>71</v>
      </c>
      <c r="P87" s="312" t="s">
        <v>296</v>
      </c>
      <c r="Q87" s="308"/>
      <c r="R87" s="307" t="s">
        <v>203</v>
      </c>
      <c r="S87" s="426"/>
      <c r="T87" s="187"/>
      <c r="U87" s="388" t="str">
        <f t="shared" si="4"/>
        <v>〇採草放牧地特認基準</v>
      </c>
      <c r="V87" s="187"/>
      <c r="W87" s="187"/>
      <c r="X87" s="187"/>
      <c r="Y87" s="187"/>
      <c r="Z87" s="187"/>
      <c r="AA87" s="187"/>
      <c r="AB87" s="187"/>
    </row>
    <row r="88" spans="1:28" s="180" customFormat="1">
      <c r="A88" s="306" t="s">
        <v>206</v>
      </c>
      <c r="B88" s="307" t="s">
        <v>186</v>
      </c>
      <c r="C88" s="307" t="s">
        <v>320</v>
      </c>
      <c r="D88" s="307" t="s">
        <v>317</v>
      </c>
      <c r="E88" s="308" t="s">
        <v>215</v>
      </c>
      <c r="F88" s="309">
        <v>240</v>
      </c>
      <c r="G88" s="310" t="s">
        <v>520</v>
      </c>
      <c r="H88" s="425"/>
      <c r="I88" s="311">
        <f>IFERROR(VLOOKUP(U88,プルダウンリスト!$D$15:$E$70,2,FALSE),"")</f>
        <v>0</v>
      </c>
      <c r="J88" s="311">
        <f t="shared" si="3"/>
        <v>0</v>
      </c>
      <c r="K88" s="425" t="s">
        <v>71</v>
      </c>
      <c r="L88" s="425" t="s">
        <v>71</v>
      </c>
      <c r="M88" s="425" t="s">
        <v>71</v>
      </c>
      <c r="N88" s="425" t="s">
        <v>71</v>
      </c>
      <c r="O88" s="425" t="s">
        <v>71</v>
      </c>
      <c r="P88" s="312" t="s">
        <v>296</v>
      </c>
      <c r="Q88" s="308"/>
      <c r="R88" s="307" t="s">
        <v>203</v>
      </c>
      <c r="S88" s="426"/>
      <c r="T88" s="187"/>
      <c r="U88" s="388" t="str">
        <f t="shared" si="4"/>
        <v>〇採草放牧地交付対象外（田採草放牧地混在地）</v>
      </c>
      <c r="V88" s="187"/>
      <c r="W88" s="187"/>
      <c r="X88" s="187"/>
      <c r="Y88" s="187"/>
      <c r="Z88" s="187"/>
      <c r="AA88" s="187"/>
      <c r="AB88" s="187"/>
    </row>
    <row r="89" spans="1:28" s="180" customFormat="1">
      <c r="A89" s="306" t="s">
        <v>206</v>
      </c>
      <c r="B89" s="307" t="s">
        <v>186</v>
      </c>
      <c r="C89" s="307" t="s">
        <v>320</v>
      </c>
      <c r="D89" s="307" t="s">
        <v>317</v>
      </c>
      <c r="E89" s="308" t="s">
        <v>215</v>
      </c>
      <c r="F89" s="309">
        <v>250</v>
      </c>
      <c r="G89" s="310" t="s">
        <v>522</v>
      </c>
      <c r="H89" s="425"/>
      <c r="I89" s="311">
        <f>IFERROR(VLOOKUP(U89,プルダウンリスト!$D$15:$E$70,2,FALSE),"")</f>
        <v>0</v>
      </c>
      <c r="J89" s="311">
        <f t="shared" si="3"/>
        <v>0</v>
      </c>
      <c r="K89" s="425" t="s">
        <v>71</v>
      </c>
      <c r="L89" s="425" t="s">
        <v>71</v>
      </c>
      <c r="M89" s="425" t="s">
        <v>71</v>
      </c>
      <c r="N89" s="425" t="s">
        <v>71</v>
      </c>
      <c r="O89" s="425" t="s">
        <v>71</v>
      </c>
      <c r="P89" s="312" t="s">
        <v>296</v>
      </c>
      <c r="Q89" s="308"/>
      <c r="R89" s="307" t="s">
        <v>203</v>
      </c>
      <c r="S89" s="426"/>
      <c r="T89" s="187"/>
      <c r="U89" s="388" t="str">
        <f t="shared" si="4"/>
        <v>〇採草放牧地交付対象外（田採草放牧地混在地以外）</v>
      </c>
      <c r="V89" s="187"/>
      <c r="W89" s="187"/>
      <c r="X89" s="187"/>
      <c r="Y89" s="187"/>
      <c r="Z89" s="187"/>
      <c r="AA89" s="187"/>
      <c r="AB89" s="187"/>
    </row>
    <row r="90" spans="1:28" s="180" customFormat="1">
      <c r="A90" s="306"/>
      <c r="B90" s="307"/>
      <c r="C90" s="307"/>
      <c r="D90" s="307"/>
      <c r="E90" s="308"/>
      <c r="F90" s="309"/>
      <c r="G90" s="310"/>
      <c r="H90" s="425"/>
      <c r="I90" s="311" t="str">
        <f>IFERROR(VLOOKUP(U90,プルダウンリスト!$D$15:$E$70,2,FALSE),"")</f>
        <v/>
      </c>
      <c r="J90" s="311" t="str">
        <f t="shared" si="3"/>
        <v/>
      </c>
      <c r="K90" s="425" t="s">
        <v>71</v>
      </c>
      <c r="L90" s="425" t="s">
        <v>71</v>
      </c>
      <c r="M90" s="425" t="s">
        <v>71</v>
      </c>
      <c r="N90" s="425" t="s">
        <v>71</v>
      </c>
      <c r="O90" s="425" t="s">
        <v>71</v>
      </c>
      <c r="P90" s="312"/>
      <c r="Q90" s="308"/>
      <c r="R90" s="307"/>
      <c r="S90" s="426"/>
      <c r="T90" s="187"/>
      <c r="U90" s="388" t="str">
        <f t="shared" si="4"/>
        <v>〇</v>
      </c>
    </row>
    <row r="91" spans="1:28" s="180" customFormat="1">
      <c r="A91" s="306"/>
      <c r="B91" s="307"/>
      <c r="C91" s="307"/>
      <c r="D91" s="307"/>
      <c r="E91" s="308"/>
      <c r="F91" s="309"/>
      <c r="G91" s="310"/>
      <c r="H91" s="425"/>
      <c r="I91" s="311" t="str">
        <f>IFERROR(VLOOKUP(U91,プルダウンリスト!$D$15:$E$70,2,FALSE),"")</f>
        <v/>
      </c>
      <c r="J91" s="311" t="str">
        <f t="shared" si="3"/>
        <v/>
      </c>
      <c r="K91" s="425" t="s">
        <v>71</v>
      </c>
      <c r="L91" s="425" t="s">
        <v>71</v>
      </c>
      <c r="M91" s="425" t="s">
        <v>71</v>
      </c>
      <c r="N91" s="425" t="s">
        <v>71</v>
      </c>
      <c r="O91" s="425" t="s">
        <v>71</v>
      </c>
      <c r="P91" s="312"/>
      <c r="Q91" s="308"/>
      <c r="R91" s="307"/>
      <c r="S91" s="426"/>
      <c r="T91" s="187"/>
      <c r="U91" s="388" t="str">
        <f t="shared" si="4"/>
        <v>〇</v>
      </c>
    </row>
    <row r="92" spans="1:28" s="180" customFormat="1">
      <c r="A92" s="306"/>
      <c r="B92" s="307"/>
      <c r="C92" s="307"/>
      <c r="D92" s="307"/>
      <c r="E92" s="308"/>
      <c r="F92" s="309"/>
      <c r="G92" s="310"/>
      <c r="H92" s="425"/>
      <c r="I92" s="311" t="str">
        <f>IFERROR(VLOOKUP(U92,プルダウンリスト!$D$15:$E$70,2,FALSE),"")</f>
        <v/>
      </c>
      <c r="J92" s="311" t="str">
        <f t="shared" si="3"/>
        <v/>
      </c>
      <c r="K92" s="425" t="s">
        <v>71</v>
      </c>
      <c r="L92" s="425" t="s">
        <v>71</v>
      </c>
      <c r="M92" s="425" t="s">
        <v>71</v>
      </c>
      <c r="N92" s="425" t="s">
        <v>71</v>
      </c>
      <c r="O92" s="425" t="s">
        <v>71</v>
      </c>
      <c r="P92" s="312"/>
      <c r="Q92" s="308"/>
      <c r="R92" s="307"/>
      <c r="S92" s="426"/>
      <c r="T92" s="187"/>
      <c r="U92" s="388" t="str">
        <f t="shared" si="4"/>
        <v>〇</v>
      </c>
    </row>
    <row r="93" spans="1:28" s="180" customFormat="1">
      <c r="A93" s="306"/>
      <c r="B93" s="307"/>
      <c r="C93" s="307"/>
      <c r="D93" s="307"/>
      <c r="E93" s="308"/>
      <c r="F93" s="309"/>
      <c r="G93" s="310"/>
      <c r="H93" s="425"/>
      <c r="I93" s="311" t="str">
        <f>IFERROR(VLOOKUP(U93,プルダウンリスト!$D$15:$E$70,2,FALSE),"")</f>
        <v/>
      </c>
      <c r="J93" s="311" t="str">
        <f t="shared" si="3"/>
        <v/>
      </c>
      <c r="K93" s="425" t="s">
        <v>71</v>
      </c>
      <c r="L93" s="425" t="s">
        <v>71</v>
      </c>
      <c r="M93" s="425" t="s">
        <v>71</v>
      </c>
      <c r="N93" s="425" t="s">
        <v>71</v>
      </c>
      <c r="O93" s="425" t="s">
        <v>71</v>
      </c>
      <c r="P93" s="312"/>
      <c r="Q93" s="308"/>
      <c r="R93" s="307"/>
      <c r="S93" s="426"/>
      <c r="T93" s="187"/>
      <c r="U93" s="388" t="str">
        <f t="shared" si="4"/>
        <v>〇</v>
      </c>
    </row>
    <row r="94" spans="1:28" s="180" customFormat="1">
      <c r="A94" s="306"/>
      <c r="B94" s="307"/>
      <c r="C94" s="307"/>
      <c r="D94" s="307"/>
      <c r="E94" s="308"/>
      <c r="F94" s="309"/>
      <c r="G94" s="310"/>
      <c r="H94" s="425"/>
      <c r="I94" s="311" t="str">
        <f>IFERROR(VLOOKUP(U94,プルダウンリスト!$D$15:$E$70,2,FALSE),"")</f>
        <v/>
      </c>
      <c r="J94" s="311" t="str">
        <f t="shared" si="3"/>
        <v/>
      </c>
      <c r="K94" s="425" t="s">
        <v>71</v>
      </c>
      <c r="L94" s="425" t="s">
        <v>71</v>
      </c>
      <c r="M94" s="425" t="s">
        <v>71</v>
      </c>
      <c r="N94" s="425" t="s">
        <v>71</v>
      </c>
      <c r="O94" s="425" t="s">
        <v>71</v>
      </c>
      <c r="P94" s="312"/>
      <c r="Q94" s="308"/>
      <c r="R94" s="307"/>
      <c r="S94" s="426"/>
      <c r="T94" s="187"/>
      <c r="U94" s="388" t="str">
        <f t="shared" si="4"/>
        <v>〇</v>
      </c>
    </row>
    <row r="95" spans="1:28" s="180" customFormat="1">
      <c r="A95" s="306"/>
      <c r="B95" s="307"/>
      <c r="C95" s="307"/>
      <c r="D95" s="307"/>
      <c r="E95" s="308"/>
      <c r="F95" s="309"/>
      <c r="G95" s="310"/>
      <c r="H95" s="425"/>
      <c r="I95" s="311" t="str">
        <f>IFERROR(VLOOKUP(U95,プルダウンリスト!$D$15:$E$70,2,FALSE),"")</f>
        <v/>
      </c>
      <c r="J95" s="311" t="str">
        <f t="shared" si="3"/>
        <v/>
      </c>
      <c r="K95" s="425" t="s">
        <v>71</v>
      </c>
      <c r="L95" s="425" t="s">
        <v>71</v>
      </c>
      <c r="M95" s="425" t="s">
        <v>71</v>
      </c>
      <c r="N95" s="425" t="s">
        <v>71</v>
      </c>
      <c r="O95" s="425" t="s">
        <v>71</v>
      </c>
      <c r="P95" s="312"/>
      <c r="Q95" s="308"/>
      <c r="R95" s="307"/>
      <c r="S95" s="426"/>
      <c r="T95" s="187"/>
      <c r="U95" s="388" t="str">
        <f t="shared" si="4"/>
        <v>〇</v>
      </c>
    </row>
    <row r="96" spans="1:28" s="180" customFormat="1">
      <c r="A96" s="306"/>
      <c r="B96" s="307"/>
      <c r="C96" s="307"/>
      <c r="D96" s="307"/>
      <c r="E96" s="308"/>
      <c r="F96" s="309"/>
      <c r="G96" s="310"/>
      <c r="H96" s="425"/>
      <c r="I96" s="311" t="str">
        <f>IFERROR(VLOOKUP(U96,プルダウンリスト!$D$15:$E$70,2,FALSE),"")</f>
        <v/>
      </c>
      <c r="J96" s="311" t="str">
        <f t="shared" si="3"/>
        <v/>
      </c>
      <c r="K96" s="425" t="s">
        <v>71</v>
      </c>
      <c r="L96" s="425" t="s">
        <v>71</v>
      </c>
      <c r="M96" s="425" t="s">
        <v>71</v>
      </c>
      <c r="N96" s="425" t="s">
        <v>71</v>
      </c>
      <c r="O96" s="425" t="s">
        <v>71</v>
      </c>
      <c r="P96" s="312"/>
      <c r="Q96" s="308"/>
      <c r="R96" s="307"/>
      <c r="S96" s="426"/>
      <c r="T96" s="187"/>
      <c r="U96" s="388" t="str">
        <f t="shared" si="4"/>
        <v>〇</v>
      </c>
    </row>
    <row r="97" spans="1:28" s="180" customFormat="1">
      <c r="A97" s="306"/>
      <c r="B97" s="307"/>
      <c r="C97" s="307"/>
      <c r="D97" s="307"/>
      <c r="E97" s="308"/>
      <c r="F97" s="309"/>
      <c r="G97" s="310"/>
      <c r="H97" s="425"/>
      <c r="I97" s="311" t="str">
        <f>IFERROR(VLOOKUP(U97,プルダウンリスト!$D$15:$E$70,2,FALSE),"")</f>
        <v/>
      </c>
      <c r="J97" s="311" t="str">
        <f t="shared" si="3"/>
        <v/>
      </c>
      <c r="K97" s="425" t="s">
        <v>71</v>
      </c>
      <c r="L97" s="425" t="s">
        <v>71</v>
      </c>
      <c r="M97" s="425" t="s">
        <v>71</v>
      </c>
      <c r="N97" s="425" t="s">
        <v>71</v>
      </c>
      <c r="O97" s="425" t="s">
        <v>71</v>
      </c>
      <c r="P97" s="312"/>
      <c r="Q97" s="308"/>
      <c r="R97" s="307"/>
      <c r="S97" s="426"/>
      <c r="T97" s="187"/>
      <c r="U97" s="388" t="str">
        <f t="shared" si="4"/>
        <v>〇</v>
      </c>
    </row>
    <row r="98" spans="1:28" s="180" customFormat="1">
      <c r="A98" s="306"/>
      <c r="B98" s="307"/>
      <c r="C98" s="307"/>
      <c r="D98" s="307"/>
      <c r="E98" s="308"/>
      <c r="F98" s="309"/>
      <c r="G98" s="310"/>
      <c r="H98" s="425"/>
      <c r="I98" s="311" t="str">
        <f>IFERROR(VLOOKUP(U98,プルダウンリスト!$D$15:$E$70,2,FALSE),"")</f>
        <v/>
      </c>
      <c r="J98" s="311" t="str">
        <f t="shared" si="3"/>
        <v/>
      </c>
      <c r="K98" s="425" t="s">
        <v>71</v>
      </c>
      <c r="L98" s="425" t="s">
        <v>71</v>
      </c>
      <c r="M98" s="425" t="s">
        <v>71</v>
      </c>
      <c r="N98" s="425" t="s">
        <v>71</v>
      </c>
      <c r="O98" s="425" t="s">
        <v>71</v>
      </c>
      <c r="P98" s="312"/>
      <c r="Q98" s="308"/>
      <c r="R98" s="307"/>
      <c r="S98" s="426"/>
      <c r="T98" s="187"/>
      <c r="U98" s="388" t="str">
        <f t="shared" si="4"/>
        <v>〇</v>
      </c>
    </row>
    <row r="99" spans="1:28" s="180" customFormat="1">
      <c r="A99" s="306"/>
      <c r="B99" s="307"/>
      <c r="C99" s="307"/>
      <c r="D99" s="307"/>
      <c r="E99" s="308"/>
      <c r="F99" s="309"/>
      <c r="G99" s="310"/>
      <c r="H99" s="425"/>
      <c r="I99" s="311" t="str">
        <f>IFERROR(VLOOKUP(U99,プルダウンリスト!$D$15:$E$70,2,FALSE),"")</f>
        <v/>
      </c>
      <c r="J99" s="311" t="str">
        <f t="shared" si="3"/>
        <v/>
      </c>
      <c r="K99" s="425" t="s">
        <v>71</v>
      </c>
      <c r="L99" s="425" t="s">
        <v>71</v>
      </c>
      <c r="M99" s="425" t="s">
        <v>71</v>
      </c>
      <c r="N99" s="425" t="s">
        <v>71</v>
      </c>
      <c r="O99" s="425" t="s">
        <v>71</v>
      </c>
      <c r="P99" s="312"/>
      <c r="Q99" s="308"/>
      <c r="R99" s="307"/>
      <c r="S99" s="426"/>
      <c r="T99" s="187"/>
      <c r="U99" s="388" t="str">
        <f t="shared" si="4"/>
        <v>〇</v>
      </c>
    </row>
    <row r="100" spans="1:28" s="180" customFormat="1">
      <c r="A100" s="306"/>
      <c r="B100" s="307"/>
      <c r="C100" s="307"/>
      <c r="D100" s="307"/>
      <c r="E100" s="308"/>
      <c r="F100" s="309"/>
      <c r="G100" s="310"/>
      <c r="H100" s="425"/>
      <c r="I100" s="311" t="str">
        <f>IFERROR(VLOOKUP(U100,プルダウンリスト!$D$15:$E$70,2,FALSE),"")</f>
        <v/>
      </c>
      <c r="J100" s="311" t="str">
        <f t="shared" si="3"/>
        <v/>
      </c>
      <c r="K100" s="425" t="s">
        <v>71</v>
      </c>
      <c r="L100" s="425" t="s">
        <v>71</v>
      </c>
      <c r="M100" s="425" t="s">
        <v>71</v>
      </c>
      <c r="N100" s="425" t="s">
        <v>71</v>
      </c>
      <c r="O100" s="425" t="s">
        <v>71</v>
      </c>
      <c r="P100" s="312"/>
      <c r="Q100" s="308"/>
      <c r="R100" s="307"/>
      <c r="S100" s="426"/>
      <c r="T100" s="187"/>
      <c r="U100" s="388" t="str">
        <f t="shared" si="4"/>
        <v>〇</v>
      </c>
    </row>
    <row r="101" spans="1:28" s="180" customFormat="1">
      <c r="A101" s="306"/>
      <c r="B101" s="307"/>
      <c r="C101" s="307"/>
      <c r="D101" s="307"/>
      <c r="E101" s="308"/>
      <c r="F101" s="309"/>
      <c r="G101" s="310"/>
      <c r="H101" s="425"/>
      <c r="I101" s="311" t="str">
        <f>IFERROR(VLOOKUP(U101,プルダウンリスト!$D$15:$E$70,2,FALSE),"")</f>
        <v/>
      </c>
      <c r="J101" s="311" t="str">
        <f t="shared" si="3"/>
        <v/>
      </c>
      <c r="K101" s="425" t="s">
        <v>71</v>
      </c>
      <c r="L101" s="425" t="s">
        <v>71</v>
      </c>
      <c r="M101" s="425" t="s">
        <v>71</v>
      </c>
      <c r="N101" s="425" t="s">
        <v>71</v>
      </c>
      <c r="O101" s="425" t="s">
        <v>71</v>
      </c>
      <c r="P101" s="312"/>
      <c r="Q101" s="308"/>
      <c r="R101" s="307"/>
      <c r="S101" s="426"/>
      <c r="T101" s="187"/>
      <c r="U101" s="388" t="str">
        <f t="shared" si="4"/>
        <v>〇</v>
      </c>
    </row>
    <row r="102" spans="1:28" s="176" customFormat="1">
      <c r="A102" s="306"/>
      <c r="B102" s="307"/>
      <c r="C102" s="307"/>
      <c r="D102" s="307"/>
      <c r="E102" s="308"/>
      <c r="F102" s="309"/>
      <c r="G102" s="310"/>
      <c r="H102" s="425"/>
      <c r="I102" s="311" t="str">
        <f>IFERROR(VLOOKUP(U102,プルダウンリスト!$D$15:$E$70,2,FALSE),"")</f>
        <v/>
      </c>
      <c r="J102" s="311" t="str">
        <f t="shared" si="3"/>
        <v/>
      </c>
      <c r="K102" s="425" t="s">
        <v>71</v>
      </c>
      <c r="L102" s="425" t="s">
        <v>71</v>
      </c>
      <c r="M102" s="425" t="s">
        <v>71</v>
      </c>
      <c r="N102" s="425" t="s">
        <v>71</v>
      </c>
      <c r="O102" s="425" t="s">
        <v>71</v>
      </c>
      <c r="P102" s="312"/>
      <c r="Q102" s="308"/>
      <c r="R102" s="307"/>
      <c r="S102" s="426"/>
      <c r="T102" s="187"/>
      <c r="U102" s="388" t="str">
        <f t="shared" si="4"/>
        <v>〇</v>
      </c>
      <c r="V102" s="180"/>
      <c r="W102" s="180"/>
      <c r="X102" s="180"/>
      <c r="Y102" s="180"/>
      <c r="Z102" s="180"/>
      <c r="AA102" s="180"/>
      <c r="AB102" s="180"/>
    </row>
    <row r="103" spans="1:28" s="180" customFormat="1">
      <c r="A103" s="306"/>
      <c r="B103" s="307"/>
      <c r="C103" s="307"/>
      <c r="D103" s="307"/>
      <c r="E103" s="308"/>
      <c r="F103" s="309"/>
      <c r="G103" s="310"/>
      <c r="H103" s="425"/>
      <c r="I103" s="311" t="str">
        <f>IFERROR(VLOOKUP(U103,プルダウンリスト!$D$15:$E$70,2,FALSE),"")</f>
        <v/>
      </c>
      <c r="J103" s="311" t="str">
        <f t="shared" si="3"/>
        <v/>
      </c>
      <c r="K103" s="425" t="s">
        <v>71</v>
      </c>
      <c r="L103" s="425" t="s">
        <v>71</v>
      </c>
      <c r="M103" s="425" t="s">
        <v>71</v>
      </c>
      <c r="N103" s="425" t="s">
        <v>71</v>
      </c>
      <c r="O103" s="425" t="s">
        <v>71</v>
      </c>
      <c r="P103" s="312"/>
      <c r="Q103" s="308"/>
      <c r="R103" s="307"/>
      <c r="S103" s="426"/>
      <c r="T103" s="187"/>
      <c r="U103" s="388" t="str">
        <f t="shared" si="4"/>
        <v>〇</v>
      </c>
    </row>
    <row r="104" spans="1:28" s="176" customFormat="1" ht="23.25" customHeight="1">
      <c r="A104" s="306"/>
      <c r="B104" s="307"/>
      <c r="C104" s="307"/>
      <c r="D104" s="307"/>
      <c r="E104" s="308"/>
      <c r="F104" s="309"/>
      <c r="G104" s="310"/>
      <c r="H104" s="425"/>
      <c r="I104" s="311" t="str">
        <f>IFERROR(VLOOKUP(U104,プルダウンリスト!$D$15:$E$70,2,FALSE),"")</f>
        <v/>
      </c>
      <c r="J104" s="311" t="str">
        <f t="shared" si="3"/>
        <v/>
      </c>
      <c r="K104" s="425" t="s">
        <v>71</v>
      </c>
      <c r="L104" s="425" t="s">
        <v>71</v>
      </c>
      <c r="M104" s="425" t="s">
        <v>71</v>
      </c>
      <c r="N104" s="425" t="s">
        <v>71</v>
      </c>
      <c r="O104" s="425" t="s">
        <v>71</v>
      </c>
      <c r="P104" s="312"/>
      <c r="Q104" s="308"/>
      <c r="R104" s="307"/>
      <c r="S104" s="426"/>
      <c r="T104" s="187"/>
      <c r="U104" s="388" t="str">
        <f t="shared" si="4"/>
        <v>〇</v>
      </c>
      <c r="V104" s="180"/>
      <c r="W104" s="180"/>
      <c r="X104" s="180"/>
      <c r="Y104" s="180"/>
      <c r="Z104" s="180"/>
      <c r="AA104" s="180"/>
      <c r="AB104" s="180"/>
    </row>
    <row r="105" spans="1:28" s="176" customFormat="1">
      <c r="A105" s="306"/>
      <c r="B105" s="307"/>
      <c r="C105" s="307"/>
      <c r="D105" s="307"/>
      <c r="E105" s="308"/>
      <c r="F105" s="309"/>
      <c r="G105" s="310"/>
      <c r="H105" s="425"/>
      <c r="I105" s="311" t="str">
        <f>IFERROR(VLOOKUP(U105,プルダウンリスト!$D$15:$E$70,2,FALSE),"")</f>
        <v/>
      </c>
      <c r="J105" s="311" t="str">
        <f t="shared" si="3"/>
        <v/>
      </c>
      <c r="K105" s="425" t="s">
        <v>71</v>
      </c>
      <c r="L105" s="425" t="s">
        <v>71</v>
      </c>
      <c r="M105" s="425" t="s">
        <v>71</v>
      </c>
      <c r="N105" s="425" t="s">
        <v>71</v>
      </c>
      <c r="O105" s="425" t="s">
        <v>71</v>
      </c>
      <c r="P105" s="312"/>
      <c r="Q105" s="308"/>
      <c r="R105" s="307"/>
      <c r="S105" s="426"/>
      <c r="T105" s="187"/>
      <c r="U105" s="388" t="str">
        <f t="shared" si="4"/>
        <v>〇</v>
      </c>
      <c r="V105" s="180"/>
      <c r="W105" s="180"/>
      <c r="X105" s="180"/>
      <c r="Y105" s="180"/>
      <c r="Z105" s="180"/>
      <c r="AA105" s="180"/>
      <c r="AB105" s="180"/>
    </row>
    <row r="106" spans="1:28" s="176" customFormat="1" ht="21">
      <c r="A106" s="532" t="s">
        <v>621</v>
      </c>
      <c r="B106" s="533"/>
      <c r="C106" s="533"/>
      <c r="D106" s="533"/>
      <c r="E106" s="533"/>
      <c r="F106" s="533"/>
      <c r="G106" s="533"/>
      <c r="H106" s="533"/>
      <c r="I106" s="533"/>
      <c r="J106" s="533"/>
      <c r="K106" s="533"/>
      <c r="L106" s="533"/>
      <c r="M106" s="533"/>
      <c r="N106" s="533"/>
      <c r="O106" s="533"/>
      <c r="P106" s="533"/>
      <c r="Q106" s="533"/>
      <c r="R106" s="533"/>
      <c r="S106" s="534"/>
      <c r="T106" s="178"/>
      <c r="U106" s="453"/>
    </row>
    <row r="107" spans="1:28" s="176" customFormat="1" ht="29.25" thickBot="1">
      <c r="A107" s="189"/>
      <c r="B107" s="190"/>
      <c r="C107" s="190"/>
      <c r="D107" s="190"/>
      <c r="E107" s="190"/>
      <c r="F107" s="191">
        <f>SUM(F18:F105)</f>
        <v>38346</v>
      </c>
      <c r="G107" s="192"/>
      <c r="H107" s="193"/>
      <c r="I107" s="192"/>
      <c r="J107" s="194"/>
      <c r="K107" s="190"/>
      <c r="L107" s="190"/>
      <c r="M107" s="190"/>
      <c r="N107" s="190"/>
      <c r="O107" s="190"/>
      <c r="P107" s="192"/>
      <c r="Q107" s="193"/>
      <c r="R107" s="190"/>
      <c r="S107" s="195"/>
      <c r="T107" s="196"/>
      <c r="U107" s="389" t="s">
        <v>323</v>
      </c>
      <c r="V107" s="180"/>
      <c r="W107" s="180"/>
      <c r="X107" s="180"/>
      <c r="Y107" s="180"/>
      <c r="Z107" s="180"/>
      <c r="AA107" s="180"/>
      <c r="AB107" s="180"/>
    </row>
    <row r="108" spans="1:28" s="176" customFormat="1">
      <c r="A108" s="207"/>
      <c r="U108" s="177"/>
    </row>
    <row r="109" spans="1:28" s="176" customFormat="1">
      <c r="U109" s="177"/>
    </row>
    <row r="110" spans="1:28">
      <c r="A110" s="176" t="s">
        <v>506</v>
      </c>
    </row>
  </sheetData>
  <sheetProtection formatCells="0" formatColumns="0" formatRows="0" insertColumns="0" insertRows="0" insertHyperlinks="0" deleteColumns="0" deleteRows="0" sort="0" autoFilter="0" pivotTables="0"/>
  <mergeCells count="22">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 ref="A106:S106"/>
    <mergeCell ref="G8:G9"/>
    <mergeCell ref="C6:D6"/>
    <mergeCell ref="C7:D7"/>
    <mergeCell ref="C8:D8"/>
    <mergeCell ref="C9:D9"/>
  </mergeCells>
  <phoneticPr fontId="3"/>
  <conditionalFormatting sqref="C6:D10">
    <cfRule type="duplicateValues" dxfId="2" priority="42"/>
  </conditionalFormatting>
  <conditionalFormatting sqref="S14:S15">
    <cfRule type="duplicateValues" dxfId="1" priority="2"/>
  </conditionalFormatting>
  <dataValidations xWindow="1134" yWindow="882" count="11">
    <dataValidation allowBlank="1" showInputMessage="1" showErrorMessage="1" error="「〇」以外は入力できません。" sqref="G8:G9" xr:uid="{00000000-0002-0000-0100-00000B000000}"/>
    <dataValidation type="list" allowBlank="1" showInputMessage="1" showErrorMessage="1" sqref="C6:D10" xr:uid="{3B574084-6B53-4093-AE78-C53A94D96598}">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105" xr:uid="{8860057D-EDCA-443F-B030-62B16BB96F21}">
      <formula1>"　,〇,"</formula1>
    </dataValidation>
    <dataValidation type="list" allowBlank="1" showInputMessage="1" prompt="通常地域（8法内）、通常地域（8法外で棚田法の交付対象農用地）、特認地域から選択" sqref="A18:A105" xr:uid="{29099E48-4BC6-4200-A7DD-8AC2A336AAE2}">
      <formula1>"通常地域（8法内）,通常地域（8法以外で棚田法の交付対象農用地）,特認地域"</formula1>
    </dataValidation>
    <dataValidation type="list" allowBlank="1" showInputMessage="1" showErrorMessage="1" prompt="ネットワーク化活動計画の作成の有無を選択" sqref="S14:S15" xr:uid="{B6AA06EE-0D7F-465E-BB3F-8B785545305F}">
      <formula1>"　,〇,"</formula1>
    </dataValidation>
    <dataValidation type="list" allowBlank="1" showInputMessage="1" showErrorMessage="1" error="田、畑、草地、採草放牧地から選択してください。" prompt="田、畑、草地、採草放牧地から選択" sqref="E18:E105" xr:uid="{00000000-0002-0000-0100-000000000000}">
      <formula1>地目</formula1>
    </dataValidation>
    <dataValidation type="list" allowBlank="1" showInputMessage="1" prompt="該当する場合に「〇」を記載" sqref="S18:S105" xr:uid="{00000000-0002-0000-0100-000002000000}">
      <formula1>"〇"</formula1>
    </dataValidation>
    <dataValidation type="decimal" operator="greaterThanOrEqual" allowBlank="1" showInputMessage="1" showErrorMessage="1" error="数値を半角で記載してください。" sqref="F18:F105" xr:uid="{770F4BE1-E659-468B-A56F-2F6984299F87}">
      <formula1>0</formula1>
    </dataValidation>
    <dataValidation type="list" allowBlank="1" showInputMessage="1" showErrorMessage="1" error="「〇」以外は入力できません。" prompt="活用する加算に「〇」を記載" sqref="K18:O105" xr:uid="{F45E4FCA-3463-422F-8AA7-29DC2C5A0E77}">
      <formula1>"　,〇,"</formula1>
    </dataValidation>
    <dataValidation type="list" allowBlank="1" showInputMessage="1" prompt="通常地域、特認地域から選択" sqref="A106" xr:uid="{00000000-0002-0000-0100-000001000000}">
      <formula1>"通常地域,特認地域"</formula1>
    </dataValidation>
    <dataValidation type="list" allowBlank="1" showInputMessage="1" showErrorMessage="1" error="該当する傾斜等を選択してください。" prompt="該当する交付基準（傾斜等）を選択" sqref="G18:G105" xr:uid="{00000000-0002-0000-0100-000005000000}">
      <formula1>INDIRECT(E18)</formula1>
    </dataValidation>
  </dataValidations>
  <pageMargins left="0.51181102362204722" right="0.51181102362204722" top="0.74803149606299213" bottom="0.74803149606299213" header="0.31496062992125984" footer="0.31496062992125984"/>
  <pageSetup paperSize="9" scale="82" fitToHeight="0" orientation="landscape" r:id="rId1"/>
  <rowBreaks count="2" manualBreakCount="2">
    <brk id="90" max="18" man="1"/>
    <brk id="107" max="18" man="1"/>
  </rowBreaks>
  <drawing r:id="rId2"/>
  <legacyDrawing r:id="rId3"/>
  <extLst>
    <ext xmlns:x14="http://schemas.microsoft.com/office/spreadsheetml/2009/9/main" uri="{CCE6A557-97BC-4b89-ADB6-D9C93CAAB3DF}">
      <x14:dataValidations xmlns:xm="http://schemas.microsoft.com/office/excel/2006/main" xWindow="1134" yWindow="882" count="1">
        <x14:dataValidation type="list" allowBlank="1" showInputMessage="1" prompt="該当する現況を選択" xr:uid="{00000000-0002-0000-0100-00000A000000}">
          <x14:formula1>
            <xm:f>プルダウンリスト!$A$75:$A$82</xm:f>
          </x14:formula1>
          <xm:sqref>P18:P105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82"/>
  <sheetViews>
    <sheetView workbookViewId="0">
      <selection activeCell="I28" sqref="I28"/>
    </sheetView>
  </sheetViews>
  <sheetFormatPr defaultRowHeight="13.5"/>
  <cols>
    <col min="1" max="1" width="33.5" customWidth="1"/>
    <col min="2" max="4" width="33.25" customWidth="1"/>
    <col min="5" max="5" width="17.875" customWidth="1"/>
  </cols>
  <sheetData>
    <row r="1" spans="1:5">
      <c r="A1" t="s">
        <v>217</v>
      </c>
    </row>
    <row r="2" spans="1:5">
      <c r="A2" s="95" t="s">
        <v>208</v>
      </c>
      <c r="B2" s="95" t="s">
        <v>213</v>
      </c>
      <c r="C2" s="95" t="s">
        <v>214</v>
      </c>
      <c r="D2" s="95" t="s">
        <v>215</v>
      </c>
    </row>
    <row r="3" spans="1:5">
      <c r="A3" s="94" t="s">
        <v>200</v>
      </c>
      <c r="B3" s="94" t="s">
        <v>200</v>
      </c>
      <c r="C3" s="94" t="s">
        <v>200</v>
      </c>
      <c r="D3" s="94" t="s">
        <v>200</v>
      </c>
    </row>
    <row r="4" spans="1:5">
      <c r="A4" s="94" t="s">
        <v>209</v>
      </c>
      <c r="B4" s="94" t="s">
        <v>209</v>
      </c>
      <c r="C4" s="94" t="s">
        <v>209</v>
      </c>
      <c r="D4" s="94" t="s">
        <v>209</v>
      </c>
    </row>
    <row r="5" spans="1:5">
      <c r="A5" s="94" t="s">
        <v>198</v>
      </c>
      <c r="B5" s="94" t="s">
        <v>210</v>
      </c>
      <c r="C5" s="94" t="s">
        <v>210</v>
      </c>
      <c r="D5" s="94" t="s">
        <v>201</v>
      </c>
    </row>
    <row r="6" spans="1:5">
      <c r="A6" s="94" t="s">
        <v>210</v>
      </c>
      <c r="B6" s="94" t="s">
        <v>201</v>
      </c>
      <c r="C6" s="94" t="s">
        <v>216</v>
      </c>
      <c r="D6" s="94" t="s">
        <v>520</v>
      </c>
    </row>
    <row r="7" spans="1:5">
      <c r="A7" s="94" t="s">
        <v>201</v>
      </c>
      <c r="B7" s="94" t="s">
        <v>517</v>
      </c>
      <c r="C7" s="94" t="s">
        <v>201</v>
      </c>
      <c r="D7" s="94" t="s">
        <v>522</v>
      </c>
    </row>
    <row r="8" spans="1:5">
      <c r="A8" s="94" t="s">
        <v>211</v>
      </c>
      <c r="B8" s="94" t="s">
        <v>518</v>
      </c>
      <c r="C8" s="94" t="s">
        <v>519</v>
      </c>
      <c r="D8" s="94" t="s">
        <v>212</v>
      </c>
    </row>
    <row r="9" spans="1:5">
      <c r="A9" s="94" t="s">
        <v>212</v>
      </c>
      <c r="B9" s="94" t="s">
        <v>212</v>
      </c>
      <c r="C9" s="94" t="s">
        <v>521</v>
      </c>
      <c r="D9" s="94"/>
    </row>
    <row r="10" spans="1:5">
      <c r="A10" s="94"/>
      <c r="B10" s="94"/>
      <c r="C10" s="94" t="s">
        <v>212</v>
      </c>
      <c r="D10" s="94"/>
    </row>
    <row r="13" spans="1:5">
      <c r="A13" t="s">
        <v>207</v>
      </c>
    </row>
    <row r="14" spans="1:5">
      <c r="A14" s="95" t="s">
        <v>411</v>
      </c>
      <c r="B14" s="95" t="s">
        <v>4</v>
      </c>
      <c r="C14" s="95" t="s">
        <v>21</v>
      </c>
      <c r="D14" s="95" t="s">
        <v>591</v>
      </c>
      <c r="E14" s="95" t="s">
        <v>218</v>
      </c>
    </row>
    <row r="15" spans="1:5">
      <c r="A15" s="94" t="s">
        <v>9</v>
      </c>
      <c r="B15" s="94" t="s">
        <v>208</v>
      </c>
      <c r="C15" s="94" t="s">
        <v>200</v>
      </c>
      <c r="D15" s="92" t="str">
        <f>A15&amp;B15&amp;C15</f>
        <v>〇田急傾斜</v>
      </c>
      <c r="E15" s="410">
        <v>21000</v>
      </c>
    </row>
    <row r="16" spans="1:5">
      <c r="A16" s="94" t="s">
        <v>9</v>
      </c>
      <c r="B16" s="94" t="s">
        <v>208</v>
      </c>
      <c r="C16" s="94" t="s">
        <v>209</v>
      </c>
      <c r="D16" s="92" t="str">
        <f t="shared" ref="D16:D22" si="0">A16&amp;B16&amp;C16</f>
        <v>〇田緩傾斜</v>
      </c>
      <c r="E16" s="410">
        <v>8000</v>
      </c>
    </row>
    <row r="17" spans="1:5">
      <c r="A17" s="94" t="s">
        <v>9</v>
      </c>
      <c r="B17" s="94" t="s">
        <v>208</v>
      </c>
      <c r="C17" s="94" t="s">
        <v>198</v>
      </c>
      <c r="D17" s="92" t="str">
        <f t="shared" si="0"/>
        <v>〇田小区画・不整形</v>
      </c>
      <c r="E17" s="410">
        <v>8000</v>
      </c>
    </row>
    <row r="18" spans="1:5">
      <c r="A18" s="94" t="s">
        <v>9</v>
      </c>
      <c r="B18" s="94" t="s">
        <v>208</v>
      </c>
      <c r="C18" s="94" t="s">
        <v>210</v>
      </c>
      <c r="D18" s="92" t="str">
        <f t="shared" si="0"/>
        <v>〇田高齢化・耕作放棄率</v>
      </c>
      <c r="E18" s="410">
        <v>8000</v>
      </c>
    </row>
    <row r="19" spans="1:5">
      <c r="A19" s="94" t="s">
        <v>9</v>
      </c>
      <c r="B19" s="94" t="s">
        <v>208</v>
      </c>
      <c r="C19" s="94" t="s">
        <v>201</v>
      </c>
      <c r="D19" s="92" t="str">
        <f t="shared" si="0"/>
        <v>〇田特認基準</v>
      </c>
      <c r="E19" s="410">
        <v>8000</v>
      </c>
    </row>
    <row r="20" spans="1:5">
      <c r="A20" s="94" t="s">
        <v>9</v>
      </c>
      <c r="B20" s="94" t="s">
        <v>208</v>
      </c>
      <c r="C20" s="94" t="s">
        <v>211</v>
      </c>
      <c r="D20" s="92" t="str">
        <f t="shared" si="0"/>
        <v>〇田交付対象外</v>
      </c>
      <c r="E20" s="410">
        <v>0</v>
      </c>
    </row>
    <row r="21" spans="1:5">
      <c r="A21" s="94" t="s">
        <v>9</v>
      </c>
      <c r="B21" s="94" t="s">
        <v>208</v>
      </c>
      <c r="C21" s="94" t="s">
        <v>212</v>
      </c>
      <c r="D21" s="92" t="str">
        <f t="shared" si="0"/>
        <v>〇田協定に含めない管理すべき農用地</v>
      </c>
      <c r="E21" s="410">
        <v>0</v>
      </c>
    </row>
    <row r="22" spans="1:5">
      <c r="A22" s="94" t="s">
        <v>9</v>
      </c>
      <c r="B22" s="94" t="s">
        <v>213</v>
      </c>
      <c r="C22" s="94" t="s">
        <v>200</v>
      </c>
      <c r="D22" s="92" t="str">
        <f t="shared" si="0"/>
        <v>〇畑急傾斜</v>
      </c>
      <c r="E22" s="410">
        <v>11500</v>
      </c>
    </row>
    <row r="23" spans="1:5">
      <c r="A23" s="94" t="s">
        <v>9</v>
      </c>
      <c r="B23" s="94" t="s">
        <v>213</v>
      </c>
      <c r="C23" s="94" t="s">
        <v>209</v>
      </c>
      <c r="D23" s="92" t="str">
        <f t="shared" ref="D23:D42" si="1">A23&amp;B23&amp;C23</f>
        <v>〇畑緩傾斜</v>
      </c>
      <c r="E23" s="410">
        <v>3500</v>
      </c>
    </row>
    <row r="24" spans="1:5">
      <c r="A24" s="94" t="s">
        <v>9</v>
      </c>
      <c r="B24" s="94" t="s">
        <v>213</v>
      </c>
      <c r="C24" s="94" t="s">
        <v>210</v>
      </c>
      <c r="D24" s="92" t="str">
        <f t="shared" si="1"/>
        <v>〇畑高齢化・耕作放棄率</v>
      </c>
      <c r="E24" s="410">
        <v>3500</v>
      </c>
    </row>
    <row r="25" spans="1:5">
      <c r="A25" s="94" t="s">
        <v>9</v>
      </c>
      <c r="B25" s="94" t="s">
        <v>213</v>
      </c>
      <c r="C25" s="94" t="s">
        <v>201</v>
      </c>
      <c r="D25" s="92" t="str">
        <f t="shared" si="1"/>
        <v>〇畑特認基準</v>
      </c>
      <c r="E25" s="410">
        <v>3500</v>
      </c>
    </row>
    <row r="26" spans="1:5">
      <c r="A26" s="94" t="s">
        <v>9</v>
      </c>
      <c r="B26" s="94" t="s">
        <v>213</v>
      </c>
      <c r="C26" s="94" t="s">
        <v>517</v>
      </c>
      <c r="D26" s="92" t="str">
        <f t="shared" si="1"/>
        <v>〇畑交付対象外（田畑混在地）</v>
      </c>
      <c r="E26" s="410">
        <v>0</v>
      </c>
    </row>
    <row r="27" spans="1:5">
      <c r="A27" s="94" t="s">
        <v>9</v>
      </c>
      <c r="B27" s="94" t="s">
        <v>213</v>
      </c>
      <c r="C27" s="94" t="s">
        <v>518</v>
      </c>
      <c r="D27" s="92" t="str">
        <f t="shared" si="1"/>
        <v>〇畑交付対象外（田畑混在地以外）</v>
      </c>
      <c r="E27" s="410">
        <v>0</v>
      </c>
    </row>
    <row r="28" spans="1:5">
      <c r="A28" s="94" t="s">
        <v>9</v>
      </c>
      <c r="B28" s="94" t="s">
        <v>213</v>
      </c>
      <c r="C28" s="94" t="s">
        <v>212</v>
      </c>
      <c r="D28" s="92" t="str">
        <f t="shared" si="1"/>
        <v>〇畑協定に含めない管理すべき農用地</v>
      </c>
      <c r="E28" s="410">
        <v>0</v>
      </c>
    </row>
    <row r="29" spans="1:5">
      <c r="A29" s="94" t="s">
        <v>9</v>
      </c>
      <c r="B29" s="94" t="s">
        <v>214</v>
      </c>
      <c r="C29" s="94" t="s">
        <v>200</v>
      </c>
      <c r="D29" s="92" t="str">
        <f t="shared" si="1"/>
        <v>〇草地急傾斜</v>
      </c>
      <c r="E29" s="410">
        <v>10500</v>
      </c>
    </row>
    <row r="30" spans="1:5">
      <c r="A30" s="94" t="s">
        <v>9</v>
      </c>
      <c r="B30" s="94" t="s">
        <v>214</v>
      </c>
      <c r="C30" s="94" t="s">
        <v>209</v>
      </c>
      <c r="D30" s="92" t="str">
        <f t="shared" si="1"/>
        <v>〇草地緩傾斜</v>
      </c>
      <c r="E30" s="410">
        <v>3000</v>
      </c>
    </row>
    <row r="31" spans="1:5">
      <c r="A31" s="94" t="s">
        <v>9</v>
      </c>
      <c r="B31" s="94" t="s">
        <v>214</v>
      </c>
      <c r="C31" s="94" t="s">
        <v>210</v>
      </c>
      <c r="D31" s="92" t="str">
        <f t="shared" si="1"/>
        <v>〇草地高齢化・耕作放棄率</v>
      </c>
      <c r="E31" s="410">
        <v>3000</v>
      </c>
    </row>
    <row r="32" spans="1:5">
      <c r="A32" s="94" t="s">
        <v>9</v>
      </c>
      <c r="B32" s="94" t="s">
        <v>214</v>
      </c>
      <c r="C32" s="94" t="s">
        <v>216</v>
      </c>
      <c r="D32" s="92" t="str">
        <f t="shared" si="1"/>
        <v>〇草地草地比率の高い草地</v>
      </c>
      <c r="E32" s="410">
        <v>1500</v>
      </c>
    </row>
    <row r="33" spans="1:5">
      <c r="A33" s="94" t="s">
        <v>9</v>
      </c>
      <c r="B33" s="94" t="s">
        <v>214</v>
      </c>
      <c r="C33" s="94" t="s">
        <v>201</v>
      </c>
      <c r="D33" s="92" t="str">
        <f t="shared" si="1"/>
        <v>〇草地特認基準</v>
      </c>
      <c r="E33" s="410">
        <v>3000</v>
      </c>
    </row>
    <row r="34" spans="1:5">
      <c r="A34" s="94" t="s">
        <v>9</v>
      </c>
      <c r="B34" s="94" t="s">
        <v>214</v>
      </c>
      <c r="C34" s="94" t="s">
        <v>519</v>
      </c>
      <c r="D34" s="92" t="str">
        <f t="shared" si="1"/>
        <v>〇草地交付対象外（田草地混在地）</v>
      </c>
      <c r="E34" s="410">
        <v>0</v>
      </c>
    </row>
    <row r="35" spans="1:5">
      <c r="A35" s="94" t="s">
        <v>9</v>
      </c>
      <c r="B35" s="94" t="s">
        <v>214</v>
      </c>
      <c r="C35" s="94" t="s">
        <v>521</v>
      </c>
      <c r="D35" s="92" t="str">
        <f t="shared" si="1"/>
        <v>〇草地交付対象外（田草地混在地以外）</v>
      </c>
      <c r="E35" s="410">
        <v>0</v>
      </c>
    </row>
    <row r="36" spans="1:5">
      <c r="A36" s="94" t="s">
        <v>9</v>
      </c>
      <c r="B36" s="94" t="s">
        <v>214</v>
      </c>
      <c r="C36" s="94" t="s">
        <v>212</v>
      </c>
      <c r="D36" s="92" t="str">
        <f t="shared" si="1"/>
        <v>〇草地協定に含めない管理すべき農用地</v>
      </c>
      <c r="E36" s="410">
        <v>0</v>
      </c>
    </row>
    <row r="37" spans="1:5">
      <c r="A37" s="94" t="s">
        <v>9</v>
      </c>
      <c r="B37" s="94" t="s">
        <v>215</v>
      </c>
      <c r="C37" s="94" t="s">
        <v>200</v>
      </c>
      <c r="D37" s="92" t="str">
        <f t="shared" si="1"/>
        <v>〇採草放牧地急傾斜</v>
      </c>
      <c r="E37" s="410">
        <v>1000</v>
      </c>
    </row>
    <row r="38" spans="1:5">
      <c r="A38" s="94" t="s">
        <v>9</v>
      </c>
      <c r="B38" s="94" t="s">
        <v>215</v>
      </c>
      <c r="C38" s="94" t="s">
        <v>209</v>
      </c>
      <c r="D38" s="92" t="str">
        <f t="shared" si="1"/>
        <v>〇採草放牧地緩傾斜</v>
      </c>
      <c r="E38" s="410">
        <v>300</v>
      </c>
    </row>
    <row r="39" spans="1:5">
      <c r="A39" s="94" t="s">
        <v>9</v>
      </c>
      <c r="B39" s="94" t="s">
        <v>215</v>
      </c>
      <c r="C39" s="94" t="s">
        <v>201</v>
      </c>
      <c r="D39" s="92" t="str">
        <f t="shared" si="1"/>
        <v>〇採草放牧地特認基準</v>
      </c>
      <c r="E39" s="410">
        <v>300</v>
      </c>
    </row>
    <row r="40" spans="1:5">
      <c r="A40" s="94" t="s">
        <v>9</v>
      </c>
      <c r="B40" s="94" t="s">
        <v>215</v>
      </c>
      <c r="C40" s="94" t="s">
        <v>520</v>
      </c>
      <c r="D40" s="92" t="str">
        <f t="shared" si="1"/>
        <v>〇採草放牧地交付対象外（田採草放牧地混在地）</v>
      </c>
      <c r="E40" s="410">
        <v>0</v>
      </c>
    </row>
    <row r="41" spans="1:5">
      <c r="A41" s="94" t="s">
        <v>9</v>
      </c>
      <c r="B41" s="94" t="s">
        <v>215</v>
      </c>
      <c r="C41" s="94" t="s">
        <v>522</v>
      </c>
      <c r="D41" s="92" t="str">
        <f t="shared" si="1"/>
        <v>〇採草放牧地交付対象外（田採草放牧地混在地以外）</v>
      </c>
      <c r="E41" s="410">
        <v>0</v>
      </c>
    </row>
    <row r="42" spans="1:5">
      <c r="A42" s="94" t="s">
        <v>9</v>
      </c>
      <c r="B42" s="94" t="s">
        <v>215</v>
      </c>
      <c r="C42" s="94" t="s">
        <v>212</v>
      </c>
      <c r="D42" s="92" t="str">
        <f t="shared" si="1"/>
        <v>〇採草放牧地協定に含めない管理すべき農用地</v>
      </c>
      <c r="E42" s="410">
        <v>0</v>
      </c>
    </row>
    <row r="43" spans="1:5">
      <c r="A43" s="94"/>
      <c r="B43" s="94" t="s">
        <v>208</v>
      </c>
      <c r="C43" s="94" t="s">
        <v>200</v>
      </c>
      <c r="D43" s="92" t="str">
        <f>A43&amp;B43&amp;C43</f>
        <v>田急傾斜</v>
      </c>
      <c r="E43" s="410">
        <f t="shared" ref="E43:E48" si="2">E15*0.8</f>
        <v>16800</v>
      </c>
    </row>
    <row r="44" spans="1:5">
      <c r="A44" s="94"/>
      <c r="B44" s="94" t="s">
        <v>208</v>
      </c>
      <c r="C44" s="94" t="s">
        <v>209</v>
      </c>
      <c r="D44" s="92" t="str">
        <f t="shared" ref="D44:D70" si="3">A44&amp;B44&amp;C44</f>
        <v>田緩傾斜</v>
      </c>
      <c r="E44" s="410">
        <f t="shared" si="2"/>
        <v>6400</v>
      </c>
    </row>
    <row r="45" spans="1:5">
      <c r="A45" s="94"/>
      <c r="B45" s="94" t="s">
        <v>208</v>
      </c>
      <c r="C45" s="94" t="s">
        <v>198</v>
      </c>
      <c r="D45" s="92" t="str">
        <f t="shared" si="3"/>
        <v>田小区画・不整形</v>
      </c>
      <c r="E45" s="410">
        <f t="shared" si="2"/>
        <v>6400</v>
      </c>
    </row>
    <row r="46" spans="1:5">
      <c r="A46" s="94"/>
      <c r="B46" s="94" t="s">
        <v>208</v>
      </c>
      <c r="C46" s="94" t="s">
        <v>210</v>
      </c>
      <c r="D46" s="92" t="str">
        <f t="shared" si="3"/>
        <v>田高齢化・耕作放棄率</v>
      </c>
      <c r="E46" s="410">
        <f t="shared" si="2"/>
        <v>6400</v>
      </c>
    </row>
    <row r="47" spans="1:5">
      <c r="A47" s="94"/>
      <c r="B47" s="94" t="s">
        <v>208</v>
      </c>
      <c r="C47" s="94" t="s">
        <v>201</v>
      </c>
      <c r="D47" s="92" t="str">
        <f t="shared" si="3"/>
        <v>田特認基準</v>
      </c>
      <c r="E47" s="410">
        <f t="shared" si="2"/>
        <v>6400</v>
      </c>
    </row>
    <row r="48" spans="1:5">
      <c r="A48" s="94"/>
      <c r="B48" s="94" t="s">
        <v>208</v>
      </c>
      <c r="C48" s="94" t="s">
        <v>211</v>
      </c>
      <c r="D48" s="92" t="str">
        <f t="shared" si="3"/>
        <v>田交付対象外</v>
      </c>
      <c r="E48" s="410">
        <f t="shared" si="2"/>
        <v>0</v>
      </c>
    </row>
    <row r="49" spans="1:5">
      <c r="A49" s="94"/>
      <c r="B49" s="94" t="s">
        <v>208</v>
      </c>
      <c r="C49" s="94" t="s">
        <v>212</v>
      </c>
      <c r="D49" s="92" t="str">
        <f t="shared" si="3"/>
        <v>田協定に含めない管理すべき農用地</v>
      </c>
      <c r="E49" s="410">
        <v>0</v>
      </c>
    </row>
    <row r="50" spans="1:5">
      <c r="A50" s="94"/>
      <c r="B50" s="94" t="s">
        <v>213</v>
      </c>
      <c r="C50" s="94" t="s">
        <v>200</v>
      </c>
      <c r="D50" s="92" t="str">
        <f t="shared" si="3"/>
        <v>畑急傾斜</v>
      </c>
      <c r="E50" s="410">
        <f t="shared" ref="E50:E70" si="4">E22*0.8</f>
        <v>9200</v>
      </c>
    </row>
    <row r="51" spans="1:5">
      <c r="A51" s="94"/>
      <c r="B51" s="94" t="s">
        <v>213</v>
      </c>
      <c r="C51" s="94" t="s">
        <v>209</v>
      </c>
      <c r="D51" s="92" t="str">
        <f t="shared" si="3"/>
        <v>畑緩傾斜</v>
      </c>
      <c r="E51" s="410">
        <f t="shared" si="4"/>
        <v>2800</v>
      </c>
    </row>
    <row r="52" spans="1:5">
      <c r="A52" s="94"/>
      <c r="B52" s="94" t="s">
        <v>213</v>
      </c>
      <c r="C52" s="94" t="s">
        <v>210</v>
      </c>
      <c r="D52" s="92" t="str">
        <f t="shared" si="3"/>
        <v>畑高齢化・耕作放棄率</v>
      </c>
      <c r="E52" s="410">
        <f t="shared" si="4"/>
        <v>2800</v>
      </c>
    </row>
    <row r="53" spans="1:5">
      <c r="A53" s="94"/>
      <c r="B53" s="94" t="s">
        <v>213</v>
      </c>
      <c r="C53" s="94" t="s">
        <v>201</v>
      </c>
      <c r="D53" s="92" t="str">
        <f t="shared" si="3"/>
        <v>畑特認基準</v>
      </c>
      <c r="E53" s="410">
        <f t="shared" si="4"/>
        <v>2800</v>
      </c>
    </row>
    <row r="54" spans="1:5">
      <c r="A54" s="94"/>
      <c r="B54" s="94" t="s">
        <v>213</v>
      </c>
      <c r="C54" s="94" t="s">
        <v>517</v>
      </c>
      <c r="D54" s="92" t="str">
        <f t="shared" si="3"/>
        <v>畑交付対象外（田畑混在地）</v>
      </c>
      <c r="E54" s="410">
        <f t="shared" si="4"/>
        <v>0</v>
      </c>
    </row>
    <row r="55" spans="1:5">
      <c r="A55" s="94"/>
      <c r="B55" s="94" t="s">
        <v>213</v>
      </c>
      <c r="C55" s="94" t="s">
        <v>518</v>
      </c>
      <c r="D55" s="92" t="str">
        <f t="shared" si="3"/>
        <v>畑交付対象外（田畑混在地以外）</v>
      </c>
      <c r="E55" s="410">
        <f t="shared" si="4"/>
        <v>0</v>
      </c>
    </row>
    <row r="56" spans="1:5">
      <c r="A56" s="94"/>
      <c r="B56" s="94" t="s">
        <v>213</v>
      </c>
      <c r="C56" s="94" t="s">
        <v>212</v>
      </c>
      <c r="D56" s="92" t="str">
        <f t="shared" si="3"/>
        <v>畑協定に含めない管理すべき農用地</v>
      </c>
      <c r="E56" s="410">
        <f t="shared" si="4"/>
        <v>0</v>
      </c>
    </row>
    <row r="57" spans="1:5">
      <c r="A57" s="94"/>
      <c r="B57" s="94" t="s">
        <v>214</v>
      </c>
      <c r="C57" s="94" t="s">
        <v>200</v>
      </c>
      <c r="D57" s="92" t="str">
        <f t="shared" si="3"/>
        <v>草地急傾斜</v>
      </c>
      <c r="E57" s="410">
        <f t="shared" si="4"/>
        <v>8400</v>
      </c>
    </row>
    <row r="58" spans="1:5">
      <c r="A58" s="94"/>
      <c r="B58" s="94" t="s">
        <v>214</v>
      </c>
      <c r="C58" s="94" t="s">
        <v>209</v>
      </c>
      <c r="D58" s="92" t="str">
        <f t="shared" si="3"/>
        <v>草地緩傾斜</v>
      </c>
      <c r="E58" s="410">
        <f t="shared" si="4"/>
        <v>2400</v>
      </c>
    </row>
    <row r="59" spans="1:5">
      <c r="A59" s="94"/>
      <c r="B59" s="94" t="s">
        <v>214</v>
      </c>
      <c r="C59" s="94" t="s">
        <v>210</v>
      </c>
      <c r="D59" s="92" t="str">
        <f t="shared" si="3"/>
        <v>草地高齢化・耕作放棄率</v>
      </c>
      <c r="E59" s="410">
        <f t="shared" si="4"/>
        <v>2400</v>
      </c>
    </row>
    <row r="60" spans="1:5">
      <c r="A60" s="94"/>
      <c r="B60" s="94" t="s">
        <v>214</v>
      </c>
      <c r="C60" s="94" t="s">
        <v>216</v>
      </c>
      <c r="D60" s="92" t="str">
        <f t="shared" si="3"/>
        <v>草地草地比率の高い草地</v>
      </c>
      <c r="E60" s="410">
        <f t="shared" si="4"/>
        <v>1200</v>
      </c>
    </row>
    <row r="61" spans="1:5">
      <c r="A61" s="94"/>
      <c r="B61" s="94" t="s">
        <v>214</v>
      </c>
      <c r="C61" s="94" t="s">
        <v>201</v>
      </c>
      <c r="D61" s="92" t="str">
        <f t="shared" si="3"/>
        <v>草地特認基準</v>
      </c>
      <c r="E61" s="410">
        <f t="shared" si="4"/>
        <v>2400</v>
      </c>
    </row>
    <row r="62" spans="1:5">
      <c r="A62" s="94"/>
      <c r="B62" s="94" t="s">
        <v>214</v>
      </c>
      <c r="C62" s="94" t="s">
        <v>519</v>
      </c>
      <c r="D62" s="92" t="str">
        <f t="shared" si="3"/>
        <v>草地交付対象外（田草地混在地）</v>
      </c>
      <c r="E62" s="410">
        <f t="shared" si="4"/>
        <v>0</v>
      </c>
    </row>
    <row r="63" spans="1:5">
      <c r="A63" s="94"/>
      <c r="B63" s="94" t="s">
        <v>214</v>
      </c>
      <c r="C63" s="94" t="s">
        <v>521</v>
      </c>
      <c r="D63" s="92" t="str">
        <f t="shared" si="3"/>
        <v>草地交付対象外（田草地混在地以外）</v>
      </c>
      <c r="E63" s="410">
        <f t="shared" si="4"/>
        <v>0</v>
      </c>
    </row>
    <row r="64" spans="1:5">
      <c r="A64" s="94"/>
      <c r="B64" s="94" t="s">
        <v>214</v>
      </c>
      <c r="C64" s="94" t="s">
        <v>212</v>
      </c>
      <c r="D64" s="92" t="str">
        <f t="shared" si="3"/>
        <v>草地協定に含めない管理すべき農用地</v>
      </c>
      <c r="E64" s="410">
        <f t="shared" si="4"/>
        <v>0</v>
      </c>
    </row>
    <row r="65" spans="1:5">
      <c r="A65" s="94"/>
      <c r="B65" s="94" t="s">
        <v>215</v>
      </c>
      <c r="C65" s="94" t="s">
        <v>200</v>
      </c>
      <c r="D65" s="92" t="str">
        <f t="shared" si="3"/>
        <v>採草放牧地急傾斜</v>
      </c>
      <c r="E65" s="410">
        <f t="shared" si="4"/>
        <v>800</v>
      </c>
    </row>
    <row r="66" spans="1:5">
      <c r="A66" s="94"/>
      <c r="B66" s="94" t="s">
        <v>215</v>
      </c>
      <c r="C66" s="94" t="s">
        <v>209</v>
      </c>
      <c r="D66" s="92" t="str">
        <f t="shared" si="3"/>
        <v>採草放牧地緩傾斜</v>
      </c>
      <c r="E66" s="410">
        <f t="shared" si="4"/>
        <v>240</v>
      </c>
    </row>
    <row r="67" spans="1:5">
      <c r="A67" s="94"/>
      <c r="B67" s="94" t="s">
        <v>215</v>
      </c>
      <c r="C67" s="94" t="s">
        <v>201</v>
      </c>
      <c r="D67" s="92" t="str">
        <f t="shared" si="3"/>
        <v>採草放牧地特認基準</v>
      </c>
      <c r="E67" s="410">
        <f t="shared" si="4"/>
        <v>240</v>
      </c>
    </row>
    <row r="68" spans="1:5">
      <c r="A68" s="94"/>
      <c r="B68" s="94" t="s">
        <v>215</v>
      </c>
      <c r="C68" s="94" t="s">
        <v>520</v>
      </c>
      <c r="D68" s="92" t="str">
        <f t="shared" si="3"/>
        <v>採草放牧地交付対象外（田採草放牧地混在地）</v>
      </c>
      <c r="E68" s="410">
        <f t="shared" si="4"/>
        <v>0</v>
      </c>
    </row>
    <row r="69" spans="1:5">
      <c r="A69" s="94"/>
      <c r="B69" s="94" t="s">
        <v>215</v>
      </c>
      <c r="C69" s="94" t="s">
        <v>522</v>
      </c>
      <c r="D69" s="92" t="str">
        <f t="shared" si="3"/>
        <v>採草放牧地交付対象外（田採草放牧地混在地以外）</v>
      </c>
      <c r="E69" s="410">
        <f t="shared" si="4"/>
        <v>0</v>
      </c>
    </row>
    <row r="70" spans="1:5">
      <c r="A70" s="94"/>
      <c r="B70" s="94" t="s">
        <v>215</v>
      </c>
      <c r="C70" s="94" t="s">
        <v>212</v>
      </c>
      <c r="D70" s="92" t="str">
        <f t="shared" si="3"/>
        <v>採草放牧地協定に含めない管理すべき農用地</v>
      </c>
      <c r="E70" s="410">
        <f t="shared" si="4"/>
        <v>0</v>
      </c>
    </row>
    <row r="74" spans="1:5">
      <c r="A74" t="s">
        <v>226</v>
      </c>
    </row>
    <row r="75" spans="1:5">
      <c r="A75" s="94" t="s">
        <v>296</v>
      </c>
    </row>
    <row r="76" spans="1:5">
      <c r="A76" s="94" t="s">
        <v>417</v>
      </c>
    </row>
    <row r="77" spans="1:5">
      <c r="A77" s="96" t="s">
        <v>418</v>
      </c>
    </row>
    <row r="78" spans="1:5">
      <c r="A78" s="96" t="s">
        <v>419</v>
      </c>
    </row>
    <row r="79" spans="1:5">
      <c r="A79" s="94" t="s">
        <v>227</v>
      </c>
    </row>
    <row r="80" spans="1:5">
      <c r="A80" s="94" t="s">
        <v>297</v>
      </c>
    </row>
    <row r="81" spans="1:1">
      <c r="A81" s="94"/>
    </row>
    <row r="82" spans="1:1">
      <c r="A82" s="94"/>
    </row>
  </sheetData>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202E3-2454-481E-8588-3BD8A97D3362}">
  <sheetPr>
    <tabColor rgb="FFCCFFCC"/>
  </sheetPr>
  <dimension ref="A1:AD29"/>
  <sheetViews>
    <sheetView showGridLines="0" view="pageBreakPreview" topLeftCell="A19" zoomScale="90" zoomScaleNormal="90" zoomScaleSheetLayoutView="90" workbookViewId="0">
      <selection activeCell="I6" sqref="I6"/>
    </sheetView>
  </sheetViews>
  <sheetFormatPr defaultColWidth="9" defaultRowHeight="14.25"/>
  <cols>
    <col min="1" max="1" width="5.5" style="87" customWidth="1"/>
    <col min="2" max="2" width="6.375" style="87" customWidth="1"/>
    <col min="3" max="3" width="4.125" style="87" customWidth="1"/>
    <col min="4" max="4" width="43.75" style="87" customWidth="1"/>
    <col min="5" max="5" width="26.375" style="87" customWidth="1"/>
    <col min="6" max="6" width="5.5" style="87" customWidth="1"/>
    <col min="7" max="11" width="4.25" style="87" customWidth="1"/>
    <col min="12" max="17" width="2.625" style="87" customWidth="1"/>
    <col min="18" max="16384" width="9" style="87"/>
  </cols>
  <sheetData>
    <row r="1" spans="1:30" ht="27.75" customHeight="1">
      <c r="A1" s="348" t="s">
        <v>447</v>
      </c>
      <c r="Q1" s="90"/>
      <c r="R1" s="90"/>
      <c r="AD1" s="87" t="s">
        <v>9</v>
      </c>
    </row>
    <row r="2" spans="1:30" ht="27.75" customHeight="1">
      <c r="A2" s="301"/>
      <c r="E2" s="351"/>
      <c r="Q2" s="90"/>
      <c r="R2" s="90"/>
    </row>
    <row r="3" spans="1:30" ht="27.75" customHeight="1">
      <c r="A3" s="301"/>
      <c r="E3" s="374" t="s">
        <v>448</v>
      </c>
      <c r="Q3" s="90"/>
      <c r="R3" s="90"/>
    </row>
    <row r="4" spans="1:30" s="354" customFormat="1" ht="25.5" customHeight="1">
      <c r="A4" s="587" t="s">
        <v>496</v>
      </c>
      <c r="B4" s="587"/>
      <c r="C4" s="352" t="s">
        <v>495</v>
      </c>
      <c r="D4" s="353"/>
      <c r="E4" s="300"/>
      <c r="F4" s="87"/>
      <c r="G4" s="87"/>
    </row>
    <row r="5" spans="1:30" ht="24" customHeight="1">
      <c r="A5" s="355"/>
      <c r="B5" s="355"/>
      <c r="C5" s="355"/>
      <c r="D5" s="355"/>
      <c r="E5" s="458" t="str">
        <f>はじめに!D5&amp;""</f>
        <v>あいうえお集落協定</v>
      </c>
    </row>
    <row r="6" spans="1:30" ht="24" customHeight="1">
      <c r="A6" s="355"/>
      <c r="B6" s="355"/>
      <c r="C6" s="355"/>
      <c r="D6" s="355"/>
      <c r="E6" s="459" t="str">
        <f>はじめに!D6&amp;""</f>
        <v>中山間　太郎</v>
      </c>
    </row>
    <row r="7" spans="1:30" ht="26.25" customHeight="1">
      <c r="A7" s="355"/>
      <c r="B7" s="355"/>
      <c r="C7" s="355"/>
      <c r="D7" s="355"/>
      <c r="E7" s="300"/>
    </row>
    <row r="8" spans="1:30" s="354" customFormat="1" ht="25.5" customHeight="1">
      <c r="A8" s="588" t="s">
        <v>449</v>
      </c>
      <c r="B8" s="588"/>
      <c r="C8" s="588"/>
      <c r="D8" s="588"/>
      <c r="E8" s="588"/>
      <c r="F8" s="588"/>
      <c r="G8" s="87"/>
    </row>
    <row r="9" spans="1:30" s="354" customFormat="1" ht="25.5" customHeight="1">
      <c r="A9" s="356"/>
      <c r="B9" s="300"/>
      <c r="C9" s="300"/>
      <c r="D9" s="300"/>
      <c r="E9" s="300"/>
      <c r="F9" s="87"/>
      <c r="G9" s="87"/>
    </row>
    <row r="10" spans="1:30" s="357" customFormat="1" ht="45.75" customHeight="1">
      <c r="A10" s="589" t="s">
        <v>450</v>
      </c>
      <c r="B10" s="589"/>
      <c r="C10" s="589"/>
      <c r="D10" s="589"/>
      <c r="E10" s="589"/>
      <c r="F10" s="589"/>
    </row>
    <row r="11" spans="1:30" s="357" customFormat="1" ht="18" customHeight="1"/>
    <row r="12" spans="1:30" s="354" customFormat="1" ht="25.5" customHeight="1">
      <c r="A12" s="590"/>
      <c r="B12" s="590"/>
      <c r="C12" s="590"/>
      <c r="D12" s="590"/>
      <c r="E12" s="590"/>
      <c r="F12" s="590"/>
      <c r="G12" s="87"/>
      <c r="H12" s="87"/>
      <c r="I12" s="87"/>
      <c r="J12" s="87"/>
    </row>
    <row r="13" spans="1:30" s="357" customFormat="1" ht="24.75" customHeight="1">
      <c r="A13" s="357" t="s">
        <v>451</v>
      </c>
    </row>
    <row r="14" spans="1:30" s="354" customFormat="1" ht="24.75" customHeight="1">
      <c r="A14" s="591"/>
      <c r="B14" s="591"/>
      <c r="C14" s="591"/>
      <c r="D14" s="591"/>
      <c r="E14" s="591"/>
      <c r="F14" s="591"/>
      <c r="G14" s="91"/>
      <c r="H14" s="91"/>
      <c r="I14" s="91"/>
      <c r="J14" s="91"/>
    </row>
    <row r="15" spans="1:30" s="357" customFormat="1" ht="24.75" customHeight="1">
      <c r="A15" s="357" t="s">
        <v>452</v>
      </c>
    </row>
    <row r="16" spans="1:30" ht="24.75" customHeight="1">
      <c r="B16" s="383" t="s">
        <v>30</v>
      </c>
      <c r="C16" s="301" t="s">
        <v>453</v>
      </c>
      <c r="D16" s="359"/>
      <c r="E16" s="359"/>
    </row>
    <row r="17" spans="1:6" ht="24.75" customHeight="1">
      <c r="B17" s="375" t="s">
        <v>498</v>
      </c>
      <c r="C17" s="583" t="s">
        <v>454</v>
      </c>
      <c r="D17" s="583"/>
      <c r="E17" s="583"/>
    </row>
    <row r="18" spans="1:6" ht="24.75" customHeight="1">
      <c r="B18" s="383" t="s">
        <v>30</v>
      </c>
      <c r="C18" s="583" t="s">
        <v>455</v>
      </c>
      <c r="D18" s="583"/>
      <c r="E18" s="583"/>
    </row>
    <row r="19" spans="1:6" ht="24.75" customHeight="1">
      <c r="A19" s="584"/>
      <c r="B19" s="584"/>
      <c r="C19" s="584"/>
      <c r="D19" s="584"/>
      <c r="E19" s="584"/>
      <c r="F19" s="584"/>
    </row>
    <row r="20" spans="1:6" s="357" customFormat="1" ht="24.75" customHeight="1">
      <c r="A20" s="357" t="s">
        <v>456</v>
      </c>
    </row>
    <row r="21" spans="1:6" s="357" customFormat="1" ht="24.75" customHeight="1">
      <c r="B21" s="383" t="s">
        <v>30</v>
      </c>
      <c r="C21" s="585" t="s">
        <v>457</v>
      </c>
      <c r="D21" s="585"/>
      <c r="E21" s="585"/>
    </row>
    <row r="22" spans="1:6" s="357" customFormat="1" ht="24.75" customHeight="1">
      <c r="B22" s="358"/>
      <c r="C22" s="360"/>
      <c r="D22" s="360"/>
      <c r="E22" s="360"/>
    </row>
    <row r="23" spans="1:6" s="357" customFormat="1" ht="72" customHeight="1">
      <c r="B23" s="586" t="s">
        <v>458</v>
      </c>
      <c r="C23" s="586"/>
      <c r="D23" s="586"/>
      <c r="E23" s="586"/>
      <c r="F23" s="361"/>
    </row>
    <row r="24" spans="1:6" s="357" customFormat="1" ht="9.75" customHeight="1">
      <c r="B24" s="360"/>
      <c r="C24" s="360"/>
      <c r="D24" s="360"/>
    </row>
    <row r="25" spans="1:6" ht="25.5" customHeight="1">
      <c r="B25" s="383" t="s">
        <v>30</v>
      </c>
      <c r="C25" s="87" t="s">
        <v>459</v>
      </c>
    </row>
    <row r="26" spans="1:6" ht="25.5" customHeight="1">
      <c r="B26" s="358"/>
    </row>
    <row r="27" spans="1:6" ht="25.5" customHeight="1">
      <c r="A27" s="87" t="s">
        <v>460</v>
      </c>
    </row>
    <row r="28" spans="1:6" ht="25.5" customHeight="1">
      <c r="A28" s="362" t="s">
        <v>461</v>
      </c>
    </row>
    <row r="29" spans="1:6" ht="25.5" customHeight="1"/>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xr:uid="{AAA9C4E7-A93C-4375-84AD-EABABFFA580D}">
      <formula1>A.■か□</formula1>
    </dataValidation>
    <dataValidation type="list" allowBlank="1" showInputMessage="1" showErrorMessage="1" prompt="該当する場合「☑」を選択" sqref="B16:B18 B21 B25" xr:uid="{75F665B4-3380-4C4F-BC08-618AE7BB9564}">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AC37-4523-479C-9228-6FD37D9EB578}">
  <sheetPr>
    <tabColor rgb="FFCCFFCC"/>
  </sheetPr>
  <dimension ref="A1:H51"/>
  <sheetViews>
    <sheetView showGridLines="0" view="pageBreakPreview" zoomScaleNormal="100" zoomScaleSheetLayoutView="100" workbookViewId="0">
      <selection activeCell="J41" sqref="J41"/>
    </sheetView>
  </sheetViews>
  <sheetFormatPr defaultColWidth="9" defaultRowHeight="18" customHeight="1"/>
  <cols>
    <col min="1" max="4" width="2.625" style="363" customWidth="1"/>
    <col min="5" max="5" width="5" style="363" customWidth="1"/>
    <col min="6" max="6" width="38.875" style="363" customWidth="1"/>
    <col min="7" max="7" width="23.625" style="363" customWidth="1"/>
    <col min="8" max="8" width="4.625" style="363" customWidth="1"/>
    <col min="9" max="9" width="3.5" style="363" customWidth="1"/>
    <col min="10" max="10" width="9" style="363"/>
    <col min="11" max="11" width="5.75" style="363" customWidth="1"/>
    <col min="12" max="16384" width="9" style="363"/>
  </cols>
  <sheetData>
    <row r="1" spans="1:8" ht="18" customHeight="1">
      <c r="A1" s="301"/>
    </row>
    <row r="3" spans="1:8" ht="18" customHeight="1">
      <c r="A3" s="595" t="s">
        <v>462</v>
      </c>
      <c r="B3" s="595"/>
      <c r="C3" s="595"/>
      <c r="D3" s="595"/>
      <c r="E3" s="595"/>
      <c r="F3" s="595"/>
      <c r="G3" s="595"/>
      <c r="H3" s="595"/>
    </row>
    <row r="5" spans="1:8" ht="24.95" customHeight="1">
      <c r="G5" s="596" t="str">
        <f>参４_申請!E3</f>
        <v>年　　月　　日</v>
      </c>
      <c r="H5" s="596"/>
    </row>
    <row r="6" spans="1:8" ht="24.95" customHeight="1">
      <c r="G6" s="597" t="str">
        <f>はじめに!D5&amp;""</f>
        <v>あいうえお集落協定</v>
      </c>
      <c r="H6" s="597"/>
    </row>
    <row r="7" spans="1:8" ht="9.75" customHeight="1"/>
    <row r="8" spans="1:8" ht="18" customHeight="1">
      <c r="A8" s="364" t="s">
        <v>463</v>
      </c>
      <c r="B8" s="364"/>
    </row>
    <row r="9" spans="1:8" ht="15.2" customHeight="1">
      <c r="A9" s="364"/>
      <c r="B9" s="364"/>
    </row>
    <row r="10" spans="1:8" ht="18" customHeight="1">
      <c r="A10" s="363" t="s">
        <v>464</v>
      </c>
    </row>
    <row r="11" spans="1:8" ht="30.6" customHeight="1">
      <c r="B11" s="598" t="s">
        <v>465</v>
      </c>
      <c r="C11" s="598"/>
      <c r="D11" s="598"/>
      <c r="E11" s="598"/>
      <c r="F11" s="598"/>
      <c r="G11" s="598"/>
      <c r="H11" s="598"/>
    </row>
    <row r="12" spans="1:8" ht="15.2" customHeight="1">
      <c r="B12" s="365"/>
      <c r="C12" s="365"/>
      <c r="D12" s="365"/>
      <c r="E12" s="365"/>
      <c r="F12" s="365"/>
      <c r="G12" s="365"/>
      <c r="H12" s="365"/>
    </row>
    <row r="13" spans="1:8" ht="18" customHeight="1">
      <c r="A13" s="363" t="s">
        <v>466</v>
      </c>
    </row>
    <row r="14" spans="1:8" ht="30.6" customHeight="1">
      <c r="B14" s="598" t="s">
        <v>467</v>
      </c>
      <c r="C14" s="598"/>
      <c r="D14" s="598"/>
      <c r="E14" s="598"/>
      <c r="F14" s="598"/>
      <c r="G14" s="598"/>
      <c r="H14" s="598"/>
    </row>
    <row r="15" spans="1:8" ht="15.2" customHeight="1">
      <c r="B15" s="366"/>
      <c r="C15" s="367"/>
      <c r="D15" s="366"/>
      <c r="E15" s="366"/>
      <c r="F15" s="366"/>
      <c r="G15" s="366"/>
      <c r="H15" s="366"/>
    </row>
    <row r="16" spans="1:8" ht="18" customHeight="1">
      <c r="A16" s="364" t="s">
        <v>468</v>
      </c>
      <c r="B16" s="364"/>
    </row>
    <row r="17" spans="1:8" ht="18" customHeight="1">
      <c r="A17" s="363" t="s">
        <v>469</v>
      </c>
    </row>
    <row r="18" spans="1:8" ht="18" customHeight="1">
      <c r="A18" s="363" t="s">
        <v>470</v>
      </c>
    </row>
    <row r="19" spans="1:8" ht="18" customHeight="1">
      <c r="C19" s="599" t="s">
        <v>471</v>
      </c>
      <c r="D19" s="600"/>
      <c r="E19" s="600"/>
      <c r="F19" s="600"/>
      <c r="G19" s="600"/>
      <c r="H19" s="601"/>
    </row>
    <row r="20" spans="1:8" ht="36" customHeight="1">
      <c r="C20" s="602"/>
      <c r="D20" s="603"/>
      <c r="E20" s="608"/>
      <c r="F20" s="609" t="s">
        <v>472</v>
      </c>
      <c r="G20" s="609"/>
      <c r="H20" s="609"/>
    </row>
    <row r="21" spans="1:8" ht="40.5" customHeight="1">
      <c r="C21" s="604"/>
      <c r="D21" s="605"/>
      <c r="E21" s="608"/>
      <c r="F21" s="609"/>
      <c r="G21" s="609"/>
      <c r="H21" s="609"/>
    </row>
    <row r="22" spans="1:8" ht="18" customHeight="1">
      <c r="C22" s="604"/>
      <c r="D22" s="605"/>
      <c r="E22" s="608"/>
      <c r="F22" s="609" t="s">
        <v>473</v>
      </c>
      <c r="G22" s="609"/>
      <c r="H22" s="609"/>
    </row>
    <row r="23" spans="1:8" ht="27.75" customHeight="1">
      <c r="C23" s="606"/>
      <c r="D23" s="607"/>
      <c r="E23" s="608"/>
      <c r="F23" s="609"/>
      <c r="G23" s="609"/>
      <c r="H23" s="609"/>
    </row>
    <row r="24" spans="1:8" s="368" customFormat="1" ht="24.95" customHeight="1">
      <c r="C24" s="592" t="s">
        <v>90</v>
      </c>
      <c r="D24" s="593"/>
      <c r="E24" s="594" t="s">
        <v>474</v>
      </c>
      <c r="F24" s="594"/>
      <c r="G24" s="594"/>
      <c r="H24" s="594"/>
    </row>
    <row r="25" spans="1:8" s="368" customFormat="1" ht="24.95" customHeight="1">
      <c r="C25" s="612"/>
      <c r="D25" s="613"/>
      <c r="E25" s="594" t="s">
        <v>475</v>
      </c>
      <c r="F25" s="594"/>
      <c r="G25" s="594"/>
      <c r="H25" s="594"/>
    </row>
    <row r="26" spans="1:8" s="368" customFormat="1" ht="24.95" customHeight="1">
      <c r="C26" s="612"/>
      <c r="D26" s="613"/>
      <c r="E26" s="594" t="s">
        <v>476</v>
      </c>
      <c r="F26" s="594"/>
      <c r="G26" s="594"/>
      <c r="H26" s="594"/>
    </row>
    <row r="27" spans="1:8" ht="15.2" customHeight="1">
      <c r="C27" s="369"/>
      <c r="D27" s="369"/>
    </row>
    <row r="28" spans="1:8" ht="18" customHeight="1">
      <c r="A28" s="363" t="s">
        <v>477</v>
      </c>
    </row>
    <row r="29" spans="1:8" ht="18" customHeight="1">
      <c r="C29" s="598" t="s">
        <v>478</v>
      </c>
      <c r="D29" s="598"/>
      <c r="E29" s="598"/>
      <c r="F29" s="598"/>
      <c r="G29" s="598"/>
      <c r="H29" s="598"/>
    </row>
    <row r="30" spans="1:8" ht="18" customHeight="1">
      <c r="C30" s="598"/>
      <c r="D30" s="598"/>
      <c r="E30" s="598"/>
      <c r="F30" s="598"/>
      <c r="G30" s="598"/>
      <c r="H30" s="598"/>
    </row>
    <row r="31" spans="1:8" ht="18" customHeight="1">
      <c r="C31" s="370"/>
      <c r="D31" s="370"/>
      <c r="E31" s="370"/>
      <c r="F31" s="370"/>
      <c r="G31" s="370"/>
      <c r="H31" s="370"/>
    </row>
    <row r="32" spans="1:8" ht="18" customHeight="1">
      <c r="A32" s="363" t="s">
        <v>479</v>
      </c>
    </row>
    <row r="33" spans="1:8" ht="18" customHeight="1">
      <c r="A33" s="363" t="s">
        <v>480</v>
      </c>
    </row>
    <row r="34" spans="1:8" ht="18" customHeight="1">
      <c r="A34" s="363" t="s">
        <v>481</v>
      </c>
    </row>
    <row r="35" spans="1:8" ht="45.6" customHeight="1">
      <c r="C35" s="614" t="s">
        <v>619</v>
      </c>
      <c r="D35" s="614"/>
      <c r="E35" s="615"/>
      <c r="F35" s="615"/>
      <c r="G35" s="615"/>
      <c r="H35" s="615"/>
    </row>
    <row r="36" spans="1:8" ht="45.6" customHeight="1">
      <c r="C36" s="615"/>
      <c r="D36" s="615"/>
      <c r="E36" s="615"/>
      <c r="F36" s="615"/>
      <c r="G36" s="615"/>
      <c r="H36" s="615"/>
    </row>
    <row r="38" spans="1:8" ht="18" customHeight="1">
      <c r="A38" s="363" t="s">
        <v>482</v>
      </c>
    </row>
    <row r="39" spans="1:8" ht="22.9" customHeight="1">
      <c r="C39" s="598" t="s">
        <v>620</v>
      </c>
      <c r="D39" s="598"/>
      <c r="E39" s="598"/>
      <c r="F39" s="598"/>
      <c r="G39" s="598"/>
      <c r="H39" s="598"/>
    </row>
    <row r="40" spans="1:8" ht="22.9" customHeight="1">
      <c r="C40" s="598"/>
      <c r="D40" s="598"/>
      <c r="E40" s="598"/>
      <c r="F40" s="598"/>
      <c r="G40" s="598"/>
      <c r="H40" s="598"/>
    </row>
    <row r="41" spans="1:8" ht="22.9" customHeight="1">
      <c r="C41" s="598"/>
      <c r="D41" s="598"/>
      <c r="E41" s="598"/>
      <c r="F41" s="598"/>
      <c r="G41" s="598"/>
      <c r="H41" s="598"/>
    </row>
    <row r="42" spans="1:8" ht="22.9" customHeight="1">
      <c r="C42" s="598"/>
      <c r="D42" s="598"/>
      <c r="E42" s="598"/>
      <c r="F42" s="598"/>
      <c r="G42" s="598"/>
      <c r="H42" s="598"/>
    </row>
    <row r="43" spans="1:8" ht="50.25" customHeight="1">
      <c r="C43" s="598"/>
      <c r="D43" s="598"/>
      <c r="E43" s="598"/>
      <c r="F43" s="598"/>
      <c r="G43" s="598"/>
      <c r="H43" s="598"/>
    </row>
    <row r="44" spans="1:8" ht="15.2" customHeight="1">
      <c r="C44" s="371"/>
      <c r="D44" s="371"/>
      <c r="E44" s="371"/>
      <c r="F44" s="371"/>
      <c r="G44" s="371"/>
      <c r="H44" s="371"/>
    </row>
    <row r="45" spans="1:8" ht="18" customHeight="1">
      <c r="A45" s="364" t="s">
        <v>483</v>
      </c>
      <c r="B45" s="364"/>
    </row>
    <row r="46" spans="1:8" ht="93" customHeight="1">
      <c r="C46" s="598" t="s">
        <v>484</v>
      </c>
      <c r="D46" s="598"/>
      <c r="E46" s="598"/>
      <c r="F46" s="598"/>
      <c r="G46" s="598"/>
      <c r="H46" s="598"/>
    </row>
    <row r="47" spans="1:8" ht="16.149999999999999" customHeight="1"/>
    <row r="48" spans="1:8" ht="18" customHeight="1">
      <c r="A48" s="364" t="s">
        <v>485</v>
      </c>
      <c r="B48" s="364"/>
    </row>
    <row r="49" spans="1:8" ht="87.6" customHeight="1">
      <c r="C49" s="598" t="s">
        <v>486</v>
      </c>
      <c r="D49" s="598"/>
      <c r="E49" s="598"/>
      <c r="F49" s="598"/>
      <c r="G49" s="598"/>
      <c r="H49" s="598"/>
    </row>
    <row r="50" spans="1:8" ht="18.600000000000001" customHeight="1">
      <c r="A50" s="372" t="s">
        <v>15</v>
      </c>
      <c r="B50" s="373"/>
      <c r="C50" s="373"/>
      <c r="D50" s="373"/>
      <c r="E50" s="373"/>
      <c r="F50" s="373"/>
      <c r="G50" s="373"/>
      <c r="H50" s="373"/>
    </row>
    <row r="51" spans="1:8" ht="51.6" customHeight="1">
      <c r="A51" s="610" t="s">
        <v>487</v>
      </c>
      <c r="B51" s="611"/>
      <c r="C51" s="611"/>
      <c r="D51" s="611"/>
      <c r="E51" s="611"/>
      <c r="F51" s="611"/>
      <c r="G51" s="611"/>
      <c r="H51" s="611"/>
    </row>
  </sheetData>
  <mergeCells count="23">
    <mergeCell ref="C39:H43"/>
    <mergeCell ref="C46:H46"/>
    <mergeCell ref="C49:H49"/>
    <mergeCell ref="A51:H51"/>
    <mergeCell ref="C25:D25"/>
    <mergeCell ref="E25:H25"/>
    <mergeCell ref="C26:D26"/>
    <mergeCell ref="E26:H26"/>
    <mergeCell ref="C29:H30"/>
    <mergeCell ref="C35:H36"/>
    <mergeCell ref="C24:D24"/>
    <mergeCell ref="E24:H24"/>
    <mergeCell ref="A3:H3"/>
    <mergeCell ref="G5:H5"/>
    <mergeCell ref="G6:H6"/>
    <mergeCell ref="B11:H11"/>
    <mergeCell ref="B14:H14"/>
    <mergeCell ref="C19:H19"/>
    <mergeCell ref="C20:D23"/>
    <mergeCell ref="E20:E21"/>
    <mergeCell ref="F20:H21"/>
    <mergeCell ref="E22:E23"/>
    <mergeCell ref="F22:H23"/>
  </mergeCells>
  <phoneticPr fontId="3"/>
  <dataValidations count="1">
    <dataValidation type="list" allowBlank="1" showInputMessage="1" showErrorMessage="1" prompt="実施するものに「○」を記載" sqref="C24:D26 C20:E23" xr:uid="{4EDA2DD2-EAF7-4CF5-A998-8EC9A2E85867}">
      <formula1>"　,〇,"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sheetPr>
  <dimension ref="A1:AN321"/>
  <sheetViews>
    <sheetView showGridLines="0" view="pageBreakPreview" topLeftCell="A55" zoomScaleNormal="64" zoomScaleSheetLayoutView="100" workbookViewId="0">
      <selection activeCell="Q65" sqref="Q65"/>
    </sheetView>
  </sheetViews>
  <sheetFormatPr defaultColWidth="4.125" defaultRowHeight="18" customHeight="1"/>
  <cols>
    <col min="1" max="1" width="1.875" style="1" customWidth="1"/>
    <col min="2" max="2" width="4.625" style="1" customWidth="1"/>
    <col min="3" max="3" width="7.625" style="1" customWidth="1"/>
    <col min="4" max="4" width="4.875" style="1" customWidth="1"/>
    <col min="5" max="5" width="2.875" style="22" customWidth="1"/>
    <col min="6" max="7" width="5" style="1" customWidth="1"/>
    <col min="8" max="8" width="2.875" style="22" customWidth="1"/>
    <col min="9" max="10" width="5" style="1" customWidth="1"/>
    <col min="11" max="11" width="7.375" style="1" customWidth="1"/>
    <col min="12" max="12" width="5" style="1" customWidth="1"/>
    <col min="13" max="13" width="2.875" style="22" customWidth="1"/>
    <col min="14" max="14" width="5" style="1" customWidth="1"/>
    <col min="15" max="15" width="5" style="22" customWidth="1"/>
    <col min="16" max="16" width="2.875" style="22"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c r="A1" s="262"/>
      <c r="B1" s="262"/>
      <c r="C1" s="262"/>
      <c r="D1" s="262"/>
      <c r="E1" s="262"/>
      <c r="F1" s="262"/>
      <c r="G1" s="262"/>
      <c r="H1" s="262"/>
      <c r="I1" s="262"/>
      <c r="J1" s="262"/>
      <c r="K1" s="262"/>
      <c r="L1" s="262"/>
      <c r="M1" s="262"/>
      <c r="N1" s="262"/>
      <c r="O1" s="262"/>
      <c r="P1" s="262"/>
      <c r="Q1" s="262"/>
      <c r="R1" s="262"/>
      <c r="S1" s="262"/>
      <c r="T1" s="262"/>
    </row>
    <row r="2" spans="1:21" s="2" customFormat="1" ht="24" customHeight="1">
      <c r="A2" s="229"/>
      <c r="B2" s="223"/>
      <c r="C2" s="223"/>
      <c r="D2" s="263"/>
      <c r="E2" s="263"/>
      <c r="F2" s="223"/>
      <c r="G2" s="223"/>
      <c r="H2" s="223"/>
      <c r="I2" s="223"/>
      <c r="J2" s="223"/>
      <c r="K2" s="223"/>
      <c r="L2" s="223"/>
      <c r="M2" s="223"/>
      <c r="N2" s="223"/>
      <c r="O2" s="223"/>
      <c r="P2" s="223"/>
      <c r="Q2" s="223"/>
      <c r="R2" s="686" t="s">
        <v>507</v>
      </c>
      <c r="S2" s="687"/>
      <c r="T2" s="223"/>
    </row>
    <row r="3" spans="1:21" s="2" customFormat="1" ht="42.75" customHeight="1">
      <c r="A3" s="264"/>
      <c r="B3" s="223"/>
      <c r="C3" s="223"/>
      <c r="D3" s="263"/>
      <c r="E3" s="263"/>
      <c r="F3" s="265"/>
      <c r="G3" s="223"/>
      <c r="H3" s="223"/>
      <c r="I3" s="223"/>
      <c r="J3" s="223"/>
      <c r="K3" s="223"/>
      <c r="L3" s="223"/>
      <c r="M3" s="223"/>
      <c r="N3" s="223"/>
      <c r="O3" s="223"/>
      <c r="P3" s="223"/>
      <c r="Q3" s="223"/>
      <c r="R3" s="223"/>
      <c r="S3" s="223"/>
      <c r="T3" s="223"/>
    </row>
    <row r="4" spans="1:21" s="2" customFormat="1" ht="76.5" customHeight="1">
      <c r="A4" s="223"/>
      <c r="B4" s="645" t="s">
        <v>497</v>
      </c>
      <c r="C4" s="646"/>
      <c r="D4" s="646"/>
      <c r="E4" s="646"/>
      <c r="F4" s="646"/>
      <c r="G4" s="646"/>
      <c r="H4" s="646"/>
      <c r="I4" s="646"/>
      <c r="J4" s="646"/>
      <c r="K4" s="646"/>
      <c r="L4" s="646"/>
      <c r="M4" s="646"/>
      <c r="N4" s="646"/>
      <c r="O4" s="646"/>
      <c r="P4" s="646"/>
      <c r="Q4" s="646"/>
      <c r="R4" s="646"/>
      <c r="S4" s="646"/>
      <c r="T4" s="223"/>
    </row>
    <row r="5" spans="1:21" s="2" customFormat="1" ht="21.75" customHeight="1">
      <c r="A5" s="223"/>
      <c r="B5" s="266"/>
      <c r="C5" s="266"/>
      <c r="D5" s="266"/>
      <c r="E5" s="266"/>
      <c r="F5" s="266"/>
      <c r="G5" s="267"/>
      <c r="H5" s="267"/>
      <c r="I5" s="267"/>
      <c r="J5" s="267"/>
      <c r="K5" s="267"/>
      <c r="L5" s="267"/>
      <c r="M5" s="267"/>
      <c r="N5" s="267"/>
      <c r="O5" s="267"/>
      <c r="P5" s="267"/>
      <c r="Q5" s="267"/>
      <c r="R5" s="267"/>
      <c r="S5" s="267"/>
      <c r="T5" s="223"/>
    </row>
    <row r="6" spans="1:21" s="2" customFormat="1" ht="21.75" customHeight="1">
      <c r="A6" s="223"/>
      <c r="B6" s="223"/>
      <c r="C6" s="223"/>
      <c r="D6" s="688" t="s">
        <v>445</v>
      </c>
      <c r="E6" s="688"/>
      <c r="F6" s="688"/>
      <c r="G6" s="690" t="s">
        <v>489</v>
      </c>
      <c r="H6" s="690"/>
      <c r="I6" s="690"/>
      <c r="J6" s="690"/>
      <c r="K6" s="690"/>
      <c r="L6" s="690"/>
      <c r="M6" s="690"/>
      <c r="N6" s="690"/>
      <c r="O6" s="690"/>
      <c r="P6" s="690"/>
      <c r="Q6" s="691"/>
      <c r="R6" s="223"/>
      <c r="S6" s="223"/>
      <c r="T6" s="223"/>
    </row>
    <row r="7" spans="1:21" s="2" customFormat="1" ht="30.75" customHeight="1">
      <c r="A7" s="223"/>
      <c r="B7" s="223"/>
      <c r="C7" s="223"/>
      <c r="D7" s="689" t="s">
        <v>28</v>
      </c>
      <c r="E7" s="689"/>
      <c r="F7" s="689"/>
      <c r="G7" s="664" t="str">
        <f>はじめに!D5&amp;""</f>
        <v>あいうえお集落協定</v>
      </c>
      <c r="H7" s="664"/>
      <c r="I7" s="664"/>
      <c r="J7" s="664"/>
      <c r="K7" s="664"/>
      <c r="L7" s="664"/>
      <c r="M7" s="664"/>
      <c r="N7" s="664"/>
      <c r="O7" s="664"/>
      <c r="P7" s="664"/>
      <c r="Q7" s="665"/>
      <c r="R7" s="223"/>
      <c r="S7" s="223"/>
      <c r="T7" s="223"/>
      <c r="U7" s="10"/>
    </row>
    <row r="8" spans="1:21" s="2" customFormat="1" ht="3" customHeight="1">
      <c r="A8" s="223"/>
      <c r="B8" s="223"/>
      <c r="C8" s="223"/>
      <c r="D8" s="268"/>
      <c r="E8" s="268"/>
      <c r="F8" s="268"/>
      <c r="G8" s="230"/>
      <c r="H8" s="230"/>
      <c r="I8" s="269"/>
      <c r="J8" s="269"/>
      <c r="K8" s="269"/>
      <c r="L8" s="269"/>
      <c r="M8" s="269"/>
      <c r="N8" s="269"/>
      <c r="O8" s="269"/>
      <c r="P8" s="269"/>
      <c r="Q8" s="269"/>
      <c r="R8" s="223"/>
      <c r="S8" s="223"/>
      <c r="T8" s="223"/>
    </row>
    <row r="9" spans="1:21" s="2" customFormat="1" ht="19.5" customHeight="1">
      <c r="A9" s="223"/>
      <c r="B9" s="223"/>
      <c r="C9" s="223"/>
      <c r="D9" s="688" t="s">
        <v>445</v>
      </c>
      <c r="E9" s="688"/>
      <c r="F9" s="688"/>
      <c r="G9" s="662" t="s">
        <v>490</v>
      </c>
      <c r="H9" s="662"/>
      <c r="I9" s="662"/>
      <c r="J9" s="662"/>
      <c r="K9" s="662"/>
      <c r="L9" s="662"/>
      <c r="M9" s="662"/>
      <c r="N9" s="662"/>
      <c r="O9" s="662"/>
      <c r="P9" s="662"/>
      <c r="Q9" s="663"/>
      <c r="R9" s="223"/>
      <c r="S9" s="223"/>
      <c r="T9" s="223"/>
    </row>
    <row r="10" spans="1:21" s="2" customFormat="1" ht="30.75" customHeight="1">
      <c r="A10" s="223"/>
      <c r="B10" s="223"/>
      <c r="C10" s="223"/>
      <c r="D10" s="689" t="s">
        <v>29</v>
      </c>
      <c r="E10" s="689"/>
      <c r="F10" s="689"/>
      <c r="G10" s="664" t="str">
        <f>はじめに!D6&amp;""</f>
        <v>中山間　太郎</v>
      </c>
      <c r="H10" s="664"/>
      <c r="I10" s="664"/>
      <c r="J10" s="664"/>
      <c r="K10" s="664"/>
      <c r="L10" s="664"/>
      <c r="M10" s="664"/>
      <c r="N10" s="664"/>
      <c r="O10" s="692"/>
      <c r="P10" s="692"/>
      <c r="Q10" s="693"/>
      <c r="R10" s="223"/>
      <c r="S10" s="223"/>
      <c r="T10" s="223"/>
      <c r="U10" s="10"/>
    </row>
    <row r="11" spans="1:21" s="2" customFormat="1" ht="3" customHeight="1">
      <c r="A11" s="223"/>
      <c r="B11" s="223"/>
      <c r="C11" s="223"/>
      <c r="D11" s="268"/>
      <c r="E11" s="268"/>
      <c r="F11" s="268"/>
      <c r="G11" s="270"/>
      <c r="H11" s="271"/>
      <c r="I11" s="223"/>
      <c r="J11" s="270"/>
      <c r="K11" s="270"/>
      <c r="L11" s="270"/>
      <c r="M11" s="270"/>
      <c r="N11" s="270"/>
      <c r="O11" s="270"/>
      <c r="P11" s="270"/>
      <c r="Q11" s="270"/>
      <c r="R11" s="223"/>
      <c r="S11" s="223"/>
      <c r="T11" s="223"/>
    </row>
    <row r="12" spans="1:21" s="2" customFormat="1" ht="21.75" customHeight="1">
      <c r="A12" s="223"/>
      <c r="B12" s="223"/>
      <c r="C12" s="223"/>
      <c r="D12" s="688" t="s">
        <v>445</v>
      </c>
      <c r="E12" s="688"/>
      <c r="F12" s="688"/>
      <c r="G12" s="662" t="s">
        <v>491</v>
      </c>
      <c r="H12" s="662"/>
      <c r="I12" s="662"/>
      <c r="J12" s="662"/>
      <c r="K12" s="662"/>
      <c r="L12" s="662"/>
      <c r="M12" s="662"/>
      <c r="N12" s="662"/>
      <c r="O12" s="662"/>
      <c r="P12" s="662"/>
      <c r="Q12" s="663"/>
      <c r="R12" s="223"/>
      <c r="S12" s="223"/>
      <c r="T12" s="223"/>
    </row>
    <row r="13" spans="1:21" s="2" customFormat="1" ht="30.75" customHeight="1">
      <c r="A13" s="223"/>
      <c r="B13" s="223"/>
      <c r="C13" s="223"/>
      <c r="D13" s="689" t="s">
        <v>11</v>
      </c>
      <c r="E13" s="689"/>
      <c r="F13" s="689"/>
      <c r="G13" s="664" t="str">
        <f>はじめに!D7&amp;""</f>
        <v>○○県△△市○町</v>
      </c>
      <c r="H13" s="664"/>
      <c r="I13" s="664"/>
      <c r="J13" s="664"/>
      <c r="K13" s="664"/>
      <c r="L13" s="664"/>
      <c r="M13" s="664"/>
      <c r="N13" s="664"/>
      <c r="O13" s="664"/>
      <c r="P13" s="664"/>
      <c r="Q13" s="665"/>
      <c r="R13" s="223"/>
      <c r="S13" s="223"/>
      <c r="T13" s="223"/>
    </row>
    <row r="14" spans="1:21" s="2" customFormat="1" ht="20.25" customHeight="1">
      <c r="A14" s="223"/>
      <c r="B14" s="223"/>
      <c r="C14" s="223"/>
      <c r="D14" s="223"/>
      <c r="E14" s="223"/>
      <c r="F14" s="272"/>
      <c r="G14" s="223"/>
      <c r="H14" s="223"/>
      <c r="I14" s="223"/>
      <c r="J14" s="223"/>
      <c r="K14" s="223"/>
      <c r="L14" s="223"/>
      <c r="M14" s="223"/>
      <c r="N14" s="223"/>
      <c r="O14" s="223"/>
      <c r="P14" s="223"/>
      <c r="Q14" s="223"/>
      <c r="R14" s="223"/>
      <c r="S14" s="223"/>
      <c r="T14" s="223"/>
    </row>
    <row r="15" spans="1:21" s="2" customFormat="1" ht="21.75" customHeight="1">
      <c r="A15" s="223"/>
      <c r="B15" s="223"/>
      <c r="C15" s="272"/>
      <c r="D15" s="272"/>
      <c r="E15" s="272"/>
      <c r="F15" s="272"/>
      <c r="G15" s="223"/>
      <c r="H15" s="223"/>
      <c r="I15" s="223"/>
      <c r="J15" s="223"/>
      <c r="K15" s="223"/>
      <c r="L15" s="223"/>
      <c r="M15" s="223"/>
      <c r="N15" s="223"/>
      <c r="O15" s="223"/>
      <c r="P15" s="223"/>
      <c r="Q15" s="223"/>
      <c r="R15" s="223"/>
      <c r="S15" s="223"/>
      <c r="T15" s="223"/>
    </row>
    <row r="16" spans="1:21" s="2" customFormat="1" ht="21.75" customHeight="1">
      <c r="A16" s="223"/>
      <c r="B16" s="223"/>
      <c r="C16" s="223"/>
      <c r="D16" s="390" t="s">
        <v>47</v>
      </c>
      <c r="E16" s="695" t="s">
        <v>48</v>
      </c>
      <c r="F16" s="695"/>
      <c r="G16" s="695"/>
      <c r="H16" s="695"/>
      <c r="I16" s="695"/>
      <c r="J16" s="695"/>
      <c r="K16" s="695"/>
      <c r="L16" s="695"/>
      <c r="M16" s="695"/>
      <c r="N16" s="695"/>
      <c r="O16" s="695"/>
      <c r="P16" s="695"/>
      <c r="Q16" s="695"/>
      <c r="R16" s="695"/>
      <c r="S16" s="230"/>
      <c r="T16" s="223"/>
    </row>
    <row r="17" spans="1:40" s="2" customFormat="1" ht="16.5" customHeight="1">
      <c r="A17" s="223"/>
      <c r="B17" s="224"/>
      <c r="C17" s="263"/>
      <c r="D17" s="273"/>
      <c r="E17" s="273"/>
      <c r="F17" s="273"/>
      <c r="G17" s="267"/>
      <c r="H17" s="267"/>
      <c r="I17" s="267"/>
      <c r="J17" s="267"/>
      <c r="K17" s="267"/>
      <c r="L17" s="267"/>
      <c r="M17" s="267"/>
      <c r="N17" s="267"/>
      <c r="O17" s="267"/>
      <c r="P17" s="267"/>
      <c r="Q17" s="267"/>
      <c r="R17" s="267"/>
      <c r="S17" s="267"/>
      <c r="T17" s="223"/>
    </row>
    <row r="18" spans="1:40" s="2" customFormat="1" ht="21.75" customHeight="1">
      <c r="A18" s="223"/>
      <c r="B18" s="223"/>
      <c r="C18" s="223"/>
      <c r="D18" s="267" t="s">
        <v>12</v>
      </c>
      <c r="E18" s="267"/>
      <c r="F18" s="271"/>
      <c r="G18" s="273"/>
      <c r="H18" s="273"/>
      <c r="I18" s="273"/>
      <c r="J18" s="267"/>
      <c r="K18" s="267"/>
      <c r="L18" s="267"/>
      <c r="M18" s="267"/>
      <c r="N18" s="267"/>
      <c r="O18" s="267"/>
      <c r="P18" s="267"/>
      <c r="Q18" s="267"/>
      <c r="R18" s="267"/>
      <c r="S18" s="267"/>
      <c r="T18" s="223"/>
    </row>
    <row r="19" spans="1:40" s="2" customFormat="1" ht="21.75" customHeight="1">
      <c r="A19" s="223"/>
      <c r="B19" s="223"/>
      <c r="C19" s="223"/>
      <c r="D19" s="376" t="str">
        <f>参４_申請!B16</f>
        <v>□</v>
      </c>
      <c r="E19" s="634" t="s">
        <v>31</v>
      </c>
      <c r="F19" s="635"/>
      <c r="G19" s="635"/>
      <c r="H19" s="635"/>
      <c r="I19" s="635"/>
      <c r="J19" s="635"/>
      <c r="K19" s="635"/>
      <c r="L19" s="635"/>
      <c r="M19" s="635"/>
      <c r="N19" s="635"/>
      <c r="O19" s="635"/>
      <c r="P19" s="635"/>
      <c r="Q19" s="636"/>
      <c r="R19" s="381" t="s">
        <v>77</v>
      </c>
      <c r="S19" s="223"/>
      <c r="T19" s="223"/>
    </row>
    <row r="20" spans="1:40" s="2" customFormat="1" ht="21.75" customHeight="1">
      <c r="A20" s="223"/>
      <c r="B20" s="223"/>
      <c r="C20" s="223"/>
      <c r="D20" s="376" t="str">
        <f>参４_申請!B17</f>
        <v>☑</v>
      </c>
      <c r="E20" s="634" t="s">
        <v>58</v>
      </c>
      <c r="F20" s="635"/>
      <c r="G20" s="635"/>
      <c r="H20" s="635"/>
      <c r="I20" s="635"/>
      <c r="J20" s="635"/>
      <c r="K20" s="635"/>
      <c r="L20" s="635"/>
      <c r="M20" s="635"/>
      <c r="N20" s="635"/>
      <c r="O20" s="635"/>
      <c r="P20" s="635"/>
      <c r="Q20" s="636"/>
      <c r="R20" s="380" t="s">
        <v>499</v>
      </c>
      <c r="S20" s="223"/>
      <c r="T20" s="223"/>
    </row>
    <row r="21" spans="1:40" s="2" customFormat="1" ht="21.75" customHeight="1">
      <c r="A21" s="223"/>
      <c r="B21" s="223"/>
      <c r="C21" s="223"/>
      <c r="D21" s="376" t="str">
        <f>参４_申請!B18</f>
        <v>□</v>
      </c>
      <c r="E21" s="634" t="s">
        <v>59</v>
      </c>
      <c r="F21" s="635"/>
      <c r="G21" s="635"/>
      <c r="H21" s="635"/>
      <c r="I21" s="635"/>
      <c r="J21" s="635"/>
      <c r="K21" s="635"/>
      <c r="L21" s="635"/>
      <c r="M21" s="635"/>
      <c r="N21" s="635"/>
      <c r="O21" s="635"/>
      <c r="P21" s="635"/>
      <c r="Q21" s="636"/>
      <c r="R21" s="381" t="s">
        <v>13</v>
      </c>
      <c r="S21" s="223"/>
      <c r="T21" s="223"/>
    </row>
    <row r="22" spans="1:40" s="2" customFormat="1" ht="21.75" customHeight="1">
      <c r="A22" s="223"/>
      <c r="B22" s="223"/>
      <c r="C22" s="223"/>
      <c r="D22" s="382" t="s">
        <v>30</v>
      </c>
      <c r="E22" s="637" t="s">
        <v>60</v>
      </c>
      <c r="F22" s="638"/>
      <c r="G22" s="638"/>
      <c r="H22" s="638"/>
      <c r="I22" s="638"/>
      <c r="J22" s="638"/>
      <c r="K22" s="638"/>
      <c r="L22" s="638"/>
      <c r="M22" s="638"/>
      <c r="N22" s="638"/>
      <c r="O22" s="638"/>
      <c r="P22" s="638"/>
      <c r="Q22" s="639"/>
      <c r="R22" s="381" t="s">
        <v>13</v>
      </c>
      <c r="S22" s="223"/>
      <c r="T22" s="223"/>
    </row>
    <row r="23" spans="1:40" s="2" customFormat="1" ht="28.5" customHeight="1">
      <c r="A23" s="223"/>
      <c r="B23" s="223"/>
      <c r="C23" s="223"/>
      <c r="D23" s="224" t="s">
        <v>14</v>
      </c>
      <c r="E23" s="224"/>
      <c r="F23" s="230"/>
      <c r="G23" s="230"/>
      <c r="H23" s="230"/>
      <c r="I23" s="230"/>
      <c r="J23" s="274"/>
      <c r="K23" s="267"/>
      <c r="L23" s="267"/>
      <c r="M23" s="267"/>
      <c r="N23" s="267"/>
      <c r="O23" s="267"/>
      <c r="P23" s="267"/>
      <c r="Q23" s="267"/>
      <c r="R23" s="267"/>
      <c r="S23" s="267"/>
      <c r="T23" s="223"/>
    </row>
    <row r="24" spans="1:40" s="2" customFormat="1" ht="48.75" customHeight="1">
      <c r="C24" s="18"/>
      <c r="D24" s="20"/>
      <c r="E24" s="20"/>
      <c r="F24" s="37"/>
      <c r="G24" s="37"/>
      <c r="H24" s="37"/>
      <c r="I24" s="37"/>
      <c r="J24" s="37"/>
      <c r="K24" s="38"/>
      <c r="L24" s="38"/>
      <c r="M24" s="38"/>
      <c r="N24" s="38"/>
      <c r="O24" s="38"/>
      <c r="P24" s="38"/>
      <c r="Q24" s="38"/>
      <c r="R24" s="38"/>
      <c r="S24" s="38"/>
    </row>
    <row r="25" spans="1:40" s="2" customFormat="1" ht="14.25" customHeight="1">
      <c r="A25" s="223"/>
      <c r="B25" s="223"/>
      <c r="C25" s="223" t="s">
        <v>49</v>
      </c>
      <c r="D25" s="224"/>
      <c r="E25" s="224"/>
      <c r="F25" s="224"/>
      <c r="G25" s="224"/>
      <c r="H25" s="224"/>
      <c r="I25" s="224"/>
      <c r="J25" s="223"/>
      <c r="K25" s="223"/>
      <c r="L25" s="223"/>
      <c r="M25" s="223"/>
      <c r="N25" s="223"/>
      <c r="O25" s="223"/>
      <c r="P25" s="223"/>
      <c r="Q25" s="223"/>
      <c r="R25" s="223"/>
      <c r="S25" s="223"/>
    </row>
    <row r="26" spans="1:40" s="2" customFormat="1" ht="45.75" customHeight="1">
      <c r="A26" s="225"/>
      <c r="B26" s="225"/>
      <c r="C26" s="644" t="s">
        <v>50</v>
      </c>
      <c r="D26" s="644"/>
      <c r="E26" s="644"/>
      <c r="F26" s="644"/>
      <c r="G26" s="644"/>
      <c r="H26" s="644"/>
      <c r="I26" s="644"/>
      <c r="J26" s="644"/>
      <c r="K26" s="644"/>
      <c r="L26" s="644"/>
      <c r="M26" s="644"/>
      <c r="N26" s="644"/>
      <c r="O26" s="644"/>
      <c r="P26" s="644"/>
      <c r="Q26" s="644"/>
      <c r="R26" s="644"/>
      <c r="S26" s="644"/>
    </row>
    <row r="27" spans="1:40" ht="19.5" customHeight="1">
      <c r="A27" s="226" t="s">
        <v>8</v>
      </c>
      <c r="B27" s="227"/>
      <c r="C27" s="227"/>
      <c r="D27" s="227"/>
      <c r="E27" s="227"/>
      <c r="F27" s="227"/>
      <c r="G27" s="227"/>
      <c r="H27" s="227"/>
      <c r="I27" s="227"/>
      <c r="J27" s="227"/>
      <c r="K27" s="227"/>
      <c r="L27" s="228"/>
      <c r="M27" s="228"/>
      <c r="N27" s="228"/>
      <c r="O27" s="228"/>
      <c r="P27" s="228"/>
      <c r="Q27" s="228"/>
      <c r="R27" s="228"/>
      <c r="S27" s="228"/>
    </row>
    <row r="28" spans="1:40" ht="28.5" customHeight="1">
      <c r="A28" s="226"/>
      <c r="B28" s="655" t="s">
        <v>34</v>
      </c>
      <c r="C28" s="655"/>
      <c r="D28" s="655"/>
      <c r="E28" s="655"/>
      <c r="F28" s="655"/>
      <c r="G28" s="655"/>
      <c r="H28" s="655"/>
      <c r="I28" s="655"/>
      <c r="J28" s="655"/>
      <c r="K28" s="655"/>
      <c r="L28" s="655"/>
      <c r="M28" s="655"/>
      <c r="N28" s="655"/>
      <c r="O28" s="655"/>
      <c r="P28" s="655"/>
      <c r="Q28" s="655"/>
      <c r="R28" s="655"/>
      <c r="S28" s="655"/>
      <c r="T28" s="5"/>
      <c r="U28" s="5"/>
      <c r="V28" s="5"/>
      <c r="W28" s="5"/>
      <c r="X28" s="5"/>
      <c r="Y28" s="5"/>
      <c r="Z28" s="5"/>
      <c r="AA28" s="5"/>
      <c r="AB28" s="5"/>
      <c r="AC28" s="5"/>
      <c r="AD28" s="5"/>
      <c r="AE28" s="5"/>
      <c r="AF28" s="5"/>
      <c r="AG28" s="5"/>
      <c r="AH28" s="5"/>
      <c r="AI28" s="5"/>
      <c r="AJ28" s="5"/>
      <c r="AK28" s="5"/>
      <c r="AL28" s="5"/>
      <c r="AM28" s="5"/>
      <c r="AN28" s="5"/>
    </row>
    <row r="29" spans="1:40" ht="20.25" customHeight="1">
      <c r="A29" s="226"/>
      <c r="B29" s="229" t="s">
        <v>62</v>
      </c>
      <c r="C29" s="229"/>
      <c r="D29" s="230"/>
      <c r="E29" s="230"/>
      <c r="F29" s="230"/>
      <c r="G29" s="231"/>
      <c r="H29" s="231"/>
      <c r="I29" s="231"/>
      <c r="J29" s="232"/>
      <c r="K29" s="232"/>
      <c r="L29" s="228"/>
      <c r="M29" s="228"/>
      <c r="N29" s="228"/>
      <c r="O29" s="228"/>
      <c r="P29" s="228"/>
      <c r="Q29" s="228"/>
      <c r="R29" s="233"/>
      <c r="S29" s="228"/>
    </row>
    <row r="30" spans="1:40" ht="38.25" customHeight="1">
      <c r="A30" s="234"/>
      <c r="B30" s="710"/>
      <c r="C30" s="711"/>
      <c r="D30" s="694" t="s">
        <v>509</v>
      </c>
      <c r="E30" s="682"/>
      <c r="F30" s="683"/>
      <c r="G30" s="681" t="s">
        <v>7</v>
      </c>
      <c r="H30" s="682"/>
      <c r="I30" s="683"/>
      <c r="J30" s="684" t="s">
        <v>16</v>
      </c>
      <c r="K30" s="685"/>
      <c r="L30" s="681" t="s">
        <v>508</v>
      </c>
      <c r="M30" s="682"/>
      <c r="N30" s="683"/>
      <c r="O30" s="619" t="s">
        <v>508</v>
      </c>
      <c r="P30" s="620"/>
      <c r="Q30" s="621"/>
      <c r="R30" s="228"/>
      <c r="S30" s="228"/>
    </row>
    <row r="31" spans="1:40" ht="9" customHeight="1">
      <c r="A31" s="234"/>
      <c r="B31" s="656" t="s">
        <v>17</v>
      </c>
      <c r="C31" s="657"/>
      <c r="D31" s="650"/>
      <c r="E31" s="651"/>
      <c r="F31" s="652"/>
      <c r="G31" s="650"/>
      <c r="H31" s="651"/>
      <c r="I31" s="652"/>
      <c r="J31" s="653"/>
      <c r="K31" s="654"/>
      <c r="L31" s="650"/>
      <c r="M31" s="651"/>
      <c r="N31" s="652"/>
      <c r="O31" s="650"/>
      <c r="P31" s="640"/>
      <c r="Q31" s="641"/>
      <c r="R31" s="235"/>
      <c r="S31" s="228"/>
    </row>
    <row r="32" spans="1:40" ht="22.5" customHeight="1">
      <c r="A32" s="234"/>
      <c r="B32" s="658"/>
      <c r="C32" s="659"/>
      <c r="D32" s="393" t="s">
        <v>67</v>
      </c>
      <c r="E32" s="429"/>
      <c r="F32" s="395" t="s">
        <v>76</v>
      </c>
      <c r="G32" s="393" t="s">
        <v>67</v>
      </c>
      <c r="H32" s="429"/>
      <c r="I32" s="395" t="s">
        <v>76</v>
      </c>
      <c r="J32" s="660"/>
      <c r="K32" s="661"/>
      <c r="L32" s="393" t="s">
        <v>67</v>
      </c>
      <c r="M32" s="429"/>
      <c r="N32" s="395" t="s">
        <v>76</v>
      </c>
      <c r="O32" s="393" t="s">
        <v>67</v>
      </c>
      <c r="P32" s="429"/>
      <c r="Q32" s="395" t="s">
        <v>76</v>
      </c>
      <c r="R32" s="235"/>
      <c r="S32" s="228"/>
    </row>
    <row r="33" spans="1:32" ht="6.75" customHeight="1">
      <c r="A33" s="234"/>
      <c r="B33" s="656" t="s">
        <v>35</v>
      </c>
      <c r="C33" s="657"/>
      <c r="D33" s="631"/>
      <c r="E33" s="632"/>
      <c r="F33" s="705"/>
      <c r="G33" s="631"/>
      <c r="H33" s="632"/>
      <c r="I33" s="705"/>
      <c r="J33" s="653"/>
      <c r="K33" s="654"/>
      <c r="L33" s="631"/>
      <c r="M33" s="632"/>
      <c r="N33" s="705"/>
      <c r="O33" s="631"/>
      <c r="P33" s="640"/>
      <c r="Q33" s="641"/>
      <c r="R33" s="235"/>
      <c r="S33" s="228"/>
    </row>
    <row r="34" spans="1:32" ht="22.5" customHeight="1">
      <c r="A34" s="234"/>
      <c r="B34" s="658"/>
      <c r="C34" s="659"/>
      <c r="D34" s="393" t="s">
        <v>67</v>
      </c>
      <c r="E34" s="429"/>
      <c r="F34" s="395" t="s">
        <v>76</v>
      </c>
      <c r="G34" s="393" t="s">
        <v>67</v>
      </c>
      <c r="H34" s="429"/>
      <c r="I34" s="395" t="s">
        <v>76</v>
      </c>
      <c r="J34" s="660"/>
      <c r="K34" s="661"/>
      <c r="L34" s="393" t="s">
        <v>67</v>
      </c>
      <c r="M34" s="429"/>
      <c r="N34" s="395" t="s">
        <v>76</v>
      </c>
      <c r="O34" s="393" t="s">
        <v>67</v>
      </c>
      <c r="P34" s="429"/>
      <c r="Q34" s="395" t="s">
        <v>76</v>
      </c>
      <c r="R34" s="235"/>
      <c r="S34" s="228"/>
    </row>
    <row r="35" spans="1:32" ht="6.75" customHeight="1">
      <c r="A35" s="234"/>
      <c r="B35" s="656" t="s">
        <v>36</v>
      </c>
      <c r="C35" s="657"/>
      <c r="D35" s="631"/>
      <c r="E35" s="632"/>
      <c r="F35" s="633"/>
      <c r="G35" s="631"/>
      <c r="H35" s="632"/>
      <c r="I35" s="633"/>
      <c r="J35" s="653"/>
      <c r="K35" s="654"/>
      <c r="L35" s="631"/>
      <c r="M35" s="632"/>
      <c r="N35" s="633"/>
      <c r="O35" s="631"/>
      <c r="P35" s="640"/>
      <c r="Q35" s="641"/>
      <c r="R35" s="235"/>
      <c r="S35" s="228"/>
    </row>
    <row r="36" spans="1:32" ht="22.5" customHeight="1">
      <c r="A36" s="234"/>
      <c r="B36" s="658"/>
      <c r="C36" s="659"/>
      <c r="D36" s="393" t="s">
        <v>67</v>
      </c>
      <c r="E36" s="429"/>
      <c r="F36" s="395" t="s">
        <v>76</v>
      </c>
      <c r="G36" s="393" t="s">
        <v>67</v>
      </c>
      <c r="H36" s="429"/>
      <c r="I36" s="395" t="s">
        <v>76</v>
      </c>
      <c r="J36" s="660"/>
      <c r="K36" s="661"/>
      <c r="L36" s="393" t="s">
        <v>67</v>
      </c>
      <c r="M36" s="429"/>
      <c r="N36" s="395" t="s">
        <v>76</v>
      </c>
      <c r="O36" s="393" t="s">
        <v>67</v>
      </c>
      <c r="P36" s="429"/>
      <c r="Q36" s="395" t="s">
        <v>76</v>
      </c>
      <c r="R36" s="235"/>
      <c r="S36" s="228"/>
    </row>
    <row r="37" spans="1:32" ht="9" customHeight="1">
      <c r="A37" s="234"/>
      <c r="B37" s="656" t="s">
        <v>18</v>
      </c>
      <c r="C37" s="657"/>
      <c r="D37" s="749"/>
      <c r="E37" s="750"/>
      <c r="F37" s="751"/>
      <c r="G37" s="749"/>
      <c r="H37" s="750"/>
      <c r="I37" s="751"/>
      <c r="J37" s="724"/>
      <c r="K37" s="725"/>
      <c r="L37" s="631"/>
      <c r="M37" s="632"/>
      <c r="N37" s="633"/>
      <c r="O37" s="631"/>
      <c r="P37" s="640"/>
      <c r="Q37" s="641"/>
      <c r="R37" s="235"/>
      <c r="S37" s="228"/>
    </row>
    <row r="38" spans="1:32" ht="22.5" customHeight="1">
      <c r="A38" s="234"/>
      <c r="B38" s="658"/>
      <c r="C38" s="659"/>
      <c r="D38" s="236" t="s">
        <v>67</v>
      </c>
      <c r="E38" s="313">
        <v>7</v>
      </c>
      <c r="F38" s="237" t="s">
        <v>76</v>
      </c>
      <c r="G38" s="236" t="s">
        <v>67</v>
      </c>
      <c r="H38" s="313">
        <v>11</v>
      </c>
      <c r="I38" s="237" t="s">
        <v>76</v>
      </c>
      <c r="J38" s="700">
        <f>H38-E38+1</f>
        <v>5</v>
      </c>
      <c r="K38" s="701"/>
      <c r="L38" s="393" t="s">
        <v>67</v>
      </c>
      <c r="M38" s="394"/>
      <c r="N38" s="395" t="s">
        <v>76</v>
      </c>
      <c r="O38" s="393" t="s">
        <v>67</v>
      </c>
      <c r="P38" s="394"/>
      <c r="Q38" s="395" t="s">
        <v>76</v>
      </c>
      <c r="R38" s="235"/>
      <c r="S38" s="228"/>
    </row>
    <row r="39" spans="1:32" ht="9" customHeight="1">
      <c r="A39" s="234"/>
      <c r="B39" s="656" t="s">
        <v>19</v>
      </c>
      <c r="C39" s="657"/>
      <c r="D39" s="631"/>
      <c r="E39" s="632"/>
      <c r="F39" s="633"/>
      <c r="G39" s="631"/>
      <c r="H39" s="632"/>
      <c r="I39" s="633"/>
      <c r="J39" s="653"/>
      <c r="K39" s="654"/>
      <c r="L39" s="631"/>
      <c r="M39" s="632"/>
      <c r="N39" s="633"/>
      <c r="O39" s="631"/>
      <c r="P39" s="640"/>
      <c r="Q39" s="641"/>
      <c r="R39" s="235"/>
      <c r="S39" s="228"/>
    </row>
    <row r="40" spans="1:32" ht="22.5" customHeight="1">
      <c r="A40" s="234"/>
      <c r="B40" s="658"/>
      <c r="C40" s="659"/>
      <c r="D40" s="393" t="s">
        <v>67</v>
      </c>
      <c r="E40" s="429"/>
      <c r="F40" s="395" t="s">
        <v>76</v>
      </c>
      <c r="G40" s="393" t="s">
        <v>67</v>
      </c>
      <c r="H40" s="429"/>
      <c r="I40" s="395" t="s">
        <v>76</v>
      </c>
      <c r="J40" s="660"/>
      <c r="K40" s="661"/>
      <c r="L40" s="393" t="s">
        <v>67</v>
      </c>
      <c r="M40" s="429"/>
      <c r="N40" s="395" t="s">
        <v>76</v>
      </c>
      <c r="O40" s="393" t="s">
        <v>67</v>
      </c>
      <c r="P40" s="429"/>
      <c r="Q40" s="395" t="s">
        <v>76</v>
      </c>
      <c r="R40" s="235"/>
      <c r="S40" s="228"/>
    </row>
    <row r="41" spans="1:32" s="6" customFormat="1" ht="36.75" customHeight="1">
      <c r="A41" s="226"/>
      <c r="B41" s="391" t="s">
        <v>63</v>
      </c>
      <c r="C41" s="238"/>
      <c r="D41" s="238"/>
      <c r="E41" s="238"/>
      <c r="F41" s="238"/>
      <c r="G41" s="238"/>
      <c r="H41" s="238"/>
      <c r="I41" s="238"/>
      <c r="J41" s="238"/>
      <c r="K41" s="238"/>
      <c r="L41" s="238"/>
      <c r="M41" s="238"/>
      <c r="N41" s="238"/>
      <c r="O41" s="238"/>
      <c r="P41" s="238"/>
      <c r="Q41" s="238"/>
      <c r="R41" s="239"/>
      <c r="S41" s="239"/>
      <c r="T41" s="7"/>
      <c r="U41" s="7"/>
      <c r="V41" s="8"/>
      <c r="W41" s="7"/>
      <c r="X41" s="7"/>
      <c r="Y41" s="7"/>
      <c r="Z41" s="7"/>
      <c r="AA41" s="7"/>
      <c r="AD41" s="7"/>
      <c r="AE41" s="7"/>
      <c r="AF41" s="7"/>
    </row>
    <row r="42" spans="1:32" ht="21" customHeight="1">
      <c r="A42" s="240"/>
      <c r="B42" s="706" t="s">
        <v>51</v>
      </c>
      <c r="C42" s="707"/>
      <c r="D42" s="241"/>
      <c r="E42" s="242"/>
      <c r="F42" s="243"/>
      <c r="G42" s="243"/>
      <c r="H42" s="242"/>
      <c r="I42" s="243"/>
      <c r="J42" s="243"/>
      <c r="K42" s="243"/>
      <c r="L42" s="243"/>
      <c r="M42" s="244"/>
      <c r="N42" s="244"/>
      <c r="O42" s="726" t="s">
        <v>10</v>
      </c>
      <c r="P42" s="727"/>
      <c r="Q42" s="728"/>
      <c r="R42" s="738" t="s">
        <v>332</v>
      </c>
      <c r="S42" s="740" t="s">
        <v>52</v>
      </c>
    </row>
    <row r="43" spans="1:32" ht="21" customHeight="1">
      <c r="A43" s="240"/>
      <c r="B43" s="708"/>
      <c r="C43" s="709"/>
      <c r="D43" s="702" t="s">
        <v>3</v>
      </c>
      <c r="E43" s="703"/>
      <c r="F43" s="704"/>
      <c r="G43" s="702" t="s">
        <v>6</v>
      </c>
      <c r="H43" s="703"/>
      <c r="I43" s="704"/>
      <c r="J43" s="702" t="s">
        <v>5</v>
      </c>
      <c r="K43" s="704"/>
      <c r="L43" s="702" t="s">
        <v>20</v>
      </c>
      <c r="M43" s="703"/>
      <c r="N43" s="704"/>
      <c r="O43" s="729"/>
      <c r="P43" s="729"/>
      <c r="Q43" s="730"/>
      <c r="R43" s="739"/>
      <c r="S43" s="741"/>
    </row>
    <row r="44" spans="1:32" ht="9" customHeight="1">
      <c r="A44" s="240"/>
      <c r="B44" s="245"/>
      <c r="C44" s="696" t="s">
        <v>510</v>
      </c>
      <c r="D44" s="666"/>
      <c r="E44" s="667"/>
      <c r="F44" s="668"/>
      <c r="G44" s="666"/>
      <c r="H44" s="667"/>
      <c r="I44" s="668"/>
      <c r="J44" s="666"/>
      <c r="K44" s="668"/>
      <c r="L44" s="757"/>
      <c r="M44" s="758"/>
      <c r="N44" s="759"/>
      <c r="O44" s="430"/>
      <c r="P44" s="431"/>
      <c r="Q44" s="432"/>
      <c r="R44" s="246"/>
      <c r="S44" s="445"/>
    </row>
    <row r="45" spans="1:32" ht="22.5" customHeight="1">
      <c r="A45" s="240"/>
      <c r="B45" s="245"/>
      <c r="C45" s="697"/>
      <c r="D45" s="698">
        <v>0</v>
      </c>
      <c r="E45" s="698"/>
      <c r="F45" s="699"/>
      <c r="G45" s="698">
        <v>0</v>
      </c>
      <c r="H45" s="698"/>
      <c r="I45" s="699"/>
      <c r="J45" s="698">
        <v>0</v>
      </c>
      <c r="K45" s="699"/>
      <c r="L45" s="760"/>
      <c r="M45" s="761"/>
      <c r="N45" s="762"/>
      <c r="O45" s="731">
        <f>SUM(D45,G45,J45)</f>
        <v>0</v>
      </c>
      <c r="P45" s="732"/>
      <c r="Q45" s="733"/>
      <c r="R45" s="433">
        <v>0</v>
      </c>
      <c r="S45" s="446">
        <v>0</v>
      </c>
    </row>
    <row r="46" spans="1:32" ht="9" customHeight="1">
      <c r="A46" s="240"/>
      <c r="B46" s="245"/>
      <c r="C46" s="735" t="s">
        <v>32</v>
      </c>
      <c r="D46" s="616"/>
      <c r="E46" s="617"/>
      <c r="F46" s="618"/>
      <c r="G46" s="616"/>
      <c r="H46" s="617"/>
      <c r="I46" s="618"/>
      <c r="J46" s="616"/>
      <c r="K46" s="618"/>
      <c r="L46" s="616"/>
      <c r="M46" s="617"/>
      <c r="N46" s="618"/>
      <c r="O46" s="616">
        <f>SUM(D46:N46)</f>
        <v>0</v>
      </c>
      <c r="P46" s="617"/>
      <c r="Q46" s="618"/>
      <c r="R46" s="247"/>
      <c r="S46" s="248"/>
    </row>
    <row r="47" spans="1:32" ht="22.5" customHeight="1">
      <c r="A47" s="240"/>
      <c r="B47" s="245"/>
      <c r="C47" s="736"/>
      <c r="D47" s="679">
        <f>別紙１④!$E$63/100</f>
        <v>207.14</v>
      </c>
      <c r="E47" s="679"/>
      <c r="F47" s="680"/>
      <c r="G47" s="679">
        <f>別紙１④!$J$63/100</f>
        <v>124.68</v>
      </c>
      <c r="H47" s="679"/>
      <c r="I47" s="680"/>
      <c r="J47" s="679">
        <f>別紙１④!$O$63/100</f>
        <v>40.14</v>
      </c>
      <c r="K47" s="680"/>
      <c r="L47" s="679">
        <f>別紙１④!$T$63/100</f>
        <v>11.5</v>
      </c>
      <c r="M47" s="679"/>
      <c r="N47" s="679"/>
      <c r="O47" s="675">
        <f>別紙１④!$C$63/100</f>
        <v>383.46</v>
      </c>
      <c r="P47" s="676"/>
      <c r="Q47" s="677"/>
      <c r="R47" s="747">
        <f>SUMIFS(別紙２①!$F$18:$F$105,別紙２①!$P$18:$P$105,"荒廃農地")/1000</f>
        <v>0</v>
      </c>
      <c r="S47" s="743">
        <f>別紙１④!$I$63+別紙１④!$N$63+別紙１④!$S$63+別紙１④!$X$63+別紙１④!$T$71+別紙１④!$S$80+別紙１④!$S$88+別紙１④!$P$110+別紙１④!$P$119</f>
        <v>490730</v>
      </c>
      <c r="W47" s="115"/>
    </row>
    <row r="48" spans="1:32" s="22" customFormat="1" ht="73.150000000000006" customHeight="1">
      <c r="A48" s="240"/>
      <c r="B48" s="245"/>
      <c r="C48" s="737"/>
      <c r="D48" s="392" t="s">
        <v>295</v>
      </c>
      <c r="E48" s="745" t="str">
        <f>IF(別紙１④!E56&gt;0,別紙１④!F56,"")&amp;CHAR(10)&amp;IF(別紙１④!E57&gt;0,別紙１④!F57,"")&amp;CHAR(10)&amp;IF(別紙１④!E58&gt;0,別紙１④!F58,"")&amp;CHAR(10)&amp;IF(別紙１④!E59&gt;0,別紙１④!F59,"")&amp;CHAR(10)&amp;IF(別紙１④!E60&gt;0,別紙１④!F60,"")&amp;CHAR(10)&amp;IF(別紙１④!E61&gt;0,別紙１④!F61,"")</f>
        <v>急傾斜
小区画・不整形
高齢化・耕作放棄率
特認基準
交付対象外</v>
      </c>
      <c r="F48" s="746"/>
      <c r="G48" s="392" t="s">
        <v>21</v>
      </c>
      <c r="H48" s="745" t="str">
        <f>IF(別紙１④!J56&gt;0,別紙１④!K56,"")&amp;CHAR(10)&amp;IF(別紙１④!J57&gt;0,別紙１④!K57,"")&amp;CHAR(10)&amp;IF(別紙１④!J58&gt;0,別紙１④!K58,"")&amp;CHAR(10)&amp;IF(別紙１④!J59&gt;0,別紙１④!K59,"")&amp;CHAR(10)&amp;IF(別紙１④!J60&gt;0,別紙１④!K60,"")&amp;CHAR(10)&amp;IF(別紙１④!J61&gt;0,別紙１④!K61,"")</f>
        <v>急傾斜
緩傾斜
高齢化・耕作放棄率
特認基準
交付対象外（田畑混在地）
交付対象外（田畑混在地以外）</v>
      </c>
      <c r="I48" s="746"/>
      <c r="J48" s="392" t="s">
        <v>21</v>
      </c>
      <c r="K48" s="346" t="str">
        <f>IF(別紙１④!O56&gt;0,別紙１④!P56,"")&amp;CHAR(10)&amp;IF(別紙１④!O57&gt;0,別紙１④!P57,"")&amp;CHAR(10)&amp;IF(別紙１④!O58&gt;0,別紙１④!P58,"")&amp;CHAR(10)&amp;IF(別紙１④!O59&gt;0,別紙１④!P59,"")&amp;CHAR(10)&amp;IF(別紙１④!O60&gt;0,別紙１④!P60,"")&amp;CHAR(10)&amp;IF(別紙１④!O61&gt;0,別紙１④!P61,"")&amp;CHAR(10)&amp;IF(別紙１④!O62&gt;0,別紙１④!P62,"")</f>
        <v>急傾斜
緩傾斜
高齢化・耕作放棄率
草地比率の高い草地
特認基準
交付対象外（田草地混在地）
交付対象外（田草地混在地以外）</v>
      </c>
      <c r="L48" s="392" t="s">
        <v>21</v>
      </c>
      <c r="M48" s="745" t="str">
        <f>IF(別紙１④!T56&gt;0,別紙１④!U56,"")&amp;CHAR(10)&amp;IF(別紙１④!T57&gt;0,別紙１④!U57,"")&amp;CHAR(10)&amp;IF(別紙１④!T58&gt;0,別紙１④!U58,"")&amp;CHAR(10)&amp;IF(別紙１④!T59&gt;0,別紙１④!U59,"")&amp;CHAR(10)&amp;IF(別紙１④!T60&gt;0,別紙１④!U60,"")</f>
        <v>急傾斜
特認基準
交付対象外（田採草放牧地混在地）
交付対象外（田採草放牧地混在地以外）</v>
      </c>
      <c r="N48" s="746"/>
      <c r="O48" s="678"/>
      <c r="P48" s="679"/>
      <c r="Q48" s="680"/>
      <c r="R48" s="748"/>
      <c r="S48" s="744"/>
    </row>
    <row r="49" spans="1:40" ht="10.5" customHeight="1">
      <c r="A49" s="240"/>
      <c r="B49" s="772" t="s">
        <v>511</v>
      </c>
      <c r="C49" s="774" t="s">
        <v>33</v>
      </c>
      <c r="D49" s="669">
        <v>0</v>
      </c>
      <c r="E49" s="670"/>
      <c r="F49" s="670"/>
      <c r="G49" s="670"/>
      <c r="H49" s="670"/>
      <c r="I49" s="670"/>
      <c r="J49" s="670"/>
      <c r="K49" s="670"/>
      <c r="L49" s="670"/>
      <c r="M49" s="670"/>
      <c r="N49" s="670"/>
      <c r="O49" s="670"/>
      <c r="P49" s="670"/>
      <c r="Q49" s="670"/>
      <c r="R49" s="671"/>
      <c r="S49" s="249"/>
      <c r="T49" s="4"/>
      <c r="U49" s="4"/>
      <c r="V49" s="4"/>
      <c r="W49" s="4"/>
      <c r="X49" s="4"/>
      <c r="Y49" s="4"/>
      <c r="Z49" s="4"/>
      <c r="AA49" s="4"/>
      <c r="AB49" s="4"/>
      <c r="AC49" s="4"/>
      <c r="AD49" s="4"/>
      <c r="AE49" s="4"/>
      <c r="AF49" s="4"/>
      <c r="AG49" s="4"/>
      <c r="AH49" s="4"/>
      <c r="AI49" s="4"/>
      <c r="AJ49" s="4"/>
      <c r="AK49" s="4"/>
      <c r="AL49" s="4"/>
      <c r="AM49" s="4"/>
      <c r="AN49" s="4"/>
    </row>
    <row r="50" spans="1:40" ht="24" customHeight="1">
      <c r="A50" s="240"/>
      <c r="B50" s="773"/>
      <c r="C50" s="775"/>
      <c r="D50" s="672">
        <v>0</v>
      </c>
      <c r="E50" s="673"/>
      <c r="F50" s="673"/>
      <c r="G50" s="673"/>
      <c r="H50" s="673"/>
      <c r="I50" s="673"/>
      <c r="J50" s="673"/>
      <c r="K50" s="673"/>
      <c r="L50" s="673"/>
      <c r="M50" s="673"/>
      <c r="N50" s="673"/>
      <c r="O50" s="673"/>
      <c r="P50" s="673"/>
      <c r="Q50" s="673"/>
      <c r="R50" s="674"/>
      <c r="S50" s="446">
        <v>0</v>
      </c>
      <c r="T50" s="4"/>
      <c r="U50" s="4"/>
      <c r="V50" s="4"/>
      <c r="W50" s="4"/>
      <c r="X50" s="4"/>
      <c r="Y50" s="4"/>
      <c r="Z50" s="4"/>
      <c r="AA50" s="4"/>
      <c r="AB50" s="4"/>
      <c r="AC50" s="4"/>
      <c r="AD50" s="4"/>
      <c r="AE50" s="4"/>
      <c r="AF50" s="4"/>
      <c r="AG50" s="4"/>
      <c r="AH50" s="4"/>
      <c r="AI50" s="4"/>
      <c r="AJ50" s="4"/>
      <c r="AK50" s="4"/>
      <c r="AL50" s="4"/>
      <c r="AM50" s="4"/>
      <c r="AN50" s="4"/>
    </row>
    <row r="51" spans="1:40" ht="63" customHeight="1">
      <c r="A51" s="240"/>
      <c r="B51" s="769" t="s">
        <v>61</v>
      </c>
      <c r="C51" s="769"/>
      <c r="D51" s="769"/>
      <c r="E51" s="769"/>
      <c r="F51" s="769"/>
      <c r="G51" s="769"/>
      <c r="H51" s="769"/>
      <c r="I51" s="769"/>
      <c r="J51" s="769"/>
      <c r="K51" s="769"/>
      <c r="L51" s="769"/>
      <c r="M51" s="769"/>
      <c r="N51" s="769"/>
      <c r="O51" s="769"/>
      <c r="P51" s="769"/>
      <c r="Q51" s="769"/>
      <c r="R51" s="769"/>
      <c r="S51" s="769"/>
      <c r="T51" s="9"/>
      <c r="U51" s="9"/>
      <c r="V51" s="9"/>
      <c r="W51" s="9"/>
      <c r="X51" s="9"/>
      <c r="Y51" s="9"/>
      <c r="Z51" s="9"/>
      <c r="AA51" s="9"/>
      <c r="AB51" s="9"/>
      <c r="AC51" s="9"/>
      <c r="AD51" s="9"/>
      <c r="AE51" s="9"/>
      <c r="AF51" s="9"/>
      <c r="AG51" s="9"/>
      <c r="AH51" s="9"/>
      <c r="AI51" s="9"/>
      <c r="AJ51" s="9"/>
      <c r="AK51" s="9"/>
      <c r="AL51" s="9"/>
      <c r="AM51" s="9"/>
    </row>
    <row r="52" spans="1:40" s="3" customFormat="1" ht="23.25" customHeight="1">
      <c r="A52" s="250"/>
      <c r="B52" s="763" t="s">
        <v>22</v>
      </c>
      <c r="C52" s="764"/>
      <c r="D52" s="764"/>
      <c r="E52" s="764"/>
      <c r="F52" s="765"/>
      <c r="G52" s="770" t="s">
        <v>0</v>
      </c>
      <c r="H52" s="771"/>
      <c r="I52" s="770"/>
      <c r="J52" s="770" t="s">
        <v>1</v>
      </c>
      <c r="K52" s="770"/>
      <c r="L52" s="715" t="s">
        <v>2</v>
      </c>
      <c r="M52" s="716"/>
      <c r="N52" s="717"/>
      <c r="O52" s="251"/>
      <c r="P52" s="251"/>
      <c r="Q52" s="252"/>
      <c r="R52" s="252"/>
      <c r="S52" s="252"/>
    </row>
    <row r="53" spans="1:40" s="3" customFormat="1" ht="9" customHeight="1">
      <c r="A53" s="250"/>
      <c r="B53" s="766"/>
      <c r="C53" s="767"/>
      <c r="D53" s="767"/>
      <c r="E53" s="767"/>
      <c r="F53" s="768"/>
      <c r="G53" s="649"/>
      <c r="H53" s="718"/>
      <c r="I53" s="649"/>
      <c r="J53" s="649"/>
      <c r="K53" s="649"/>
      <c r="L53" s="629"/>
      <c r="M53" s="630"/>
      <c r="N53" s="629"/>
      <c r="O53" s="253"/>
      <c r="P53" s="253"/>
      <c r="Q53" s="252"/>
      <c r="R53" s="252"/>
      <c r="S53" s="252"/>
    </row>
    <row r="54" spans="1:40" s="3" customFormat="1" ht="22.5" customHeight="1">
      <c r="A54" s="250"/>
      <c r="B54" s="766"/>
      <c r="C54" s="767"/>
      <c r="D54" s="767"/>
      <c r="E54" s="767"/>
      <c r="F54" s="768"/>
      <c r="G54" s="714">
        <v>0</v>
      </c>
      <c r="H54" s="714"/>
      <c r="I54" s="628"/>
      <c r="J54" s="628">
        <v>0</v>
      </c>
      <c r="K54" s="628"/>
      <c r="L54" s="719">
        <v>0</v>
      </c>
      <c r="M54" s="720"/>
      <c r="N54" s="721"/>
      <c r="O54" s="254"/>
      <c r="P54" s="254"/>
      <c r="Q54" s="252"/>
      <c r="R54" s="252"/>
      <c r="S54" s="252"/>
    </row>
    <row r="55" spans="1:40" s="3" customFormat="1" ht="9" customHeight="1">
      <c r="A55" s="250"/>
      <c r="B55" s="255"/>
      <c r="C55" s="622" t="s">
        <v>55</v>
      </c>
      <c r="D55" s="623"/>
      <c r="E55" s="623"/>
      <c r="F55" s="624"/>
      <c r="G55" s="642"/>
      <c r="H55" s="643"/>
      <c r="I55" s="642"/>
      <c r="J55" s="642"/>
      <c r="K55" s="642"/>
      <c r="L55" s="755"/>
      <c r="M55" s="756"/>
      <c r="N55" s="755"/>
      <c r="O55" s="256"/>
      <c r="P55" s="256"/>
      <c r="Q55" s="252"/>
      <c r="R55" s="252"/>
      <c r="S55" s="252"/>
    </row>
    <row r="56" spans="1:40" s="3" customFormat="1" ht="22.5" customHeight="1">
      <c r="A56" s="250"/>
      <c r="B56" s="257"/>
      <c r="C56" s="625"/>
      <c r="D56" s="626"/>
      <c r="E56" s="626"/>
      <c r="F56" s="627"/>
      <c r="G56" s="628">
        <v>0</v>
      </c>
      <c r="H56" s="628"/>
      <c r="I56" s="628"/>
      <c r="J56" s="628">
        <v>0</v>
      </c>
      <c r="K56" s="628"/>
      <c r="L56" s="719">
        <v>0</v>
      </c>
      <c r="M56" s="720"/>
      <c r="N56" s="721"/>
      <c r="O56" s="254"/>
      <c r="P56" s="254"/>
      <c r="Q56" s="252"/>
      <c r="R56" s="252"/>
      <c r="S56" s="252"/>
    </row>
    <row r="57" spans="1:40" s="3" customFormat="1" ht="18" customHeight="1">
      <c r="A57" s="250"/>
      <c r="B57" s="713" t="s">
        <v>56</v>
      </c>
      <c r="C57" s="713"/>
      <c r="D57" s="713"/>
      <c r="E57" s="713"/>
      <c r="F57" s="713"/>
      <c r="G57" s="713"/>
      <c r="H57" s="713"/>
      <c r="I57" s="713"/>
      <c r="J57" s="713"/>
      <c r="K57" s="713"/>
      <c r="L57" s="713"/>
      <c r="M57" s="713"/>
      <c r="N57" s="713"/>
      <c r="O57" s="713"/>
      <c r="P57" s="713"/>
      <c r="Q57" s="713"/>
      <c r="R57" s="713"/>
      <c r="S57" s="713"/>
    </row>
    <row r="58" spans="1:40" s="10" customFormat="1" ht="18.600000000000001" customHeight="1">
      <c r="A58" s="258"/>
      <c r="B58" s="238" t="s">
        <v>64</v>
      </c>
      <c r="C58" s="258"/>
      <c r="D58" s="258"/>
      <c r="E58" s="258"/>
      <c r="F58" s="258"/>
      <c r="G58" s="258"/>
      <c r="H58" s="258"/>
      <c r="I58" s="258"/>
      <c r="J58" s="258"/>
      <c r="K58" s="258"/>
      <c r="L58" s="258"/>
      <c r="M58" s="258"/>
      <c r="N58" s="258"/>
      <c r="O58" s="258"/>
      <c r="P58" s="258"/>
      <c r="Q58" s="258"/>
      <c r="R58" s="258"/>
      <c r="S58" s="258"/>
    </row>
    <row r="59" spans="1:40" s="14" customFormat="1" ht="17.45" customHeight="1">
      <c r="A59" s="259"/>
      <c r="B59" s="734" t="s">
        <v>610</v>
      </c>
      <c r="C59" s="734"/>
      <c r="D59" s="734"/>
      <c r="E59" s="734"/>
      <c r="F59" s="734"/>
      <c r="G59" s="734"/>
      <c r="H59" s="734"/>
      <c r="I59" s="734"/>
      <c r="J59" s="734"/>
      <c r="K59" s="734"/>
      <c r="L59" s="734"/>
      <c r="M59" s="734"/>
      <c r="N59" s="734"/>
      <c r="O59" s="734"/>
      <c r="P59" s="734"/>
      <c r="Q59" s="734"/>
      <c r="R59" s="734"/>
      <c r="S59" s="734"/>
    </row>
    <row r="60" spans="1:40" s="10" customFormat="1" ht="18.600000000000001" customHeight="1">
      <c r="A60" s="258"/>
      <c r="B60" s="238" t="s">
        <v>65</v>
      </c>
      <c r="C60" s="258"/>
      <c r="D60" s="258"/>
      <c r="E60" s="258"/>
      <c r="F60" s="258"/>
      <c r="G60" s="258"/>
      <c r="H60" s="258"/>
      <c r="I60" s="258"/>
      <c r="J60" s="258"/>
      <c r="K60" s="258"/>
      <c r="L60" s="258"/>
      <c r="M60" s="258"/>
      <c r="N60" s="258"/>
      <c r="O60" s="258"/>
      <c r="P60" s="258"/>
      <c r="Q60" s="258"/>
      <c r="R60" s="258"/>
      <c r="S60" s="258"/>
    </row>
    <row r="61" spans="1:40" s="10" customFormat="1" ht="31.5" customHeight="1">
      <c r="A61" s="259"/>
      <c r="B61" s="722" t="s">
        <v>611</v>
      </c>
      <c r="C61" s="723"/>
      <c r="D61" s="723"/>
      <c r="E61" s="723"/>
      <c r="F61" s="723"/>
      <c r="G61" s="723"/>
      <c r="H61" s="723"/>
      <c r="I61" s="723"/>
      <c r="J61" s="723"/>
      <c r="K61" s="723"/>
      <c r="L61" s="723"/>
      <c r="M61" s="723"/>
      <c r="N61" s="723"/>
      <c r="O61" s="723"/>
      <c r="P61" s="723"/>
      <c r="Q61" s="723"/>
      <c r="R61" s="723"/>
      <c r="S61" s="723"/>
    </row>
    <row r="62" spans="1:40" s="10" customFormat="1" ht="18.600000000000001" customHeight="1">
      <c r="A62" s="258"/>
      <c r="B62" s="238" t="s">
        <v>68</v>
      </c>
      <c r="C62" s="258"/>
      <c r="D62" s="238"/>
      <c r="E62" s="238"/>
      <c r="F62" s="238"/>
      <c r="G62" s="238"/>
      <c r="H62" s="238"/>
      <c r="I62" s="238"/>
      <c r="J62" s="238"/>
      <c r="K62" s="238"/>
      <c r="L62" s="238"/>
      <c r="M62" s="238"/>
      <c r="N62" s="238"/>
      <c r="O62" s="238"/>
      <c r="P62" s="238"/>
      <c r="Q62" s="238"/>
      <c r="R62" s="258"/>
      <c r="S62" s="258"/>
    </row>
    <row r="63" spans="1:40" s="10" customFormat="1" ht="30" customHeight="1">
      <c r="A63" s="258"/>
      <c r="B63" s="742" t="s">
        <v>66</v>
      </c>
      <c r="C63" s="742"/>
      <c r="D63" s="742"/>
      <c r="E63" s="742"/>
      <c r="F63" s="742"/>
      <c r="G63" s="258"/>
      <c r="H63" s="258"/>
      <c r="I63" s="258"/>
      <c r="J63" s="258"/>
      <c r="K63" s="258"/>
      <c r="L63" s="258"/>
      <c r="M63" s="258"/>
      <c r="N63" s="258"/>
      <c r="O63" s="258"/>
      <c r="P63" s="258"/>
      <c r="Q63" s="258"/>
      <c r="R63" s="258"/>
      <c r="S63" s="258"/>
    </row>
    <row r="64" spans="1:40" s="10" customFormat="1" ht="9" customHeight="1">
      <c r="A64" s="258"/>
      <c r="B64" s="752">
        <f>O44+O46-D64</f>
        <v>0</v>
      </c>
      <c r="C64" s="753"/>
      <c r="D64" s="753"/>
      <c r="E64" s="753"/>
      <c r="F64" s="754"/>
      <c r="G64" s="258"/>
      <c r="H64" s="258"/>
      <c r="I64" s="258"/>
      <c r="J64" s="258"/>
      <c r="K64" s="258"/>
      <c r="L64" s="258"/>
      <c r="M64" s="258"/>
      <c r="N64" s="258"/>
      <c r="O64" s="258"/>
      <c r="P64" s="258"/>
      <c r="Q64" s="258"/>
      <c r="R64" s="258"/>
      <c r="S64" s="258"/>
    </row>
    <row r="65" spans="1:39" s="10" customFormat="1" ht="22.5" customHeight="1">
      <c r="A65" s="258"/>
      <c r="B65" s="712">
        <v>100</v>
      </c>
      <c r="C65" s="712"/>
      <c r="D65" s="712"/>
      <c r="E65" s="712"/>
      <c r="F65" s="712"/>
      <c r="G65" s="260"/>
      <c r="H65" s="260"/>
      <c r="I65" s="260"/>
      <c r="J65" s="260"/>
      <c r="K65" s="260"/>
      <c r="L65" s="260"/>
      <c r="M65" s="260"/>
      <c r="N65" s="260"/>
      <c r="O65" s="260"/>
      <c r="P65" s="260"/>
      <c r="Q65" s="260"/>
      <c r="R65" s="260"/>
      <c r="S65" s="260"/>
      <c r="T65" s="11"/>
      <c r="U65" s="11"/>
      <c r="V65" s="11"/>
      <c r="W65" s="11"/>
      <c r="X65" s="11"/>
    </row>
    <row r="66" spans="1:39" s="10" customFormat="1" ht="15" customHeight="1">
      <c r="B66" s="647"/>
      <c r="C66" s="647"/>
      <c r="D66" s="647"/>
      <c r="E66" s="647"/>
      <c r="F66" s="647"/>
      <c r="G66" s="647"/>
      <c r="H66" s="647"/>
      <c r="I66" s="647"/>
      <c r="J66" s="647"/>
      <c r="K66" s="647"/>
      <c r="L66" s="647"/>
      <c r="M66" s="647"/>
      <c r="N66" s="647"/>
      <c r="O66" s="647"/>
      <c r="P66" s="647"/>
      <c r="Q66" s="647"/>
      <c r="R66" s="647"/>
      <c r="S66" s="647"/>
      <c r="T66" s="11"/>
      <c r="U66" s="11"/>
      <c r="V66" s="11"/>
      <c r="W66" s="11"/>
      <c r="X66" s="11"/>
      <c r="Y66" s="11"/>
      <c r="Z66" s="11"/>
      <c r="AA66" s="11"/>
      <c r="AB66" s="11"/>
      <c r="AC66" s="11"/>
      <c r="AD66" s="11"/>
      <c r="AE66" s="11"/>
      <c r="AF66" s="11"/>
      <c r="AG66" s="11"/>
      <c r="AH66" s="11"/>
      <c r="AI66" s="11"/>
      <c r="AJ66" s="11"/>
      <c r="AK66" s="11"/>
      <c r="AL66" s="11"/>
      <c r="AM66" s="11"/>
    </row>
    <row r="67" spans="1:39" s="10" customFormat="1" ht="27.75" customHeight="1">
      <c r="B67" s="648" t="s">
        <v>612</v>
      </c>
      <c r="C67" s="648"/>
      <c r="D67" s="648"/>
      <c r="E67" s="648"/>
      <c r="F67" s="648"/>
      <c r="G67" s="648"/>
      <c r="H67" s="648"/>
      <c r="I67" s="648"/>
      <c r="J67" s="648"/>
      <c r="K67" s="648"/>
      <c r="L67" s="648"/>
      <c r="M67" s="648"/>
      <c r="N67" s="648"/>
      <c r="O67" s="648"/>
      <c r="P67" s="648"/>
      <c r="Q67" s="648"/>
      <c r="R67" s="648"/>
      <c r="S67" s="648"/>
      <c r="T67" s="11"/>
      <c r="U67" s="11"/>
      <c r="V67" s="11"/>
      <c r="W67" s="11"/>
      <c r="X67" s="11"/>
      <c r="Y67" s="11"/>
      <c r="Z67" s="11"/>
      <c r="AA67" s="11"/>
      <c r="AB67" s="11"/>
      <c r="AC67" s="11"/>
      <c r="AD67" s="11"/>
      <c r="AE67" s="11"/>
      <c r="AF67" s="11"/>
      <c r="AG67" s="11"/>
      <c r="AH67" s="11"/>
      <c r="AI67" s="11"/>
      <c r="AJ67" s="11"/>
      <c r="AK67" s="11"/>
      <c r="AL67" s="11"/>
      <c r="AM67" s="11"/>
    </row>
    <row r="68" spans="1:39" s="10" customFormat="1" ht="15" customHeight="1">
      <c r="B68" s="261" t="s">
        <v>15</v>
      </c>
      <c r="C68" s="223"/>
      <c r="D68" s="18"/>
      <c r="E68" s="18"/>
      <c r="F68" s="18"/>
      <c r="G68" s="18"/>
      <c r="H68" s="18"/>
      <c r="I68" s="18"/>
      <c r="J68" s="18"/>
      <c r="K68" s="18"/>
      <c r="L68" s="18"/>
      <c r="M68" s="18"/>
      <c r="N68" s="18"/>
      <c r="O68" s="18"/>
      <c r="P68" s="18"/>
      <c r="Q68" s="18"/>
      <c r="R68" s="18"/>
      <c r="S68" s="18"/>
    </row>
    <row r="69" spans="1:39" s="10" customFormat="1" ht="24.75" customHeight="1">
      <c r="B69" s="644" t="s">
        <v>613</v>
      </c>
      <c r="C69" s="644"/>
      <c r="D69" s="644"/>
      <c r="E69" s="644"/>
      <c r="F69" s="644"/>
      <c r="G69" s="644"/>
      <c r="H69" s="644"/>
      <c r="I69" s="644"/>
      <c r="J69" s="644"/>
      <c r="K69" s="644"/>
      <c r="L69" s="644"/>
      <c r="M69" s="644"/>
      <c r="N69" s="644"/>
      <c r="O69" s="644"/>
      <c r="P69" s="644"/>
      <c r="Q69" s="644"/>
      <c r="R69" s="644"/>
      <c r="S69" s="644"/>
      <c r="T69" s="11"/>
      <c r="U69" s="11"/>
      <c r="V69" s="11"/>
      <c r="W69" s="11"/>
      <c r="X69" s="11"/>
      <c r="Y69" s="11"/>
      <c r="Z69" s="11"/>
      <c r="AA69" s="11"/>
      <c r="AB69" s="11"/>
      <c r="AC69" s="11"/>
      <c r="AD69" s="11"/>
      <c r="AE69" s="11"/>
      <c r="AF69" s="11"/>
      <c r="AG69" s="11"/>
      <c r="AH69" s="11"/>
      <c r="AI69" s="11"/>
      <c r="AJ69" s="11"/>
      <c r="AK69" s="11"/>
      <c r="AL69" s="11"/>
      <c r="AM69" s="11"/>
    </row>
    <row r="106" spans="2:21" s="4" customFormat="1" ht="22.5" customHeight="1">
      <c r="B106" s="13"/>
      <c r="C106" s="12"/>
      <c r="D106" s="7"/>
      <c r="E106" s="7"/>
      <c r="F106" s="7"/>
      <c r="G106" s="7"/>
      <c r="H106" s="7"/>
      <c r="I106" s="7"/>
      <c r="J106" s="7"/>
      <c r="K106" s="7"/>
      <c r="L106" s="7"/>
      <c r="M106" s="7"/>
      <c r="N106" s="7"/>
      <c r="O106" s="7"/>
      <c r="P106" s="7"/>
      <c r="Q106" s="7"/>
      <c r="R106" s="7"/>
      <c r="S106" s="7"/>
      <c r="T106" s="7"/>
      <c r="U106" s="7"/>
    </row>
    <row r="109" spans="2:21" ht="30" customHeight="1"/>
    <row r="321" ht="65.25" customHeight="1"/>
  </sheetData>
  <mergeCells count="126">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R2:S2"/>
    <mergeCell ref="D6:F6"/>
    <mergeCell ref="D7:F7"/>
    <mergeCell ref="D9:F9"/>
    <mergeCell ref="D10:F10"/>
    <mergeCell ref="G7:Q7"/>
    <mergeCell ref="G6:Q6"/>
    <mergeCell ref="G9:Q9"/>
    <mergeCell ref="G10:Q1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s>
  <phoneticPr fontId="3"/>
  <dataValidations count="6">
    <dataValidation imeMode="off" allowBlank="1" showInputMessage="1" showErrorMessage="1" sqref="R47 L55:P55 L53:P53 G53:K56 D44:K45 R44:S45 S50" xr:uid="{00000000-0002-0000-0400-000000000000}"/>
    <dataValidation imeMode="hiragana" allowBlank="1" showInputMessage="1" showErrorMessage="1" sqref="G12:Q12 G9:Q9 G6:Q6" xr:uid="{00000000-0002-0000-0400-000001000000}"/>
    <dataValidation type="list" allowBlank="1" showInputMessage="1" showErrorMessage="1" prompt="7~11を選択" sqref="P38 P32 P34 P36 P40 E38 H38 M38 E32 H32 M32 E34 H34 M34 E36 H36 M36 E40 H40 M40" xr:uid="{00000000-0002-0000-0400-000002000000}">
      <formula1>"7,8,9,10,11"</formula1>
    </dataValidation>
    <dataValidation allowBlank="1" showInputMessage="1" showErrorMessage="1" prompt="自動入力" sqref="J38:K38 J32:K32 J34:K34 J36:K36 J40:K40" xr:uid="{00000000-0002-0000-0400-000003000000}"/>
    <dataValidation type="list" allowBlank="1" showInputMessage="1" showErrorMessage="1" prompt="該当する場合「☑」を選択" sqref="D22" xr:uid="{723AF7F4-44EB-441B-9EF1-0ABEB2F8C9AE}">
      <formula1>"□,☑"</formula1>
    </dataValidation>
    <dataValidation type="list" allowBlank="1" showInputMessage="1" showErrorMessage="1" prompt="下記リストから選択" sqref="R19:R22" xr:uid="{E26431F2-209A-4B5F-99D3-7835345B01A4}">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r:id="rId1"/>
  <rowBreaks count="1" manualBreakCount="1">
    <brk id="26" max="14" man="1"/>
  </rowBreaks>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AND(別紙１④!$A$155="✓",$B$65="")</xm:f>
            <x14:dxf>
              <fill>
                <patternFill>
                  <bgColor rgb="FFFF0000"/>
                </patternFill>
              </fill>
            </x14:dxf>
          </x14:cfRule>
          <xm:sqref>B65:F65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sheetPr>
  <dimension ref="A1:H31"/>
  <sheetViews>
    <sheetView showGridLines="0" view="pageBreakPreview" zoomScale="73" zoomScaleNormal="55" zoomScaleSheetLayoutView="100" workbookViewId="0">
      <selection activeCell="G15" sqref="G15"/>
    </sheetView>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c r="A1" s="262"/>
      <c r="B1" s="262" t="s">
        <v>53</v>
      </c>
      <c r="C1" s="262"/>
      <c r="D1" s="262"/>
      <c r="E1" s="262"/>
      <c r="F1" s="262"/>
      <c r="G1" s="262"/>
      <c r="H1" s="262"/>
    </row>
    <row r="2" spans="1:8">
      <c r="A2" s="262"/>
      <c r="B2" s="275" t="s">
        <v>23</v>
      </c>
      <c r="C2" s="276"/>
      <c r="D2" s="276"/>
      <c r="E2" s="276"/>
      <c r="F2" s="276"/>
      <c r="G2" s="276"/>
      <c r="H2" s="277" t="s">
        <v>24</v>
      </c>
    </row>
    <row r="3" spans="1:8" s="15" customFormat="1" ht="24" customHeight="1">
      <c r="A3" s="266"/>
      <c r="B3" s="377" t="str">
        <f>別紙１①!D19</f>
        <v>□</v>
      </c>
      <c r="C3" s="266" t="s">
        <v>25</v>
      </c>
      <c r="D3" s="278" t="str">
        <f>別紙１①!D20</f>
        <v>☑</v>
      </c>
      <c r="E3" s="266" t="s">
        <v>26</v>
      </c>
      <c r="F3" s="278" t="str">
        <f>別紙１①!D21</f>
        <v>□</v>
      </c>
      <c r="G3" s="266" t="s">
        <v>27</v>
      </c>
      <c r="H3" s="279" t="str">
        <f>はじめに!D5&amp;""</f>
        <v>あいうえお集落協定</v>
      </c>
    </row>
    <row r="4" spans="1:8" s="16" customFormat="1" ht="14.25" customHeight="1">
      <c r="A4" s="280"/>
      <c r="B4" s="281"/>
      <c r="C4" s="282"/>
      <c r="D4" s="283"/>
      <c r="E4" s="282"/>
      <c r="F4" s="283"/>
      <c r="G4" s="282"/>
      <c r="H4" s="284"/>
    </row>
    <row r="5" spans="1:8">
      <c r="B5" s="17"/>
      <c r="C5" s="45"/>
      <c r="D5" s="46"/>
      <c r="E5" s="46"/>
      <c r="F5" s="46"/>
      <c r="G5" s="46"/>
      <c r="H5" s="47"/>
    </row>
    <row r="6" spans="1:8">
      <c r="B6" s="17"/>
      <c r="C6" s="48"/>
      <c r="D6" s="49"/>
      <c r="E6" s="49"/>
      <c r="F6" s="49"/>
      <c r="G6" s="49"/>
      <c r="H6" s="50"/>
    </row>
    <row r="7" spans="1:8">
      <c r="B7" s="17"/>
      <c r="C7" s="48"/>
      <c r="D7" s="49"/>
      <c r="E7" s="49"/>
      <c r="F7" s="49"/>
      <c r="G7" s="49"/>
      <c r="H7" s="50"/>
    </row>
    <row r="8" spans="1:8">
      <c r="B8" s="17"/>
      <c r="C8" s="48"/>
      <c r="D8" s="49"/>
      <c r="E8" s="49"/>
      <c r="F8" s="49"/>
      <c r="G8" s="49"/>
      <c r="H8" s="50"/>
    </row>
    <row r="9" spans="1:8">
      <c r="B9" s="17"/>
      <c r="C9" s="48"/>
      <c r="D9" s="49"/>
      <c r="E9" s="49"/>
      <c r="F9" s="49"/>
      <c r="G9" s="49"/>
      <c r="H9" s="50"/>
    </row>
    <row r="10" spans="1:8">
      <c r="B10" s="17"/>
      <c r="C10" s="48"/>
      <c r="D10" s="49"/>
      <c r="E10" s="49"/>
      <c r="F10" s="49"/>
      <c r="G10" s="49"/>
      <c r="H10" s="50"/>
    </row>
    <row r="11" spans="1:8">
      <c r="B11" s="17"/>
      <c r="C11" s="48"/>
      <c r="D11" s="49"/>
      <c r="E11" s="49"/>
      <c r="F11" s="49"/>
      <c r="G11" s="49"/>
      <c r="H11" s="50"/>
    </row>
    <row r="12" spans="1:8">
      <c r="B12" s="17"/>
      <c r="C12" s="48"/>
      <c r="D12" s="49"/>
      <c r="E12" s="49"/>
      <c r="F12" s="49"/>
      <c r="G12" s="49"/>
      <c r="H12" s="50"/>
    </row>
    <row r="13" spans="1:8">
      <c r="B13" s="17"/>
      <c r="C13" s="48"/>
      <c r="D13" s="49"/>
      <c r="E13" s="49"/>
      <c r="F13" s="49"/>
      <c r="G13" s="49"/>
      <c r="H13" s="50"/>
    </row>
    <row r="14" spans="1:8">
      <c r="B14" s="17"/>
      <c r="C14" s="48"/>
      <c r="D14" s="49"/>
      <c r="E14" s="49"/>
      <c r="F14" s="49"/>
      <c r="G14" s="49"/>
      <c r="H14" s="50"/>
    </row>
    <row r="15" spans="1:8">
      <c r="B15" s="17"/>
      <c r="C15" s="48"/>
      <c r="D15" s="49"/>
      <c r="E15" s="49"/>
      <c r="F15" s="49"/>
      <c r="G15" s="49"/>
      <c r="H15" s="50"/>
    </row>
    <row r="16" spans="1:8">
      <c r="B16" s="17"/>
      <c r="C16" s="48"/>
      <c r="D16" s="49"/>
      <c r="E16" s="49"/>
      <c r="F16" s="49"/>
      <c r="G16" s="49"/>
      <c r="H16" s="50"/>
    </row>
    <row r="17" spans="2:8">
      <c r="B17" s="17"/>
      <c r="C17" s="48"/>
      <c r="D17" s="49"/>
      <c r="E17" s="49"/>
      <c r="F17" s="49"/>
      <c r="G17" s="49"/>
      <c r="H17" s="50"/>
    </row>
    <row r="18" spans="2:8">
      <c r="B18" s="17"/>
      <c r="C18" s="48"/>
      <c r="D18" s="49"/>
      <c r="E18" s="49"/>
      <c r="F18" s="49"/>
      <c r="G18" s="49"/>
      <c r="H18" s="50"/>
    </row>
    <row r="19" spans="2:8">
      <c r="B19" s="17"/>
      <c r="C19" s="48"/>
      <c r="D19" s="49"/>
      <c r="E19" s="49"/>
      <c r="F19" s="49"/>
      <c r="G19" s="49"/>
      <c r="H19" s="50"/>
    </row>
    <row r="20" spans="2:8">
      <c r="B20" s="17"/>
      <c r="C20" s="48"/>
      <c r="D20" s="49"/>
      <c r="E20" s="49"/>
      <c r="F20" s="49"/>
      <c r="G20" s="49"/>
      <c r="H20" s="50"/>
    </row>
    <row r="21" spans="2:8">
      <c r="B21" s="17"/>
      <c r="C21" s="48"/>
      <c r="D21" s="49"/>
      <c r="E21" s="49"/>
      <c r="F21" s="49"/>
      <c r="G21" s="49"/>
      <c r="H21" s="50"/>
    </row>
    <row r="22" spans="2:8">
      <c r="B22" s="17"/>
      <c r="C22" s="48"/>
      <c r="D22" s="49"/>
      <c r="E22" s="49"/>
      <c r="F22" s="49"/>
      <c r="G22" s="49"/>
      <c r="H22" s="50"/>
    </row>
    <row r="23" spans="2:8">
      <c r="B23" s="17"/>
      <c r="C23" s="48"/>
      <c r="D23" s="49"/>
      <c r="E23" s="49"/>
      <c r="F23" s="49"/>
      <c r="G23" s="49"/>
      <c r="H23" s="50"/>
    </row>
    <row r="24" spans="2:8">
      <c r="B24" s="17"/>
      <c r="C24" s="48"/>
      <c r="D24" s="49"/>
      <c r="E24" s="49"/>
      <c r="F24" s="49"/>
      <c r="G24" s="49"/>
      <c r="H24" s="50"/>
    </row>
    <row r="25" spans="2:8">
      <c r="B25" s="17"/>
      <c r="C25" s="48"/>
      <c r="D25" s="49"/>
      <c r="E25" s="49"/>
      <c r="F25" s="49"/>
      <c r="G25" s="49"/>
      <c r="H25" s="50"/>
    </row>
    <row r="26" spans="2:8">
      <c r="B26" s="17"/>
      <c r="C26" s="48"/>
      <c r="D26" s="49"/>
      <c r="E26" s="49"/>
      <c r="F26" s="49"/>
      <c r="G26" s="49"/>
      <c r="H26" s="50"/>
    </row>
    <row r="27" spans="2:8">
      <c r="B27" s="17"/>
      <c r="C27" s="48"/>
      <c r="D27" s="49"/>
      <c r="E27" s="49"/>
      <c r="F27" s="49"/>
      <c r="G27" s="49"/>
      <c r="H27" s="50"/>
    </row>
    <row r="28" spans="2:8">
      <c r="B28" s="17"/>
      <c r="C28" s="48"/>
      <c r="D28" s="49"/>
      <c r="E28" s="49"/>
      <c r="F28" s="49"/>
      <c r="G28" s="49"/>
      <c r="H28" s="50"/>
    </row>
    <row r="29" spans="2:8">
      <c r="B29" s="17"/>
      <c r="C29" s="48"/>
      <c r="D29" s="49"/>
      <c r="E29" s="49"/>
      <c r="F29" s="49"/>
      <c r="G29" s="49"/>
      <c r="H29" s="50"/>
    </row>
    <row r="30" spans="2:8">
      <c r="B30" s="17"/>
      <c r="C30" s="48"/>
      <c r="D30" s="49"/>
      <c r="E30" s="49"/>
      <c r="F30" s="49"/>
      <c r="G30" s="49"/>
      <c r="H30" s="50"/>
    </row>
    <row r="31" spans="2:8">
      <c r="B31" s="17"/>
      <c r="C31" s="51"/>
      <c r="D31" s="52"/>
      <c r="E31" s="52"/>
      <c r="F31" s="52"/>
      <c r="G31" s="52"/>
      <c r="H31" s="53"/>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CC"/>
    <pageSetUpPr fitToPage="1"/>
  </sheetPr>
  <dimension ref="A1:AK63"/>
  <sheetViews>
    <sheetView showGridLines="0" view="pageBreakPreview" zoomScaleNormal="100" zoomScaleSheetLayoutView="70" workbookViewId="0">
      <selection activeCell="I7" sqref="I7:I31"/>
    </sheetView>
  </sheetViews>
  <sheetFormatPr defaultColWidth="5.625" defaultRowHeight="28.5"/>
  <cols>
    <col min="1" max="1" width="17.5" style="56" customWidth="1"/>
    <col min="2" max="2" width="32.625" style="56" customWidth="1"/>
    <col min="3" max="3" width="41.625" style="56" customWidth="1"/>
    <col min="4" max="7" width="6" style="56" customWidth="1"/>
    <col min="8" max="9" width="10.5" style="56" customWidth="1"/>
    <col min="10" max="10" width="5.875" style="118" customWidth="1"/>
    <col min="11" max="11" width="11.125" style="56" customWidth="1"/>
    <col min="12" max="14" width="5.5" style="56" customWidth="1"/>
    <col min="15" max="35" width="5.625" style="56"/>
    <col min="36" max="36" width="5.625" style="118"/>
    <col min="37" max="254" width="5.625" style="56"/>
    <col min="255" max="256" width="7.5" style="56" customWidth="1"/>
    <col min="257" max="510" width="5.625" style="56"/>
    <col min="511" max="512" width="7.5" style="56" customWidth="1"/>
    <col min="513" max="766" width="5.625" style="56"/>
    <col min="767" max="768" width="7.5" style="56" customWidth="1"/>
    <col min="769" max="1022" width="5.625" style="56"/>
    <col min="1023" max="1024" width="7.5" style="56" customWidth="1"/>
    <col min="1025" max="1278" width="5.625" style="56"/>
    <col min="1279" max="1280" width="7.5" style="56" customWidth="1"/>
    <col min="1281" max="1534" width="5.625" style="56"/>
    <col min="1535" max="1536" width="7.5" style="56" customWidth="1"/>
    <col min="1537" max="1790" width="5.625" style="56"/>
    <col min="1791" max="1792" width="7.5" style="56" customWidth="1"/>
    <col min="1793" max="2046" width="5.625" style="56"/>
    <col min="2047" max="2048" width="7.5" style="56" customWidth="1"/>
    <col min="2049" max="2302" width="5.625" style="56"/>
    <col min="2303" max="2304" width="7.5" style="56" customWidth="1"/>
    <col min="2305" max="2558" width="5.625" style="56"/>
    <col min="2559" max="2560" width="7.5" style="56" customWidth="1"/>
    <col min="2561" max="2814" width="5.625" style="56"/>
    <col min="2815" max="2816" width="7.5" style="56" customWidth="1"/>
    <col min="2817" max="3070" width="5.625" style="56"/>
    <col min="3071" max="3072" width="7.5" style="56" customWidth="1"/>
    <col min="3073" max="3326" width="5.625" style="56"/>
    <col min="3327" max="3328" width="7.5" style="56" customWidth="1"/>
    <col min="3329" max="3582" width="5.625" style="56"/>
    <col min="3583" max="3584" width="7.5" style="56" customWidth="1"/>
    <col min="3585" max="3838" width="5.625" style="56"/>
    <col min="3839" max="3840" width="7.5" style="56" customWidth="1"/>
    <col min="3841" max="4094" width="5.625" style="56"/>
    <col min="4095" max="4096" width="7.5" style="56" customWidth="1"/>
    <col min="4097" max="4350" width="5.625" style="56"/>
    <col min="4351" max="4352" width="7.5" style="56" customWidth="1"/>
    <col min="4353" max="4606" width="5.625" style="56"/>
    <col min="4607" max="4608" width="7.5" style="56" customWidth="1"/>
    <col min="4609" max="4862" width="5.625" style="56"/>
    <col min="4863" max="4864" width="7.5" style="56" customWidth="1"/>
    <col min="4865" max="5118" width="5.625" style="56"/>
    <col min="5119" max="5120" width="7.5" style="56" customWidth="1"/>
    <col min="5121" max="5374" width="5.625" style="56"/>
    <col min="5375" max="5376" width="7.5" style="56" customWidth="1"/>
    <col min="5377" max="5630" width="5.625" style="56"/>
    <col min="5631" max="5632" width="7.5" style="56" customWidth="1"/>
    <col min="5633" max="5886" width="5.625" style="56"/>
    <col min="5887" max="5888" width="7.5" style="56" customWidth="1"/>
    <col min="5889" max="6142" width="5.625" style="56"/>
    <col min="6143" max="6144" width="7.5" style="56" customWidth="1"/>
    <col min="6145" max="6398" width="5.625" style="56"/>
    <col min="6399" max="6400" width="7.5" style="56" customWidth="1"/>
    <col min="6401" max="6654" width="5.625" style="56"/>
    <col min="6655" max="6656" width="7.5" style="56" customWidth="1"/>
    <col min="6657" max="6910" width="5.625" style="56"/>
    <col min="6911" max="6912" width="7.5" style="56" customWidth="1"/>
    <col min="6913" max="7166" width="5.625" style="56"/>
    <col min="7167" max="7168" width="7.5" style="56" customWidth="1"/>
    <col min="7169" max="7422" width="5.625" style="56"/>
    <col min="7423" max="7424" width="7.5" style="56" customWidth="1"/>
    <col min="7425" max="7678" width="5.625" style="56"/>
    <col min="7679" max="7680" width="7.5" style="56" customWidth="1"/>
    <col min="7681" max="7934" width="5.625" style="56"/>
    <col min="7935" max="7936" width="7.5" style="56" customWidth="1"/>
    <col min="7937" max="8190" width="5.625" style="56"/>
    <col min="8191" max="8192" width="7.5" style="56" customWidth="1"/>
    <col min="8193" max="8446" width="5.625" style="56"/>
    <col min="8447" max="8448" width="7.5" style="56" customWidth="1"/>
    <col min="8449" max="8702" width="5.625" style="56"/>
    <col min="8703" max="8704" width="7.5" style="56" customWidth="1"/>
    <col min="8705" max="8958" width="5.625" style="56"/>
    <col min="8959" max="8960" width="7.5" style="56" customWidth="1"/>
    <col min="8961" max="9214" width="5.625" style="56"/>
    <col min="9215" max="9216" width="7.5" style="56" customWidth="1"/>
    <col min="9217" max="9470" width="5.625" style="56"/>
    <col min="9471" max="9472" width="7.5" style="56" customWidth="1"/>
    <col min="9473" max="9726" width="5.625" style="56"/>
    <col min="9727" max="9728" width="7.5" style="56" customWidth="1"/>
    <col min="9729" max="9982" width="5.625" style="56"/>
    <col min="9983" max="9984" width="7.5" style="56" customWidth="1"/>
    <col min="9985" max="10238" width="5.625" style="56"/>
    <col min="10239" max="10240" width="7.5" style="56" customWidth="1"/>
    <col min="10241" max="10494" width="5.625" style="56"/>
    <col min="10495" max="10496" width="7.5" style="56" customWidth="1"/>
    <col min="10497" max="10750" width="5.625" style="56"/>
    <col min="10751" max="10752" width="7.5" style="56" customWidth="1"/>
    <col min="10753" max="11006" width="5.625" style="56"/>
    <col min="11007" max="11008" width="7.5" style="56" customWidth="1"/>
    <col min="11009" max="11262" width="5.625" style="56"/>
    <col min="11263" max="11264" width="7.5" style="56" customWidth="1"/>
    <col min="11265" max="11518" width="5.625" style="56"/>
    <col min="11519" max="11520" width="7.5" style="56" customWidth="1"/>
    <col min="11521" max="11774" width="5.625" style="56"/>
    <col min="11775" max="11776" width="7.5" style="56" customWidth="1"/>
    <col min="11777" max="12030" width="5.625" style="56"/>
    <col min="12031" max="12032" width="7.5" style="56" customWidth="1"/>
    <col min="12033" max="12286" width="5.625" style="56"/>
    <col min="12287" max="12288" width="7.5" style="56" customWidth="1"/>
    <col min="12289" max="12542" width="5.625" style="56"/>
    <col min="12543" max="12544" width="7.5" style="56" customWidth="1"/>
    <col min="12545" max="12798" width="5.625" style="56"/>
    <col min="12799" max="12800" width="7.5" style="56" customWidth="1"/>
    <col min="12801" max="13054" width="5.625" style="56"/>
    <col min="13055" max="13056" width="7.5" style="56" customWidth="1"/>
    <col min="13057" max="13310" width="5.625" style="56"/>
    <col min="13311" max="13312" width="7.5" style="56" customWidth="1"/>
    <col min="13313" max="13566" width="5.625" style="56"/>
    <col min="13567" max="13568" width="7.5" style="56" customWidth="1"/>
    <col min="13569" max="13822" width="5.625" style="56"/>
    <col min="13823" max="13824" width="7.5" style="56" customWidth="1"/>
    <col min="13825" max="14078" width="5.625" style="56"/>
    <col min="14079" max="14080" width="7.5" style="56" customWidth="1"/>
    <col min="14081" max="14334" width="5.625" style="56"/>
    <col min="14335" max="14336" width="7.5" style="56" customWidth="1"/>
    <col min="14337" max="14590" width="5.625" style="56"/>
    <col min="14591" max="14592" width="7.5" style="56" customWidth="1"/>
    <col min="14593" max="14846" width="5.625" style="56"/>
    <col min="14847" max="14848" width="7.5" style="56" customWidth="1"/>
    <col min="14849" max="15102" width="5.625" style="56"/>
    <col min="15103" max="15104" width="7.5" style="56" customWidth="1"/>
    <col min="15105" max="15358" width="5.625" style="56"/>
    <col min="15359" max="15360" width="7.5" style="56" customWidth="1"/>
    <col min="15361" max="15614" width="5.625" style="56"/>
    <col min="15615" max="15616" width="7.5" style="56" customWidth="1"/>
    <col min="15617" max="15870" width="5.625" style="56"/>
    <col min="15871" max="15872" width="7.5" style="56" customWidth="1"/>
    <col min="15873" max="16126" width="5.625" style="56"/>
    <col min="16127" max="16128" width="7.5" style="56" customWidth="1"/>
    <col min="16129" max="16384" width="5.625" style="56"/>
  </cols>
  <sheetData>
    <row r="1" spans="1:37" ht="36.75" customHeight="1">
      <c r="A1" s="54" t="s">
        <v>78</v>
      </c>
      <c r="B1" s="55"/>
      <c r="C1" s="55"/>
      <c r="D1" s="55"/>
      <c r="E1" s="55"/>
      <c r="F1" s="55"/>
      <c r="G1" s="55"/>
      <c r="H1" s="55"/>
      <c r="I1" s="55"/>
    </row>
    <row r="2" spans="1:37" ht="28.5" customHeight="1">
      <c r="A2" s="795" t="s">
        <v>40</v>
      </c>
      <c r="B2" s="795"/>
      <c r="C2" s="795"/>
      <c r="D2" s="795"/>
      <c r="E2" s="795"/>
      <c r="F2" s="795"/>
      <c r="G2" s="795"/>
      <c r="H2" s="795"/>
      <c r="I2" s="795"/>
      <c r="J2" s="121"/>
      <c r="K2" s="776"/>
      <c r="L2" s="776"/>
      <c r="M2" s="776"/>
      <c r="N2" s="776"/>
      <c r="O2" s="776"/>
    </row>
    <row r="3" spans="1:37" ht="28.5" customHeight="1">
      <c r="A3" s="57"/>
      <c r="B3" s="58"/>
      <c r="C3" s="58"/>
      <c r="D3" s="58"/>
      <c r="E3" s="58"/>
      <c r="F3" s="58"/>
      <c r="G3" s="58"/>
      <c r="H3" s="98" t="str">
        <f>参４_申請!E3</f>
        <v>年　　月　　日</v>
      </c>
      <c r="I3" s="99"/>
      <c r="J3" s="121"/>
      <c r="K3" s="59"/>
      <c r="L3" s="59"/>
      <c r="M3" s="59"/>
      <c r="N3" s="59"/>
      <c r="O3" s="59"/>
    </row>
    <row r="4" spans="1:37" ht="39.75" customHeight="1">
      <c r="A4" s="796" t="s">
        <v>352</v>
      </c>
      <c r="B4" s="787" t="s">
        <v>79</v>
      </c>
      <c r="C4" s="796" t="s">
        <v>353</v>
      </c>
      <c r="D4" s="779" t="s">
        <v>342</v>
      </c>
      <c r="E4" s="780"/>
      <c r="F4" s="781"/>
      <c r="G4" s="782" t="s">
        <v>344</v>
      </c>
      <c r="H4" s="783"/>
      <c r="I4" s="784"/>
      <c r="J4" s="782" t="s">
        <v>19</v>
      </c>
      <c r="K4" s="785"/>
      <c r="L4" s="785"/>
      <c r="M4" s="785"/>
      <c r="N4" s="786"/>
      <c r="O4" s="60"/>
    </row>
    <row r="5" spans="1:37" ht="39.75" customHeight="1">
      <c r="A5" s="797"/>
      <c r="B5" s="797"/>
      <c r="C5" s="797"/>
      <c r="D5" s="215"/>
      <c r="E5" s="787" t="s">
        <v>80</v>
      </c>
      <c r="F5" s="787" t="s">
        <v>346</v>
      </c>
      <c r="G5" s="216"/>
      <c r="H5" s="789" t="s">
        <v>80</v>
      </c>
      <c r="I5" s="789" t="s">
        <v>351</v>
      </c>
      <c r="J5" s="216"/>
      <c r="K5" s="790" t="s">
        <v>345</v>
      </c>
      <c r="L5" s="791" t="s">
        <v>347</v>
      </c>
      <c r="M5" s="783"/>
      <c r="N5" s="784"/>
      <c r="O5" s="60"/>
    </row>
    <row r="6" spans="1:37" ht="63.75" customHeight="1">
      <c r="A6" s="798"/>
      <c r="B6" s="798"/>
      <c r="C6" s="798"/>
      <c r="D6" s="217"/>
      <c r="E6" s="788"/>
      <c r="F6" s="788"/>
      <c r="G6" s="218"/>
      <c r="H6" s="789"/>
      <c r="I6" s="789"/>
      <c r="J6" s="219"/>
      <c r="K6" s="790"/>
      <c r="L6" s="220" t="s">
        <v>348</v>
      </c>
      <c r="M6" s="214" t="s">
        <v>349</v>
      </c>
      <c r="N6" s="214" t="s">
        <v>350</v>
      </c>
      <c r="O6" s="59"/>
    </row>
    <row r="7" spans="1:37" ht="27" customHeight="1">
      <c r="A7" s="314" t="s">
        <v>81</v>
      </c>
      <c r="B7" s="314"/>
      <c r="C7" s="315"/>
      <c r="D7" s="434"/>
      <c r="E7" s="434"/>
      <c r="F7" s="434"/>
      <c r="G7" s="314" t="s">
        <v>343</v>
      </c>
      <c r="H7" s="316"/>
      <c r="I7" s="316"/>
      <c r="J7" s="436"/>
      <c r="K7" s="437"/>
      <c r="L7" s="438"/>
      <c r="M7" s="438"/>
      <c r="N7" s="438"/>
      <c r="AJ7" s="118" t="s">
        <v>324</v>
      </c>
      <c r="AK7" s="120"/>
    </row>
    <row r="8" spans="1:37" ht="27" customHeight="1">
      <c r="A8" s="314" t="s">
        <v>82</v>
      </c>
      <c r="B8" s="314"/>
      <c r="C8" s="315"/>
      <c r="D8" s="434"/>
      <c r="E8" s="434"/>
      <c r="F8" s="434"/>
      <c r="G8" s="314" t="s">
        <v>343</v>
      </c>
      <c r="H8" s="317"/>
      <c r="I8" s="317"/>
      <c r="J8" s="436"/>
      <c r="K8" s="439"/>
      <c r="L8" s="438"/>
      <c r="M8" s="438"/>
      <c r="N8" s="438"/>
      <c r="AJ8" s="118" t="s">
        <v>324</v>
      </c>
      <c r="AK8" s="120"/>
    </row>
    <row r="9" spans="1:37" ht="27" customHeight="1">
      <c r="A9" s="314" t="s">
        <v>83</v>
      </c>
      <c r="B9" s="314"/>
      <c r="C9" s="315"/>
      <c r="D9" s="434"/>
      <c r="E9" s="434"/>
      <c r="F9" s="434"/>
      <c r="G9" s="314" t="s">
        <v>343</v>
      </c>
      <c r="H9" s="317"/>
      <c r="I9" s="317"/>
      <c r="J9" s="436"/>
      <c r="K9" s="439"/>
      <c r="L9" s="438"/>
      <c r="M9" s="438"/>
      <c r="N9" s="438"/>
      <c r="AJ9" s="118" t="s">
        <v>324</v>
      </c>
      <c r="AK9" s="120"/>
    </row>
    <row r="10" spans="1:37" ht="27" customHeight="1">
      <c r="A10" s="314"/>
      <c r="B10" s="314"/>
      <c r="C10" s="315"/>
      <c r="D10" s="434"/>
      <c r="E10" s="434"/>
      <c r="F10" s="434"/>
      <c r="G10" s="314" t="s">
        <v>343</v>
      </c>
      <c r="H10" s="317"/>
      <c r="I10" s="317"/>
      <c r="J10" s="436"/>
      <c r="K10" s="439"/>
      <c r="L10" s="438"/>
      <c r="M10" s="438"/>
      <c r="N10" s="438"/>
      <c r="AJ10" s="118" t="s">
        <v>324</v>
      </c>
      <c r="AK10" s="120"/>
    </row>
    <row r="11" spans="1:37" ht="27" customHeight="1">
      <c r="A11" s="314"/>
      <c r="B11" s="314"/>
      <c r="C11" s="315"/>
      <c r="D11" s="434"/>
      <c r="E11" s="434"/>
      <c r="F11" s="434"/>
      <c r="G11" s="314" t="s">
        <v>343</v>
      </c>
      <c r="H11" s="317"/>
      <c r="I11" s="317"/>
      <c r="J11" s="436"/>
      <c r="K11" s="439"/>
      <c r="L11" s="438"/>
      <c r="M11" s="438"/>
      <c r="N11" s="438"/>
      <c r="AJ11" s="118" t="s">
        <v>324</v>
      </c>
      <c r="AK11" s="120"/>
    </row>
    <row r="12" spans="1:37" ht="27" customHeight="1">
      <c r="A12" s="314"/>
      <c r="B12" s="314"/>
      <c r="C12" s="315"/>
      <c r="D12" s="434"/>
      <c r="E12" s="434"/>
      <c r="F12" s="434"/>
      <c r="G12" s="314" t="s">
        <v>343</v>
      </c>
      <c r="H12" s="317"/>
      <c r="I12" s="317"/>
      <c r="J12" s="436"/>
      <c r="K12" s="439"/>
      <c r="L12" s="438"/>
      <c r="M12" s="438"/>
      <c r="N12" s="438"/>
      <c r="AJ12" s="118" t="s">
        <v>324</v>
      </c>
      <c r="AK12" s="120"/>
    </row>
    <row r="13" spans="1:37" ht="27" customHeight="1">
      <c r="A13" s="314"/>
      <c r="B13" s="314"/>
      <c r="C13" s="315"/>
      <c r="D13" s="434"/>
      <c r="E13" s="434"/>
      <c r="F13" s="434"/>
      <c r="G13" s="314" t="s">
        <v>343</v>
      </c>
      <c r="H13" s="317"/>
      <c r="I13" s="317"/>
      <c r="J13" s="436"/>
      <c r="K13" s="439"/>
      <c r="L13" s="438"/>
      <c r="M13" s="438"/>
      <c r="N13" s="438"/>
      <c r="AJ13" s="118" t="s">
        <v>324</v>
      </c>
      <c r="AK13" s="120"/>
    </row>
    <row r="14" spans="1:37" ht="27" customHeight="1">
      <c r="A14" s="314"/>
      <c r="B14" s="314"/>
      <c r="C14" s="315"/>
      <c r="D14" s="434"/>
      <c r="E14" s="434"/>
      <c r="F14" s="434"/>
      <c r="G14" s="314" t="s">
        <v>343</v>
      </c>
      <c r="H14" s="317"/>
      <c r="I14" s="317"/>
      <c r="J14" s="436"/>
      <c r="K14" s="439"/>
      <c r="L14" s="438"/>
      <c r="M14" s="438"/>
      <c r="N14" s="438"/>
      <c r="AJ14" s="118" t="s">
        <v>324</v>
      </c>
      <c r="AK14" s="120"/>
    </row>
    <row r="15" spans="1:37" ht="27" customHeight="1">
      <c r="A15" s="314"/>
      <c r="B15" s="314"/>
      <c r="C15" s="315"/>
      <c r="D15" s="434"/>
      <c r="E15" s="434"/>
      <c r="F15" s="434"/>
      <c r="G15" s="314" t="s">
        <v>343</v>
      </c>
      <c r="H15" s="317"/>
      <c r="I15" s="317"/>
      <c r="J15" s="436"/>
      <c r="K15" s="439"/>
      <c r="L15" s="438"/>
      <c r="M15" s="438"/>
      <c r="N15" s="438"/>
      <c r="AJ15" s="118" t="s">
        <v>324</v>
      </c>
      <c r="AK15" s="120"/>
    </row>
    <row r="16" spans="1:37" ht="27" customHeight="1">
      <c r="A16" s="314"/>
      <c r="B16" s="314"/>
      <c r="C16" s="315"/>
      <c r="D16" s="434"/>
      <c r="E16" s="434"/>
      <c r="F16" s="434"/>
      <c r="G16" s="314" t="s">
        <v>343</v>
      </c>
      <c r="H16" s="317"/>
      <c r="I16" s="317"/>
      <c r="J16" s="436"/>
      <c r="K16" s="439"/>
      <c r="L16" s="438"/>
      <c r="M16" s="438"/>
      <c r="N16" s="438"/>
      <c r="AJ16" s="118" t="s">
        <v>324</v>
      </c>
      <c r="AK16" s="120"/>
    </row>
    <row r="17" spans="1:37" ht="27" customHeight="1">
      <c r="A17" s="314"/>
      <c r="B17" s="314"/>
      <c r="C17" s="315"/>
      <c r="D17" s="434"/>
      <c r="E17" s="434"/>
      <c r="F17" s="434"/>
      <c r="G17" s="314" t="s">
        <v>343</v>
      </c>
      <c r="H17" s="317"/>
      <c r="I17" s="317"/>
      <c r="J17" s="436"/>
      <c r="K17" s="439"/>
      <c r="L17" s="438"/>
      <c r="M17" s="438"/>
      <c r="N17" s="438"/>
      <c r="AJ17" s="118" t="s">
        <v>324</v>
      </c>
      <c r="AK17" s="120"/>
    </row>
    <row r="18" spans="1:37" ht="27" customHeight="1">
      <c r="A18" s="314"/>
      <c r="B18" s="314"/>
      <c r="C18" s="315"/>
      <c r="D18" s="434"/>
      <c r="E18" s="434"/>
      <c r="F18" s="434"/>
      <c r="G18" s="314" t="s">
        <v>343</v>
      </c>
      <c r="H18" s="317"/>
      <c r="I18" s="317"/>
      <c r="J18" s="436"/>
      <c r="K18" s="439"/>
      <c r="L18" s="438"/>
      <c r="M18" s="438"/>
      <c r="N18" s="438"/>
      <c r="AJ18" s="118" t="s">
        <v>324</v>
      </c>
      <c r="AK18" s="120"/>
    </row>
    <row r="19" spans="1:37" ht="27" customHeight="1">
      <c r="A19" s="314"/>
      <c r="B19" s="314"/>
      <c r="C19" s="315"/>
      <c r="D19" s="434"/>
      <c r="E19" s="434"/>
      <c r="F19" s="434"/>
      <c r="G19" s="314" t="s">
        <v>343</v>
      </c>
      <c r="H19" s="317"/>
      <c r="I19" s="317"/>
      <c r="J19" s="436"/>
      <c r="K19" s="439"/>
      <c r="L19" s="438"/>
      <c r="M19" s="438"/>
      <c r="N19" s="438"/>
      <c r="AJ19" s="118" t="s">
        <v>324</v>
      </c>
      <c r="AK19" s="120"/>
    </row>
    <row r="20" spans="1:37" ht="27" customHeight="1">
      <c r="A20" s="314"/>
      <c r="B20" s="314"/>
      <c r="C20" s="315"/>
      <c r="D20" s="434"/>
      <c r="E20" s="434"/>
      <c r="F20" s="434"/>
      <c r="G20" s="314" t="s">
        <v>343</v>
      </c>
      <c r="H20" s="317"/>
      <c r="I20" s="317"/>
      <c r="J20" s="436"/>
      <c r="K20" s="440"/>
      <c r="L20" s="438"/>
      <c r="M20" s="438"/>
      <c r="N20" s="438"/>
      <c r="AJ20" s="118" t="s">
        <v>324</v>
      </c>
      <c r="AK20" s="120"/>
    </row>
    <row r="21" spans="1:37" ht="27" customHeight="1">
      <c r="A21" s="314"/>
      <c r="B21" s="314"/>
      <c r="C21" s="315"/>
      <c r="D21" s="434"/>
      <c r="E21" s="434"/>
      <c r="F21" s="434"/>
      <c r="G21" s="314" t="s">
        <v>343</v>
      </c>
      <c r="H21" s="317"/>
      <c r="I21" s="317"/>
      <c r="J21" s="436"/>
      <c r="K21" s="439"/>
      <c r="L21" s="438"/>
      <c r="M21" s="438"/>
      <c r="N21" s="438"/>
      <c r="AJ21" s="118" t="s">
        <v>324</v>
      </c>
      <c r="AK21" s="120"/>
    </row>
    <row r="22" spans="1:37" ht="27" customHeight="1">
      <c r="A22" s="314"/>
      <c r="B22" s="314"/>
      <c r="C22" s="315"/>
      <c r="D22" s="434"/>
      <c r="E22" s="434"/>
      <c r="F22" s="434"/>
      <c r="G22" s="314" t="s">
        <v>343</v>
      </c>
      <c r="H22" s="317"/>
      <c r="I22" s="317"/>
      <c r="J22" s="436"/>
      <c r="K22" s="439"/>
      <c r="L22" s="438"/>
      <c r="M22" s="438"/>
      <c r="N22" s="438"/>
      <c r="AJ22" s="118" t="s">
        <v>324</v>
      </c>
      <c r="AK22" s="120"/>
    </row>
    <row r="23" spans="1:37" ht="27" customHeight="1">
      <c r="A23" s="314"/>
      <c r="B23" s="314"/>
      <c r="C23" s="315"/>
      <c r="D23" s="434"/>
      <c r="E23" s="434"/>
      <c r="F23" s="434"/>
      <c r="G23" s="314" t="s">
        <v>343</v>
      </c>
      <c r="H23" s="317"/>
      <c r="I23" s="317"/>
      <c r="J23" s="436"/>
      <c r="K23" s="439"/>
      <c r="L23" s="438"/>
      <c r="M23" s="438"/>
      <c r="N23" s="438"/>
      <c r="AJ23" s="118" t="s">
        <v>324</v>
      </c>
      <c r="AK23" s="120"/>
    </row>
    <row r="24" spans="1:37" ht="27" customHeight="1">
      <c r="A24" s="314"/>
      <c r="B24" s="314"/>
      <c r="C24" s="315"/>
      <c r="D24" s="434"/>
      <c r="E24" s="434"/>
      <c r="F24" s="434"/>
      <c r="G24" s="314" t="s">
        <v>343</v>
      </c>
      <c r="H24" s="317"/>
      <c r="I24" s="317"/>
      <c r="J24" s="436"/>
      <c r="K24" s="439"/>
      <c r="L24" s="438"/>
      <c r="M24" s="438"/>
      <c r="N24" s="438"/>
      <c r="AJ24" s="118" t="s">
        <v>324</v>
      </c>
      <c r="AK24" s="120"/>
    </row>
    <row r="25" spans="1:37" ht="27" customHeight="1">
      <c r="A25" s="314"/>
      <c r="B25" s="314"/>
      <c r="C25" s="315"/>
      <c r="D25" s="434"/>
      <c r="E25" s="434"/>
      <c r="F25" s="434"/>
      <c r="G25" s="314" t="s">
        <v>343</v>
      </c>
      <c r="H25" s="317"/>
      <c r="I25" s="317"/>
      <c r="J25" s="436"/>
      <c r="K25" s="440"/>
      <c r="L25" s="438"/>
      <c r="M25" s="438"/>
      <c r="N25" s="438"/>
      <c r="AJ25" s="118" t="s">
        <v>324</v>
      </c>
      <c r="AK25" s="120"/>
    </row>
    <row r="26" spans="1:37" ht="27" customHeight="1">
      <c r="A26" s="314"/>
      <c r="B26" s="314"/>
      <c r="C26" s="315"/>
      <c r="D26" s="434"/>
      <c r="E26" s="434"/>
      <c r="F26" s="434"/>
      <c r="G26" s="314" t="s">
        <v>343</v>
      </c>
      <c r="H26" s="317"/>
      <c r="I26" s="317"/>
      <c r="J26" s="436"/>
      <c r="K26" s="439"/>
      <c r="L26" s="438"/>
      <c r="M26" s="438"/>
      <c r="N26" s="438"/>
      <c r="AJ26" s="118" t="s">
        <v>324</v>
      </c>
      <c r="AK26" s="120"/>
    </row>
    <row r="27" spans="1:37" ht="27" customHeight="1">
      <c r="A27" s="314"/>
      <c r="B27" s="314"/>
      <c r="C27" s="315"/>
      <c r="D27" s="434"/>
      <c r="E27" s="434"/>
      <c r="F27" s="434"/>
      <c r="G27" s="314" t="s">
        <v>343</v>
      </c>
      <c r="H27" s="317"/>
      <c r="I27" s="317"/>
      <c r="J27" s="436"/>
      <c r="K27" s="439"/>
      <c r="L27" s="438"/>
      <c r="M27" s="438"/>
      <c r="N27" s="438"/>
      <c r="AJ27" s="118" t="s">
        <v>324</v>
      </c>
      <c r="AK27" s="120"/>
    </row>
    <row r="28" spans="1:37" ht="27" customHeight="1">
      <c r="A28" s="314"/>
      <c r="B28" s="314"/>
      <c r="C28" s="315"/>
      <c r="D28" s="434"/>
      <c r="E28" s="434"/>
      <c r="F28" s="434"/>
      <c r="G28" s="314" t="s">
        <v>343</v>
      </c>
      <c r="H28" s="317"/>
      <c r="I28" s="317"/>
      <c r="J28" s="436"/>
      <c r="K28" s="439"/>
      <c r="L28" s="438"/>
      <c r="M28" s="438"/>
      <c r="N28" s="438"/>
      <c r="AJ28" s="118" t="s">
        <v>324</v>
      </c>
      <c r="AK28" s="120"/>
    </row>
    <row r="29" spans="1:37" ht="27" customHeight="1">
      <c r="A29" s="314"/>
      <c r="B29" s="314"/>
      <c r="C29" s="315"/>
      <c r="D29" s="434"/>
      <c r="E29" s="434"/>
      <c r="F29" s="434"/>
      <c r="G29" s="315"/>
      <c r="H29" s="317"/>
      <c r="I29" s="317"/>
      <c r="J29" s="436"/>
      <c r="K29" s="439"/>
      <c r="L29" s="438"/>
      <c r="M29" s="438"/>
      <c r="N29" s="438"/>
      <c r="AK29" s="120"/>
    </row>
    <row r="30" spans="1:37">
      <c r="A30" s="314"/>
      <c r="B30" s="314"/>
      <c r="C30" s="315"/>
      <c r="D30" s="434"/>
      <c r="E30" s="434"/>
      <c r="F30" s="434"/>
      <c r="G30" s="315"/>
      <c r="H30" s="317"/>
      <c r="I30" s="317"/>
      <c r="J30" s="436"/>
      <c r="K30" s="438"/>
      <c r="L30" s="438"/>
      <c r="M30" s="438"/>
      <c r="N30" s="438"/>
    </row>
    <row r="31" spans="1:37">
      <c r="A31" s="314"/>
      <c r="B31" s="314"/>
      <c r="C31" s="315"/>
      <c r="D31" s="434"/>
      <c r="E31" s="434"/>
      <c r="F31" s="434"/>
      <c r="G31" s="315"/>
      <c r="H31" s="317"/>
      <c r="I31" s="317"/>
      <c r="J31" s="436"/>
      <c r="K31" s="438"/>
      <c r="L31" s="438"/>
      <c r="M31" s="438"/>
      <c r="N31" s="438"/>
    </row>
    <row r="32" spans="1:37">
      <c r="A32" s="314"/>
      <c r="B32" s="314"/>
      <c r="C32" s="315"/>
      <c r="D32" s="434"/>
      <c r="E32" s="434"/>
      <c r="F32" s="434"/>
      <c r="G32" s="315"/>
      <c r="H32" s="317"/>
      <c r="I32" s="317"/>
      <c r="J32" s="436"/>
      <c r="K32" s="438"/>
      <c r="L32" s="438"/>
      <c r="M32" s="438"/>
      <c r="N32" s="438"/>
    </row>
    <row r="33" spans="1:36" s="124" customFormat="1" ht="19.149999999999999" customHeight="1">
      <c r="A33" s="456"/>
      <c r="B33" s="457"/>
      <c r="C33" s="457" t="s">
        <v>234</v>
      </c>
      <c r="D33" s="457"/>
      <c r="E33" s="457"/>
      <c r="F33" s="457"/>
      <c r="G33" s="457"/>
      <c r="H33" s="457"/>
      <c r="I33" s="457"/>
      <c r="J33" s="457"/>
      <c r="K33" s="457"/>
      <c r="L33" s="457"/>
      <c r="M33" s="457"/>
      <c r="N33" s="457"/>
      <c r="O33" s="285"/>
      <c r="P33" s="286"/>
      <c r="Q33" s="286"/>
      <c r="R33" s="286"/>
      <c r="S33" s="286"/>
      <c r="T33" s="286"/>
      <c r="U33" s="286"/>
      <c r="V33" s="286"/>
      <c r="W33" s="286"/>
      <c r="X33" s="286"/>
    </row>
    <row r="34" spans="1:36">
      <c r="A34" s="102"/>
      <c r="B34" s="102"/>
      <c r="C34" s="103"/>
      <c r="D34" s="435"/>
      <c r="E34" s="435"/>
      <c r="F34" s="435"/>
      <c r="G34" s="103"/>
      <c r="H34" s="104"/>
      <c r="I34" s="104"/>
      <c r="J34" s="441"/>
      <c r="K34" s="442"/>
      <c r="L34" s="442"/>
      <c r="M34" s="442"/>
      <c r="N34" s="442"/>
    </row>
    <row r="35" spans="1:36">
      <c r="A35" s="454"/>
      <c r="B35" s="455"/>
      <c r="C35" s="455"/>
      <c r="D35" s="455"/>
      <c r="E35" s="455"/>
      <c r="F35" s="455"/>
      <c r="G35" s="455"/>
      <c r="H35" s="454"/>
      <c r="I35" s="454"/>
    </row>
    <row r="36" spans="1:36">
      <c r="A36" s="208"/>
      <c r="B36" s="65"/>
      <c r="C36" s="65"/>
      <c r="D36" s="65"/>
      <c r="E36" s="65"/>
      <c r="F36" s="65"/>
      <c r="G36" s="65"/>
      <c r="H36" s="66"/>
      <c r="I36" s="66"/>
    </row>
    <row r="37" spans="1:36">
      <c r="A37" s="793"/>
      <c r="B37" s="794"/>
      <c r="C37" s="794"/>
      <c r="D37" s="794"/>
      <c r="E37" s="794"/>
      <c r="F37" s="794"/>
      <c r="G37" s="794"/>
      <c r="H37" s="794"/>
      <c r="I37" s="794"/>
    </row>
    <row r="38" spans="1:36">
      <c r="A38" s="68"/>
      <c r="B38" s="68"/>
      <c r="C38" s="68"/>
      <c r="D38" s="68"/>
      <c r="E38" s="68"/>
      <c r="F38" s="68"/>
      <c r="G38" s="68"/>
      <c r="H38" s="69"/>
      <c r="I38" s="67"/>
    </row>
    <row r="39" spans="1:36" s="206" customFormat="1" ht="29.25" customHeight="1">
      <c r="A39" s="212" t="s">
        <v>341</v>
      </c>
      <c r="B39" s="212"/>
      <c r="C39" s="221" t="s">
        <v>340</v>
      </c>
      <c r="D39" s="213"/>
      <c r="E39" s="213"/>
      <c r="F39" s="213"/>
      <c r="G39" s="213"/>
      <c r="H39" s="222" t="s">
        <v>328</v>
      </c>
      <c r="I39" s="204"/>
      <c r="J39" s="205"/>
      <c r="AJ39" s="205"/>
    </row>
    <row r="40" spans="1:36">
      <c r="A40" s="63"/>
      <c r="B40" s="61"/>
      <c r="C40" s="61"/>
      <c r="D40" s="61"/>
      <c r="E40" s="61"/>
      <c r="F40" s="61"/>
      <c r="G40" s="61"/>
      <c r="H40" s="69"/>
      <c r="I40" s="70"/>
    </row>
    <row r="41" spans="1:36">
      <c r="A41" s="63"/>
      <c r="B41" s="61"/>
      <c r="C41" s="61"/>
      <c r="D41" s="61"/>
      <c r="E41" s="61"/>
      <c r="F41" s="61"/>
      <c r="G41" s="61"/>
      <c r="H41" s="69"/>
      <c r="I41" s="67"/>
    </row>
    <row r="42" spans="1:36">
      <c r="A42" s="63"/>
      <c r="B42" s="62"/>
      <c r="C42" s="62"/>
      <c r="D42" s="62"/>
      <c r="E42" s="62"/>
      <c r="F42" s="62"/>
      <c r="G42" s="62"/>
      <c r="H42" s="69"/>
      <c r="I42" s="71"/>
    </row>
    <row r="43" spans="1:36">
      <c r="A43" s="64"/>
      <c r="B43" s="62"/>
      <c r="C43" s="62"/>
      <c r="D43" s="62"/>
      <c r="E43" s="62"/>
      <c r="F43" s="62"/>
      <c r="G43" s="62"/>
      <c r="H43" s="69"/>
      <c r="I43" s="71"/>
    </row>
    <row r="44" spans="1:36">
      <c r="A44" s="64"/>
      <c r="B44" s="62"/>
      <c r="C44" s="62"/>
      <c r="D44" s="62"/>
      <c r="E44" s="62"/>
      <c r="F44" s="62"/>
      <c r="G44" s="62"/>
      <c r="H44" s="69"/>
      <c r="I44" s="71"/>
    </row>
    <row r="45" spans="1:36">
      <c r="A45" s="64"/>
      <c r="B45" s="62"/>
      <c r="C45" s="62"/>
      <c r="D45" s="62"/>
      <c r="E45" s="62"/>
      <c r="F45" s="62"/>
      <c r="G45" s="62"/>
      <c r="H45" s="69"/>
      <c r="I45" s="71"/>
    </row>
    <row r="46" spans="1:36">
      <c r="A46" s="64"/>
      <c r="B46" s="62"/>
      <c r="C46" s="62"/>
      <c r="D46" s="62"/>
      <c r="E46" s="62"/>
      <c r="F46" s="62"/>
      <c r="G46" s="62"/>
      <c r="H46" s="72"/>
      <c r="I46" s="71"/>
    </row>
    <row r="50" spans="1:9">
      <c r="B50" s="203"/>
    </row>
    <row r="57" spans="1:9">
      <c r="A57" s="778" t="s">
        <v>334</v>
      </c>
      <c r="B57" s="778"/>
      <c r="C57" s="778"/>
      <c r="D57" s="778"/>
      <c r="E57" s="778"/>
      <c r="F57" s="778"/>
      <c r="G57" s="778"/>
      <c r="H57" s="778"/>
      <c r="I57" s="778"/>
    </row>
    <row r="58" spans="1:9">
      <c r="A58" s="778" t="s">
        <v>335</v>
      </c>
      <c r="B58" s="778"/>
      <c r="C58" s="778"/>
      <c r="D58" s="778"/>
      <c r="E58" s="778"/>
      <c r="F58" s="778"/>
      <c r="G58" s="778"/>
      <c r="H58" s="778"/>
      <c r="I58" s="778"/>
    </row>
    <row r="59" spans="1:9">
      <c r="A59" s="778" t="s">
        <v>336</v>
      </c>
      <c r="B59" s="778"/>
      <c r="C59" s="778"/>
      <c r="D59" s="778"/>
      <c r="E59" s="778"/>
      <c r="F59" s="778"/>
      <c r="G59" s="778"/>
      <c r="H59" s="778"/>
      <c r="I59" s="778"/>
    </row>
    <row r="60" spans="1:9" ht="56.25" customHeight="1">
      <c r="A60" s="777" t="s">
        <v>603</v>
      </c>
      <c r="B60" s="777"/>
      <c r="C60" s="777"/>
      <c r="D60" s="777"/>
      <c r="E60" s="777"/>
      <c r="F60" s="777"/>
      <c r="G60" s="777"/>
      <c r="H60" s="777"/>
      <c r="I60" s="777"/>
    </row>
    <row r="61" spans="1:9">
      <c r="A61" s="778" t="s">
        <v>337</v>
      </c>
      <c r="B61" s="778"/>
      <c r="C61" s="778"/>
      <c r="D61" s="778"/>
      <c r="E61" s="778"/>
      <c r="F61" s="778"/>
      <c r="G61" s="778"/>
      <c r="H61" s="778"/>
      <c r="I61" s="778"/>
    </row>
    <row r="62" spans="1:9" ht="45" customHeight="1">
      <c r="A62" s="792" t="s">
        <v>338</v>
      </c>
      <c r="B62" s="792"/>
      <c r="C62" s="792"/>
      <c r="D62" s="792"/>
      <c r="E62" s="792"/>
      <c r="F62" s="792"/>
      <c r="G62" s="792"/>
      <c r="H62" s="792"/>
      <c r="I62" s="792"/>
    </row>
    <row r="63" spans="1:9">
      <c r="A63" s="778" t="s">
        <v>339</v>
      </c>
      <c r="B63" s="778"/>
      <c r="C63" s="778"/>
      <c r="D63" s="778"/>
      <c r="E63" s="778"/>
      <c r="F63" s="778"/>
      <c r="G63" s="778"/>
      <c r="H63" s="778"/>
      <c r="I63" s="778"/>
    </row>
  </sheetData>
  <mergeCells count="22">
    <mergeCell ref="A61:I61"/>
    <mergeCell ref="A62:I62"/>
    <mergeCell ref="A63:I63"/>
    <mergeCell ref="A37:I37"/>
    <mergeCell ref="A2:I2"/>
    <mergeCell ref="A4:A6"/>
    <mergeCell ref="B4:B6"/>
    <mergeCell ref="C4:C6"/>
    <mergeCell ref="K2:O2"/>
    <mergeCell ref="A60:I60"/>
    <mergeCell ref="A59:I59"/>
    <mergeCell ref="A58:I58"/>
    <mergeCell ref="A57:I57"/>
    <mergeCell ref="D4:F4"/>
    <mergeCell ref="G4:I4"/>
    <mergeCell ref="J4:N4"/>
    <mergeCell ref="E5:E6"/>
    <mergeCell ref="F5:F6"/>
    <mergeCell ref="H5:H6"/>
    <mergeCell ref="I5:I6"/>
    <mergeCell ref="K5:K6"/>
    <mergeCell ref="L5:N5"/>
  </mergeCells>
  <phoneticPr fontId="3"/>
  <dataValidations count="4">
    <dataValidation type="list" allowBlank="1" showInputMessage="1" prompt="下記リストから該当する記号を選択" sqref="H7:H32 H34" xr:uid="{00000000-0002-0000-0600-000002000000}">
      <formula1>"A,B,C,D,E,F,G,H,I,J,K,L,M"</formula1>
    </dataValidation>
    <dataValidation type="list" allowBlank="1" showInputMessage="1" prompt="下記リストから該当する年齢区分を選択" sqref="I7:I32 I34" xr:uid="{00000000-0002-0000-0600-000003000000}">
      <formula1>"ア,イ,ウ,エ,オ,カ,キ,ク,ケ,コ,−,"</formula1>
    </dataValidation>
    <dataValidation type="list" allowBlank="1" showInputMessage="1" showErrorMessage="1" sqref="I35" xr:uid="{00000000-0002-0000-0600-000000000000}">
      <formula1>"ア,イ,ウ,エ,オ,カ,キ,ク,ケ,コ,−,"</formula1>
    </dataValidation>
    <dataValidation type="list" allowBlank="1" showInputMessage="1" showErrorMessage="1" sqref="H35" xr:uid="{00000000-0002-0000-0600-000001000000}">
      <formula1>"A,B,C,D,E,F,G,H,I,J,K,L,M"</formula1>
    </dataValidation>
  </dataValidations>
  <pageMargins left="0.31496062992125984" right="0.31496062992125984" top="0.74803149606299213" bottom="0.74803149606299213" header="0.31496062992125984" footer="0.31496062992125984"/>
  <pageSetup paperSize="9" scale="43" orientation="portrait" cellComments="asDisplayed" r:id="rId1"/>
  <colBreaks count="1" manualBreakCount="1">
    <brk id="2" max="56"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CC"/>
  </sheetPr>
  <dimension ref="A1:AA280"/>
  <sheetViews>
    <sheetView showGridLines="0" view="pageBreakPreview" topLeftCell="A209" zoomScaleNormal="100" zoomScaleSheetLayoutView="280" workbookViewId="0">
      <selection activeCell="F27" sqref="F27:X27"/>
    </sheetView>
  </sheetViews>
  <sheetFormatPr defaultColWidth="8.625" defaultRowHeight="18" customHeight="1"/>
  <cols>
    <col min="1" max="2" width="3.5" style="175" customWidth="1"/>
    <col min="3" max="3" width="8" style="175" customWidth="1"/>
    <col min="4" max="4" width="4.75" style="175" customWidth="1"/>
    <col min="5" max="5" width="7.625" style="175" customWidth="1"/>
    <col min="6" max="6" width="7.125" style="175" customWidth="1"/>
    <col min="7" max="7" width="5.75" style="175" hidden="1" customWidth="1"/>
    <col min="8" max="8" width="4.625" style="175" customWidth="1"/>
    <col min="9" max="9" width="8.625" style="175" customWidth="1"/>
    <col min="10" max="10" width="8.375" style="175" customWidth="1"/>
    <col min="11" max="11" width="7.125" style="175" customWidth="1"/>
    <col min="12" max="12" width="6.125" style="175" hidden="1" customWidth="1"/>
    <col min="13" max="13" width="4.5" style="175" customWidth="1"/>
    <col min="14" max="15" width="7.625" style="175" customWidth="1"/>
    <col min="16" max="16" width="7.125" style="175" customWidth="1"/>
    <col min="17" max="17" width="7" style="175" hidden="1" customWidth="1"/>
    <col min="18" max="18" width="4.625" style="175" customWidth="1"/>
    <col min="19" max="20" width="7.625" style="175" customWidth="1"/>
    <col min="21" max="21" width="7.125" style="175" customWidth="1"/>
    <col min="22" max="22" width="5.625" style="175" hidden="1" customWidth="1"/>
    <col min="23" max="23" width="5.625" style="175" customWidth="1"/>
    <col min="24" max="24" width="7.625" style="175" customWidth="1"/>
    <col min="25" max="27" width="3.875" style="43" customWidth="1"/>
    <col min="28" max="41" width="4.625" style="43" customWidth="1"/>
    <col min="42" max="42" width="3.75" style="43" customWidth="1"/>
    <col min="43" max="84" width="4.625" style="43" customWidth="1"/>
    <col min="85" max="16384" width="8.625" style="43"/>
  </cols>
  <sheetData>
    <row r="1" spans="1:24" s="123" customFormat="1" ht="18" customHeight="1">
      <c r="A1" s="1129" t="str">
        <f>"（"&amp;別紙１①!R20&amp;"）"</f>
        <v>（別紙1）</v>
      </c>
      <c r="B1" s="1129"/>
      <c r="C1" s="1129"/>
      <c r="D1" s="126"/>
      <c r="E1" s="126"/>
      <c r="F1" s="126"/>
      <c r="G1" s="126"/>
      <c r="H1" s="126"/>
      <c r="I1" s="126"/>
      <c r="J1" s="126"/>
      <c r="K1" s="126"/>
      <c r="L1" s="126"/>
      <c r="M1" s="126"/>
      <c r="N1" s="126"/>
      <c r="O1" s="126"/>
      <c r="P1" s="126"/>
      <c r="Q1" s="126"/>
      <c r="R1" s="126"/>
      <c r="S1" s="126"/>
      <c r="T1" s="126"/>
      <c r="U1" s="126"/>
      <c r="V1" s="126"/>
      <c r="W1" s="126"/>
      <c r="X1" s="126"/>
    </row>
    <row r="2" spans="1:24" s="123" customFormat="1" ht="18" customHeight="1">
      <c r="A2" s="126"/>
      <c r="B2" s="126"/>
      <c r="C2" s="126"/>
      <c r="D2" s="126"/>
      <c r="E2" s="126"/>
      <c r="F2" s="126"/>
      <c r="G2" s="126"/>
      <c r="H2" s="126"/>
      <c r="I2" s="126"/>
      <c r="J2" s="126"/>
      <c r="K2" s="126"/>
      <c r="L2" s="126"/>
      <c r="M2" s="126"/>
      <c r="N2" s="126"/>
      <c r="O2" s="126"/>
      <c r="P2" s="126"/>
      <c r="Q2" s="126"/>
      <c r="R2" s="126"/>
      <c r="S2" s="126"/>
      <c r="T2" s="126"/>
      <c r="U2" s="126"/>
      <c r="V2" s="126"/>
      <c r="W2" s="126"/>
      <c r="X2" s="126"/>
    </row>
    <row r="3" spans="1:24" s="123" customFormat="1" ht="18" customHeight="1">
      <c r="A3" s="539" t="s">
        <v>86</v>
      </c>
      <c r="B3" s="539"/>
      <c r="C3" s="539"/>
      <c r="D3" s="539"/>
      <c r="E3" s="539"/>
      <c r="F3" s="539"/>
      <c r="G3" s="539"/>
      <c r="H3" s="539"/>
      <c r="I3" s="539"/>
      <c r="J3" s="539"/>
      <c r="K3" s="539"/>
      <c r="L3" s="539"/>
      <c r="M3" s="539"/>
      <c r="N3" s="539"/>
      <c r="O3" s="539"/>
      <c r="P3" s="539"/>
      <c r="Q3" s="539"/>
      <c r="R3" s="539"/>
      <c r="S3" s="539"/>
      <c r="T3" s="539"/>
      <c r="U3" s="539"/>
      <c r="V3" s="539"/>
      <c r="W3" s="539"/>
      <c r="X3" s="539"/>
    </row>
    <row r="4" spans="1:24" s="124" customFormat="1" ht="18" customHeight="1">
      <c r="A4" s="872" t="s">
        <v>87</v>
      </c>
      <c r="B4" s="872"/>
      <c r="C4" s="872"/>
      <c r="D4" s="872"/>
      <c r="E4" s="872"/>
      <c r="F4" s="872"/>
      <c r="G4" s="872"/>
      <c r="H4" s="872"/>
      <c r="I4" s="872"/>
      <c r="J4" s="872"/>
      <c r="K4" s="872"/>
      <c r="L4" s="872"/>
      <c r="M4" s="872"/>
      <c r="N4" s="872"/>
      <c r="O4" s="872"/>
      <c r="P4" s="872"/>
      <c r="Q4" s="872"/>
      <c r="R4" s="872"/>
      <c r="S4" s="872"/>
      <c r="T4" s="872"/>
      <c r="U4" s="872"/>
      <c r="V4" s="872"/>
      <c r="W4" s="872"/>
      <c r="X4" s="872"/>
    </row>
    <row r="5" spans="1:24" s="124" customFormat="1" ht="18" customHeight="1">
      <c r="A5" s="127"/>
      <c r="B5" s="127"/>
      <c r="C5" s="127"/>
      <c r="D5" s="127"/>
      <c r="E5" s="127"/>
      <c r="F5" s="127"/>
      <c r="G5" s="127"/>
      <c r="H5" s="127"/>
      <c r="I5" s="127"/>
      <c r="J5" s="127"/>
      <c r="K5" s="127"/>
      <c r="L5" s="127"/>
      <c r="M5" s="127"/>
      <c r="N5" s="127"/>
      <c r="O5" s="127"/>
      <c r="P5" s="127"/>
      <c r="Q5" s="127"/>
      <c r="R5" s="127"/>
      <c r="S5" s="127"/>
      <c r="T5" s="127"/>
      <c r="U5" s="127"/>
      <c r="V5" s="127"/>
      <c r="W5" s="127"/>
      <c r="X5" s="127"/>
    </row>
    <row r="6" spans="1:24" s="124" customFormat="1" ht="18" customHeight="1">
      <c r="A6" s="127" t="s">
        <v>88</v>
      </c>
      <c r="B6" s="127"/>
      <c r="C6" s="127"/>
      <c r="D6" s="127"/>
      <c r="E6" s="127"/>
      <c r="F6" s="127"/>
      <c r="G6" s="127"/>
      <c r="H6" s="127"/>
      <c r="I6" s="127"/>
      <c r="J6" s="127"/>
      <c r="K6" s="127"/>
      <c r="L6" s="127"/>
      <c r="M6" s="127"/>
      <c r="N6" s="127"/>
      <c r="O6" s="127"/>
      <c r="P6" s="127"/>
      <c r="Q6" s="127"/>
      <c r="R6" s="127"/>
      <c r="S6" s="127"/>
      <c r="T6" s="127"/>
      <c r="U6" s="127"/>
      <c r="V6" s="127"/>
      <c r="W6" s="127"/>
      <c r="X6" s="127"/>
    </row>
    <row r="7" spans="1:24" s="124" customFormat="1" ht="18" customHeight="1">
      <c r="A7" s="127"/>
      <c r="B7" s="127"/>
      <c r="C7" s="127"/>
      <c r="D7" s="127"/>
      <c r="E7" s="127"/>
      <c r="F7" s="127"/>
      <c r="G7" s="127"/>
      <c r="H7" s="127"/>
      <c r="I7" s="127"/>
      <c r="J7" s="127"/>
      <c r="K7" s="127"/>
      <c r="L7" s="127"/>
      <c r="M7" s="127"/>
      <c r="N7" s="127"/>
      <c r="O7" s="127"/>
      <c r="P7" s="127"/>
      <c r="Q7" s="127"/>
      <c r="R7" s="127"/>
      <c r="S7" s="127"/>
      <c r="T7" s="127"/>
      <c r="U7" s="127"/>
      <c r="V7" s="127"/>
      <c r="W7" s="127"/>
      <c r="X7" s="127"/>
    </row>
    <row r="8" spans="1:24" s="124" customFormat="1" ht="18" customHeight="1">
      <c r="A8" s="127" t="s">
        <v>246</v>
      </c>
      <c r="B8" s="127"/>
      <c r="C8" s="127"/>
      <c r="D8" s="127"/>
      <c r="E8" s="127"/>
      <c r="F8" s="127"/>
      <c r="G8" s="127"/>
      <c r="H8" s="127"/>
      <c r="I8" s="127"/>
      <c r="J8" s="127"/>
      <c r="K8" s="127"/>
      <c r="L8" s="127"/>
      <c r="M8" s="127"/>
      <c r="N8" s="127"/>
      <c r="O8" s="127"/>
      <c r="P8" s="127"/>
      <c r="Q8" s="127"/>
      <c r="R8" s="127"/>
      <c r="S8" s="127"/>
      <c r="T8" s="127"/>
      <c r="U8" s="127"/>
      <c r="V8" s="127"/>
      <c r="W8" s="127"/>
      <c r="X8" s="127"/>
    </row>
    <row r="9" spans="1:24" s="124" customFormat="1" ht="6" customHeight="1">
      <c r="A9" s="128"/>
      <c r="B9" s="127"/>
      <c r="C9" s="127"/>
      <c r="D9" s="127"/>
      <c r="E9" s="127"/>
      <c r="F9" s="127"/>
      <c r="G9" s="127"/>
      <c r="H9" s="127"/>
      <c r="I9" s="127"/>
      <c r="J9" s="127"/>
      <c r="K9" s="127"/>
      <c r="L9" s="127"/>
      <c r="M9" s="127"/>
      <c r="N9" s="127"/>
      <c r="O9" s="127"/>
      <c r="P9" s="127"/>
      <c r="Q9" s="127"/>
      <c r="R9" s="127"/>
      <c r="S9" s="127"/>
      <c r="T9" s="127"/>
      <c r="U9" s="127"/>
      <c r="V9" s="127"/>
      <c r="W9" s="127"/>
      <c r="X9" s="127"/>
    </row>
    <row r="10" spans="1:24" s="124" customFormat="1" ht="25.9" customHeight="1">
      <c r="A10" s="875" t="s">
        <v>247</v>
      </c>
      <c r="B10" s="875"/>
      <c r="C10" s="875"/>
      <c r="D10" s="875"/>
      <c r="E10" s="875"/>
      <c r="F10" s="875"/>
      <c r="G10" s="875"/>
      <c r="H10" s="875"/>
      <c r="I10" s="875"/>
      <c r="J10" s="875"/>
      <c r="K10" s="876" t="s">
        <v>248</v>
      </c>
      <c r="L10" s="876"/>
      <c r="M10" s="876"/>
      <c r="N10" s="876"/>
      <c r="O10" s="876"/>
      <c r="P10" s="876"/>
      <c r="Q10" s="876"/>
      <c r="R10" s="876"/>
      <c r="S10" s="876"/>
      <c r="T10" s="876"/>
      <c r="U10" s="127"/>
      <c r="V10" s="127"/>
      <c r="W10" s="127"/>
      <c r="X10" s="127"/>
    </row>
    <row r="11" spans="1:24" s="124" customFormat="1" ht="37.15" customHeight="1">
      <c r="A11" s="828" t="s">
        <v>249</v>
      </c>
      <c r="B11" s="828"/>
      <c r="C11" s="828"/>
      <c r="D11" s="828"/>
      <c r="E11" s="828"/>
      <c r="F11" s="828"/>
      <c r="G11" s="828"/>
      <c r="H11" s="828"/>
      <c r="I11" s="828"/>
      <c r="J11" s="828"/>
      <c r="K11" s="829" t="s">
        <v>422</v>
      </c>
      <c r="L11" s="830"/>
      <c r="M11" s="830"/>
      <c r="N11" s="830"/>
      <c r="O11" s="830"/>
      <c r="P11" s="830"/>
      <c r="Q11" s="830"/>
      <c r="R11" s="830"/>
      <c r="S11" s="830"/>
      <c r="T11" s="830"/>
      <c r="U11" s="127"/>
      <c r="V11" s="127"/>
      <c r="W11" s="127"/>
      <c r="X11" s="127"/>
    </row>
    <row r="12" spans="1:24" s="124" customFormat="1" ht="37.15" customHeight="1">
      <c r="A12" s="828" t="s">
        <v>250</v>
      </c>
      <c r="B12" s="828"/>
      <c r="C12" s="828"/>
      <c r="D12" s="828"/>
      <c r="E12" s="828"/>
      <c r="F12" s="828"/>
      <c r="G12" s="828"/>
      <c r="H12" s="828"/>
      <c r="I12" s="828"/>
      <c r="J12" s="828"/>
      <c r="K12" s="829" t="s">
        <v>422</v>
      </c>
      <c r="L12" s="830"/>
      <c r="M12" s="830"/>
      <c r="N12" s="830"/>
      <c r="O12" s="830"/>
      <c r="P12" s="830"/>
      <c r="Q12" s="830"/>
      <c r="R12" s="830"/>
      <c r="S12" s="830"/>
      <c r="T12" s="830"/>
      <c r="U12" s="127"/>
      <c r="V12" s="127"/>
      <c r="W12" s="127"/>
      <c r="X12" s="127"/>
    </row>
    <row r="13" spans="1:24" s="124" customFormat="1" ht="37.15" customHeight="1">
      <c r="A13" s="828" t="s">
        <v>251</v>
      </c>
      <c r="B13" s="828"/>
      <c r="C13" s="828"/>
      <c r="D13" s="828"/>
      <c r="E13" s="828"/>
      <c r="F13" s="828"/>
      <c r="G13" s="828"/>
      <c r="H13" s="828"/>
      <c r="I13" s="828"/>
      <c r="J13" s="828"/>
      <c r="K13" s="829" t="s">
        <v>423</v>
      </c>
      <c r="L13" s="830"/>
      <c r="M13" s="830"/>
      <c r="N13" s="830"/>
      <c r="O13" s="830"/>
      <c r="P13" s="830"/>
      <c r="Q13" s="830"/>
      <c r="R13" s="830"/>
      <c r="S13" s="830"/>
      <c r="T13" s="830"/>
      <c r="U13" s="127"/>
      <c r="V13" s="127"/>
      <c r="W13" s="127"/>
      <c r="X13" s="127"/>
    </row>
    <row r="14" spans="1:24" s="124" customFormat="1" ht="37.15" customHeight="1">
      <c r="A14" s="828" t="s">
        <v>252</v>
      </c>
      <c r="B14" s="828"/>
      <c r="C14" s="828"/>
      <c r="D14" s="828"/>
      <c r="E14" s="828"/>
      <c r="F14" s="828"/>
      <c r="G14" s="828"/>
      <c r="H14" s="828"/>
      <c r="I14" s="828"/>
      <c r="J14" s="828"/>
      <c r="K14" s="829" t="s">
        <v>423</v>
      </c>
      <c r="L14" s="830"/>
      <c r="M14" s="830"/>
      <c r="N14" s="830"/>
      <c r="O14" s="830"/>
      <c r="P14" s="830"/>
      <c r="Q14" s="830"/>
      <c r="R14" s="830"/>
      <c r="S14" s="830"/>
      <c r="T14" s="830"/>
      <c r="U14" s="127"/>
      <c r="V14" s="127"/>
      <c r="W14" s="127"/>
      <c r="X14" s="127"/>
    </row>
    <row r="15" spans="1:24" s="124" customFormat="1" ht="37.15" customHeight="1">
      <c r="A15" s="828" t="s">
        <v>253</v>
      </c>
      <c r="B15" s="828"/>
      <c r="C15" s="828"/>
      <c r="D15" s="828"/>
      <c r="E15" s="828"/>
      <c r="F15" s="828"/>
      <c r="G15" s="828"/>
      <c r="H15" s="828"/>
      <c r="I15" s="828"/>
      <c r="J15" s="828"/>
      <c r="K15" s="829" t="s">
        <v>421</v>
      </c>
      <c r="L15" s="830"/>
      <c r="M15" s="830"/>
      <c r="N15" s="830"/>
      <c r="O15" s="830"/>
      <c r="P15" s="830"/>
      <c r="Q15" s="830"/>
      <c r="R15" s="830"/>
      <c r="S15" s="830"/>
      <c r="T15" s="830"/>
      <c r="U15" s="127"/>
      <c r="V15" s="127"/>
      <c r="W15" s="127"/>
      <c r="X15" s="127"/>
    </row>
    <row r="16" spans="1:24" s="124" customFormat="1" ht="37.15" customHeight="1">
      <c r="A16" s="828" t="s">
        <v>254</v>
      </c>
      <c r="B16" s="828"/>
      <c r="C16" s="828"/>
      <c r="D16" s="828"/>
      <c r="E16" s="828"/>
      <c r="F16" s="828"/>
      <c r="G16" s="828"/>
      <c r="H16" s="828"/>
      <c r="I16" s="828"/>
      <c r="J16" s="828"/>
      <c r="K16" s="829" t="s">
        <v>422</v>
      </c>
      <c r="L16" s="830"/>
      <c r="M16" s="830"/>
      <c r="N16" s="830"/>
      <c r="O16" s="830"/>
      <c r="P16" s="830"/>
      <c r="Q16" s="830"/>
      <c r="R16" s="830"/>
      <c r="S16" s="830"/>
      <c r="T16" s="830"/>
      <c r="U16" s="127"/>
      <c r="V16" s="127"/>
      <c r="W16" s="127"/>
      <c r="X16" s="127"/>
    </row>
    <row r="17" spans="1:27" s="124" customFormat="1" ht="36.6" customHeight="1">
      <c r="A17" s="831" t="s">
        <v>255</v>
      </c>
      <c r="B17" s="831"/>
      <c r="C17" s="831"/>
      <c r="D17" s="831"/>
      <c r="E17" s="831"/>
      <c r="F17" s="831"/>
      <c r="G17" s="831"/>
      <c r="H17" s="831"/>
      <c r="I17" s="831"/>
      <c r="J17" s="831"/>
      <c r="K17" s="831"/>
      <c r="L17" s="831"/>
      <c r="M17" s="831"/>
      <c r="N17" s="831"/>
      <c r="O17" s="831"/>
      <c r="P17" s="831"/>
      <c r="Q17" s="831"/>
      <c r="R17" s="831"/>
      <c r="S17" s="831"/>
      <c r="T17" s="831"/>
      <c r="U17" s="127"/>
      <c r="V17" s="127"/>
      <c r="W17" s="127"/>
      <c r="X17" s="127"/>
    </row>
    <row r="18" spans="1:27" s="124" customFormat="1" ht="18" customHeight="1">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row>
    <row r="19" spans="1:27" s="124" customFormat="1" ht="30.6" customHeight="1">
      <c r="A19" s="859" t="s">
        <v>256</v>
      </c>
      <c r="B19" s="859"/>
      <c r="C19" s="859"/>
      <c r="D19" s="859"/>
      <c r="E19" s="859"/>
      <c r="F19" s="859"/>
      <c r="G19" s="859"/>
      <c r="H19" s="859"/>
      <c r="I19" s="859"/>
      <c r="J19" s="859"/>
      <c r="K19" s="859"/>
      <c r="L19" s="859"/>
      <c r="M19" s="859"/>
      <c r="N19" s="859"/>
      <c r="O19" s="859"/>
      <c r="P19" s="859"/>
      <c r="Q19" s="859"/>
      <c r="R19" s="859"/>
      <c r="S19" s="859"/>
      <c r="T19" s="859"/>
      <c r="U19" s="859"/>
      <c r="V19" s="859"/>
      <c r="W19" s="859"/>
      <c r="X19" s="859"/>
    </row>
    <row r="20" spans="1:27" s="124" customFormat="1" ht="7.15" customHeight="1">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row>
    <row r="21" spans="1:27" s="124" customFormat="1" ht="30.6" customHeight="1">
      <c r="A21" s="847" t="s">
        <v>180</v>
      </c>
      <c r="B21" s="848"/>
      <c r="C21" s="848"/>
      <c r="D21" s="848"/>
      <c r="E21" s="848"/>
      <c r="F21" s="849" t="s">
        <v>181</v>
      </c>
      <c r="G21" s="849"/>
      <c r="H21" s="850"/>
      <c r="I21" s="850"/>
      <c r="J21" s="850"/>
      <c r="K21" s="853" t="s">
        <v>182</v>
      </c>
      <c r="L21" s="854"/>
      <c r="M21" s="855"/>
      <c r="N21" s="856"/>
      <c r="O21" s="853" t="s">
        <v>183</v>
      </c>
      <c r="P21" s="855"/>
      <c r="Q21" s="855"/>
      <c r="R21" s="855"/>
      <c r="S21" s="855"/>
      <c r="T21" s="855"/>
      <c r="U21" s="855"/>
      <c r="V21" s="855"/>
      <c r="W21" s="873"/>
      <c r="X21" s="874"/>
    </row>
    <row r="22" spans="1:27" s="124" customFormat="1" ht="30.6" customHeight="1">
      <c r="A22" s="802" t="s">
        <v>84</v>
      </c>
      <c r="B22" s="803"/>
      <c r="C22" s="803"/>
      <c r="D22" s="803"/>
      <c r="E22" s="803"/>
      <c r="F22" s="802" t="s">
        <v>230</v>
      </c>
      <c r="G22" s="802"/>
      <c r="H22" s="803"/>
      <c r="I22" s="803"/>
      <c r="J22" s="803"/>
      <c r="K22" s="804" t="s">
        <v>185</v>
      </c>
      <c r="L22" s="805"/>
      <c r="M22" s="806"/>
      <c r="N22" s="807"/>
      <c r="O22" s="808" t="s">
        <v>204</v>
      </c>
      <c r="P22" s="809"/>
      <c r="Q22" s="809"/>
      <c r="R22" s="809"/>
      <c r="S22" s="809"/>
      <c r="T22" s="809"/>
      <c r="U22" s="809"/>
      <c r="V22" s="809"/>
      <c r="W22" s="810"/>
      <c r="X22" s="811"/>
    </row>
    <row r="23" spans="1:27" s="124" customFormat="1" ht="30.6" customHeight="1">
      <c r="A23" s="802" t="s">
        <v>84</v>
      </c>
      <c r="B23" s="803"/>
      <c r="C23" s="803"/>
      <c r="D23" s="803"/>
      <c r="E23" s="803"/>
      <c r="F23" s="802" t="s">
        <v>184</v>
      </c>
      <c r="G23" s="802"/>
      <c r="H23" s="803"/>
      <c r="I23" s="803"/>
      <c r="J23" s="803"/>
      <c r="K23" s="804" t="s">
        <v>186</v>
      </c>
      <c r="L23" s="805"/>
      <c r="M23" s="806"/>
      <c r="N23" s="807"/>
      <c r="O23" s="808" t="s">
        <v>233</v>
      </c>
      <c r="P23" s="809"/>
      <c r="Q23" s="809"/>
      <c r="R23" s="809"/>
      <c r="S23" s="809"/>
      <c r="T23" s="809"/>
      <c r="U23" s="809"/>
      <c r="V23" s="809"/>
      <c r="W23" s="810"/>
      <c r="X23" s="811"/>
    </row>
    <row r="24" spans="1:27" s="124" customFormat="1" ht="30.6" customHeight="1">
      <c r="A24" s="802" t="s">
        <v>84</v>
      </c>
      <c r="B24" s="803"/>
      <c r="C24" s="803"/>
      <c r="D24" s="803"/>
      <c r="E24" s="803"/>
      <c r="F24" s="802" t="s">
        <v>85</v>
      </c>
      <c r="G24" s="802"/>
      <c r="H24" s="803"/>
      <c r="I24" s="803"/>
      <c r="J24" s="803"/>
      <c r="K24" s="804" t="s">
        <v>186</v>
      </c>
      <c r="L24" s="805"/>
      <c r="M24" s="806"/>
      <c r="N24" s="807"/>
      <c r="O24" s="808" t="s">
        <v>233</v>
      </c>
      <c r="P24" s="809"/>
      <c r="Q24" s="809"/>
      <c r="R24" s="809"/>
      <c r="S24" s="809"/>
      <c r="T24" s="809"/>
      <c r="U24" s="809"/>
      <c r="V24" s="809"/>
      <c r="W24" s="810"/>
      <c r="X24" s="811"/>
    </row>
    <row r="25" spans="1:27" s="124" customFormat="1" ht="30.6" customHeight="1">
      <c r="A25" s="802" t="s">
        <v>84</v>
      </c>
      <c r="B25" s="803"/>
      <c r="C25" s="803"/>
      <c r="D25" s="803"/>
      <c r="E25" s="803"/>
      <c r="F25" s="802" t="s">
        <v>184</v>
      </c>
      <c r="G25" s="802"/>
      <c r="H25" s="803"/>
      <c r="I25" s="803"/>
      <c r="J25" s="803"/>
      <c r="K25" s="804" t="s">
        <v>186</v>
      </c>
      <c r="L25" s="805"/>
      <c r="M25" s="806"/>
      <c r="N25" s="807"/>
      <c r="O25" s="808" t="s">
        <v>233</v>
      </c>
      <c r="P25" s="809"/>
      <c r="Q25" s="809"/>
      <c r="R25" s="809"/>
      <c r="S25" s="809"/>
      <c r="T25" s="809"/>
      <c r="U25" s="809"/>
      <c r="V25" s="809"/>
      <c r="W25" s="810"/>
      <c r="X25" s="811"/>
    </row>
    <row r="26" spans="1:27" s="124" customFormat="1" ht="30.6" customHeight="1">
      <c r="A26" s="802"/>
      <c r="B26" s="803"/>
      <c r="C26" s="803"/>
      <c r="D26" s="803"/>
      <c r="E26" s="803"/>
      <c r="F26" s="802"/>
      <c r="G26" s="802"/>
      <c r="H26" s="803"/>
      <c r="I26" s="803"/>
      <c r="J26" s="803"/>
      <c r="K26" s="804"/>
      <c r="L26" s="805"/>
      <c r="M26" s="806"/>
      <c r="N26" s="807"/>
      <c r="O26" s="808"/>
      <c r="P26" s="809"/>
      <c r="Q26" s="809"/>
      <c r="R26" s="809"/>
      <c r="S26" s="809"/>
      <c r="T26" s="809"/>
      <c r="U26" s="809"/>
      <c r="V26" s="809"/>
      <c r="W26" s="810"/>
      <c r="X26" s="811"/>
    </row>
    <row r="27" spans="1:27" s="124" customFormat="1" ht="19.149999999999999" customHeight="1">
      <c r="A27" s="1127"/>
      <c r="B27" s="1128"/>
      <c r="C27" s="1128"/>
      <c r="D27" s="1128"/>
      <c r="E27" s="1128"/>
      <c r="F27" s="1125" t="s">
        <v>234</v>
      </c>
      <c r="G27" s="1125"/>
      <c r="H27" s="1125"/>
      <c r="I27" s="1125"/>
      <c r="J27" s="1125"/>
      <c r="K27" s="1125"/>
      <c r="L27" s="1125"/>
      <c r="M27" s="1125"/>
      <c r="N27" s="1125"/>
      <c r="O27" s="1125"/>
      <c r="P27" s="1125"/>
      <c r="Q27" s="1125"/>
      <c r="R27" s="1125"/>
      <c r="S27" s="1125"/>
      <c r="T27" s="1125"/>
      <c r="U27" s="1125"/>
      <c r="V27" s="1125"/>
      <c r="W27" s="1125"/>
      <c r="X27" s="1126"/>
    </row>
    <row r="28" spans="1:27" s="125" customFormat="1" ht="30.6" customHeight="1">
      <c r="A28" s="130"/>
      <c r="B28" s="131"/>
      <c r="C28" s="131"/>
      <c r="D28" s="131"/>
      <c r="E28" s="131"/>
      <c r="F28" s="130"/>
      <c r="G28" s="130"/>
      <c r="H28" s="131"/>
      <c r="I28" s="131"/>
      <c r="J28" s="131"/>
      <c r="K28" s="130"/>
      <c r="L28" s="130"/>
      <c r="M28" s="131"/>
      <c r="N28" s="131"/>
      <c r="O28" s="132"/>
      <c r="P28" s="132"/>
      <c r="Q28" s="132"/>
      <c r="R28" s="132"/>
      <c r="S28" s="132"/>
      <c r="T28" s="132"/>
      <c r="U28" s="132"/>
      <c r="V28" s="132"/>
      <c r="W28" s="133"/>
      <c r="X28" s="133"/>
    </row>
    <row r="29" spans="1:27" s="124" customFormat="1" ht="30.6" customHeight="1">
      <c r="A29" s="134"/>
      <c r="B29" s="135"/>
      <c r="C29" s="135"/>
      <c r="D29" s="135"/>
      <c r="E29" s="135"/>
      <c r="F29" s="134"/>
      <c r="G29" s="134"/>
      <c r="H29" s="135"/>
      <c r="I29" s="135"/>
      <c r="J29" s="135"/>
      <c r="K29" s="134"/>
      <c r="L29" s="134"/>
      <c r="M29" s="135"/>
      <c r="N29" s="135"/>
      <c r="O29" s="135"/>
      <c r="P29" s="135"/>
      <c r="Q29" s="135"/>
      <c r="R29" s="134"/>
      <c r="S29" s="135"/>
      <c r="T29" s="135"/>
      <c r="U29" s="135"/>
      <c r="V29" s="135"/>
      <c r="W29" s="135"/>
      <c r="X29" s="135"/>
    </row>
    <row r="30" spans="1:27" s="124" customFormat="1" ht="21.6" customHeight="1">
      <c r="A30" s="134"/>
      <c r="B30" s="135"/>
      <c r="C30" s="135"/>
      <c r="D30" s="135"/>
      <c r="E30" s="135"/>
      <c r="F30" s="134"/>
      <c r="G30" s="134"/>
      <c r="H30" s="135"/>
      <c r="I30" s="135"/>
      <c r="J30" s="135"/>
      <c r="K30" s="134"/>
      <c r="L30" s="134"/>
      <c r="M30" s="135"/>
      <c r="N30" s="135"/>
      <c r="O30" s="135"/>
      <c r="P30" s="135"/>
      <c r="Q30" s="135"/>
      <c r="R30" s="134"/>
      <c r="S30" s="135"/>
      <c r="T30" s="135"/>
      <c r="U30" s="135"/>
      <c r="V30" s="135"/>
      <c r="W30" s="135"/>
      <c r="X30" s="135"/>
      <c r="AA30" s="122"/>
    </row>
    <row r="31" spans="1:27" s="124" customFormat="1" ht="30.6" customHeight="1">
      <c r="A31" s="128" t="s">
        <v>189</v>
      </c>
      <c r="B31" s="127"/>
      <c r="C31" s="127"/>
      <c r="D31" s="127"/>
      <c r="E31" s="127"/>
      <c r="F31" s="127"/>
      <c r="G31" s="127"/>
      <c r="H31" s="127"/>
      <c r="I31" s="127"/>
      <c r="J31" s="127"/>
      <c r="K31" s="127"/>
      <c r="L31" s="127"/>
      <c r="M31" s="127"/>
      <c r="N31" s="127"/>
      <c r="O31" s="127"/>
      <c r="P31" s="127"/>
      <c r="Q31" s="127"/>
      <c r="R31" s="127"/>
      <c r="S31" s="127"/>
      <c r="T31" s="127"/>
      <c r="U31" s="129"/>
      <c r="V31" s="129"/>
      <c r="W31" s="129"/>
      <c r="X31" s="129"/>
    </row>
    <row r="32" spans="1:27" s="124" customFormat="1" ht="30.6" customHeight="1">
      <c r="A32" s="836" t="s">
        <v>231</v>
      </c>
      <c r="B32" s="837"/>
      <c r="C32" s="837"/>
      <c r="D32" s="837"/>
      <c r="E32" s="837"/>
      <c r="F32" s="837"/>
      <c r="G32" s="136"/>
      <c r="H32" s="838" t="s">
        <v>190</v>
      </c>
      <c r="I32" s="838"/>
      <c r="J32" s="838"/>
      <c r="K32" s="838"/>
      <c r="L32" s="838"/>
      <c r="M32" s="838"/>
      <c r="N32" s="839" t="s">
        <v>232</v>
      </c>
      <c r="O32" s="837"/>
      <c r="P32" s="837"/>
      <c r="Q32" s="837"/>
      <c r="R32" s="837"/>
      <c r="S32" s="837"/>
      <c r="T32" s="840"/>
      <c r="U32" s="129"/>
      <c r="V32" s="129"/>
      <c r="W32" s="129"/>
      <c r="X32" s="129"/>
    </row>
    <row r="33" spans="1:24" s="124" customFormat="1" ht="30.6" customHeight="1">
      <c r="A33" s="841">
        <f>COUNTA(A22:E27)</f>
        <v>4</v>
      </c>
      <c r="B33" s="842"/>
      <c r="C33" s="842"/>
      <c r="D33" s="842"/>
      <c r="E33" s="842"/>
      <c r="F33" s="842"/>
      <c r="G33" s="318"/>
      <c r="H33" s="843">
        <f>COUNTA(別紙１③!B7:B33)</f>
        <v>0</v>
      </c>
      <c r="I33" s="843"/>
      <c r="J33" s="843"/>
      <c r="K33" s="843"/>
      <c r="L33" s="843"/>
      <c r="M33" s="843"/>
      <c r="N33" s="844" t="e">
        <f>A33/H33</f>
        <v>#DIV/0!</v>
      </c>
      <c r="O33" s="845"/>
      <c r="P33" s="845"/>
      <c r="Q33" s="845"/>
      <c r="R33" s="845"/>
      <c r="S33" s="845"/>
      <c r="T33" s="846"/>
      <c r="U33" s="129"/>
      <c r="V33" s="129"/>
      <c r="W33" s="129"/>
      <c r="X33" s="129"/>
    </row>
    <row r="34" spans="1:24" s="125" customFormat="1" ht="25.15" customHeight="1">
      <c r="A34" s="851" t="s">
        <v>243</v>
      </c>
      <c r="B34" s="852"/>
      <c r="C34" s="852"/>
      <c r="D34" s="852"/>
      <c r="E34" s="852"/>
      <c r="F34" s="852"/>
      <c r="G34" s="852"/>
      <c r="H34" s="852"/>
      <c r="I34" s="852"/>
      <c r="J34" s="852"/>
      <c r="K34" s="852"/>
      <c r="L34" s="852"/>
      <c r="M34" s="852"/>
      <c r="N34" s="852"/>
      <c r="O34" s="852"/>
      <c r="P34" s="852"/>
      <c r="Q34" s="852"/>
      <c r="R34" s="852"/>
      <c r="S34" s="852"/>
      <c r="T34" s="852"/>
      <c r="U34" s="852"/>
      <c r="V34" s="852"/>
      <c r="W34" s="852"/>
      <c r="X34" s="852"/>
    </row>
    <row r="35" spans="1:24" s="124" customFormat="1" ht="18" customHeight="1">
      <c r="A35" s="128"/>
      <c r="B35" s="127"/>
      <c r="C35" s="127"/>
      <c r="D35" s="127"/>
      <c r="E35" s="127"/>
      <c r="F35" s="127"/>
      <c r="G35" s="127"/>
      <c r="H35" s="127"/>
      <c r="I35" s="127"/>
      <c r="J35" s="127"/>
      <c r="K35" s="127"/>
      <c r="L35" s="127"/>
      <c r="M35" s="127"/>
      <c r="N35" s="127"/>
      <c r="O35" s="127"/>
      <c r="P35" s="127"/>
      <c r="Q35" s="127"/>
      <c r="R35" s="127"/>
      <c r="S35" s="127"/>
      <c r="T35" s="127"/>
      <c r="U35" s="127"/>
      <c r="V35" s="127"/>
      <c r="W35" s="127"/>
      <c r="X35" s="127"/>
    </row>
    <row r="36" spans="1:24" s="124" customFormat="1" ht="18" customHeight="1">
      <c r="A36" s="128" t="s">
        <v>257</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row>
    <row r="37" spans="1:24" s="124" customFormat="1" ht="10.15" customHeight="1">
      <c r="A37" s="128"/>
      <c r="B37" s="127"/>
      <c r="C37" s="127"/>
      <c r="D37" s="127"/>
      <c r="E37" s="127"/>
      <c r="F37" s="127"/>
      <c r="G37" s="127"/>
      <c r="H37" s="127"/>
      <c r="I37" s="127"/>
      <c r="J37" s="127"/>
      <c r="K37" s="127"/>
      <c r="L37" s="127"/>
      <c r="M37" s="127"/>
      <c r="N37" s="127"/>
      <c r="O37" s="127"/>
      <c r="P37" s="127"/>
      <c r="Q37" s="127"/>
      <c r="R37" s="127"/>
      <c r="S37" s="127"/>
      <c r="T37" s="127"/>
      <c r="U37" s="127"/>
      <c r="V37" s="127"/>
      <c r="W37" s="127"/>
      <c r="X37" s="127"/>
    </row>
    <row r="38" spans="1:24" s="124" customFormat="1" ht="18" customHeight="1">
      <c r="A38" s="128" t="s">
        <v>258</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row>
    <row r="39" spans="1:24" s="124" customFormat="1" ht="18" customHeight="1">
      <c r="A39" s="832" t="s">
        <v>89</v>
      </c>
      <c r="B39" s="832"/>
      <c r="C39" s="833" t="s">
        <v>259</v>
      </c>
      <c r="D39" s="833"/>
      <c r="E39" s="833"/>
      <c r="F39" s="833"/>
      <c r="G39" s="833"/>
      <c r="H39" s="833"/>
      <c r="I39" s="833"/>
      <c r="J39" s="833"/>
      <c r="K39" s="833"/>
      <c r="L39" s="833"/>
      <c r="M39" s="833"/>
      <c r="N39" s="833"/>
      <c r="O39" s="833"/>
      <c r="P39" s="833"/>
      <c r="Q39" s="833"/>
      <c r="R39" s="833"/>
      <c r="S39" s="833"/>
      <c r="T39" s="833"/>
      <c r="U39" s="127"/>
      <c r="V39" s="127"/>
      <c r="W39" s="127"/>
      <c r="X39" s="127"/>
    </row>
    <row r="40" spans="1:24" s="124" customFormat="1" ht="18" customHeight="1">
      <c r="A40" s="834" t="s">
        <v>260</v>
      </c>
      <c r="B40" s="834"/>
      <c r="C40" s="834"/>
      <c r="D40" s="834"/>
      <c r="E40" s="834"/>
      <c r="F40" s="834"/>
      <c r="G40" s="834"/>
      <c r="H40" s="834"/>
      <c r="I40" s="834"/>
      <c r="J40" s="834"/>
      <c r="K40" s="834"/>
      <c r="L40" s="834"/>
      <c r="M40" s="834"/>
      <c r="N40" s="834"/>
      <c r="O40" s="834"/>
      <c r="P40" s="834"/>
      <c r="Q40" s="834"/>
      <c r="R40" s="834"/>
      <c r="S40" s="834"/>
      <c r="T40" s="834"/>
      <c r="U40" s="127"/>
      <c r="V40" s="127"/>
      <c r="W40" s="127"/>
      <c r="X40" s="127"/>
    </row>
    <row r="41" spans="1:24" s="124" customFormat="1" ht="18" customHeight="1">
      <c r="A41" s="812" t="s">
        <v>90</v>
      </c>
      <c r="B41" s="812"/>
      <c r="C41" s="835" t="s">
        <v>261</v>
      </c>
      <c r="D41" s="835"/>
      <c r="E41" s="835"/>
      <c r="F41" s="835"/>
      <c r="G41" s="835"/>
      <c r="H41" s="835"/>
      <c r="I41" s="835"/>
      <c r="J41" s="835"/>
      <c r="K41" s="835"/>
      <c r="L41" s="835"/>
      <c r="M41" s="835"/>
      <c r="N41" s="835"/>
      <c r="O41" s="835"/>
      <c r="P41" s="835"/>
      <c r="Q41" s="835"/>
      <c r="R41" s="835"/>
      <c r="S41" s="835"/>
      <c r="T41" s="835"/>
      <c r="U41" s="127"/>
      <c r="V41" s="127"/>
      <c r="W41" s="127"/>
      <c r="X41" s="127"/>
    </row>
    <row r="42" spans="1:24" s="124" customFormat="1" ht="18" customHeight="1">
      <c r="A42" s="812"/>
      <c r="B42" s="812"/>
      <c r="C42" s="835" t="s">
        <v>262</v>
      </c>
      <c r="D42" s="835"/>
      <c r="E42" s="835"/>
      <c r="F42" s="835"/>
      <c r="G42" s="835"/>
      <c r="H42" s="835"/>
      <c r="I42" s="835"/>
      <c r="J42" s="835"/>
      <c r="K42" s="835"/>
      <c r="L42" s="835"/>
      <c r="M42" s="835"/>
      <c r="N42" s="835"/>
      <c r="O42" s="835"/>
      <c r="P42" s="835"/>
      <c r="Q42" s="835"/>
      <c r="R42" s="835"/>
      <c r="S42" s="835"/>
      <c r="T42" s="835"/>
      <c r="U42" s="127"/>
      <c r="V42" s="127"/>
      <c r="W42" s="127"/>
      <c r="X42" s="127"/>
    </row>
    <row r="43" spans="1:24" s="124" customFormat="1" ht="18" customHeight="1">
      <c r="A43" s="812" t="s">
        <v>71</v>
      </c>
      <c r="B43" s="812"/>
      <c r="C43" s="835" t="s">
        <v>263</v>
      </c>
      <c r="D43" s="835"/>
      <c r="E43" s="835"/>
      <c r="F43" s="835"/>
      <c r="G43" s="835"/>
      <c r="H43" s="835"/>
      <c r="I43" s="835"/>
      <c r="J43" s="835"/>
      <c r="K43" s="835"/>
      <c r="L43" s="835"/>
      <c r="M43" s="835"/>
      <c r="N43" s="835"/>
      <c r="O43" s="835"/>
      <c r="P43" s="835"/>
      <c r="Q43" s="835"/>
      <c r="R43" s="835"/>
      <c r="S43" s="835"/>
      <c r="T43" s="835"/>
      <c r="U43" s="127"/>
      <c r="V43" s="127"/>
      <c r="W43" s="127"/>
      <c r="X43" s="127"/>
    </row>
    <row r="44" spans="1:24" s="124" customFormat="1" ht="18" customHeight="1">
      <c r="A44" s="812"/>
      <c r="B44" s="812"/>
      <c r="C44" s="813" t="s">
        <v>264</v>
      </c>
      <c r="D44" s="814"/>
      <c r="E44" s="814"/>
      <c r="F44" s="814"/>
      <c r="G44" s="814"/>
      <c r="H44" s="814"/>
      <c r="I44" s="814"/>
      <c r="J44" s="814"/>
      <c r="K44" s="814"/>
      <c r="L44" s="814"/>
      <c r="M44" s="814"/>
      <c r="N44" s="814"/>
      <c r="O44" s="814"/>
      <c r="P44" s="814"/>
      <c r="Q44" s="814"/>
      <c r="R44" s="814"/>
      <c r="S44" s="814"/>
      <c r="T44" s="814"/>
      <c r="U44" s="127"/>
      <c r="V44" s="127"/>
      <c r="W44" s="127"/>
      <c r="X44" s="127"/>
    </row>
    <row r="45" spans="1:24" s="124" customFormat="1" ht="18" customHeight="1">
      <c r="A45" s="128"/>
      <c r="B45" s="127"/>
      <c r="C45" s="127"/>
      <c r="D45" s="127"/>
      <c r="E45" s="127"/>
      <c r="F45" s="127"/>
      <c r="G45" s="127"/>
      <c r="H45" s="127"/>
      <c r="I45" s="127"/>
      <c r="J45" s="127"/>
      <c r="K45" s="127"/>
      <c r="L45" s="127"/>
      <c r="M45" s="127"/>
      <c r="N45" s="127"/>
      <c r="O45" s="127"/>
      <c r="P45" s="127"/>
      <c r="Q45" s="127"/>
      <c r="R45" s="127"/>
      <c r="S45" s="127"/>
      <c r="T45" s="127"/>
      <c r="U45" s="127"/>
      <c r="V45" s="127"/>
      <c r="W45" s="127"/>
      <c r="X45" s="127"/>
    </row>
    <row r="46" spans="1:24" s="124" customFormat="1" ht="18" customHeight="1">
      <c r="A46" s="832" t="s">
        <v>89</v>
      </c>
      <c r="B46" s="832"/>
      <c r="C46" s="833" t="s">
        <v>259</v>
      </c>
      <c r="D46" s="833"/>
      <c r="E46" s="833"/>
      <c r="F46" s="833"/>
      <c r="G46" s="833"/>
      <c r="H46" s="833"/>
      <c r="I46" s="833"/>
      <c r="J46" s="833"/>
      <c r="K46" s="833"/>
      <c r="L46" s="833"/>
      <c r="M46" s="833"/>
      <c r="N46" s="833"/>
      <c r="O46" s="833"/>
      <c r="P46" s="833"/>
      <c r="Q46" s="833"/>
      <c r="R46" s="833"/>
      <c r="S46" s="833"/>
      <c r="T46" s="833"/>
      <c r="U46" s="127"/>
      <c r="V46" s="127"/>
      <c r="W46" s="127"/>
      <c r="X46" s="127"/>
    </row>
    <row r="47" spans="1:24" s="124" customFormat="1" ht="18" customHeight="1">
      <c r="A47" s="834" t="s">
        <v>265</v>
      </c>
      <c r="B47" s="834"/>
      <c r="C47" s="834"/>
      <c r="D47" s="834"/>
      <c r="E47" s="834"/>
      <c r="F47" s="834"/>
      <c r="G47" s="834"/>
      <c r="H47" s="834"/>
      <c r="I47" s="834"/>
      <c r="J47" s="834"/>
      <c r="K47" s="834"/>
      <c r="L47" s="834"/>
      <c r="M47" s="834"/>
      <c r="N47" s="834"/>
      <c r="O47" s="834"/>
      <c r="P47" s="834"/>
      <c r="Q47" s="834"/>
      <c r="R47" s="834"/>
      <c r="S47" s="834"/>
      <c r="T47" s="834"/>
      <c r="U47" s="127"/>
      <c r="V47" s="127"/>
      <c r="W47" s="127"/>
      <c r="X47" s="127"/>
    </row>
    <row r="48" spans="1:24" s="124" customFormat="1" ht="18" customHeight="1">
      <c r="A48" s="812"/>
      <c r="B48" s="812"/>
      <c r="C48" s="835" t="s">
        <v>266</v>
      </c>
      <c r="D48" s="835"/>
      <c r="E48" s="835"/>
      <c r="F48" s="835"/>
      <c r="G48" s="835"/>
      <c r="H48" s="835"/>
      <c r="I48" s="835"/>
      <c r="J48" s="835"/>
      <c r="K48" s="835"/>
      <c r="L48" s="835"/>
      <c r="M48" s="835"/>
      <c r="N48" s="835"/>
      <c r="O48" s="835"/>
      <c r="P48" s="835"/>
      <c r="Q48" s="835"/>
      <c r="R48" s="835"/>
      <c r="S48" s="835"/>
      <c r="T48" s="835"/>
      <c r="U48" s="127"/>
      <c r="V48" s="127"/>
      <c r="W48" s="127"/>
      <c r="X48" s="127"/>
    </row>
    <row r="49" spans="1:25" s="124" customFormat="1" ht="18" customHeight="1">
      <c r="A49" s="812" t="s">
        <v>71</v>
      </c>
      <c r="B49" s="812"/>
      <c r="C49" s="835" t="s">
        <v>267</v>
      </c>
      <c r="D49" s="835"/>
      <c r="E49" s="835"/>
      <c r="F49" s="835"/>
      <c r="G49" s="835"/>
      <c r="H49" s="835"/>
      <c r="I49" s="835"/>
      <c r="J49" s="835"/>
      <c r="K49" s="835"/>
      <c r="L49" s="835"/>
      <c r="M49" s="835"/>
      <c r="N49" s="835"/>
      <c r="O49" s="835"/>
      <c r="P49" s="835"/>
      <c r="Q49" s="835"/>
      <c r="R49" s="835"/>
      <c r="S49" s="835"/>
      <c r="T49" s="835"/>
      <c r="U49" s="127"/>
      <c r="V49" s="127"/>
      <c r="W49" s="127"/>
      <c r="X49" s="127"/>
    </row>
    <row r="50" spans="1:25" s="124" customFormat="1" ht="38.25" customHeight="1">
      <c r="A50" s="812" t="s">
        <v>90</v>
      </c>
      <c r="B50" s="812"/>
      <c r="C50" s="813" t="s">
        <v>426</v>
      </c>
      <c r="D50" s="814"/>
      <c r="E50" s="814"/>
      <c r="F50" s="814"/>
      <c r="G50" s="814"/>
      <c r="H50" s="814"/>
      <c r="I50" s="814"/>
      <c r="J50" s="814"/>
      <c r="K50" s="814"/>
      <c r="L50" s="814"/>
      <c r="M50" s="814"/>
      <c r="N50" s="814"/>
      <c r="O50" s="814"/>
      <c r="P50" s="814"/>
      <c r="Q50" s="814"/>
      <c r="R50" s="814"/>
      <c r="S50" s="814"/>
      <c r="T50" s="814"/>
      <c r="U50" s="127"/>
      <c r="V50" s="127"/>
      <c r="W50" s="127"/>
      <c r="X50" s="127"/>
    </row>
    <row r="51" spans="1:25" s="124" customFormat="1" ht="58.5" customHeight="1">
      <c r="A51" s="128"/>
      <c r="B51" s="127"/>
      <c r="C51" s="127"/>
      <c r="D51" s="127"/>
      <c r="E51" s="127"/>
      <c r="F51" s="127"/>
      <c r="G51" s="127"/>
      <c r="H51" s="127"/>
      <c r="I51" s="127"/>
      <c r="J51" s="127"/>
      <c r="K51" s="127"/>
      <c r="L51" s="127"/>
      <c r="M51" s="127"/>
      <c r="N51" s="127"/>
      <c r="O51" s="127"/>
      <c r="P51" s="127"/>
      <c r="Q51" s="127"/>
      <c r="R51" s="127"/>
      <c r="S51" s="127"/>
      <c r="T51" s="127"/>
      <c r="U51" s="127"/>
      <c r="V51" s="127"/>
      <c r="W51" s="127"/>
      <c r="X51" s="127"/>
    </row>
    <row r="52" spans="1:25" s="73" customFormat="1" ht="18" customHeight="1">
      <c r="A52" s="128" t="s">
        <v>268</v>
      </c>
      <c r="B52" s="127"/>
      <c r="C52" s="127"/>
      <c r="D52" s="127"/>
      <c r="E52" s="127"/>
      <c r="F52" s="127"/>
      <c r="G52" s="127"/>
      <c r="H52" s="127"/>
      <c r="I52" s="127"/>
      <c r="J52" s="127"/>
      <c r="K52" s="127"/>
      <c r="L52" s="127"/>
      <c r="M52" s="127"/>
      <c r="N52" s="127"/>
      <c r="O52" s="127"/>
      <c r="P52" s="127"/>
      <c r="Q52" s="127"/>
      <c r="R52" s="127"/>
      <c r="S52" s="127"/>
      <c r="T52" s="127"/>
      <c r="U52" s="127"/>
      <c r="V52" s="127"/>
      <c r="W52" s="127"/>
      <c r="X52" s="127"/>
    </row>
    <row r="53" spans="1:25" s="73" customFormat="1" ht="18" customHeight="1">
      <c r="A53" s="128" t="s">
        <v>91</v>
      </c>
      <c r="B53" s="127"/>
      <c r="C53" s="127"/>
      <c r="D53" s="127"/>
      <c r="E53" s="127"/>
      <c r="F53" s="127"/>
      <c r="G53" s="127"/>
      <c r="H53" s="127"/>
      <c r="I53" s="127"/>
      <c r="J53" s="127"/>
      <c r="K53" s="127"/>
      <c r="L53" s="127"/>
      <c r="M53" s="127"/>
      <c r="N53" s="127"/>
      <c r="O53" s="127"/>
      <c r="P53" s="127"/>
      <c r="Q53" s="127"/>
      <c r="R53" s="127"/>
      <c r="S53" s="127"/>
      <c r="T53" s="127" t="s">
        <v>92</v>
      </c>
      <c r="U53" s="127"/>
      <c r="V53" s="127"/>
      <c r="W53" s="127"/>
      <c r="X53" s="127"/>
    </row>
    <row r="54" spans="1:25" s="73" customFormat="1" ht="18" customHeight="1">
      <c r="A54" s="877" t="s">
        <v>512</v>
      </c>
      <c r="B54" s="877"/>
      <c r="C54" s="879" t="s">
        <v>270</v>
      </c>
      <c r="D54" s="880"/>
      <c r="E54" s="199" t="s">
        <v>93</v>
      </c>
      <c r="F54" s="200"/>
      <c r="G54" s="200"/>
      <c r="H54" s="200"/>
      <c r="I54" s="200"/>
      <c r="J54" s="199" t="s">
        <v>6</v>
      </c>
      <c r="K54" s="200"/>
      <c r="L54" s="200"/>
      <c r="M54" s="200"/>
      <c r="N54" s="200"/>
      <c r="O54" s="199" t="s">
        <v>94</v>
      </c>
      <c r="P54" s="200"/>
      <c r="Q54" s="200"/>
      <c r="R54" s="200"/>
      <c r="S54" s="200"/>
      <c r="T54" s="199" t="s">
        <v>95</v>
      </c>
      <c r="U54" s="200"/>
      <c r="V54" s="200"/>
      <c r="W54" s="200"/>
      <c r="X54" s="201"/>
    </row>
    <row r="55" spans="1:25" s="73" customFormat="1" ht="39.950000000000003" customHeight="1" thickBot="1">
      <c r="A55" s="878"/>
      <c r="B55" s="878"/>
      <c r="C55" s="881"/>
      <c r="D55" s="882"/>
      <c r="E55" s="137" t="s">
        <v>96</v>
      </c>
      <c r="F55" s="198" t="s">
        <v>364</v>
      </c>
      <c r="G55" s="138" t="s">
        <v>235</v>
      </c>
      <c r="H55" s="209" t="s">
        <v>362</v>
      </c>
      <c r="I55" s="202" t="s">
        <v>363</v>
      </c>
      <c r="J55" s="137" t="s">
        <v>97</v>
      </c>
      <c r="K55" s="198" t="s">
        <v>364</v>
      </c>
      <c r="L55" s="138" t="s">
        <v>235</v>
      </c>
      <c r="M55" s="209" t="s">
        <v>362</v>
      </c>
      <c r="N55" s="202" t="s">
        <v>363</v>
      </c>
      <c r="O55" s="137" t="s">
        <v>97</v>
      </c>
      <c r="P55" s="198" t="s">
        <v>364</v>
      </c>
      <c r="Q55" s="138" t="s">
        <v>235</v>
      </c>
      <c r="R55" s="209" t="s">
        <v>362</v>
      </c>
      <c r="S55" s="202" t="s">
        <v>363</v>
      </c>
      <c r="T55" s="137" t="s">
        <v>97</v>
      </c>
      <c r="U55" s="198" t="s">
        <v>364</v>
      </c>
      <c r="V55" s="139" t="s">
        <v>235</v>
      </c>
      <c r="W55" s="209" t="s">
        <v>362</v>
      </c>
      <c r="X55" s="198" t="s">
        <v>363</v>
      </c>
    </row>
    <row r="56" spans="1:25" s="73" customFormat="1" ht="28.9" customHeight="1">
      <c r="A56" s="884" t="s">
        <v>98</v>
      </c>
      <c r="B56" s="885"/>
      <c r="C56" s="886"/>
      <c r="D56" s="887"/>
      <c r="E56" s="319">
        <f>ROUNDDOWN(SUMIFS(別紙２①!$F$18:$F$105,別紙２①!$U$18:$U$105,別紙１④!G56),0)</f>
        <v>16569</v>
      </c>
      <c r="F56" s="340" t="s">
        <v>200</v>
      </c>
      <c r="G56" s="340" t="str">
        <f>別紙２①!$S$14&amp;別紙１④!$E$54&amp;別紙１④!$F56</f>
        <v>〇田急傾斜</v>
      </c>
      <c r="H56" s="320">
        <f>VLOOKUP($G56,プルダウンリスト!$D$15:$E$70,2,FALSE)</f>
        <v>21000</v>
      </c>
      <c r="I56" s="321">
        <f>ROUNDDOWN(E56*H56/1000,0)</f>
        <v>347949</v>
      </c>
      <c r="J56" s="319">
        <f>ROUNDDOWN(SUMIFS(別紙２①!$F$18:$F$105,別紙２①!$U$18:$U$105,別紙１④!L56),0)</f>
        <v>1840</v>
      </c>
      <c r="K56" s="340" t="s">
        <v>200</v>
      </c>
      <c r="L56" s="340" t="str">
        <f>別紙２①!$S$14&amp;$J$54&amp;K56</f>
        <v>〇畑急傾斜</v>
      </c>
      <c r="M56" s="320">
        <f>VLOOKUP(L56,プルダウンリスト!$D$15:$E$70,2,FALSE)</f>
        <v>11500</v>
      </c>
      <c r="N56" s="321">
        <f>ROUNDDOWN(J56*M56/1000,0)</f>
        <v>21160</v>
      </c>
      <c r="O56" s="319">
        <f>ROUNDDOWN(SUMIFS(別紙２①!$F$18:$F$105,別紙２①!$U$18:$U$105,別紙１④!Q56),0)</f>
        <v>3144</v>
      </c>
      <c r="P56" s="340" t="s">
        <v>200</v>
      </c>
      <c r="Q56" s="340" t="str">
        <f>別紙２①!$S$14&amp;$O$54&amp;P56</f>
        <v>〇草地急傾斜</v>
      </c>
      <c r="R56" s="320">
        <f>VLOOKUP(Q56,プルダウンリスト!$D$15:$E$70,2,FALSE)</f>
        <v>10500</v>
      </c>
      <c r="S56" s="321">
        <f>ROUNDDOWN(O56*R56/1000,0)</f>
        <v>33012</v>
      </c>
      <c r="T56" s="319">
        <f>ROUNDDOWN(SUMIFS(別紙２①!$F$18:$F$105,別紙２①!$U$18:$U$105,別紙１④!V56),0)</f>
        <v>430</v>
      </c>
      <c r="U56" s="340" t="s">
        <v>200</v>
      </c>
      <c r="V56" s="340" t="str">
        <f>別紙２①!$S$14&amp;$T$54&amp;U56</f>
        <v>〇採草放牧地急傾斜</v>
      </c>
      <c r="W56" s="320">
        <f>VLOOKUP(V56,プルダウンリスト!$D$15:$E$70,2,FALSE)</f>
        <v>1000</v>
      </c>
      <c r="X56" s="322">
        <f>ROUNDDOWN(T56*W56/1000,0)</f>
        <v>430</v>
      </c>
    </row>
    <row r="57" spans="1:25" s="73" customFormat="1" ht="28.9" customHeight="1">
      <c r="A57" s="884"/>
      <c r="B57" s="885"/>
      <c r="C57" s="888"/>
      <c r="D57" s="889"/>
      <c r="E57" s="319">
        <f>ROUNDDOWN(SUMIFS(別紙２①!$F$18:$F$105,別紙２①!$U$18:$U$105,別紙１④!G57),0)</f>
        <v>0</v>
      </c>
      <c r="F57" s="341" t="s">
        <v>209</v>
      </c>
      <c r="G57" s="341" t="str">
        <f>別紙２①!$S$14&amp;別紙１④!$E$54&amp;別紙１④!$F57</f>
        <v>〇田緩傾斜</v>
      </c>
      <c r="H57" s="323">
        <f>VLOOKUP($G57,プルダウンリスト!$D$15:$E$70,2,FALSE)</f>
        <v>8000</v>
      </c>
      <c r="I57" s="324">
        <f>ROUNDDOWN(E57*H57/1000,0)</f>
        <v>0</v>
      </c>
      <c r="J57" s="319">
        <f>ROUNDDOWN(SUMIFS(別紙２①!$F$18:$F$105,別紙２①!$U$18:$U$105,別紙１④!L57),0)</f>
        <v>4925</v>
      </c>
      <c r="K57" s="341" t="s">
        <v>209</v>
      </c>
      <c r="L57" s="341" t="str">
        <f>別紙２①!$S$14&amp;$J$54&amp;K57</f>
        <v>〇畑緩傾斜</v>
      </c>
      <c r="M57" s="323">
        <f>VLOOKUP(L57,プルダウンリスト!$D$15:$E$70,2,FALSE)</f>
        <v>3500</v>
      </c>
      <c r="N57" s="324">
        <f t="shared" ref="N57:N61" si="0">ROUNDDOWN(J57*M57/1000,0)</f>
        <v>17237</v>
      </c>
      <c r="O57" s="319">
        <f>ROUNDDOWN(SUMIFS(別紙２①!$F$18:$F$105,別紙２①!$U$18:$U$105,別紙１④!Q57),0)</f>
        <v>120</v>
      </c>
      <c r="P57" s="341" t="s">
        <v>209</v>
      </c>
      <c r="Q57" s="341" t="str">
        <f>別紙２①!$S$14&amp;$O$54&amp;P57</f>
        <v>〇草地緩傾斜</v>
      </c>
      <c r="R57" s="323">
        <f>VLOOKUP(Q57,プルダウンリスト!$D$15:$E$70,2,FALSE)</f>
        <v>3000</v>
      </c>
      <c r="S57" s="321">
        <f t="shared" ref="S57:S62" si="1">ROUNDDOWN(O57*R57/1000,0)</f>
        <v>360</v>
      </c>
      <c r="T57" s="319">
        <f>ROUNDDOWN(SUMIFS(別紙２①!$F$18:$F$105,別紙２①!$U$18:$U$105,別紙１④!V57),0)</f>
        <v>0</v>
      </c>
      <c r="U57" s="341" t="s">
        <v>209</v>
      </c>
      <c r="V57" s="341" t="str">
        <f>別紙２①!$S$14&amp;$T$54&amp;U57</f>
        <v>〇採草放牧地緩傾斜</v>
      </c>
      <c r="W57" s="323">
        <f>VLOOKUP(V57,プルダウンリスト!$D$15:$E$70,2,FALSE)</f>
        <v>300</v>
      </c>
      <c r="X57" s="322">
        <f t="shared" ref="X57:X60" si="2">ROUNDDOWN(T57*W57/1000,0)</f>
        <v>0</v>
      </c>
    </row>
    <row r="58" spans="1:25" s="73" customFormat="1" ht="28.9" customHeight="1">
      <c r="A58" s="884"/>
      <c r="B58" s="885"/>
      <c r="C58" s="888"/>
      <c r="D58" s="889"/>
      <c r="E58" s="319">
        <f>ROUNDDOWN(SUMIFS(別紙２①!$F$18:$F$105,別紙２①!$U$18:$U$105,別紙１④!G58),0)</f>
        <v>1515</v>
      </c>
      <c r="F58" s="341" t="s">
        <v>99</v>
      </c>
      <c r="G58" s="341" t="str">
        <f>別紙２①!$S$14&amp;別紙１④!$E$54&amp;別紙１④!$F58</f>
        <v>〇田小区画・不整形</v>
      </c>
      <c r="H58" s="323">
        <f>VLOOKUP($G58,プルダウンリスト!$D$15:$E$70,2,FALSE)</f>
        <v>8000</v>
      </c>
      <c r="I58" s="324">
        <f t="shared" ref="I58:I61" si="3">ROUNDDOWN(E58*H58/1000,0)</f>
        <v>12120</v>
      </c>
      <c r="J58" s="319">
        <f>ROUNDDOWN(SUMIFS(別紙２①!$F$18:$F$105,別紙２①!$U$18:$U$105,別紙１④!L58),0)</f>
        <v>869</v>
      </c>
      <c r="K58" s="341" t="s">
        <v>210</v>
      </c>
      <c r="L58" s="341" t="str">
        <f>別紙２①!$S$14&amp;$J$54&amp;K58</f>
        <v>〇畑高齢化・耕作放棄率</v>
      </c>
      <c r="M58" s="323">
        <f>VLOOKUP(L58,プルダウンリスト!$D$15:$E$70,2,FALSE)</f>
        <v>3500</v>
      </c>
      <c r="N58" s="324">
        <f t="shared" si="0"/>
        <v>3041</v>
      </c>
      <c r="O58" s="319">
        <f>ROUNDDOWN(SUMIFS(別紙２①!$F$18:$F$105,別紙２①!$U$18:$U$105,別紙１④!Q58),0)</f>
        <v>130</v>
      </c>
      <c r="P58" s="341" t="s">
        <v>210</v>
      </c>
      <c r="Q58" s="341" t="str">
        <f>別紙２①!$S$14&amp;$O$54&amp;P58</f>
        <v>〇草地高齢化・耕作放棄率</v>
      </c>
      <c r="R58" s="323">
        <f>VLOOKUP(Q58,プルダウンリスト!$D$15:$E$70,2,FALSE)</f>
        <v>3000</v>
      </c>
      <c r="S58" s="321">
        <f t="shared" si="1"/>
        <v>390</v>
      </c>
      <c r="T58" s="319">
        <f>ROUNDDOWN(SUMIFS(別紙２①!$F$18:$F$105,別紙２①!$U$18:$U$105,別紙１④!V58),0)</f>
        <v>230</v>
      </c>
      <c r="U58" s="341" t="s">
        <v>201</v>
      </c>
      <c r="V58" s="341" t="str">
        <f>別紙２①!$S$14&amp;$T$54&amp;U58</f>
        <v>〇採草放牧地特認基準</v>
      </c>
      <c r="W58" s="323">
        <f>VLOOKUP(V58,プルダウンリスト!$D$15:$E$70,2,FALSE)</f>
        <v>300</v>
      </c>
      <c r="X58" s="322">
        <f t="shared" si="2"/>
        <v>69</v>
      </c>
    </row>
    <row r="59" spans="1:25" s="73" customFormat="1" ht="36" customHeight="1">
      <c r="A59" s="884"/>
      <c r="B59" s="885"/>
      <c r="C59" s="888"/>
      <c r="D59" s="889"/>
      <c r="E59" s="319">
        <f>ROUNDDOWN(SUMIFS(別紙２①!$F$18:$F$105,別紙２①!$U$18:$U$105,別紙１④!G59),0)</f>
        <v>1403</v>
      </c>
      <c r="F59" s="341" t="s">
        <v>210</v>
      </c>
      <c r="G59" s="341" t="str">
        <f>別紙２①!$S$14&amp;別紙１④!$E$54&amp;別紙１④!$F59</f>
        <v>〇田高齢化・耕作放棄率</v>
      </c>
      <c r="H59" s="323">
        <f>VLOOKUP($G59,プルダウンリスト!$D$15:$E$70,2,FALSE)</f>
        <v>8000</v>
      </c>
      <c r="I59" s="324">
        <f t="shared" si="3"/>
        <v>11224</v>
      </c>
      <c r="J59" s="319">
        <f>ROUNDDOWN(SUMIFS(別紙２①!$F$18:$F$105,別紙２①!$U$18:$U$105,別紙１④!L59),0)</f>
        <v>2034</v>
      </c>
      <c r="K59" s="341" t="s">
        <v>201</v>
      </c>
      <c r="L59" s="341" t="str">
        <f>別紙２①!$S$14&amp;$J$54&amp;K59</f>
        <v>〇畑特認基準</v>
      </c>
      <c r="M59" s="323">
        <f>VLOOKUP(L59,プルダウンリスト!$D$15:$E$70,2,FALSE)</f>
        <v>3500</v>
      </c>
      <c r="N59" s="324">
        <f t="shared" si="0"/>
        <v>7119</v>
      </c>
      <c r="O59" s="319">
        <f>ROUNDDOWN(SUMIFS(別紙２①!$F$18:$F$105,別紙２①!$U$18:$U$105,別紙１④!Q59),0)</f>
        <v>140</v>
      </c>
      <c r="P59" s="341" t="s">
        <v>216</v>
      </c>
      <c r="Q59" s="341" t="str">
        <f>別紙２①!$S$14&amp;$O$54&amp;P59</f>
        <v>〇草地草地比率の高い草地</v>
      </c>
      <c r="R59" s="323">
        <f>VLOOKUP(Q59,プルダウンリスト!$D$15:$E$70,2,FALSE)</f>
        <v>1500</v>
      </c>
      <c r="S59" s="321">
        <f t="shared" si="1"/>
        <v>210</v>
      </c>
      <c r="T59" s="319">
        <f>ROUNDDOWN(SUMIFS(別紙２①!$F$18:$F$105,別紙２①!$U$18:$U$105,別紙１④!V59),0)</f>
        <v>240</v>
      </c>
      <c r="U59" s="342" t="s">
        <v>520</v>
      </c>
      <c r="V59" s="341" t="str">
        <f>別紙２①!$S$14&amp;$T$54&amp;U59</f>
        <v>〇採草放牧地交付対象外（田採草放牧地混在地）</v>
      </c>
      <c r="W59" s="323">
        <f>VLOOKUP(V59,プルダウンリスト!$D$15:$E$70,2,FALSE)</f>
        <v>0</v>
      </c>
      <c r="X59" s="322">
        <f t="shared" si="2"/>
        <v>0</v>
      </c>
    </row>
    <row r="60" spans="1:25" s="73" customFormat="1" ht="36" customHeight="1">
      <c r="A60" s="884"/>
      <c r="B60" s="885"/>
      <c r="C60" s="888"/>
      <c r="D60" s="889"/>
      <c r="E60" s="319">
        <f>ROUNDDOWN(SUMIFS(別紙２①!$F$18:$F$105,別紙２①!$U$18:$U$105,別紙１④!G60),0)</f>
        <v>813</v>
      </c>
      <c r="F60" s="341" t="s">
        <v>201</v>
      </c>
      <c r="G60" s="341" t="str">
        <f>別紙２①!$S$14&amp;別紙１④!$E$54&amp;別紙１④!$F60</f>
        <v>〇田特認基準</v>
      </c>
      <c r="H60" s="323">
        <f>VLOOKUP($G60,プルダウンリスト!$D$15:$E$70,2,FALSE)</f>
        <v>8000</v>
      </c>
      <c r="I60" s="324">
        <f t="shared" si="3"/>
        <v>6504</v>
      </c>
      <c r="J60" s="319">
        <f>ROUNDDOWN(SUMIFS(別紙２①!$F$18:$F$105,別紙２①!$U$18:$U$105,別紙１④!L60),0)</f>
        <v>1153</v>
      </c>
      <c r="K60" s="342" t="s">
        <v>517</v>
      </c>
      <c r="L60" s="341" t="str">
        <f>別紙２①!$S$14&amp;$J$54&amp;K60</f>
        <v>〇畑交付対象外（田畑混在地）</v>
      </c>
      <c r="M60" s="323">
        <f>VLOOKUP(L60,プルダウンリスト!$D$15:$E$70,2,FALSE)</f>
        <v>0</v>
      </c>
      <c r="N60" s="324">
        <f t="shared" si="0"/>
        <v>0</v>
      </c>
      <c r="O60" s="319">
        <f>ROUNDDOWN(SUMIFS(別紙２①!$F$18:$F$105,別紙２①!$U$18:$U$105,別紙１④!Q60),0)</f>
        <v>150</v>
      </c>
      <c r="P60" s="341" t="s">
        <v>201</v>
      </c>
      <c r="Q60" s="341" t="str">
        <f>別紙２①!$S$14&amp;$O$54&amp;P60</f>
        <v>〇草地特認基準</v>
      </c>
      <c r="R60" s="323">
        <f>VLOOKUP(Q60,プルダウンリスト!$D$15:$E$70,2,FALSE)</f>
        <v>3000</v>
      </c>
      <c r="S60" s="321">
        <f t="shared" si="1"/>
        <v>450</v>
      </c>
      <c r="T60" s="319">
        <f>ROUNDDOWN(SUMIFS(別紙２①!$F$18:$F$105,別紙２①!$U$18:$U$105,別紙１④!V60),0)</f>
        <v>250</v>
      </c>
      <c r="U60" s="342" t="s">
        <v>522</v>
      </c>
      <c r="V60" s="341" t="str">
        <f>別紙２①!$S$14&amp;$T$54&amp;U60</f>
        <v>〇採草放牧地交付対象外（田採草放牧地混在地以外）</v>
      </c>
      <c r="W60" s="323">
        <f>VLOOKUP(V60,プルダウンリスト!$D$15:$E$70,2,FALSE)</f>
        <v>0</v>
      </c>
      <c r="X60" s="322">
        <f t="shared" si="2"/>
        <v>0</v>
      </c>
    </row>
    <row r="61" spans="1:25" s="73" customFormat="1" ht="28.9" customHeight="1">
      <c r="A61" s="884"/>
      <c r="B61" s="885"/>
      <c r="C61" s="888"/>
      <c r="D61" s="889"/>
      <c r="E61" s="319">
        <f>ROUNDDOWN(SUMIFS(別紙２①!$F$18:$F$105,別紙２①!$U$18:$U$105,別紙１④!G61),0)</f>
        <v>414</v>
      </c>
      <c r="F61" s="341" t="s">
        <v>211</v>
      </c>
      <c r="G61" s="341" t="str">
        <f>別紙２①!$S$14&amp;別紙１④!$E$54&amp;別紙１④!$F61</f>
        <v>〇田交付対象外</v>
      </c>
      <c r="H61" s="323">
        <f>VLOOKUP($G61,プルダウンリスト!$D$15:$E$70,2,FALSE)</f>
        <v>0</v>
      </c>
      <c r="I61" s="324">
        <f t="shared" si="3"/>
        <v>0</v>
      </c>
      <c r="J61" s="319">
        <f>ROUNDDOWN(SUMIFS(別紙２①!$F$18:$F$105,別紙２①!$U$18:$U$105,別紙１④!L61),0)</f>
        <v>1647</v>
      </c>
      <c r="K61" s="342" t="s">
        <v>518</v>
      </c>
      <c r="L61" s="341" t="str">
        <f>別紙２①!$S$14&amp;$J$54&amp;K61</f>
        <v>〇畑交付対象外（田畑混在地以外）</v>
      </c>
      <c r="M61" s="323">
        <f>VLOOKUP(L61,プルダウンリスト!$D$15:$E$70,2,FALSE)</f>
        <v>0</v>
      </c>
      <c r="N61" s="324">
        <f t="shared" si="0"/>
        <v>0</v>
      </c>
      <c r="O61" s="319">
        <f>ROUNDDOWN(SUMIFS(別紙２①!$F$18:$F$105,別紙２①!$U$18:$U$105,別紙１④!Q61),0)</f>
        <v>170</v>
      </c>
      <c r="P61" s="342" t="s">
        <v>519</v>
      </c>
      <c r="Q61" s="341" t="str">
        <f>別紙２①!$S$14&amp;$O$54&amp;P61</f>
        <v>〇草地交付対象外（田草地混在地）</v>
      </c>
      <c r="R61" s="323">
        <f>VLOOKUP(Q61,プルダウンリスト!$D$15:$E$70,2,FALSE)</f>
        <v>0</v>
      </c>
      <c r="S61" s="321">
        <f t="shared" si="1"/>
        <v>0</v>
      </c>
      <c r="T61" s="319"/>
      <c r="U61" s="342"/>
      <c r="V61" s="341"/>
      <c r="W61" s="323"/>
      <c r="X61" s="322"/>
    </row>
    <row r="62" spans="1:25" s="73" customFormat="1" ht="28.9" customHeight="1" thickBot="1">
      <c r="A62" s="884"/>
      <c r="B62" s="885"/>
      <c r="C62" s="888"/>
      <c r="D62" s="889"/>
      <c r="E62" s="325"/>
      <c r="F62" s="342"/>
      <c r="G62" s="341"/>
      <c r="H62" s="323"/>
      <c r="I62" s="324"/>
      <c r="J62" s="325"/>
      <c r="K62" s="342"/>
      <c r="L62" s="341"/>
      <c r="M62" s="323"/>
      <c r="N62" s="324"/>
      <c r="O62" s="319">
        <f>ROUNDDOWN(SUMIFS(別紙２①!$F$18:$F$105,別紙２①!$U$18:$U$105,別紙１④!Q62),0)</f>
        <v>160</v>
      </c>
      <c r="P62" s="342" t="s">
        <v>521</v>
      </c>
      <c r="Q62" s="341" t="str">
        <f>別紙２①!$S$14&amp;$O$54&amp;P62</f>
        <v>〇草地交付対象外（田草地混在地以外）</v>
      </c>
      <c r="R62" s="323">
        <f>VLOOKUP(Q62,プルダウンリスト!$D$15:$E$70,2,FALSE)</f>
        <v>0</v>
      </c>
      <c r="S62" s="321">
        <f t="shared" si="1"/>
        <v>0</v>
      </c>
      <c r="T62" s="326"/>
      <c r="U62" s="344"/>
      <c r="V62" s="344"/>
      <c r="W62" s="327"/>
      <c r="X62" s="328"/>
    </row>
    <row r="63" spans="1:25" s="101" customFormat="1" ht="18" customHeight="1">
      <c r="A63" s="890" t="s">
        <v>100</v>
      </c>
      <c r="B63" s="891"/>
      <c r="C63" s="892">
        <f>E63+J63+O63+T63</f>
        <v>38346</v>
      </c>
      <c r="D63" s="893"/>
      <c r="E63" s="329">
        <f>SUM(E56:E62)</f>
        <v>20714</v>
      </c>
      <c r="F63" s="343"/>
      <c r="G63" s="343"/>
      <c r="H63" s="330"/>
      <c r="I63" s="331">
        <f>SUM(I56:I62)</f>
        <v>377797</v>
      </c>
      <c r="J63" s="329">
        <f>SUM(J56:J62)</f>
        <v>12468</v>
      </c>
      <c r="K63" s="343"/>
      <c r="L63" s="343"/>
      <c r="M63" s="330"/>
      <c r="N63" s="331">
        <f>SUM(N56:N62)</f>
        <v>48557</v>
      </c>
      <c r="O63" s="329">
        <f>SUM(O56:O62)</f>
        <v>4014</v>
      </c>
      <c r="P63" s="343"/>
      <c r="Q63" s="343"/>
      <c r="R63" s="330"/>
      <c r="S63" s="331">
        <f>SUM(S56:S62)</f>
        <v>34422</v>
      </c>
      <c r="T63" s="329">
        <f>SUM(T56:T62)</f>
        <v>1150</v>
      </c>
      <c r="U63" s="343"/>
      <c r="V63" s="345"/>
      <c r="W63" s="330"/>
      <c r="X63" s="332">
        <f>SUM(X56:X62)</f>
        <v>499</v>
      </c>
      <c r="Y63" s="100"/>
    </row>
    <row r="64" spans="1:25" s="73" customFormat="1" ht="18" customHeight="1">
      <c r="A64" s="128"/>
      <c r="B64" s="127"/>
      <c r="C64" s="127"/>
      <c r="D64" s="127"/>
      <c r="E64" s="127"/>
      <c r="F64" s="127"/>
      <c r="G64" s="127"/>
      <c r="H64" s="127"/>
      <c r="I64" s="127"/>
      <c r="J64" s="127"/>
      <c r="K64" s="127"/>
      <c r="L64" s="127"/>
      <c r="M64" s="127"/>
      <c r="N64" s="127"/>
      <c r="O64" s="127"/>
      <c r="P64" s="127"/>
      <c r="Q64" s="127"/>
      <c r="R64" s="127"/>
      <c r="S64" s="127"/>
      <c r="T64" s="127"/>
      <c r="U64" s="127"/>
      <c r="V64" s="127"/>
      <c r="W64" s="127"/>
      <c r="X64" s="140"/>
    </row>
    <row r="65" spans="1:25" s="73" customFormat="1" ht="18" customHeight="1">
      <c r="A65" s="128" t="s">
        <v>101</v>
      </c>
      <c r="B65" s="127"/>
      <c r="C65" s="127"/>
      <c r="D65" s="127"/>
      <c r="E65" s="127"/>
      <c r="F65" s="127"/>
      <c r="G65" s="127"/>
      <c r="H65" s="127"/>
      <c r="I65" s="127"/>
      <c r="J65" s="127"/>
      <c r="K65" s="127"/>
      <c r="L65" s="127"/>
      <c r="M65" s="127"/>
      <c r="N65" s="127"/>
      <c r="O65" s="127"/>
      <c r="P65" s="127"/>
      <c r="Q65" s="127"/>
      <c r="R65" s="127"/>
      <c r="S65" s="127"/>
      <c r="T65" s="127"/>
      <c r="U65" s="127"/>
      <c r="V65" s="127"/>
      <c r="W65" s="127"/>
      <c r="X65" s="127"/>
    </row>
    <row r="66" spans="1:25" s="73" customFormat="1" ht="7.15" customHeight="1">
      <c r="A66" s="128"/>
      <c r="B66" s="127"/>
      <c r="C66" s="127"/>
      <c r="D66" s="127"/>
      <c r="E66" s="127"/>
      <c r="F66" s="127"/>
      <c r="G66" s="127"/>
      <c r="H66" s="127"/>
      <c r="I66" s="127"/>
      <c r="J66" s="127"/>
      <c r="K66" s="127"/>
      <c r="L66" s="127"/>
      <c r="M66" s="127"/>
      <c r="N66" s="127"/>
      <c r="O66" s="127"/>
      <c r="P66" s="127"/>
      <c r="Q66" s="127"/>
      <c r="R66" s="127"/>
      <c r="S66" s="127"/>
      <c r="T66" s="127"/>
      <c r="U66" s="127"/>
      <c r="V66" s="127"/>
      <c r="W66" s="127"/>
      <c r="X66" s="127"/>
    </row>
    <row r="67" spans="1:25" s="73" customFormat="1" ht="18" customHeight="1">
      <c r="A67" s="128" t="s">
        <v>102</v>
      </c>
      <c r="B67" s="127"/>
      <c r="C67" s="127"/>
      <c r="D67" s="127"/>
      <c r="E67" s="127"/>
      <c r="F67" s="127"/>
      <c r="G67" s="127"/>
      <c r="H67" s="127"/>
      <c r="I67" s="127"/>
      <c r="J67" s="127"/>
      <c r="K67" s="127"/>
      <c r="L67" s="127"/>
      <c r="M67" s="127"/>
      <c r="N67" s="127"/>
      <c r="O67" s="127"/>
      <c r="P67" s="127"/>
      <c r="Q67" s="127"/>
      <c r="R67" s="127"/>
      <c r="S67" s="127"/>
      <c r="T67" s="127"/>
      <c r="U67" s="127"/>
      <c r="V67" s="127"/>
      <c r="W67" s="127"/>
      <c r="X67" s="127"/>
    </row>
    <row r="68" spans="1:25" s="73" customFormat="1" ht="18" customHeight="1">
      <c r="A68" s="127"/>
      <c r="B68" s="894" t="s">
        <v>302</v>
      </c>
      <c r="C68" s="895"/>
      <c r="D68" s="895"/>
      <c r="E68" s="895"/>
      <c r="F68" s="895"/>
      <c r="G68" s="895"/>
      <c r="H68" s="895"/>
      <c r="I68" s="895"/>
      <c r="J68" s="895"/>
      <c r="K68" s="895"/>
      <c r="L68" s="895"/>
      <c r="M68" s="895"/>
      <c r="N68" s="895"/>
      <c r="O68" s="895"/>
      <c r="P68" s="895"/>
      <c r="Q68" s="895"/>
      <c r="R68" s="895"/>
      <c r="S68" s="895"/>
      <c r="T68" s="895"/>
      <c r="U68" s="895"/>
      <c r="V68" s="895"/>
      <c r="W68" s="896"/>
      <c r="X68" s="127"/>
      <c r="Y68" s="74"/>
    </row>
    <row r="69" spans="1:25" s="73" customFormat="1" ht="18" customHeight="1">
      <c r="A69" s="127"/>
      <c r="B69" s="894" t="s">
        <v>103</v>
      </c>
      <c r="C69" s="1024"/>
      <c r="D69" s="1024"/>
      <c r="E69" s="1024"/>
      <c r="F69" s="1024"/>
      <c r="G69" s="1024"/>
      <c r="H69" s="1024"/>
      <c r="I69" s="1024"/>
      <c r="J69" s="1024"/>
      <c r="K69" s="1025"/>
      <c r="L69" s="141"/>
      <c r="M69" s="1097" t="s">
        <v>357</v>
      </c>
      <c r="N69" s="1098"/>
      <c r="O69" s="1099"/>
      <c r="P69" s="899" t="s">
        <v>358</v>
      </c>
      <c r="Q69" s="936"/>
      <c r="R69" s="936"/>
      <c r="S69" s="937"/>
      <c r="T69" s="899" t="s">
        <v>359</v>
      </c>
      <c r="U69" s="936"/>
      <c r="V69" s="936"/>
      <c r="W69" s="937"/>
      <c r="X69" s="127"/>
      <c r="Y69" s="74"/>
    </row>
    <row r="70" spans="1:25" s="73" customFormat="1" ht="45" customHeight="1">
      <c r="A70" s="127"/>
      <c r="B70" s="897" t="s">
        <v>104</v>
      </c>
      <c r="C70" s="815"/>
      <c r="D70" s="815"/>
      <c r="E70" s="911" t="s">
        <v>105</v>
      </c>
      <c r="F70" s="1025"/>
      <c r="G70" s="142"/>
      <c r="H70" s="1094" t="s">
        <v>108</v>
      </c>
      <c r="I70" s="1095"/>
      <c r="J70" s="1094" t="s">
        <v>109</v>
      </c>
      <c r="K70" s="1096"/>
      <c r="L70" s="141"/>
      <c r="M70" s="1100"/>
      <c r="N70" s="1100"/>
      <c r="O70" s="1101"/>
      <c r="P70" s="938"/>
      <c r="Q70" s="939"/>
      <c r="R70" s="939"/>
      <c r="S70" s="940"/>
      <c r="T70" s="938"/>
      <c r="U70" s="939"/>
      <c r="V70" s="939"/>
      <c r="W70" s="940"/>
      <c r="X70" s="127"/>
      <c r="Y70" s="74"/>
    </row>
    <row r="71" spans="1:25" s="73" customFormat="1" ht="18" customHeight="1">
      <c r="A71" s="127"/>
      <c r="B71" s="883">
        <f>ROUNDDOWN(SUMIFS(別紙２①!$F$18:$F$105,別紙２①!$E$18:$E$105,"田",別紙２①!$H$18:$H$105,"",別紙２①!$K$18:$K$105,"〇"),0)</f>
        <v>907</v>
      </c>
      <c r="C71" s="883"/>
      <c r="D71" s="883"/>
      <c r="E71" s="924">
        <f>ROUNDDOWN(SUMIFS(別紙２①!$F$18:$F$105,別紙２①!$E$18:$E$105,"畑",別紙２①!$H$18:$H$105,"",別紙２①!$K$18:$K$105,"〇"),0)</f>
        <v>1233</v>
      </c>
      <c r="F71" s="926"/>
      <c r="G71" s="333"/>
      <c r="H71" s="915"/>
      <c r="I71" s="916"/>
      <c r="J71" s="1102"/>
      <c r="K71" s="916"/>
      <c r="L71" s="334"/>
      <c r="M71" s="933">
        <v>10000</v>
      </c>
      <c r="N71" s="934"/>
      <c r="O71" s="935"/>
      <c r="P71" s="924">
        <f>ROUNDDOWN((B71+E71)*M71/1000,0)</f>
        <v>21400</v>
      </c>
      <c r="Q71" s="925"/>
      <c r="R71" s="925"/>
      <c r="S71" s="926"/>
      <c r="T71" s="927">
        <f>SUM(P71:S72)</f>
        <v>21400</v>
      </c>
      <c r="U71" s="928"/>
      <c r="V71" s="928"/>
      <c r="W71" s="929"/>
      <c r="X71" s="127"/>
      <c r="Y71" s="74"/>
    </row>
    <row r="72" spans="1:25" s="73" customFormat="1" ht="18" customHeight="1">
      <c r="A72" s="127"/>
      <c r="B72" s="914"/>
      <c r="C72" s="914"/>
      <c r="D72" s="914"/>
      <c r="E72" s="915"/>
      <c r="F72" s="916"/>
      <c r="G72" s="333"/>
      <c r="H72" s="917">
        <f>ROUNDDOWN(SUMIFS(別紙２①!$F$18:$F$105,別紙２①!$E$18:$E$105,"田",別紙２①!$H$18:$H$105,"〇",別紙２①!$K$18:$K$105,"〇"),0)</f>
        <v>0</v>
      </c>
      <c r="I72" s="918"/>
      <c r="J72" s="919">
        <f>ROUNDDOWN(SUMIFS(別紙２①!$F$18:$F$105,別紙２①!$E$18:$E$105,"畑",別紙２①!$H$18:$H$105,"〇",別紙２①!$K$18:$K$105,"〇"),0)</f>
        <v>0</v>
      </c>
      <c r="K72" s="918"/>
      <c r="L72" s="335"/>
      <c r="M72" s="920">
        <v>14000</v>
      </c>
      <c r="N72" s="921"/>
      <c r="O72" s="922"/>
      <c r="P72" s="917">
        <f>ROUNDDOWN((H72+J72)*M72/1000,0)</f>
        <v>0</v>
      </c>
      <c r="Q72" s="923"/>
      <c r="R72" s="923"/>
      <c r="S72" s="918"/>
      <c r="T72" s="930"/>
      <c r="U72" s="931"/>
      <c r="V72" s="931"/>
      <c r="W72" s="932"/>
      <c r="X72" s="127"/>
      <c r="Y72" s="79"/>
    </row>
    <row r="73" spans="1:25" s="73" customFormat="1" ht="16.149999999999999" customHeight="1">
      <c r="A73" s="128"/>
      <c r="B73" s="898" t="s">
        <v>354</v>
      </c>
      <c r="C73" s="898"/>
      <c r="D73" s="898"/>
      <c r="E73" s="898"/>
      <c r="F73" s="898"/>
      <c r="G73" s="898"/>
      <c r="H73" s="898"/>
      <c r="I73" s="898"/>
      <c r="J73" s="898"/>
      <c r="K73" s="898"/>
      <c r="L73" s="898"/>
      <c r="M73" s="898"/>
      <c r="N73" s="898"/>
      <c r="O73" s="898"/>
      <c r="P73" s="898"/>
      <c r="Q73" s="898"/>
      <c r="R73" s="898"/>
      <c r="S73" s="898"/>
      <c r="T73" s="898"/>
      <c r="U73" s="898"/>
      <c r="V73" s="898"/>
      <c r="W73" s="898"/>
      <c r="X73" s="898"/>
    </row>
    <row r="74" spans="1:25" s="73" customFormat="1" ht="16.149999999999999" customHeight="1">
      <c r="A74" s="128"/>
      <c r="B74" s="898" t="s">
        <v>355</v>
      </c>
      <c r="C74" s="898"/>
      <c r="D74" s="898"/>
      <c r="E74" s="898"/>
      <c r="F74" s="898"/>
      <c r="G74" s="898"/>
      <c r="H74" s="898"/>
      <c r="I74" s="898"/>
      <c r="J74" s="898"/>
      <c r="K74" s="898"/>
      <c r="L74" s="898"/>
      <c r="M74" s="898"/>
      <c r="N74" s="898"/>
      <c r="O74" s="898"/>
      <c r="P74" s="898"/>
      <c r="Q74" s="898"/>
      <c r="R74" s="898"/>
      <c r="S74" s="898"/>
      <c r="T74" s="898"/>
      <c r="U74" s="898"/>
      <c r="V74" s="898"/>
      <c r="W74" s="898"/>
      <c r="X74" s="898"/>
    </row>
    <row r="75" spans="1:25" s="73" customFormat="1" ht="12" customHeight="1">
      <c r="A75" s="128"/>
      <c r="B75" s="127"/>
      <c r="C75" s="127"/>
      <c r="D75" s="127"/>
      <c r="E75" s="127"/>
      <c r="F75" s="127"/>
      <c r="G75" s="127"/>
      <c r="H75" s="127"/>
      <c r="I75" s="127"/>
      <c r="J75" s="127"/>
      <c r="K75" s="127"/>
      <c r="L75" s="127"/>
      <c r="M75" s="127"/>
      <c r="N75" s="127"/>
      <c r="O75" s="127"/>
      <c r="P75" s="127"/>
      <c r="Q75" s="127"/>
      <c r="R75" s="127"/>
      <c r="S75" s="127"/>
      <c r="T75" s="127"/>
      <c r="U75" s="127"/>
      <c r="V75" s="127"/>
      <c r="W75" s="127"/>
      <c r="X75" s="127"/>
    </row>
    <row r="76" spans="1:25" s="73" customFormat="1" ht="18" customHeight="1">
      <c r="A76" s="128" t="s">
        <v>106</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row>
    <row r="77" spans="1:25" s="73" customFormat="1" ht="18" customHeight="1">
      <c r="A77" s="127"/>
      <c r="B77" s="894" t="s">
        <v>107</v>
      </c>
      <c r="C77" s="895"/>
      <c r="D77" s="895"/>
      <c r="E77" s="895"/>
      <c r="F77" s="895"/>
      <c r="G77" s="895"/>
      <c r="H77" s="895"/>
      <c r="I77" s="895"/>
      <c r="J77" s="895"/>
      <c r="K77" s="895"/>
      <c r="L77" s="895"/>
      <c r="M77" s="895"/>
      <c r="N77" s="895"/>
      <c r="O77" s="895"/>
      <c r="P77" s="895"/>
      <c r="Q77" s="895"/>
      <c r="R77" s="895"/>
      <c r="S77" s="895"/>
      <c r="T77" s="895"/>
      <c r="U77" s="895"/>
      <c r="V77" s="895"/>
      <c r="W77" s="896"/>
      <c r="X77" s="127"/>
      <c r="Y77" s="74"/>
    </row>
    <row r="78" spans="1:25" s="73" customFormat="1" ht="18" customHeight="1">
      <c r="A78" s="127"/>
      <c r="B78" s="815" t="s">
        <v>103</v>
      </c>
      <c r="C78" s="815"/>
      <c r="D78" s="815"/>
      <c r="E78" s="815"/>
      <c r="F78" s="815"/>
      <c r="G78" s="815"/>
      <c r="H78" s="815"/>
      <c r="I78" s="899" t="s">
        <v>357</v>
      </c>
      <c r="J78" s="900"/>
      <c r="K78" s="900"/>
      <c r="L78" s="900"/>
      <c r="M78" s="901"/>
      <c r="N78" s="905" t="s">
        <v>358</v>
      </c>
      <c r="O78" s="816"/>
      <c r="P78" s="816"/>
      <c r="Q78" s="816"/>
      <c r="R78" s="816"/>
      <c r="S78" s="899" t="s">
        <v>359</v>
      </c>
      <c r="T78" s="900"/>
      <c r="U78" s="900"/>
      <c r="V78" s="900"/>
      <c r="W78" s="901"/>
      <c r="X78" s="127"/>
      <c r="Y78" s="74"/>
    </row>
    <row r="79" spans="1:25" s="73" customFormat="1" ht="36" customHeight="1">
      <c r="A79" s="127"/>
      <c r="B79" s="910" t="s">
        <v>108</v>
      </c>
      <c r="C79" s="895"/>
      <c r="D79" s="896"/>
      <c r="E79" s="911" t="s">
        <v>109</v>
      </c>
      <c r="F79" s="912"/>
      <c r="G79" s="912"/>
      <c r="H79" s="913"/>
      <c r="I79" s="902"/>
      <c r="J79" s="903"/>
      <c r="K79" s="903"/>
      <c r="L79" s="903"/>
      <c r="M79" s="904"/>
      <c r="N79" s="906"/>
      <c r="O79" s="906"/>
      <c r="P79" s="906"/>
      <c r="Q79" s="906"/>
      <c r="R79" s="906"/>
      <c r="S79" s="907"/>
      <c r="T79" s="908"/>
      <c r="U79" s="908"/>
      <c r="V79" s="908"/>
      <c r="W79" s="909"/>
      <c r="X79" s="127"/>
      <c r="Y79" s="74"/>
    </row>
    <row r="80" spans="1:25" s="73" customFormat="1" ht="18" customHeight="1">
      <c r="A80" s="127"/>
      <c r="B80" s="950">
        <f>ROUNDDOWN(SUMIFS(別紙２①!$F$18:$F$105,別紙２①!$E$18:$E$105,"田",別紙２①!$L$18:$L$105,"〇"),0)</f>
        <v>738</v>
      </c>
      <c r="C80" s="950"/>
      <c r="D80" s="950"/>
      <c r="E80" s="950">
        <f>ROUNDDOWN(SUMIFS(別紙２①!$F$18:$F$105,別紙２①!$E$18:$E$105,"畑",別紙２①!$L$18:$L$105,"〇"),0)</f>
        <v>0</v>
      </c>
      <c r="F80" s="950"/>
      <c r="G80" s="950"/>
      <c r="H80" s="950"/>
      <c r="I80" s="951">
        <v>6000</v>
      </c>
      <c r="J80" s="952"/>
      <c r="K80" s="952"/>
      <c r="L80" s="952"/>
      <c r="M80" s="952"/>
      <c r="N80" s="953">
        <f>ROUNDDOWN((B80+E80)*I80/1000,0)</f>
        <v>4428</v>
      </c>
      <c r="O80" s="953"/>
      <c r="P80" s="953"/>
      <c r="Q80" s="953"/>
      <c r="R80" s="953"/>
      <c r="S80" s="919">
        <f>N80</f>
        <v>4428</v>
      </c>
      <c r="T80" s="954"/>
      <c r="U80" s="954"/>
      <c r="V80" s="954"/>
      <c r="W80" s="955"/>
      <c r="X80" s="127"/>
      <c r="Y80" s="74"/>
    </row>
    <row r="81" spans="1:24" s="73" customFormat="1" ht="16.149999999999999" customHeight="1">
      <c r="A81" s="128"/>
      <c r="B81" s="898" t="s">
        <v>354</v>
      </c>
      <c r="C81" s="898"/>
      <c r="D81" s="898"/>
      <c r="E81" s="898"/>
      <c r="F81" s="898"/>
      <c r="G81" s="898"/>
      <c r="H81" s="898"/>
      <c r="I81" s="898"/>
      <c r="J81" s="898"/>
      <c r="K81" s="898"/>
      <c r="L81" s="898"/>
      <c r="M81" s="898"/>
      <c r="N81" s="898"/>
      <c r="O81" s="898"/>
      <c r="P81" s="898"/>
      <c r="Q81" s="898"/>
      <c r="R81" s="898"/>
      <c r="S81" s="898"/>
      <c r="T81" s="898"/>
      <c r="U81" s="898"/>
      <c r="V81" s="898"/>
      <c r="W81" s="898"/>
      <c r="X81" s="898"/>
    </row>
    <row r="82" spans="1:24" s="73" customFormat="1" ht="16.149999999999999" customHeight="1">
      <c r="A82" s="128"/>
      <c r="B82" s="898" t="s">
        <v>355</v>
      </c>
      <c r="C82" s="898"/>
      <c r="D82" s="898"/>
      <c r="E82" s="898"/>
      <c r="F82" s="898"/>
      <c r="G82" s="898"/>
      <c r="H82" s="898"/>
      <c r="I82" s="898"/>
      <c r="J82" s="898"/>
      <c r="K82" s="898"/>
      <c r="L82" s="898"/>
      <c r="M82" s="898"/>
      <c r="N82" s="898"/>
      <c r="O82" s="898"/>
      <c r="P82" s="898"/>
      <c r="Q82" s="898"/>
      <c r="R82" s="898"/>
      <c r="S82" s="898"/>
      <c r="T82" s="898"/>
      <c r="U82" s="898"/>
      <c r="V82" s="898"/>
      <c r="W82" s="898"/>
      <c r="X82" s="898"/>
    </row>
    <row r="83" spans="1:24" s="73" customFormat="1" ht="18" customHeight="1">
      <c r="A83" s="128"/>
      <c r="B83" s="127"/>
      <c r="C83" s="127"/>
      <c r="D83" s="127"/>
      <c r="E83" s="127"/>
      <c r="F83" s="127"/>
      <c r="G83" s="127"/>
      <c r="H83" s="127"/>
      <c r="I83" s="127"/>
      <c r="J83" s="127"/>
      <c r="K83" s="127"/>
      <c r="L83" s="127"/>
      <c r="M83" s="127"/>
      <c r="N83" s="127"/>
      <c r="O83" s="127"/>
      <c r="P83" s="127"/>
      <c r="Q83" s="127"/>
      <c r="R83" s="127"/>
      <c r="S83" s="127"/>
      <c r="T83" s="127"/>
      <c r="U83" s="127"/>
      <c r="V83" s="127"/>
      <c r="W83" s="127"/>
      <c r="X83" s="127"/>
    </row>
    <row r="84" spans="1:24" s="73" customFormat="1" ht="18" customHeight="1">
      <c r="A84" s="128" t="s">
        <v>356</v>
      </c>
      <c r="B84" s="127"/>
      <c r="C84" s="127"/>
      <c r="D84" s="127"/>
      <c r="E84" s="127"/>
      <c r="F84" s="127"/>
      <c r="G84" s="127"/>
      <c r="H84" s="127"/>
      <c r="I84" s="127"/>
      <c r="J84" s="127"/>
      <c r="K84" s="127"/>
      <c r="L84" s="127"/>
      <c r="M84" s="127"/>
      <c r="N84" s="127"/>
      <c r="O84" s="127"/>
      <c r="P84" s="127"/>
      <c r="Q84" s="127"/>
      <c r="R84" s="127"/>
      <c r="S84" s="127"/>
      <c r="T84" s="127"/>
      <c r="U84" s="127"/>
      <c r="V84" s="127"/>
      <c r="W84" s="127"/>
      <c r="X84" s="127"/>
    </row>
    <row r="85" spans="1:24" s="73" customFormat="1" ht="18" customHeight="1">
      <c r="A85" s="127"/>
      <c r="B85" s="894" t="s">
        <v>361</v>
      </c>
      <c r="C85" s="895"/>
      <c r="D85" s="895"/>
      <c r="E85" s="895"/>
      <c r="F85" s="895"/>
      <c r="G85" s="895"/>
      <c r="H85" s="895"/>
      <c r="I85" s="895"/>
      <c r="J85" s="895"/>
      <c r="K85" s="895"/>
      <c r="L85" s="895"/>
      <c r="M85" s="895"/>
      <c r="N85" s="895"/>
      <c r="O85" s="895"/>
      <c r="P85" s="895"/>
      <c r="Q85" s="895"/>
      <c r="R85" s="895"/>
      <c r="S85" s="895"/>
      <c r="T85" s="895"/>
      <c r="U85" s="287"/>
      <c r="V85" s="288"/>
      <c r="W85" s="288"/>
      <c r="X85" s="127"/>
    </row>
    <row r="86" spans="1:24" s="73" customFormat="1" ht="18" customHeight="1">
      <c r="A86" s="127"/>
      <c r="B86" s="956" t="s">
        <v>103</v>
      </c>
      <c r="C86" s="957"/>
      <c r="D86" s="957"/>
      <c r="E86" s="957"/>
      <c r="F86" s="957"/>
      <c r="G86" s="957"/>
      <c r="H86" s="957"/>
      <c r="I86" s="957"/>
      <c r="J86" s="958"/>
      <c r="K86" s="899" t="s">
        <v>365</v>
      </c>
      <c r="L86" s="959"/>
      <c r="M86" s="901"/>
      <c r="N86" s="899" t="s">
        <v>358</v>
      </c>
      <c r="O86" s="961"/>
      <c r="P86" s="899" t="s">
        <v>366</v>
      </c>
      <c r="Q86" s="959"/>
      <c r="R86" s="901"/>
      <c r="S86" s="964" t="s">
        <v>367</v>
      </c>
      <c r="T86" s="899"/>
      <c r="U86" s="289"/>
      <c r="V86" s="290"/>
      <c r="W86" s="291"/>
      <c r="X86" s="127"/>
    </row>
    <row r="87" spans="1:24" s="73" customFormat="1" ht="36" customHeight="1">
      <c r="A87" s="127"/>
      <c r="B87" s="966" t="s">
        <v>93</v>
      </c>
      <c r="C87" s="967"/>
      <c r="D87" s="899" t="s">
        <v>110</v>
      </c>
      <c r="E87" s="961"/>
      <c r="F87" s="968" t="s">
        <v>94</v>
      </c>
      <c r="G87" s="900"/>
      <c r="H87" s="901"/>
      <c r="I87" s="899" t="s">
        <v>95</v>
      </c>
      <c r="J87" s="961"/>
      <c r="K87" s="907"/>
      <c r="L87" s="960"/>
      <c r="M87" s="909"/>
      <c r="N87" s="962"/>
      <c r="O87" s="963"/>
      <c r="P87" s="907"/>
      <c r="Q87" s="960"/>
      <c r="R87" s="909"/>
      <c r="S87" s="965"/>
      <c r="T87" s="962"/>
      <c r="U87" s="292"/>
      <c r="V87" s="291"/>
      <c r="W87" s="291"/>
      <c r="X87" s="127"/>
    </row>
    <row r="88" spans="1:24" s="73" customFormat="1" ht="18" customHeight="1">
      <c r="A88" s="127"/>
      <c r="B88" s="972"/>
      <c r="C88" s="973"/>
      <c r="D88" s="972"/>
      <c r="E88" s="973"/>
      <c r="F88" s="972"/>
      <c r="G88" s="974"/>
      <c r="H88" s="973"/>
      <c r="I88" s="972"/>
      <c r="J88" s="973"/>
      <c r="K88" s="975">
        <v>10000</v>
      </c>
      <c r="L88" s="976"/>
      <c r="M88" s="977"/>
      <c r="N88" s="969">
        <f>ROUNDDOWN((B88+D88+F88+I88)*K88/1000,0)</f>
        <v>0</v>
      </c>
      <c r="O88" s="970"/>
      <c r="P88" s="941">
        <f>N88+N89+N90</f>
        <v>0</v>
      </c>
      <c r="Q88" s="942"/>
      <c r="R88" s="943"/>
      <c r="S88" s="1104">
        <f>IF(P88&lt;U88,P88,U88)</f>
        <v>0</v>
      </c>
      <c r="T88" s="1105"/>
      <c r="U88" s="295">
        <v>1000000</v>
      </c>
      <c r="V88" s="294"/>
      <c r="W88" s="294"/>
      <c r="X88" s="127"/>
    </row>
    <row r="89" spans="1:24" s="73" customFormat="1" ht="18" customHeight="1">
      <c r="A89" s="127"/>
      <c r="B89" s="972"/>
      <c r="C89" s="973"/>
      <c r="D89" s="972"/>
      <c r="E89" s="973"/>
      <c r="F89" s="972"/>
      <c r="G89" s="974"/>
      <c r="H89" s="973"/>
      <c r="I89" s="978"/>
      <c r="J89" s="979"/>
      <c r="K89" s="980">
        <v>4000</v>
      </c>
      <c r="L89" s="981"/>
      <c r="M89" s="982"/>
      <c r="N89" s="969">
        <f>ROUNDDOWN((B89+D89+F89+I89)*K89/1000,0)</f>
        <v>0</v>
      </c>
      <c r="O89" s="970"/>
      <c r="P89" s="944"/>
      <c r="Q89" s="945"/>
      <c r="R89" s="946"/>
      <c r="S89" s="1106"/>
      <c r="T89" s="1107"/>
      <c r="U89" s="293"/>
      <c r="V89" s="294"/>
      <c r="W89" s="294"/>
      <c r="X89" s="127"/>
    </row>
    <row r="90" spans="1:24" s="73" customFormat="1" ht="18" customHeight="1">
      <c r="A90" s="127"/>
      <c r="B90" s="972"/>
      <c r="C90" s="973"/>
      <c r="D90" s="972"/>
      <c r="E90" s="973"/>
      <c r="F90" s="972"/>
      <c r="G90" s="974"/>
      <c r="H90" s="973"/>
      <c r="I90" s="978"/>
      <c r="J90" s="979"/>
      <c r="K90" s="980">
        <v>1000</v>
      </c>
      <c r="L90" s="981"/>
      <c r="M90" s="982"/>
      <c r="N90" s="969">
        <f>ROUNDDOWN((B90+D90+F90+I90)*K90/1000,0)</f>
        <v>0</v>
      </c>
      <c r="O90" s="970"/>
      <c r="P90" s="947"/>
      <c r="Q90" s="948"/>
      <c r="R90" s="949"/>
      <c r="S90" s="1108"/>
      <c r="T90" s="1109"/>
      <c r="U90" s="293"/>
      <c r="V90" s="294"/>
      <c r="W90" s="294"/>
      <c r="X90" s="127"/>
    </row>
    <row r="91" spans="1:24" s="73" customFormat="1" ht="15" customHeight="1">
      <c r="A91" s="128"/>
      <c r="B91" s="898" t="s">
        <v>354</v>
      </c>
      <c r="C91" s="898"/>
      <c r="D91" s="898"/>
      <c r="E91" s="898"/>
      <c r="F91" s="898"/>
      <c r="G91" s="898"/>
      <c r="H91" s="898"/>
      <c r="I91" s="898"/>
      <c r="J91" s="898"/>
      <c r="K91" s="898"/>
      <c r="L91" s="898"/>
      <c r="M91" s="898"/>
      <c r="N91" s="898"/>
      <c r="O91" s="898"/>
      <c r="P91" s="898"/>
      <c r="Q91" s="898"/>
      <c r="R91" s="898"/>
      <c r="S91" s="898"/>
      <c r="T91" s="898"/>
      <c r="U91" s="898"/>
      <c r="V91" s="898"/>
      <c r="W91" s="898"/>
      <c r="X91" s="898"/>
    </row>
    <row r="92" spans="1:24" s="73" customFormat="1" ht="32.25" customHeight="1">
      <c r="A92" s="128"/>
      <c r="B92" s="898" t="s">
        <v>360</v>
      </c>
      <c r="C92" s="898"/>
      <c r="D92" s="898"/>
      <c r="E92" s="898"/>
      <c r="F92" s="898"/>
      <c r="G92" s="898"/>
      <c r="H92" s="898"/>
      <c r="I92" s="898"/>
      <c r="J92" s="898"/>
      <c r="K92" s="898"/>
      <c r="L92" s="898"/>
      <c r="M92" s="898"/>
      <c r="N92" s="898"/>
      <c r="O92" s="898"/>
      <c r="P92" s="898"/>
      <c r="Q92" s="898"/>
      <c r="R92" s="898"/>
      <c r="S92" s="898"/>
      <c r="T92" s="898"/>
      <c r="U92" s="898"/>
      <c r="V92" s="898"/>
      <c r="W92" s="898"/>
      <c r="X92" s="898"/>
    </row>
    <row r="93" spans="1:24" s="73" customFormat="1" ht="15" customHeight="1">
      <c r="A93" s="128"/>
      <c r="B93" s="898"/>
      <c r="C93" s="898"/>
      <c r="D93" s="898"/>
      <c r="E93" s="898"/>
      <c r="F93" s="898"/>
      <c r="G93" s="898"/>
      <c r="H93" s="898"/>
      <c r="I93" s="898"/>
      <c r="J93" s="898"/>
      <c r="K93" s="898"/>
      <c r="L93" s="898"/>
      <c r="M93" s="898"/>
      <c r="N93" s="898"/>
      <c r="O93" s="898"/>
      <c r="P93" s="898"/>
      <c r="Q93" s="898"/>
      <c r="R93" s="898"/>
      <c r="S93" s="898"/>
      <c r="T93" s="898"/>
      <c r="U93" s="898"/>
      <c r="V93" s="898"/>
      <c r="W93" s="898"/>
      <c r="X93" s="898"/>
    </row>
    <row r="94" spans="1:24" s="73" customFormat="1" ht="18" customHeight="1">
      <c r="A94" s="128"/>
      <c r="B94" s="127"/>
      <c r="C94" s="127"/>
      <c r="D94" s="127"/>
      <c r="E94" s="127"/>
      <c r="F94" s="127"/>
      <c r="G94" s="127"/>
      <c r="H94" s="127"/>
      <c r="I94" s="127"/>
      <c r="J94" s="127"/>
      <c r="K94" s="127"/>
      <c r="L94" s="127"/>
      <c r="M94" s="127"/>
      <c r="N94" s="127"/>
      <c r="O94" s="127"/>
      <c r="P94" s="127"/>
      <c r="Q94" s="127"/>
      <c r="R94" s="127"/>
      <c r="S94" s="127"/>
      <c r="T94" s="127"/>
      <c r="U94" s="127"/>
      <c r="V94" s="127"/>
      <c r="W94" s="127"/>
      <c r="X94" s="127"/>
    </row>
    <row r="95" spans="1:24" s="73" customFormat="1" ht="18" customHeight="1">
      <c r="A95" s="128" t="s">
        <v>368</v>
      </c>
      <c r="B95" s="127"/>
      <c r="C95" s="127"/>
      <c r="D95" s="127"/>
      <c r="E95" s="127"/>
      <c r="F95" s="127"/>
      <c r="G95" s="127"/>
      <c r="H95" s="127"/>
      <c r="I95" s="127"/>
      <c r="J95" s="127"/>
      <c r="K95" s="127"/>
      <c r="L95" s="127"/>
      <c r="M95" s="127"/>
      <c r="N95" s="127"/>
      <c r="O95" s="127"/>
      <c r="P95" s="127"/>
      <c r="Q95" s="127"/>
      <c r="R95" s="127"/>
      <c r="S95" s="127"/>
      <c r="T95" s="127"/>
      <c r="U95" s="127"/>
      <c r="V95" s="127"/>
      <c r="W95" s="127"/>
      <c r="X95" s="127"/>
    </row>
    <row r="96" spans="1:24" s="73" customFormat="1" ht="18" customHeight="1">
      <c r="A96" s="128"/>
      <c r="B96" s="906" t="s">
        <v>439</v>
      </c>
      <c r="C96" s="906"/>
      <c r="D96" s="906"/>
      <c r="E96" s="906"/>
      <c r="F96" s="906"/>
      <c r="G96" s="143"/>
      <c r="H96" s="906" t="s">
        <v>369</v>
      </c>
      <c r="I96" s="906"/>
      <c r="J96" s="906"/>
      <c r="K96" s="821" t="s">
        <v>244</v>
      </c>
      <c r="L96" s="821"/>
      <c r="M96" s="821"/>
      <c r="N96" s="821"/>
      <c r="O96" s="821"/>
      <c r="P96" s="821"/>
      <c r="Q96" s="821"/>
      <c r="R96" s="821"/>
      <c r="S96" s="127"/>
      <c r="T96" s="127"/>
      <c r="U96" s="127"/>
      <c r="V96" s="127"/>
      <c r="W96" s="127"/>
      <c r="X96" s="127"/>
    </row>
    <row r="97" spans="1:24" s="73" customFormat="1" ht="18" customHeight="1">
      <c r="A97" s="128"/>
      <c r="B97" s="971" t="s">
        <v>111</v>
      </c>
      <c r="C97" s="971"/>
      <c r="D97" s="971"/>
      <c r="E97" s="971"/>
      <c r="F97" s="971"/>
      <c r="G97" s="379"/>
      <c r="H97" s="971"/>
      <c r="I97" s="971"/>
      <c r="J97" s="971"/>
      <c r="K97" s="1103">
        <v>20000</v>
      </c>
      <c r="L97" s="1103"/>
      <c r="M97" s="1103"/>
      <c r="N97" s="1103"/>
      <c r="O97" s="1103"/>
      <c r="P97" s="1103"/>
      <c r="Q97" s="1103"/>
      <c r="R97" s="1103"/>
      <c r="S97" s="127"/>
      <c r="T97" s="127"/>
      <c r="U97" s="127"/>
      <c r="V97" s="127"/>
      <c r="W97" s="127"/>
      <c r="X97" s="127"/>
    </row>
    <row r="98" spans="1:24" s="73" customFormat="1" ht="18" customHeight="1">
      <c r="A98" s="128"/>
      <c r="B98" s="971" t="s">
        <v>111</v>
      </c>
      <c r="C98" s="971"/>
      <c r="D98" s="971"/>
      <c r="E98" s="971"/>
      <c r="F98" s="971"/>
      <c r="G98" s="379"/>
      <c r="H98" s="971"/>
      <c r="I98" s="971"/>
      <c r="J98" s="971"/>
      <c r="K98" s="1103">
        <v>100000</v>
      </c>
      <c r="L98" s="1103"/>
      <c r="M98" s="1103"/>
      <c r="N98" s="1103"/>
      <c r="O98" s="1103"/>
      <c r="P98" s="1103"/>
      <c r="Q98" s="1103"/>
      <c r="R98" s="1103"/>
      <c r="S98" s="127"/>
      <c r="T98" s="127"/>
      <c r="U98" s="127"/>
      <c r="V98" s="127"/>
      <c r="W98" s="127"/>
      <c r="X98" s="127"/>
    </row>
    <row r="99" spans="1:24" s="73" customFormat="1" ht="18" customHeight="1">
      <c r="A99" s="128"/>
      <c r="B99" s="971"/>
      <c r="C99" s="971"/>
      <c r="D99" s="971"/>
      <c r="E99" s="971"/>
      <c r="F99" s="971"/>
      <c r="G99" s="379"/>
      <c r="H99" s="971"/>
      <c r="I99" s="971"/>
      <c r="J99" s="971"/>
      <c r="K99" s="1103"/>
      <c r="L99" s="1103"/>
      <c r="M99" s="1103"/>
      <c r="N99" s="1103"/>
      <c r="O99" s="1103"/>
      <c r="P99" s="1103"/>
      <c r="Q99" s="1103"/>
      <c r="R99" s="1103"/>
      <c r="S99" s="127"/>
      <c r="T99" s="127"/>
      <c r="U99" s="127"/>
      <c r="V99" s="127"/>
      <c r="W99" s="127"/>
      <c r="X99" s="127"/>
    </row>
    <row r="100" spans="1:24" s="73" customFormat="1" ht="18" customHeight="1">
      <c r="A100" s="128"/>
      <c r="B100" s="971"/>
      <c r="C100" s="971"/>
      <c r="D100" s="971"/>
      <c r="E100" s="971"/>
      <c r="F100" s="971"/>
      <c r="G100" s="379"/>
      <c r="H100" s="971"/>
      <c r="I100" s="971"/>
      <c r="J100" s="971"/>
      <c r="K100" s="1103"/>
      <c r="L100" s="1103"/>
      <c r="M100" s="1103"/>
      <c r="N100" s="1103"/>
      <c r="O100" s="1103"/>
      <c r="P100" s="1103"/>
      <c r="Q100" s="1103"/>
      <c r="R100" s="1103"/>
      <c r="S100" s="127"/>
      <c r="T100" s="127"/>
      <c r="U100" s="127"/>
      <c r="V100" s="127"/>
      <c r="W100" s="127"/>
      <c r="X100" s="127"/>
    </row>
    <row r="101" spans="1:24" s="73" customFormat="1" ht="18" customHeight="1">
      <c r="A101" s="128"/>
      <c r="B101" s="971"/>
      <c r="C101" s="971"/>
      <c r="D101" s="971"/>
      <c r="E101" s="971"/>
      <c r="F101" s="971"/>
      <c r="G101" s="379"/>
      <c r="H101" s="971"/>
      <c r="I101" s="971"/>
      <c r="J101" s="971"/>
      <c r="K101" s="1103"/>
      <c r="L101" s="1103"/>
      <c r="M101" s="1103"/>
      <c r="N101" s="1103"/>
      <c r="O101" s="1103"/>
      <c r="P101" s="1103"/>
      <c r="Q101" s="1103"/>
      <c r="R101" s="1103"/>
      <c r="S101" s="127"/>
      <c r="T101" s="127"/>
      <c r="U101" s="127"/>
      <c r="V101" s="127"/>
      <c r="W101" s="127"/>
      <c r="X101" s="127"/>
    </row>
    <row r="102" spans="1:24" s="73" customFormat="1" ht="18" customHeight="1">
      <c r="A102" s="128"/>
      <c r="B102" s="799" t="s">
        <v>436</v>
      </c>
      <c r="C102" s="800"/>
      <c r="D102" s="800"/>
      <c r="E102" s="800"/>
      <c r="F102" s="800"/>
      <c r="G102" s="800"/>
      <c r="H102" s="800"/>
      <c r="I102" s="800"/>
      <c r="J102" s="800"/>
      <c r="K102" s="800"/>
      <c r="L102" s="800"/>
      <c r="M102" s="800"/>
      <c r="N102" s="800"/>
      <c r="O102" s="800"/>
      <c r="P102" s="800"/>
      <c r="Q102" s="800"/>
      <c r="R102" s="801"/>
      <c r="S102" s="127"/>
      <c r="T102" s="127"/>
      <c r="U102" s="127"/>
      <c r="V102" s="127"/>
      <c r="W102" s="127"/>
      <c r="X102" s="127"/>
    </row>
    <row r="103" spans="1:24" s="73" customFormat="1" ht="24" customHeight="1">
      <c r="A103" s="128"/>
      <c r="B103" s="1110">
        <f>COUNTIFS($B$97:$H$101,"&lt;&gt;")</f>
        <v>2</v>
      </c>
      <c r="C103" s="1111"/>
      <c r="D103" s="1111"/>
      <c r="E103" s="1111"/>
      <c r="F103" s="1111"/>
      <c r="G103" s="1111"/>
      <c r="H103" s="1111"/>
      <c r="I103" s="1111"/>
      <c r="J103" s="1112"/>
      <c r="K103" s="950">
        <f>SUM(K97:R101)</f>
        <v>120000</v>
      </c>
      <c r="L103" s="950"/>
      <c r="M103" s="950"/>
      <c r="N103" s="950"/>
      <c r="O103" s="950"/>
      <c r="P103" s="950"/>
      <c r="Q103" s="950"/>
      <c r="R103" s="950"/>
      <c r="S103" s="127"/>
      <c r="T103" s="127"/>
      <c r="U103" s="127"/>
      <c r="V103" s="127"/>
      <c r="W103" s="127"/>
      <c r="X103" s="127"/>
    </row>
    <row r="104" spans="1:24" s="73" customFormat="1" ht="18" customHeight="1">
      <c r="A104" s="128"/>
      <c r="B104" s="14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row>
    <row r="105" spans="1:24" s="73" customFormat="1" ht="18" customHeight="1">
      <c r="A105" s="128"/>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row>
    <row r="106" spans="1:24" s="73" customFormat="1" ht="18" customHeight="1">
      <c r="A106" s="128" t="s">
        <v>370</v>
      </c>
      <c r="B106" s="127"/>
      <c r="C106" s="127"/>
      <c r="D106" s="127"/>
      <c r="E106" s="127"/>
      <c r="F106" s="127"/>
      <c r="G106" s="127"/>
      <c r="H106" s="127"/>
      <c r="I106" s="127"/>
      <c r="J106" s="127"/>
      <c r="K106" s="127"/>
      <c r="L106" s="127"/>
      <c r="M106" s="127"/>
      <c r="N106" s="127"/>
      <c r="O106" s="127"/>
      <c r="P106" s="127"/>
      <c r="Q106" s="127"/>
      <c r="R106" s="127"/>
      <c r="S106" s="296"/>
      <c r="T106" s="296"/>
      <c r="U106" s="296"/>
      <c r="V106" s="296"/>
      <c r="W106" s="296"/>
      <c r="X106" s="127"/>
    </row>
    <row r="107" spans="1:24" s="73" customFormat="1" ht="18" customHeight="1">
      <c r="A107" s="127"/>
      <c r="B107" s="894" t="s">
        <v>371</v>
      </c>
      <c r="C107" s="895"/>
      <c r="D107" s="895"/>
      <c r="E107" s="895"/>
      <c r="F107" s="895"/>
      <c r="G107" s="895"/>
      <c r="H107" s="895"/>
      <c r="I107" s="895"/>
      <c r="J107" s="895"/>
      <c r="K107" s="895"/>
      <c r="L107" s="895"/>
      <c r="M107" s="895"/>
      <c r="N107" s="895"/>
      <c r="O107" s="895"/>
      <c r="P107" s="895"/>
      <c r="Q107" s="895"/>
      <c r="R107" s="895"/>
      <c r="S107" s="287"/>
      <c r="T107" s="288"/>
      <c r="U107" s="288"/>
      <c r="V107" s="288"/>
      <c r="W107" s="288"/>
      <c r="X107" s="127"/>
    </row>
    <row r="108" spans="1:24" s="73" customFormat="1" ht="18" customHeight="1">
      <c r="A108" s="127"/>
      <c r="B108" s="956" t="s">
        <v>103</v>
      </c>
      <c r="C108" s="957"/>
      <c r="D108" s="957"/>
      <c r="E108" s="957"/>
      <c r="F108" s="957"/>
      <c r="G108" s="957"/>
      <c r="H108" s="957"/>
      <c r="I108" s="957"/>
      <c r="J108" s="958"/>
      <c r="K108" s="899" t="s">
        <v>365</v>
      </c>
      <c r="L108" s="959"/>
      <c r="M108" s="901"/>
      <c r="N108" s="899" t="s">
        <v>358</v>
      </c>
      <c r="O108" s="961"/>
      <c r="P108" s="899" t="s">
        <v>373</v>
      </c>
      <c r="Q108" s="959"/>
      <c r="R108" s="900"/>
      <c r="S108" s="289"/>
      <c r="T108" s="290"/>
      <c r="U108" s="290"/>
      <c r="V108" s="290"/>
      <c r="W108" s="291"/>
      <c r="X108" s="127"/>
    </row>
    <row r="109" spans="1:24" s="73" customFormat="1" ht="36" customHeight="1">
      <c r="A109" s="127"/>
      <c r="B109" s="966" t="s">
        <v>93</v>
      </c>
      <c r="C109" s="967"/>
      <c r="D109" s="899" t="s">
        <v>110</v>
      </c>
      <c r="E109" s="961"/>
      <c r="F109" s="968" t="s">
        <v>94</v>
      </c>
      <c r="G109" s="900"/>
      <c r="H109" s="901"/>
      <c r="I109" s="899" t="s">
        <v>95</v>
      </c>
      <c r="J109" s="961"/>
      <c r="K109" s="907"/>
      <c r="L109" s="960"/>
      <c r="M109" s="909"/>
      <c r="N109" s="962"/>
      <c r="O109" s="963"/>
      <c r="P109" s="907"/>
      <c r="Q109" s="960"/>
      <c r="R109" s="960"/>
      <c r="S109" s="289"/>
      <c r="T109" s="290"/>
      <c r="U109" s="291"/>
      <c r="V109" s="291"/>
      <c r="W109" s="291"/>
      <c r="X109" s="127"/>
    </row>
    <row r="110" spans="1:24" s="73" customFormat="1" ht="18" customHeight="1">
      <c r="A110" s="127"/>
      <c r="B110" s="969">
        <f>ROUNDDOWN(SUMIFS(別紙２①!$F$18:$F$105,別紙２①!$E$18:$E$105,"田",別紙２①!$N$18:$N$105,"〇"),0)</f>
        <v>0</v>
      </c>
      <c r="C110" s="970"/>
      <c r="D110" s="969">
        <f>ROUNDDOWN(SUMIFS(別紙２①!$F$18:$F$105,別紙２①!$E$18:$E$105,"畑",別紙２①!$N$18:$N$105,"〇"),0)</f>
        <v>0</v>
      </c>
      <c r="E110" s="970"/>
      <c r="F110" s="969">
        <f>ROUNDDOWN(SUMIFS(別紙２①!$F$18:$F$105,別紙２①!$E$18:$E$105,"草地",別紙２①!$N$18:$N$105,"〇"),0)</f>
        <v>0</v>
      </c>
      <c r="G110" s="985"/>
      <c r="H110" s="970"/>
      <c r="I110" s="969">
        <f>ROUNDDOWN(SUMIFS(別紙２①!$F$18:$F$105,別紙２①!$E$18:$E$105,"採草放牧地",別紙２①!$N$18:$N$105,"〇"),0)</f>
        <v>0</v>
      </c>
      <c r="J110" s="970"/>
      <c r="K110" s="986">
        <v>5000</v>
      </c>
      <c r="L110" s="987"/>
      <c r="M110" s="988"/>
      <c r="N110" s="969">
        <f>ROUNDDOWN((B110+D110+F110+I110)*K110/1000,0)</f>
        <v>0</v>
      </c>
      <c r="O110" s="970"/>
      <c r="P110" s="983">
        <f>IF(N110&lt;S110,N110,S110)</f>
        <v>0</v>
      </c>
      <c r="Q110" s="984"/>
      <c r="R110" s="984"/>
      <c r="S110" s="298">
        <v>2000000</v>
      </c>
      <c r="T110" s="297"/>
      <c r="U110" s="294"/>
      <c r="V110" s="294"/>
      <c r="W110" s="294"/>
      <c r="X110" s="127"/>
    </row>
    <row r="111" spans="1:24" s="73" customFormat="1" ht="15" customHeight="1">
      <c r="A111" s="128"/>
      <c r="B111" s="898" t="s">
        <v>354</v>
      </c>
      <c r="C111" s="898"/>
      <c r="D111" s="898"/>
      <c r="E111" s="898"/>
      <c r="F111" s="898"/>
      <c r="G111" s="898"/>
      <c r="H111" s="898"/>
      <c r="I111" s="898"/>
      <c r="J111" s="898"/>
      <c r="K111" s="898"/>
      <c r="L111" s="898"/>
      <c r="M111" s="898"/>
      <c r="N111" s="898"/>
      <c r="O111" s="898"/>
      <c r="P111" s="898"/>
      <c r="Q111" s="898"/>
      <c r="R111" s="898"/>
      <c r="S111" s="898"/>
      <c r="T111" s="898"/>
      <c r="U111" s="898"/>
      <c r="V111" s="898"/>
      <c r="W111" s="898"/>
      <c r="X111" s="898"/>
    </row>
    <row r="112" spans="1:24" s="73" customFormat="1" ht="15" customHeight="1">
      <c r="A112" s="128"/>
      <c r="B112" s="898" t="s">
        <v>372</v>
      </c>
      <c r="C112" s="898"/>
      <c r="D112" s="898"/>
      <c r="E112" s="898"/>
      <c r="F112" s="898"/>
      <c r="G112" s="898"/>
      <c r="H112" s="898"/>
      <c r="I112" s="898"/>
      <c r="J112" s="898"/>
      <c r="K112" s="898"/>
      <c r="L112" s="898"/>
      <c r="M112" s="898"/>
      <c r="N112" s="898"/>
      <c r="O112" s="898"/>
      <c r="P112" s="898"/>
      <c r="Q112" s="898"/>
      <c r="R112" s="898"/>
      <c r="S112" s="898"/>
      <c r="T112" s="898"/>
      <c r="U112" s="898"/>
      <c r="V112" s="898"/>
      <c r="W112" s="898"/>
      <c r="X112" s="898"/>
    </row>
    <row r="113" spans="1:24" s="73" customFormat="1" ht="18" customHeight="1">
      <c r="A113" s="128"/>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row>
    <row r="114" spans="1:24" s="73" customFormat="1" ht="18" customHeight="1">
      <c r="A114" s="128"/>
      <c r="B114" s="127"/>
      <c r="C114" s="127"/>
      <c r="D114" s="127"/>
      <c r="E114" s="127"/>
      <c r="F114" s="127"/>
      <c r="G114" s="127"/>
      <c r="H114" s="127"/>
      <c r="I114" s="127"/>
      <c r="J114" s="127"/>
      <c r="K114" s="127"/>
      <c r="L114" s="127"/>
      <c r="M114" s="127"/>
      <c r="N114" s="127"/>
      <c r="O114" s="127"/>
      <c r="P114" s="127"/>
      <c r="Q114" s="127"/>
      <c r="R114" s="127"/>
      <c r="S114" s="296"/>
      <c r="T114" s="296"/>
      <c r="U114" s="296"/>
      <c r="V114" s="296"/>
      <c r="W114" s="296"/>
      <c r="X114" s="127"/>
    </row>
    <row r="115" spans="1:24" s="73" customFormat="1" ht="18" customHeight="1">
      <c r="A115" s="128" t="s">
        <v>374</v>
      </c>
      <c r="B115" s="127"/>
      <c r="C115" s="127"/>
      <c r="D115" s="127"/>
      <c r="E115" s="127"/>
      <c r="F115" s="127"/>
      <c r="G115" s="127"/>
      <c r="H115" s="127"/>
      <c r="I115" s="127"/>
      <c r="J115" s="127"/>
      <c r="K115" s="127"/>
      <c r="L115" s="127"/>
      <c r="M115" s="127"/>
      <c r="N115" s="127"/>
      <c r="O115" s="127"/>
      <c r="P115" s="127"/>
      <c r="Q115" s="127"/>
      <c r="R115" s="127"/>
      <c r="S115" s="296"/>
      <c r="T115" s="296"/>
      <c r="U115" s="296"/>
      <c r="V115" s="296"/>
      <c r="W115" s="296"/>
      <c r="X115" s="127"/>
    </row>
    <row r="116" spans="1:24" s="73" customFormat="1" ht="18" customHeight="1">
      <c r="A116" s="127"/>
      <c r="B116" s="894" t="s">
        <v>376</v>
      </c>
      <c r="C116" s="895"/>
      <c r="D116" s="895"/>
      <c r="E116" s="895"/>
      <c r="F116" s="895"/>
      <c r="G116" s="895"/>
      <c r="H116" s="895"/>
      <c r="I116" s="895"/>
      <c r="J116" s="895"/>
      <c r="K116" s="895"/>
      <c r="L116" s="895"/>
      <c r="M116" s="895"/>
      <c r="N116" s="895"/>
      <c r="O116" s="895"/>
      <c r="P116" s="895"/>
      <c r="Q116" s="895"/>
      <c r="R116" s="896"/>
      <c r="S116" s="288"/>
      <c r="T116" s="288"/>
      <c r="U116" s="288"/>
      <c r="V116" s="288"/>
      <c r="W116" s="288"/>
      <c r="X116" s="127"/>
    </row>
    <row r="117" spans="1:24" s="73" customFormat="1" ht="18" customHeight="1">
      <c r="A117" s="127"/>
      <c r="B117" s="956" t="s">
        <v>103</v>
      </c>
      <c r="C117" s="957"/>
      <c r="D117" s="957"/>
      <c r="E117" s="957"/>
      <c r="F117" s="957"/>
      <c r="G117" s="957"/>
      <c r="H117" s="957"/>
      <c r="I117" s="957"/>
      <c r="J117" s="958"/>
      <c r="K117" s="899" t="s">
        <v>365</v>
      </c>
      <c r="L117" s="959"/>
      <c r="M117" s="901"/>
      <c r="N117" s="899" t="s">
        <v>358</v>
      </c>
      <c r="O117" s="961"/>
      <c r="P117" s="899" t="s">
        <v>373</v>
      </c>
      <c r="Q117" s="959"/>
      <c r="R117" s="901"/>
      <c r="S117" s="289"/>
      <c r="T117" s="290"/>
      <c r="U117" s="290"/>
      <c r="V117" s="290"/>
      <c r="W117" s="291"/>
      <c r="X117" s="127"/>
    </row>
    <row r="118" spans="1:24" s="73" customFormat="1" ht="36" customHeight="1">
      <c r="A118" s="127"/>
      <c r="B118" s="966" t="s">
        <v>93</v>
      </c>
      <c r="C118" s="967"/>
      <c r="D118" s="899" t="s">
        <v>110</v>
      </c>
      <c r="E118" s="961"/>
      <c r="F118" s="968" t="s">
        <v>94</v>
      </c>
      <c r="G118" s="900"/>
      <c r="H118" s="901"/>
      <c r="I118" s="899" t="s">
        <v>95</v>
      </c>
      <c r="J118" s="961"/>
      <c r="K118" s="907"/>
      <c r="L118" s="960"/>
      <c r="M118" s="909"/>
      <c r="N118" s="962"/>
      <c r="O118" s="963"/>
      <c r="P118" s="907"/>
      <c r="Q118" s="960"/>
      <c r="R118" s="909"/>
      <c r="S118" s="289"/>
      <c r="T118" s="290"/>
      <c r="U118" s="291"/>
      <c r="V118" s="291"/>
      <c r="W118" s="291"/>
      <c r="X118" s="127"/>
    </row>
    <row r="119" spans="1:24" s="73" customFormat="1" ht="18" customHeight="1">
      <c r="A119" s="127"/>
      <c r="B119" s="969">
        <f>ROUNDDOWN(SUMIFS(別紙２①!$F$18:$F$105,別紙２①!$E$18:$E$105,"田",別紙２①!$O$18:$O$105,"〇"),0)</f>
        <v>0</v>
      </c>
      <c r="C119" s="970"/>
      <c r="D119" s="969">
        <f>ROUNDDOWN(SUMIFS(別紙２①!$F$18:$F$105,別紙２①!$E$18:$E$105,"畑",別紙２①!$O$18:$O$105,"〇"),0)</f>
        <v>869</v>
      </c>
      <c r="E119" s="970"/>
      <c r="F119" s="969">
        <f>ROUNDDOWN(SUMIFS(別紙２①!$F$18:$F$105,別紙２①!$E$18:$E$105,"草地",別紙２①!$O$18:$O$105,"〇"),0)</f>
        <v>120</v>
      </c>
      <c r="G119" s="985"/>
      <c r="H119" s="970"/>
      <c r="I119" s="969">
        <f>ROUNDDOWN(SUMIFS(別紙２①!$F$18:$F$105,別紙２①!$E$18:$E$105,"採草放牧地",別紙２①!$O$18:$O$105,"〇"),0)</f>
        <v>220</v>
      </c>
      <c r="J119" s="970"/>
      <c r="K119" s="975">
        <v>3000</v>
      </c>
      <c r="L119" s="976"/>
      <c r="M119" s="977"/>
      <c r="N119" s="969">
        <f>ROUNDDOWN((B119+D119+F119+I119)*K119/1000,0)</f>
        <v>3627</v>
      </c>
      <c r="O119" s="970"/>
      <c r="P119" s="983">
        <f>IF(N119&lt;S119,N119,S119)</f>
        <v>3627</v>
      </c>
      <c r="Q119" s="984"/>
      <c r="R119" s="990"/>
      <c r="S119" s="298">
        <v>2000000</v>
      </c>
      <c r="T119" s="297"/>
      <c r="U119" s="294"/>
      <c r="V119" s="294"/>
      <c r="W119" s="294"/>
      <c r="X119" s="127"/>
    </row>
    <row r="120" spans="1:24" s="73" customFormat="1" ht="13.9" customHeight="1">
      <c r="A120" s="128"/>
      <c r="B120" s="898" t="s">
        <v>375</v>
      </c>
      <c r="C120" s="898"/>
      <c r="D120" s="898"/>
      <c r="E120" s="898"/>
      <c r="F120" s="898"/>
      <c r="G120" s="898"/>
      <c r="H120" s="898"/>
      <c r="I120" s="898"/>
      <c r="J120" s="898"/>
      <c r="K120" s="898"/>
      <c r="L120" s="898"/>
      <c r="M120" s="898"/>
      <c r="N120" s="898"/>
      <c r="O120" s="898"/>
      <c r="P120" s="898"/>
      <c r="Q120" s="898"/>
      <c r="R120" s="898"/>
      <c r="S120" s="898"/>
      <c r="T120" s="898"/>
      <c r="U120" s="898"/>
      <c r="V120" s="898"/>
      <c r="W120" s="898"/>
      <c r="X120" s="898"/>
    </row>
    <row r="121" spans="1:24" s="73" customFormat="1" ht="13.9" customHeight="1">
      <c r="A121" s="128"/>
      <c r="B121" s="898" t="s">
        <v>372</v>
      </c>
      <c r="C121" s="898"/>
      <c r="D121" s="898"/>
      <c r="E121" s="898"/>
      <c r="F121" s="898"/>
      <c r="G121" s="898"/>
      <c r="H121" s="898"/>
      <c r="I121" s="898"/>
      <c r="J121" s="898"/>
      <c r="K121" s="898"/>
      <c r="L121" s="898"/>
      <c r="M121" s="898"/>
      <c r="N121" s="898"/>
      <c r="O121" s="898"/>
      <c r="P121" s="898"/>
      <c r="Q121" s="898"/>
      <c r="R121" s="898"/>
      <c r="S121" s="898"/>
      <c r="T121" s="898"/>
      <c r="U121" s="898"/>
      <c r="V121" s="898"/>
      <c r="W121" s="898"/>
      <c r="X121" s="898"/>
    </row>
    <row r="122" spans="1:24" s="73" customFormat="1" ht="13.9" customHeight="1">
      <c r="A122" s="128"/>
      <c r="B122" s="898"/>
      <c r="C122" s="898"/>
      <c r="D122" s="898"/>
      <c r="E122" s="898"/>
      <c r="F122" s="898"/>
      <c r="G122" s="898"/>
      <c r="H122" s="898"/>
      <c r="I122" s="898"/>
      <c r="J122" s="898"/>
      <c r="K122" s="898"/>
      <c r="L122" s="898"/>
      <c r="M122" s="898"/>
      <c r="N122" s="898"/>
      <c r="O122" s="898"/>
      <c r="P122" s="898"/>
      <c r="Q122" s="898"/>
      <c r="R122" s="898"/>
      <c r="S122" s="898"/>
      <c r="T122" s="898"/>
      <c r="U122" s="898"/>
      <c r="V122" s="898"/>
      <c r="W122" s="898"/>
      <c r="X122" s="898"/>
    </row>
    <row r="123" spans="1:24" s="73" customFormat="1" ht="18" customHeight="1">
      <c r="A123" s="128"/>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row>
    <row r="124" spans="1:24" s="73" customFormat="1" ht="18" customHeight="1">
      <c r="A124" s="128"/>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row>
    <row r="125" spans="1:24" s="73" customFormat="1" ht="18" customHeight="1">
      <c r="A125" s="128" t="s">
        <v>269</v>
      </c>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row>
    <row r="126" spans="1:24" s="73" customFormat="1" ht="18" customHeight="1">
      <c r="A126" s="128" t="s">
        <v>112</v>
      </c>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row>
    <row r="127" spans="1:24" s="73" customFormat="1" ht="18" customHeight="1">
      <c r="A127" s="128"/>
      <c r="B127" s="127" t="s">
        <v>113</v>
      </c>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row>
    <row r="128" spans="1:24" s="73" customFormat="1" ht="12" customHeight="1">
      <c r="A128" s="128"/>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row>
    <row r="129" spans="1:25" s="73" customFormat="1" ht="18" customHeight="1">
      <c r="A129" s="146"/>
      <c r="B129" s="821"/>
      <c r="C129" s="821"/>
      <c r="D129" s="989" t="s">
        <v>114</v>
      </c>
      <c r="E129" s="912"/>
      <c r="F129" s="912"/>
      <c r="G129" s="912"/>
      <c r="H129" s="912"/>
      <c r="I129" s="912"/>
      <c r="J129" s="912"/>
      <c r="K129" s="912"/>
      <c r="L129" s="912"/>
      <c r="M129" s="912"/>
      <c r="N129" s="912"/>
      <c r="O129" s="912"/>
      <c r="P129" s="912"/>
      <c r="Q129" s="912"/>
      <c r="R129" s="912"/>
      <c r="S129" s="912"/>
      <c r="T129" s="912"/>
      <c r="U129" s="912"/>
      <c r="V129" s="912"/>
      <c r="W129" s="912"/>
      <c r="X129" s="913"/>
      <c r="Y129" s="76"/>
    </row>
    <row r="130" spans="1:25" s="73" customFormat="1" ht="36" customHeight="1">
      <c r="A130" s="146"/>
      <c r="B130" s="812" t="s">
        <v>90</v>
      </c>
      <c r="C130" s="812"/>
      <c r="D130" s="998" t="s">
        <v>115</v>
      </c>
      <c r="E130" s="998"/>
      <c r="F130" s="998"/>
      <c r="G130" s="998"/>
      <c r="H130" s="998"/>
      <c r="I130" s="998"/>
      <c r="J130" s="998"/>
      <c r="K130" s="998"/>
      <c r="L130" s="998"/>
      <c r="M130" s="998"/>
      <c r="N130" s="998"/>
      <c r="O130" s="998"/>
      <c r="P130" s="998"/>
      <c r="Q130" s="998"/>
      <c r="R130" s="998"/>
      <c r="S130" s="998"/>
      <c r="T130" s="998"/>
      <c r="U130" s="998"/>
      <c r="V130" s="998"/>
      <c r="W130" s="998"/>
      <c r="X130" s="999"/>
      <c r="Y130" s="76"/>
    </row>
    <row r="131" spans="1:25" s="73" customFormat="1" ht="36" customHeight="1">
      <c r="A131" s="146"/>
      <c r="B131" s="812" t="s">
        <v>90</v>
      </c>
      <c r="C131" s="812"/>
      <c r="D131" s="998" t="s">
        <v>116</v>
      </c>
      <c r="E131" s="998"/>
      <c r="F131" s="998"/>
      <c r="G131" s="998"/>
      <c r="H131" s="998"/>
      <c r="I131" s="998"/>
      <c r="J131" s="998"/>
      <c r="K131" s="998"/>
      <c r="L131" s="998"/>
      <c r="M131" s="998"/>
      <c r="N131" s="998"/>
      <c r="O131" s="998"/>
      <c r="P131" s="998"/>
      <c r="Q131" s="998"/>
      <c r="R131" s="998"/>
      <c r="S131" s="998"/>
      <c r="T131" s="998"/>
      <c r="U131" s="998"/>
      <c r="V131" s="998"/>
      <c r="W131" s="998"/>
      <c r="X131" s="999"/>
      <c r="Y131" s="76"/>
    </row>
    <row r="132" spans="1:25" s="73" customFormat="1" ht="36" customHeight="1">
      <c r="A132" s="146"/>
      <c r="B132" s="812"/>
      <c r="C132" s="812"/>
      <c r="D132" s="1000" t="s">
        <v>117</v>
      </c>
      <c r="E132" s="1000"/>
      <c r="F132" s="1000"/>
      <c r="G132" s="1000"/>
      <c r="H132" s="1000"/>
      <c r="I132" s="1000"/>
      <c r="J132" s="1000"/>
      <c r="K132" s="1000"/>
      <c r="L132" s="1000"/>
      <c r="M132" s="1000"/>
      <c r="N132" s="1000"/>
      <c r="O132" s="1000"/>
      <c r="P132" s="1000"/>
      <c r="Q132" s="1000"/>
      <c r="R132" s="1000"/>
      <c r="S132" s="1000"/>
      <c r="T132" s="1000"/>
      <c r="U132" s="1000"/>
      <c r="V132" s="1000"/>
      <c r="W132" s="1000"/>
      <c r="X132" s="995"/>
      <c r="Y132" s="76"/>
    </row>
    <row r="133" spans="1:25" s="73" customFormat="1" ht="21.75" customHeight="1">
      <c r="A133" s="146"/>
      <c r="B133" s="812"/>
      <c r="C133" s="812"/>
      <c r="D133" s="991" t="s">
        <v>614</v>
      </c>
      <c r="E133" s="992"/>
      <c r="F133" s="992"/>
      <c r="G133" s="992"/>
      <c r="H133" s="992"/>
      <c r="I133" s="992"/>
      <c r="J133" s="992"/>
      <c r="K133" s="992"/>
      <c r="L133" s="992"/>
      <c r="M133" s="992"/>
      <c r="N133" s="992"/>
      <c r="O133" s="992"/>
      <c r="P133" s="992"/>
      <c r="Q133" s="992"/>
      <c r="R133" s="992"/>
      <c r="S133" s="992"/>
      <c r="T133" s="992"/>
      <c r="U133" s="992"/>
      <c r="V133" s="992"/>
      <c r="W133" s="992"/>
      <c r="X133" s="993"/>
      <c r="Y133" s="76"/>
    </row>
    <row r="134" spans="1:25" s="73" customFormat="1" ht="46.5" customHeight="1">
      <c r="A134" s="128"/>
      <c r="B134" s="812"/>
      <c r="C134" s="812"/>
      <c r="D134" s="1001" t="s">
        <v>615</v>
      </c>
      <c r="E134" s="1002"/>
      <c r="F134" s="1002"/>
      <c r="G134" s="1002"/>
      <c r="H134" s="1002"/>
      <c r="I134" s="1002"/>
      <c r="J134" s="1002"/>
      <c r="K134" s="1002"/>
      <c r="L134" s="1002"/>
      <c r="M134" s="1002"/>
      <c r="N134" s="1002"/>
      <c r="O134" s="1002"/>
      <c r="P134" s="1002"/>
      <c r="Q134" s="1002"/>
      <c r="R134" s="1002"/>
      <c r="S134" s="1002"/>
      <c r="T134" s="1002"/>
      <c r="U134" s="1002"/>
      <c r="V134" s="1002"/>
      <c r="W134" s="1002"/>
      <c r="X134" s="1003"/>
    </row>
    <row r="135" spans="1:25" s="73" customFormat="1" ht="18" customHeight="1">
      <c r="A135" s="128"/>
      <c r="B135" s="144" t="s">
        <v>118</v>
      </c>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row>
    <row r="136" spans="1:25" s="449" customFormat="1" ht="37.5" customHeight="1">
      <c r="A136" s="447"/>
      <c r="B136" s="448" t="s">
        <v>119</v>
      </c>
      <c r="C136" s="448"/>
      <c r="D136" s="448"/>
      <c r="E136" s="448"/>
      <c r="F136" s="448"/>
      <c r="G136" s="448"/>
      <c r="H136" s="448"/>
      <c r="I136" s="448"/>
      <c r="J136" s="448"/>
      <c r="K136" s="448"/>
      <c r="L136" s="448"/>
      <c r="M136" s="448"/>
      <c r="N136" s="448"/>
      <c r="O136" s="448"/>
      <c r="P136" s="448"/>
      <c r="Q136" s="448"/>
      <c r="R136" s="448"/>
      <c r="S136" s="448"/>
      <c r="T136" s="448"/>
      <c r="U136" s="448"/>
      <c r="V136" s="448"/>
      <c r="W136" s="448"/>
      <c r="X136" s="448"/>
    </row>
    <row r="137" spans="1:25" s="73" customFormat="1" ht="36" customHeight="1">
      <c r="A137" s="128"/>
      <c r="B137" s="994" t="s">
        <v>120</v>
      </c>
      <c r="C137" s="994"/>
      <c r="D137" s="994"/>
      <c r="E137" s="994"/>
      <c r="F137" s="994"/>
      <c r="G137" s="994"/>
      <c r="H137" s="994"/>
      <c r="I137" s="994"/>
      <c r="J137" s="994"/>
      <c r="K137" s="994"/>
      <c r="L137" s="994"/>
      <c r="M137" s="994"/>
      <c r="N137" s="994"/>
      <c r="O137" s="994"/>
      <c r="P137" s="994"/>
      <c r="Q137" s="994"/>
      <c r="R137" s="994"/>
      <c r="S137" s="994"/>
      <c r="T137" s="994"/>
      <c r="U137" s="994"/>
      <c r="V137" s="994"/>
      <c r="W137" s="994"/>
      <c r="X137" s="994"/>
    </row>
    <row r="138" spans="1:25" s="73" customFormat="1" ht="18" customHeight="1">
      <c r="A138" s="128"/>
      <c r="B138" s="906" t="s">
        <v>121</v>
      </c>
      <c r="C138" s="906"/>
      <c r="D138" s="816"/>
      <c r="E138" s="816"/>
      <c r="F138" s="816"/>
      <c r="G138" s="816"/>
      <c r="H138" s="816"/>
      <c r="I138" s="816"/>
      <c r="J138" s="816"/>
      <c r="K138" s="816"/>
      <c r="L138" s="816"/>
      <c r="M138" s="816"/>
      <c r="N138" s="906" t="s">
        <v>122</v>
      </c>
      <c r="O138" s="906"/>
      <c r="P138" s="906"/>
      <c r="Q138" s="906"/>
      <c r="R138" s="906"/>
      <c r="S138" s="906"/>
      <c r="T138" s="906"/>
      <c r="U138" s="906"/>
      <c r="V138" s="906"/>
      <c r="W138" s="906"/>
      <c r="X138" s="147"/>
    </row>
    <row r="139" spans="1:25" s="73" customFormat="1" ht="36" customHeight="1">
      <c r="A139" s="128"/>
      <c r="B139" s="812" t="s">
        <v>90</v>
      </c>
      <c r="C139" s="812"/>
      <c r="D139" s="995" t="s">
        <v>123</v>
      </c>
      <c r="E139" s="996"/>
      <c r="F139" s="996"/>
      <c r="G139" s="996"/>
      <c r="H139" s="996"/>
      <c r="I139" s="996"/>
      <c r="J139" s="996"/>
      <c r="K139" s="996"/>
      <c r="L139" s="997"/>
      <c r="M139" s="997"/>
      <c r="N139" s="820"/>
      <c r="O139" s="820"/>
      <c r="P139" s="820"/>
      <c r="Q139" s="820"/>
      <c r="R139" s="820"/>
      <c r="S139" s="820"/>
      <c r="T139" s="820"/>
      <c r="U139" s="820"/>
      <c r="V139" s="820"/>
      <c r="W139" s="820"/>
      <c r="X139" s="127"/>
    </row>
    <row r="140" spans="1:25" s="73" customFormat="1" ht="36" customHeight="1">
      <c r="A140" s="128"/>
      <c r="B140" s="812"/>
      <c r="C140" s="812"/>
      <c r="D140" s="995" t="s">
        <v>124</v>
      </c>
      <c r="E140" s="996"/>
      <c r="F140" s="996"/>
      <c r="G140" s="996"/>
      <c r="H140" s="996"/>
      <c r="I140" s="996"/>
      <c r="J140" s="996"/>
      <c r="K140" s="996"/>
      <c r="L140" s="997"/>
      <c r="M140" s="997"/>
      <c r="N140" s="1004"/>
      <c r="O140" s="1004"/>
      <c r="P140" s="1004"/>
      <c r="Q140" s="1004"/>
      <c r="R140" s="1004"/>
      <c r="S140" s="1004"/>
      <c r="T140" s="1004"/>
      <c r="U140" s="1004"/>
      <c r="V140" s="1004"/>
      <c r="W140" s="1004"/>
      <c r="X140" s="127"/>
    </row>
    <row r="141" spans="1:25" s="73" customFormat="1" ht="36" customHeight="1">
      <c r="A141" s="128"/>
      <c r="B141" s="812"/>
      <c r="C141" s="812"/>
      <c r="D141" s="995" t="s">
        <v>125</v>
      </c>
      <c r="E141" s="996"/>
      <c r="F141" s="996"/>
      <c r="G141" s="996"/>
      <c r="H141" s="996"/>
      <c r="I141" s="996"/>
      <c r="J141" s="996"/>
      <c r="K141" s="996"/>
      <c r="L141" s="997"/>
      <c r="M141" s="997"/>
      <c r="N141" s="1004"/>
      <c r="O141" s="1004"/>
      <c r="P141" s="1004"/>
      <c r="Q141" s="1004"/>
      <c r="R141" s="1004"/>
      <c r="S141" s="1004"/>
      <c r="T141" s="1004"/>
      <c r="U141" s="1004"/>
      <c r="V141" s="1004"/>
      <c r="W141" s="1004"/>
      <c r="X141" s="127"/>
    </row>
    <row r="142" spans="1:25" s="73" customFormat="1" ht="36" customHeight="1">
      <c r="A142" s="128"/>
      <c r="B142" s="812"/>
      <c r="C142" s="812"/>
      <c r="D142" s="995" t="s">
        <v>126</v>
      </c>
      <c r="E142" s="996"/>
      <c r="F142" s="996"/>
      <c r="G142" s="996"/>
      <c r="H142" s="996"/>
      <c r="I142" s="996"/>
      <c r="J142" s="996"/>
      <c r="K142" s="996"/>
      <c r="L142" s="997"/>
      <c r="M142" s="997"/>
      <c r="N142" s="820"/>
      <c r="O142" s="820"/>
      <c r="P142" s="820"/>
      <c r="Q142" s="820"/>
      <c r="R142" s="820"/>
      <c r="S142" s="820"/>
      <c r="T142" s="820"/>
      <c r="U142" s="820"/>
      <c r="V142" s="820"/>
      <c r="W142" s="820"/>
      <c r="X142" s="127"/>
    </row>
    <row r="143" spans="1:25" s="73" customFormat="1" ht="36" customHeight="1">
      <c r="A143" s="128"/>
      <c r="B143" s="812"/>
      <c r="C143" s="812"/>
      <c r="D143" s="995" t="s">
        <v>127</v>
      </c>
      <c r="E143" s="996"/>
      <c r="F143" s="996"/>
      <c r="G143" s="996"/>
      <c r="H143" s="996"/>
      <c r="I143" s="996"/>
      <c r="J143" s="996"/>
      <c r="K143" s="996"/>
      <c r="L143" s="997"/>
      <c r="M143" s="997"/>
      <c r="N143" s="1004"/>
      <c r="O143" s="1004"/>
      <c r="P143" s="1004"/>
      <c r="Q143" s="1004"/>
      <c r="R143" s="1004"/>
      <c r="S143" s="1004"/>
      <c r="T143" s="1004"/>
      <c r="U143" s="1004"/>
      <c r="V143" s="1004"/>
      <c r="W143" s="1004"/>
      <c r="X143" s="127"/>
    </row>
    <row r="144" spans="1:25" s="73" customFormat="1" ht="36" customHeight="1">
      <c r="A144" s="128"/>
      <c r="B144" s="812"/>
      <c r="C144" s="812"/>
      <c r="D144" s="995" t="s">
        <v>128</v>
      </c>
      <c r="E144" s="996"/>
      <c r="F144" s="996"/>
      <c r="G144" s="996"/>
      <c r="H144" s="996"/>
      <c r="I144" s="996"/>
      <c r="J144" s="996"/>
      <c r="K144" s="996"/>
      <c r="L144" s="997"/>
      <c r="M144" s="997"/>
      <c r="N144" s="1004"/>
      <c r="O144" s="1004"/>
      <c r="P144" s="1004"/>
      <c r="Q144" s="1004"/>
      <c r="R144" s="1004"/>
      <c r="S144" s="1004"/>
      <c r="T144" s="1004"/>
      <c r="U144" s="1004"/>
      <c r="V144" s="1004"/>
      <c r="W144" s="1004"/>
      <c r="X144" s="127"/>
    </row>
    <row r="145" spans="1:24" s="73" customFormat="1" ht="36" customHeight="1">
      <c r="A145" s="128"/>
      <c r="B145" s="812"/>
      <c r="C145" s="812"/>
      <c r="D145" s="995" t="s">
        <v>129</v>
      </c>
      <c r="E145" s="996"/>
      <c r="F145" s="996"/>
      <c r="G145" s="996"/>
      <c r="H145" s="996"/>
      <c r="I145" s="996"/>
      <c r="J145" s="996"/>
      <c r="K145" s="996"/>
      <c r="L145" s="997"/>
      <c r="M145" s="997"/>
      <c r="N145" s="1004"/>
      <c r="O145" s="1004"/>
      <c r="P145" s="1004"/>
      <c r="Q145" s="1004"/>
      <c r="R145" s="1004"/>
      <c r="S145" s="1004"/>
      <c r="T145" s="1004"/>
      <c r="U145" s="1004"/>
      <c r="V145" s="1004"/>
      <c r="W145" s="1004"/>
      <c r="X145" s="127"/>
    </row>
    <row r="146" spans="1:24" s="73" customFormat="1" ht="36" customHeight="1">
      <c r="A146" s="128"/>
      <c r="B146" s="812" t="s">
        <v>90</v>
      </c>
      <c r="C146" s="812"/>
      <c r="D146" s="995" t="s">
        <v>130</v>
      </c>
      <c r="E146" s="996"/>
      <c r="F146" s="996"/>
      <c r="G146" s="996"/>
      <c r="H146" s="996"/>
      <c r="I146" s="996"/>
      <c r="J146" s="996"/>
      <c r="K146" s="996"/>
      <c r="L146" s="997"/>
      <c r="M146" s="997"/>
      <c r="N146" s="820" t="s">
        <v>318</v>
      </c>
      <c r="O146" s="820"/>
      <c r="P146" s="820"/>
      <c r="Q146" s="820"/>
      <c r="R146" s="820"/>
      <c r="S146" s="820"/>
      <c r="T146" s="820"/>
      <c r="U146" s="820"/>
      <c r="V146" s="820"/>
      <c r="W146" s="820"/>
      <c r="X146" s="127"/>
    </row>
    <row r="147" spans="1:24" s="73" customFormat="1" ht="36" customHeight="1">
      <c r="A147" s="128"/>
      <c r="B147" s="812"/>
      <c r="C147" s="812"/>
      <c r="D147" s="995" t="s">
        <v>131</v>
      </c>
      <c r="E147" s="996"/>
      <c r="F147" s="996"/>
      <c r="G147" s="996"/>
      <c r="H147" s="996"/>
      <c r="I147" s="996"/>
      <c r="J147" s="996"/>
      <c r="K147" s="996"/>
      <c r="L147" s="997"/>
      <c r="M147" s="997"/>
      <c r="N147" s="1004"/>
      <c r="O147" s="1004"/>
      <c r="P147" s="1004"/>
      <c r="Q147" s="1004"/>
      <c r="R147" s="1004"/>
      <c r="S147" s="1004"/>
      <c r="T147" s="1004"/>
      <c r="U147" s="1004"/>
      <c r="V147" s="1004"/>
      <c r="W147" s="1004"/>
      <c r="X147" s="127"/>
    </row>
    <row r="148" spans="1:24" s="73" customFormat="1" ht="21" customHeight="1">
      <c r="A148" s="128"/>
      <c r="B148" s="1013"/>
      <c r="C148" s="1014"/>
      <c r="D148" s="1005" t="s">
        <v>617</v>
      </c>
      <c r="E148" s="1006"/>
      <c r="F148" s="1006"/>
      <c r="G148" s="1006"/>
      <c r="H148" s="1006"/>
      <c r="I148" s="1006"/>
      <c r="J148" s="1006"/>
      <c r="K148" s="1006"/>
      <c r="L148" s="991"/>
      <c r="M148" s="991"/>
      <c r="N148" s="1007" t="s">
        <v>618</v>
      </c>
      <c r="O148" s="1008"/>
      <c r="P148" s="1008"/>
      <c r="Q148" s="1008"/>
      <c r="R148" s="1008"/>
      <c r="S148" s="1008"/>
      <c r="T148" s="1008"/>
      <c r="U148" s="1008"/>
      <c r="V148" s="1008"/>
      <c r="W148" s="1008"/>
      <c r="X148" s="127"/>
    </row>
    <row r="149" spans="1:24" s="73" customFormat="1" ht="54" customHeight="1">
      <c r="A149" s="128"/>
      <c r="B149" s="1015"/>
      <c r="C149" s="1016"/>
      <c r="D149" s="1017" t="s">
        <v>616</v>
      </c>
      <c r="E149" s="1018"/>
      <c r="F149" s="1018"/>
      <c r="G149" s="1018"/>
      <c r="H149" s="1018"/>
      <c r="I149" s="1018"/>
      <c r="J149" s="1018"/>
      <c r="K149" s="1018"/>
      <c r="L149" s="1019"/>
      <c r="M149" s="1019"/>
      <c r="N149" s="1020"/>
      <c r="O149" s="1020"/>
      <c r="P149" s="1020"/>
      <c r="Q149" s="1020"/>
      <c r="R149" s="1020"/>
      <c r="S149" s="1020"/>
      <c r="T149" s="1020"/>
      <c r="U149" s="1020"/>
      <c r="V149" s="1020"/>
      <c r="W149" s="1020"/>
      <c r="X149" s="127"/>
    </row>
    <row r="150" spans="1:24" s="73" customFormat="1" ht="18" customHeight="1">
      <c r="A150" s="128"/>
      <c r="B150" s="144" t="s">
        <v>132</v>
      </c>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row>
    <row r="151" spans="1:24" s="73" customFormat="1" ht="18" customHeight="1">
      <c r="A151" s="128"/>
      <c r="B151" s="127"/>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row>
    <row r="152" spans="1:24" s="73" customFormat="1" ht="18" customHeight="1">
      <c r="A152" s="128" t="s">
        <v>299</v>
      </c>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row>
    <row r="153" spans="1:24" s="73" customFormat="1" ht="18" customHeight="1">
      <c r="A153" s="128" t="s">
        <v>133</v>
      </c>
      <c r="B153" s="127"/>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row>
    <row r="154" spans="1:24" s="73" customFormat="1" ht="45.75" customHeight="1" thickBot="1">
      <c r="A154" s="128"/>
      <c r="B154" s="994" t="s">
        <v>134</v>
      </c>
      <c r="C154" s="994"/>
      <c r="D154" s="994"/>
      <c r="E154" s="994"/>
      <c r="F154" s="994"/>
      <c r="G154" s="994"/>
      <c r="H154" s="994"/>
      <c r="I154" s="994"/>
      <c r="J154" s="994"/>
      <c r="K154" s="994"/>
      <c r="L154" s="994"/>
      <c r="M154" s="994"/>
      <c r="N154" s="994"/>
      <c r="O154" s="994"/>
      <c r="P154" s="994"/>
      <c r="Q154" s="994"/>
      <c r="R154" s="994"/>
      <c r="S154" s="994"/>
      <c r="T154" s="994"/>
      <c r="U154" s="994"/>
      <c r="V154" s="994"/>
      <c r="W154" s="994"/>
      <c r="X154" s="994"/>
    </row>
    <row r="155" spans="1:24" s="75" customFormat="1" ht="36" customHeight="1" thickBot="1">
      <c r="A155" s="1011" t="s">
        <v>488</v>
      </c>
      <c r="B155" s="1012"/>
      <c r="C155" s="1009" t="s">
        <v>303</v>
      </c>
      <c r="D155" s="1009"/>
      <c r="E155" s="1009"/>
      <c r="F155" s="1009"/>
      <c r="G155" s="1009"/>
      <c r="H155" s="1009"/>
      <c r="I155" s="1009"/>
      <c r="J155" s="1009"/>
      <c r="K155" s="1009"/>
      <c r="L155" s="1009"/>
      <c r="M155" s="1009"/>
      <c r="N155" s="1009"/>
      <c r="O155" s="1009"/>
      <c r="P155" s="1009"/>
      <c r="Q155" s="1009"/>
      <c r="R155" s="1009"/>
      <c r="S155" s="1009"/>
      <c r="T155" s="1009"/>
      <c r="U155" s="1009"/>
      <c r="V155" s="1009"/>
      <c r="W155" s="1009"/>
      <c r="X155" s="1009"/>
    </row>
    <row r="156" spans="1:24" s="73" customFormat="1" ht="18" customHeight="1">
      <c r="A156" s="1010" t="s">
        <v>89</v>
      </c>
      <c r="B156" s="1010"/>
      <c r="C156" s="816" t="s">
        <v>135</v>
      </c>
      <c r="D156" s="816"/>
      <c r="E156" s="816"/>
      <c r="F156" s="816"/>
      <c r="G156" s="816"/>
      <c r="H156" s="816"/>
      <c r="I156" s="816"/>
      <c r="J156" s="816"/>
      <c r="K156" s="816"/>
      <c r="L156" s="816"/>
      <c r="M156" s="816"/>
      <c r="N156" s="816"/>
      <c r="O156" s="816"/>
      <c r="P156" s="816"/>
      <c r="Q156" s="816"/>
      <c r="R156" s="816"/>
      <c r="S156" s="816"/>
      <c r="T156" s="816"/>
      <c r="U156" s="816"/>
      <c r="V156" s="816"/>
      <c r="W156" s="816"/>
      <c r="X156" s="816"/>
    </row>
    <row r="157" spans="1:24" s="73" customFormat="1" ht="36" customHeight="1">
      <c r="A157" s="812" t="s">
        <v>90</v>
      </c>
      <c r="B157" s="812"/>
      <c r="C157" s="822" t="s">
        <v>136</v>
      </c>
      <c r="D157" s="823"/>
      <c r="E157" s="823"/>
      <c r="F157" s="823"/>
      <c r="G157" s="823"/>
      <c r="H157" s="823"/>
      <c r="I157" s="823"/>
      <c r="J157" s="823"/>
      <c r="K157" s="823"/>
      <c r="L157" s="823"/>
      <c r="M157" s="823"/>
      <c r="N157" s="823"/>
      <c r="O157" s="823"/>
      <c r="P157" s="823"/>
      <c r="Q157" s="823"/>
      <c r="R157" s="823"/>
      <c r="S157" s="823"/>
      <c r="T157" s="823"/>
      <c r="U157" s="823"/>
      <c r="V157" s="823"/>
      <c r="W157" s="823"/>
      <c r="X157" s="823"/>
    </row>
    <row r="158" spans="1:24" s="73" customFormat="1" ht="36" customHeight="1">
      <c r="A158" s="812"/>
      <c r="B158" s="812"/>
      <c r="C158" s="817" t="s">
        <v>381</v>
      </c>
      <c r="D158" s="818"/>
      <c r="E158" s="818"/>
      <c r="F158" s="818"/>
      <c r="G158" s="818"/>
      <c r="H158" s="818"/>
      <c r="I158" s="818"/>
      <c r="J158" s="818"/>
      <c r="K158" s="818"/>
      <c r="L158" s="818"/>
      <c r="M158" s="818"/>
      <c r="N158" s="818"/>
      <c r="O158" s="818"/>
      <c r="P158" s="818"/>
      <c r="Q158" s="818"/>
      <c r="R158" s="818"/>
      <c r="S158" s="818"/>
      <c r="T158" s="818"/>
      <c r="U158" s="818"/>
      <c r="V158" s="818"/>
      <c r="W158" s="818"/>
      <c r="X158" s="818"/>
    </row>
    <row r="159" spans="1:24" s="73" customFormat="1" ht="36" customHeight="1">
      <c r="A159" s="812"/>
      <c r="B159" s="812"/>
      <c r="C159" s="822" t="s">
        <v>271</v>
      </c>
      <c r="D159" s="823"/>
      <c r="E159" s="823"/>
      <c r="F159" s="823"/>
      <c r="G159" s="823"/>
      <c r="H159" s="823"/>
      <c r="I159" s="823"/>
      <c r="J159" s="823"/>
      <c r="K159" s="823"/>
      <c r="L159" s="823"/>
      <c r="M159" s="823"/>
      <c r="N159" s="823"/>
      <c r="O159" s="823"/>
      <c r="P159" s="823"/>
      <c r="Q159" s="823"/>
      <c r="R159" s="823"/>
      <c r="S159" s="823"/>
      <c r="T159" s="823"/>
      <c r="U159" s="823"/>
      <c r="V159" s="823"/>
      <c r="W159" s="823"/>
      <c r="X159" s="823"/>
    </row>
    <row r="160" spans="1:24" s="73" customFormat="1" ht="36" customHeight="1">
      <c r="A160" s="812"/>
      <c r="B160" s="812"/>
      <c r="C160" s="822" t="s">
        <v>272</v>
      </c>
      <c r="D160" s="823"/>
      <c r="E160" s="823"/>
      <c r="F160" s="823"/>
      <c r="G160" s="823"/>
      <c r="H160" s="823"/>
      <c r="I160" s="823"/>
      <c r="J160" s="823"/>
      <c r="K160" s="823"/>
      <c r="L160" s="823"/>
      <c r="M160" s="823"/>
      <c r="N160" s="823"/>
      <c r="O160" s="823"/>
      <c r="P160" s="823"/>
      <c r="Q160" s="823"/>
      <c r="R160" s="823"/>
      <c r="S160" s="823"/>
      <c r="T160" s="823"/>
      <c r="U160" s="823"/>
      <c r="V160" s="823"/>
      <c r="W160" s="823"/>
      <c r="X160" s="823"/>
    </row>
    <row r="161" spans="1:24" s="73" customFormat="1" ht="36" customHeight="1">
      <c r="A161" s="812"/>
      <c r="B161" s="812"/>
      <c r="C161" s="822" t="s">
        <v>273</v>
      </c>
      <c r="D161" s="823"/>
      <c r="E161" s="823"/>
      <c r="F161" s="823"/>
      <c r="G161" s="823"/>
      <c r="H161" s="823"/>
      <c r="I161" s="823"/>
      <c r="J161" s="823"/>
      <c r="K161" s="823"/>
      <c r="L161" s="823"/>
      <c r="M161" s="823"/>
      <c r="N161" s="823"/>
      <c r="O161" s="823"/>
      <c r="P161" s="823"/>
      <c r="Q161" s="823"/>
      <c r="R161" s="823"/>
      <c r="S161" s="823"/>
      <c r="T161" s="823"/>
      <c r="U161" s="823"/>
      <c r="V161" s="823"/>
      <c r="W161" s="823"/>
      <c r="X161" s="823"/>
    </row>
    <row r="162" spans="1:24" s="73" customFormat="1" ht="36" customHeight="1">
      <c r="A162" s="812"/>
      <c r="B162" s="812"/>
      <c r="C162" s="822" t="s">
        <v>382</v>
      </c>
      <c r="D162" s="823"/>
      <c r="E162" s="823"/>
      <c r="F162" s="823"/>
      <c r="G162" s="823"/>
      <c r="H162" s="823"/>
      <c r="I162" s="823"/>
      <c r="J162" s="823"/>
      <c r="K162" s="823"/>
      <c r="L162" s="823"/>
      <c r="M162" s="823"/>
      <c r="N162" s="823"/>
      <c r="O162" s="823"/>
      <c r="P162" s="823"/>
      <c r="Q162" s="823"/>
      <c r="R162" s="823"/>
      <c r="S162" s="823"/>
      <c r="T162" s="823"/>
      <c r="U162" s="823"/>
      <c r="V162" s="823"/>
      <c r="W162" s="823"/>
      <c r="X162" s="823"/>
    </row>
    <row r="163" spans="1:24" s="73" customFormat="1" ht="39.6" customHeight="1">
      <c r="A163" s="812"/>
      <c r="B163" s="812"/>
      <c r="C163" s="822" t="s">
        <v>383</v>
      </c>
      <c r="D163" s="823"/>
      <c r="E163" s="823"/>
      <c r="F163" s="823"/>
      <c r="G163" s="823"/>
      <c r="H163" s="823"/>
      <c r="I163" s="823"/>
      <c r="J163" s="823"/>
      <c r="K163" s="823"/>
      <c r="L163" s="823"/>
      <c r="M163" s="823"/>
      <c r="N163" s="823"/>
      <c r="O163" s="823"/>
      <c r="P163" s="823"/>
      <c r="Q163" s="823"/>
      <c r="R163" s="823"/>
      <c r="S163" s="823"/>
      <c r="T163" s="823"/>
      <c r="U163" s="823"/>
      <c r="V163" s="823"/>
      <c r="W163" s="823"/>
      <c r="X163" s="823"/>
    </row>
    <row r="164" spans="1:24" s="73" customFormat="1" ht="36" customHeight="1">
      <c r="A164" s="812"/>
      <c r="B164" s="812"/>
      <c r="C164" s="822" t="s">
        <v>384</v>
      </c>
      <c r="D164" s="823"/>
      <c r="E164" s="823"/>
      <c r="F164" s="823"/>
      <c r="G164" s="823"/>
      <c r="H164" s="823"/>
      <c r="I164" s="823"/>
      <c r="J164" s="823"/>
      <c r="K164" s="823"/>
      <c r="L164" s="823"/>
      <c r="M164" s="823"/>
      <c r="N164" s="823"/>
      <c r="O164" s="823"/>
      <c r="P164" s="823"/>
      <c r="Q164" s="823"/>
      <c r="R164" s="823"/>
      <c r="S164" s="823"/>
      <c r="T164" s="823"/>
      <c r="U164" s="823"/>
      <c r="V164" s="823"/>
      <c r="W164" s="823"/>
      <c r="X164" s="823"/>
    </row>
    <row r="165" spans="1:24" s="73" customFormat="1" ht="36" customHeight="1">
      <c r="A165" s="812"/>
      <c r="B165" s="812"/>
      <c r="C165" s="817" t="s">
        <v>385</v>
      </c>
      <c r="D165" s="818"/>
      <c r="E165" s="818"/>
      <c r="F165" s="818"/>
      <c r="G165" s="818"/>
      <c r="H165" s="818"/>
      <c r="I165" s="818"/>
      <c r="J165" s="818"/>
      <c r="K165" s="818"/>
      <c r="L165" s="818"/>
      <c r="M165" s="818"/>
      <c r="N165" s="818"/>
      <c r="O165" s="818"/>
      <c r="P165" s="818"/>
      <c r="Q165" s="818"/>
      <c r="R165" s="818"/>
      <c r="S165" s="818"/>
      <c r="T165" s="818"/>
      <c r="U165" s="818"/>
      <c r="V165" s="818"/>
      <c r="W165" s="818"/>
      <c r="X165" s="818"/>
    </row>
    <row r="166" spans="1:24" s="73" customFormat="1" ht="18" customHeight="1">
      <c r="A166" s="128"/>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row>
    <row r="167" spans="1:24" s="73" customFormat="1" ht="18" customHeight="1">
      <c r="A167" s="128" t="s">
        <v>137</v>
      </c>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row>
    <row r="168" spans="1:24" s="73" customFormat="1" ht="18" customHeight="1">
      <c r="A168" s="815" t="s">
        <v>135</v>
      </c>
      <c r="B168" s="815"/>
      <c r="C168" s="815"/>
      <c r="D168" s="815"/>
      <c r="E168" s="815"/>
      <c r="F168" s="815"/>
      <c r="G168" s="815"/>
      <c r="H168" s="815"/>
      <c r="I168" s="815"/>
      <c r="J168" s="815"/>
      <c r="K168" s="815"/>
      <c r="L168" s="815"/>
      <c r="M168" s="815"/>
      <c r="N168" s="815"/>
      <c r="O168" s="815"/>
      <c r="P168" s="815"/>
      <c r="Q168" s="815"/>
      <c r="R168" s="815"/>
      <c r="S168" s="815"/>
      <c r="T168" s="815"/>
      <c r="U168" s="815"/>
      <c r="V168" s="815"/>
      <c r="W168" s="815"/>
      <c r="X168" s="815"/>
    </row>
    <row r="169" spans="1:24" s="73" customFormat="1" ht="18" customHeight="1">
      <c r="A169" s="819" t="s">
        <v>138</v>
      </c>
      <c r="B169" s="819"/>
      <c r="C169" s="819"/>
      <c r="D169" s="824" t="s">
        <v>236</v>
      </c>
      <c r="E169" s="825"/>
      <c r="F169" s="825"/>
      <c r="G169" s="148"/>
      <c r="H169" s="871" t="s">
        <v>90</v>
      </c>
      <c r="I169" s="812"/>
      <c r="J169" s="824" t="s">
        <v>237</v>
      </c>
      <c r="K169" s="825"/>
      <c r="L169" s="825"/>
      <c r="M169" s="825"/>
      <c r="N169" s="871" t="s">
        <v>90</v>
      </c>
      <c r="O169" s="812"/>
      <c r="P169" s="824" t="s">
        <v>600</v>
      </c>
      <c r="Q169" s="825"/>
      <c r="R169" s="825"/>
      <c r="S169" s="827"/>
      <c r="T169" s="827"/>
      <c r="U169" s="827"/>
      <c r="V169" s="827"/>
      <c r="W169" s="827"/>
      <c r="X169" s="419" t="s">
        <v>239</v>
      </c>
    </row>
    <row r="170" spans="1:24" s="73" customFormat="1" ht="18" customHeight="1">
      <c r="A170" s="819" t="s">
        <v>139</v>
      </c>
      <c r="B170" s="819"/>
      <c r="C170" s="819"/>
      <c r="D170" s="824" t="s">
        <v>238</v>
      </c>
      <c r="E170" s="825"/>
      <c r="F170" s="825"/>
      <c r="G170" s="148"/>
      <c r="H170" s="871" t="s">
        <v>90</v>
      </c>
      <c r="I170" s="812"/>
      <c r="J170" s="824" t="s">
        <v>237</v>
      </c>
      <c r="K170" s="825"/>
      <c r="L170" s="825"/>
      <c r="M170" s="825"/>
      <c r="N170" s="871"/>
      <c r="O170" s="812"/>
      <c r="P170" s="824" t="s">
        <v>600</v>
      </c>
      <c r="Q170" s="825"/>
      <c r="R170" s="825"/>
      <c r="S170" s="827"/>
      <c r="T170" s="827"/>
      <c r="U170" s="827"/>
      <c r="V170" s="827"/>
      <c r="W170" s="827"/>
      <c r="X170" s="419" t="s">
        <v>239</v>
      </c>
    </row>
    <row r="171" spans="1:24" s="73" customFormat="1" ht="18" customHeight="1">
      <c r="A171" s="819" t="s">
        <v>140</v>
      </c>
      <c r="B171" s="819"/>
      <c r="C171" s="819"/>
      <c r="D171" s="820" t="s">
        <v>245</v>
      </c>
      <c r="E171" s="820"/>
      <c r="F171" s="820"/>
      <c r="G171" s="820"/>
      <c r="H171" s="820"/>
      <c r="I171" s="820"/>
      <c r="J171" s="820"/>
      <c r="K171" s="820"/>
      <c r="L171" s="820"/>
      <c r="M171" s="820"/>
      <c r="N171" s="820"/>
      <c r="O171" s="820"/>
      <c r="P171" s="820"/>
      <c r="Q171" s="820"/>
      <c r="R171" s="820"/>
      <c r="S171" s="820"/>
      <c r="T171" s="820"/>
      <c r="U171" s="820"/>
      <c r="V171" s="820"/>
      <c r="W171" s="820"/>
      <c r="X171" s="820"/>
    </row>
    <row r="172" spans="1:24" s="73" customFormat="1" ht="18" customHeight="1">
      <c r="A172" s="128"/>
      <c r="B172" s="127"/>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row>
    <row r="173" spans="1:24" s="73" customFormat="1" ht="18" customHeight="1">
      <c r="A173" s="128"/>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row>
    <row r="174" spans="1:24" s="73" customFormat="1" ht="18" customHeight="1">
      <c r="A174" s="128" t="s">
        <v>141</v>
      </c>
      <c r="B174" s="127"/>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row>
    <row r="175" spans="1:24" s="73" customFormat="1" ht="18" customHeight="1">
      <c r="A175" s="128"/>
      <c r="B175" s="127" t="s">
        <v>142</v>
      </c>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row>
    <row r="176" spans="1:24" s="73" customFormat="1" ht="18" customHeight="1">
      <c r="A176" s="821" t="s">
        <v>89</v>
      </c>
      <c r="B176" s="821"/>
      <c r="C176" s="816" t="s">
        <v>135</v>
      </c>
      <c r="D176" s="816"/>
      <c r="E176" s="816"/>
      <c r="F176" s="816"/>
      <c r="G176" s="816"/>
      <c r="H176" s="816"/>
      <c r="I176" s="816"/>
      <c r="J176" s="816"/>
      <c r="K176" s="816"/>
      <c r="L176" s="816"/>
      <c r="M176" s="816"/>
      <c r="N176" s="816"/>
      <c r="O176" s="816"/>
      <c r="P176" s="816"/>
      <c r="Q176" s="816"/>
      <c r="R176" s="816"/>
      <c r="S176" s="816"/>
      <c r="T176" s="816"/>
      <c r="U176" s="816"/>
      <c r="V176" s="816"/>
      <c r="W176" s="816"/>
      <c r="X176" s="816"/>
    </row>
    <row r="177" spans="1:24" s="73" customFormat="1" ht="36" customHeight="1">
      <c r="A177" s="812" t="s">
        <v>90</v>
      </c>
      <c r="B177" s="812"/>
      <c r="C177" s="822" t="s">
        <v>143</v>
      </c>
      <c r="D177" s="823"/>
      <c r="E177" s="823"/>
      <c r="F177" s="823"/>
      <c r="G177" s="823"/>
      <c r="H177" s="823"/>
      <c r="I177" s="823"/>
      <c r="J177" s="823"/>
      <c r="K177" s="823"/>
      <c r="L177" s="823"/>
      <c r="M177" s="823"/>
      <c r="N177" s="823"/>
      <c r="O177" s="823"/>
      <c r="P177" s="823"/>
      <c r="Q177" s="823"/>
      <c r="R177" s="823"/>
      <c r="S177" s="823"/>
      <c r="T177" s="823"/>
      <c r="U177" s="823"/>
      <c r="V177" s="823"/>
      <c r="W177" s="823"/>
      <c r="X177" s="823"/>
    </row>
    <row r="178" spans="1:24" s="73" customFormat="1" ht="36" customHeight="1">
      <c r="A178" s="812"/>
      <c r="B178" s="812"/>
      <c r="C178" s="817" t="s">
        <v>274</v>
      </c>
      <c r="D178" s="818"/>
      <c r="E178" s="818"/>
      <c r="F178" s="818"/>
      <c r="G178" s="818"/>
      <c r="H178" s="818"/>
      <c r="I178" s="818"/>
      <c r="J178" s="818"/>
      <c r="K178" s="818"/>
      <c r="L178" s="818"/>
      <c r="M178" s="818"/>
      <c r="N178" s="818"/>
      <c r="O178" s="818"/>
      <c r="P178" s="818"/>
      <c r="Q178" s="818"/>
      <c r="R178" s="818"/>
      <c r="S178" s="818"/>
      <c r="T178" s="818"/>
      <c r="U178" s="818"/>
      <c r="V178" s="818"/>
      <c r="W178" s="818"/>
      <c r="X178" s="818"/>
    </row>
    <row r="179" spans="1:24" s="73" customFormat="1" ht="36" customHeight="1">
      <c r="A179" s="812"/>
      <c r="B179" s="812"/>
      <c r="C179" s="817" t="s">
        <v>276</v>
      </c>
      <c r="D179" s="818"/>
      <c r="E179" s="818"/>
      <c r="F179" s="818"/>
      <c r="G179" s="818"/>
      <c r="H179" s="818"/>
      <c r="I179" s="818"/>
      <c r="J179" s="818"/>
      <c r="K179" s="818"/>
      <c r="L179" s="818"/>
      <c r="M179" s="818"/>
      <c r="N179" s="818"/>
      <c r="O179" s="818"/>
      <c r="P179" s="818"/>
      <c r="Q179" s="818"/>
      <c r="R179" s="818"/>
      <c r="S179" s="818"/>
      <c r="T179" s="818"/>
      <c r="U179" s="818"/>
      <c r="V179" s="818"/>
      <c r="W179" s="818"/>
      <c r="X179" s="818"/>
    </row>
    <row r="180" spans="1:24" s="73" customFormat="1" ht="36" customHeight="1">
      <c r="A180" s="812" t="s">
        <v>90</v>
      </c>
      <c r="B180" s="812"/>
      <c r="C180" s="817" t="s">
        <v>277</v>
      </c>
      <c r="D180" s="818"/>
      <c r="E180" s="818"/>
      <c r="F180" s="818"/>
      <c r="G180" s="818"/>
      <c r="H180" s="818"/>
      <c r="I180" s="818"/>
      <c r="J180" s="818"/>
      <c r="K180" s="818"/>
      <c r="L180" s="818"/>
      <c r="M180" s="818"/>
      <c r="N180" s="818"/>
      <c r="O180" s="818"/>
      <c r="P180" s="818"/>
      <c r="Q180" s="818"/>
      <c r="R180" s="818"/>
      <c r="S180" s="818"/>
      <c r="T180" s="818"/>
      <c r="U180" s="818"/>
      <c r="V180" s="818"/>
      <c r="W180" s="818"/>
      <c r="X180" s="818"/>
    </row>
    <row r="181" spans="1:24" s="73" customFormat="1" ht="36" customHeight="1">
      <c r="A181" s="812"/>
      <c r="B181" s="812"/>
      <c r="C181" s="817" t="s">
        <v>278</v>
      </c>
      <c r="D181" s="818"/>
      <c r="E181" s="818"/>
      <c r="F181" s="818"/>
      <c r="G181" s="818"/>
      <c r="H181" s="818"/>
      <c r="I181" s="818"/>
      <c r="J181" s="818"/>
      <c r="K181" s="818"/>
      <c r="L181" s="818"/>
      <c r="M181" s="818"/>
      <c r="N181" s="818"/>
      <c r="O181" s="818"/>
      <c r="P181" s="818"/>
      <c r="Q181" s="818"/>
      <c r="R181" s="818"/>
      <c r="S181" s="818"/>
      <c r="T181" s="818"/>
      <c r="U181" s="818"/>
      <c r="V181" s="818"/>
      <c r="W181" s="818"/>
      <c r="X181" s="818"/>
    </row>
    <row r="182" spans="1:24" s="73" customFormat="1" ht="36" customHeight="1">
      <c r="A182" s="812"/>
      <c r="B182" s="812"/>
      <c r="C182" s="817" t="s">
        <v>279</v>
      </c>
      <c r="D182" s="818"/>
      <c r="E182" s="818"/>
      <c r="F182" s="818"/>
      <c r="G182" s="818"/>
      <c r="H182" s="818"/>
      <c r="I182" s="818"/>
      <c r="J182" s="818"/>
      <c r="K182" s="818"/>
      <c r="L182" s="818"/>
      <c r="M182" s="818"/>
      <c r="N182" s="818"/>
      <c r="O182" s="818"/>
      <c r="P182" s="818"/>
      <c r="Q182" s="818"/>
      <c r="R182" s="818"/>
      <c r="S182" s="818"/>
      <c r="T182" s="818"/>
      <c r="U182" s="818"/>
      <c r="V182" s="818"/>
      <c r="W182" s="818"/>
      <c r="X182" s="818"/>
    </row>
    <row r="183" spans="1:24" s="73" customFormat="1" ht="36" customHeight="1">
      <c r="A183" s="812" t="s">
        <v>90</v>
      </c>
      <c r="B183" s="812"/>
      <c r="C183" s="817" t="s">
        <v>280</v>
      </c>
      <c r="D183" s="818"/>
      <c r="E183" s="818"/>
      <c r="F183" s="818"/>
      <c r="G183" s="818"/>
      <c r="H183" s="818"/>
      <c r="I183" s="818"/>
      <c r="J183" s="818"/>
      <c r="K183" s="818"/>
      <c r="L183" s="818"/>
      <c r="M183" s="818"/>
      <c r="N183" s="818"/>
      <c r="O183" s="818"/>
      <c r="P183" s="818"/>
      <c r="Q183" s="818"/>
      <c r="R183" s="818"/>
      <c r="S183" s="818"/>
      <c r="T183" s="818"/>
      <c r="U183" s="818"/>
      <c r="V183" s="818"/>
      <c r="W183" s="818"/>
      <c r="X183" s="818"/>
    </row>
    <row r="184" spans="1:24" s="73" customFormat="1" ht="36" customHeight="1">
      <c r="A184" s="812"/>
      <c r="B184" s="812"/>
      <c r="C184" s="817" t="s">
        <v>281</v>
      </c>
      <c r="D184" s="818"/>
      <c r="E184" s="818"/>
      <c r="F184" s="818"/>
      <c r="G184" s="818"/>
      <c r="H184" s="818"/>
      <c r="I184" s="818"/>
      <c r="J184" s="818"/>
      <c r="K184" s="818"/>
      <c r="L184" s="818"/>
      <c r="M184" s="818"/>
      <c r="N184" s="818"/>
      <c r="O184" s="818"/>
      <c r="P184" s="818"/>
      <c r="Q184" s="818"/>
      <c r="R184" s="818"/>
      <c r="S184" s="818"/>
      <c r="T184" s="818"/>
      <c r="U184" s="818"/>
      <c r="V184" s="818"/>
      <c r="W184" s="818"/>
      <c r="X184" s="818"/>
    </row>
    <row r="185" spans="1:24" s="73" customFormat="1" ht="36" customHeight="1">
      <c r="A185" s="812" t="s">
        <v>90</v>
      </c>
      <c r="B185" s="812"/>
      <c r="C185" s="817" t="s">
        <v>275</v>
      </c>
      <c r="D185" s="818"/>
      <c r="E185" s="818"/>
      <c r="F185" s="818"/>
      <c r="G185" s="818"/>
      <c r="H185" s="818"/>
      <c r="I185" s="818"/>
      <c r="J185" s="818"/>
      <c r="K185" s="818"/>
      <c r="L185" s="818"/>
      <c r="M185" s="818"/>
      <c r="N185" s="818"/>
      <c r="O185" s="818"/>
      <c r="P185" s="818"/>
      <c r="Q185" s="818"/>
      <c r="R185" s="818"/>
      <c r="S185" s="818"/>
      <c r="T185" s="818"/>
      <c r="U185" s="818"/>
      <c r="V185" s="818"/>
      <c r="W185" s="818"/>
      <c r="X185" s="818"/>
    </row>
    <row r="186" spans="1:24" s="73" customFormat="1" ht="36" customHeight="1">
      <c r="A186" s="812"/>
      <c r="B186" s="812"/>
      <c r="C186" s="869" t="s">
        <v>144</v>
      </c>
      <c r="D186" s="870"/>
      <c r="E186" s="870"/>
      <c r="F186" s="870"/>
      <c r="G186" s="870"/>
      <c r="H186" s="870"/>
      <c r="I186" s="870"/>
      <c r="J186" s="870"/>
      <c r="K186" s="870"/>
      <c r="L186" s="870"/>
      <c r="M186" s="870"/>
      <c r="N186" s="870"/>
      <c r="O186" s="870"/>
      <c r="P186" s="870"/>
      <c r="Q186" s="870"/>
      <c r="R186" s="870"/>
      <c r="S186" s="870"/>
      <c r="T186" s="870"/>
      <c r="U186" s="870"/>
      <c r="V186" s="870"/>
      <c r="W186" s="870"/>
      <c r="X186" s="870"/>
    </row>
    <row r="187" spans="1:24" s="77" customFormat="1" ht="19.899999999999999" customHeight="1">
      <c r="A187" s="831" t="s">
        <v>604</v>
      </c>
      <c r="B187" s="831"/>
      <c r="C187" s="857"/>
      <c r="D187" s="857"/>
      <c r="E187" s="857"/>
      <c r="F187" s="857"/>
      <c r="G187" s="857"/>
      <c r="H187" s="857"/>
      <c r="I187" s="857"/>
      <c r="J187" s="857"/>
      <c r="K187" s="857"/>
      <c r="L187" s="857"/>
      <c r="M187" s="857"/>
      <c r="N187" s="857"/>
      <c r="O187" s="857"/>
      <c r="P187" s="857"/>
      <c r="Q187" s="857"/>
      <c r="R187" s="857"/>
      <c r="S187" s="857"/>
      <c r="T187" s="857"/>
      <c r="U187" s="857"/>
      <c r="V187" s="857"/>
      <c r="W187" s="857"/>
      <c r="X187" s="857"/>
    </row>
    <row r="188" spans="1:24" s="73" customFormat="1" ht="19.899999999999999" customHeight="1">
      <c r="A188" s="831" t="s">
        <v>605</v>
      </c>
      <c r="B188" s="831"/>
      <c r="C188" s="831"/>
      <c r="D188" s="831"/>
      <c r="E188" s="831"/>
      <c r="F188" s="831"/>
      <c r="G188" s="831"/>
      <c r="H188" s="831"/>
      <c r="I188" s="831"/>
      <c r="J188" s="831"/>
      <c r="K188" s="831"/>
      <c r="L188" s="831"/>
      <c r="M188" s="831"/>
      <c r="N188" s="831"/>
      <c r="O188" s="831"/>
      <c r="P188" s="831"/>
      <c r="Q188" s="831"/>
      <c r="R188" s="831"/>
      <c r="S188" s="831"/>
      <c r="T188" s="831"/>
      <c r="U188" s="831"/>
      <c r="V188" s="831"/>
      <c r="W188" s="831"/>
      <c r="X188" s="831"/>
    </row>
    <row r="189" spans="1:24" s="73" customFormat="1" ht="18" customHeight="1">
      <c r="A189" s="149"/>
      <c r="B189" s="150" t="s">
        <v>54</v>
      </c>
      <c r="C189" s="144" t="s">
        <v>606</v>
      </c>
      <c r="D189" s="144"/>
      <c r="E189" s="144"/>
      <c r="F189" s="144"/>
      <c r="G189" s="144"/>
      <c r="H189" s="144"/>
      <c r="I189" s="144"/>
      <c r="J189" s="144"/>
      <c r="K189" s="144"/>
      <c r="L189" s="144"/>
      <c r="M189" s="144"/>
      <c r="N189" s="144"/>
      <c r="O189" s="144"/>
      <c r="P189" s="144"/>
      <c r="Q189" s="144"/>
      <c r="R189" s="144"/>
      <c r="S189" s="144"/>
      <c r="T189" s="144"/>
      <c r="U189" s="144"/>
      <c r="V189" s="144"/>
      <c r="W189" s="144"/>
      <c r="X189" s="144"/>
    </row>
    <row r="190" spans="1:24" s="75" customFormat="1" ht="17.45" customHeight="1">
      <c r="A190" s="151"/>
      <c r="B190" s="152" t="s">
        <v>54</v>
      </c>
      <c r="C190" s="858" t="s">
        <v>145</v>
      </c>
      <c r="D190" s="858"/>
      <c r="E190" s="858"/>
      <c r="F190" s="858"/>
      <c r="G190" s="858"/>
      <c r="H190" s="858"/>
      <c r="I190" s="858"/>
      <c r="J190" s="858"/>
      <c r="K190" s="858"/>
      <c r="L190" s="858"/>
      <c r="M190" s="858"/>
      <c r="N190" s="858"/>
      <c r="O190" s="858"/>
      <c r="P190" s="858"/>
      <c r="Q190" s="858"/>
      <c r="R190" s="858"/>
      <c r="S190" s="858"/>
      <c r="T190" s="858"/>
      <c r="U190" s="858"/>
      <c r="V190" s="858"/>
      <c r="W190" s="858"/>
      <c r="X190" s="858"/>
    </row>
    <row r="191" spans="1:24" s="73" customFormat="1" ht="18" customHeight="1">
      <c r="A191" s="128"/>
      <c r="B191" s="127"/>
      <c r="C191" s="127"/>
      <c r="D191" s="127"/>
      <c r="E191" s="127"/>
      <c r="F191" s="127"/>
      <c r="G191" s="127"/>
      <c r="H191" s="127"/>
      <c r="I191" s="127"/>
      <c r="J191" s="127"/>
      <c r="K191" s="127"/>
      <c r="L191" s="127"/>
      <c r="M191" s="127"/>
      <c r="N191" s="127"/>
      <c r="O191" s="127"/>
      <c r="P191" s="127"/>
      <c r="Q191" s="127"/>
      <c r="R191" s="127"/>
      <c r="S191" s="127"/>
      <c r="T191" s="127"/>
      <c r="U191" s="127"/>
      <c r="V191" s="127"/>
      <c r="W191" s="127"/>
      <c r="X191" s="127"/>
    </row>
    <row r="192" spans="1:24" s="73" customFormat="1" ht="18" customHeight="1">
      <c r="A192" s="128"/>
      <c r="B192" s="127"/>
      <c r="C192" s="127"/>
      <c r="D192" s="127"/>
      <c r="E192" s="127"/>
      <c r="F192" s="127"/>
      <c r="G192" s="127"/>
      <c r="H192" s="127"/>
      <c r="I192" s="127"/>
      <c r="J192" s="127"/>
      <c r="K192" s="127"/>
      <c r="L192" s="127"/>
      <c r="M192" s="127"/>
      <c r="N192" s="127"/>
      <c r="O192" s="127"/>
      <c r="P192" s="127"/>
      <c r="Q192" s="127"/>
      <c r="R192" s="127"/>
      <c r="S192" s="127"/>
      <c r="T192" s="127"/>
      <c r="U192" s="127"/>
      <c r="V192" s="127"/>
      <c r="W192" s="127"/>
      <c r="X192" s="127"/>
    </row>
    <row r="193" spans="1:24" s="78" customFormat="1" ht="36" customHeight="1">
      <c r="A193" s="859" t="s">
        <v>300</v>
      </c>
      <c r="B193" s="859"/>
      <c r="C193" s="859"/>
      <c r="D193" s="859"/>
      <c r="E193" s="859"/>
      <c r="F193" s="859"/>
      <c r="G193" s="859"/>
      <c r="H193" s="859"/>
      <c r="I193" s="859"/>
      <c r="J193" s="859"/>
      <c r="K193" s="859"/>
      <c r="L193" s="859"/>
      <c r="M193" s="859"/>
      <c r="N193" s="859"/>
      <c r="O193" s="859"/>
      <c r="P193" s="859"/>
      <c r="Q193" s="859"/>
      <c r="R193" s="859"/>
      <c r="S193" s="859"/>
      <c r="T193" s="859"/>
      <c r="U193" s="859"/>
      <c r="V193" s="859"/>
      <c r="W193" s="859"/>
      <c r="X193" s="859"/>
    </row>
    <row r="194" spans="1:24" s="73" customFormat="1" ht="18" customHeight="1">
      <c r="A194" s="128"/>
      <c r="B194" s="860" t="s">
        <v>146</v>
      </c>
      <c r="C194" s="861"/>
      <c r="D194" s="861"/>
      <c r="E194" s="861"/>
      <c r="F194" s="861"/>
      <c r="G194" s="861"/>
      <c r="H194" s="861"/>
      <c r="I194" s="861"/>
      <c r="J194" s="861"/>
      <c r="K194" s="861"/>
      <c r="L194" s="861"/>
      <c r="M194" s="861"/>
      <c r="N194" s="861"/>
      <c r="O194" s="861"/>
      <c r="P194" s="861"/>
      <c r="Q194" s="861"/>
      <c r="R194" s="861"/>
      <c r="S194" s="861"/>
      <c r="T194" s="861"/>
      <c r="U194" s="861"/>
      <c r="V194" s="861"/>
      <c r="W194" s="862"/>
      <c r="X194" s="127"/>
    </row>
    <row r="195" spans="1:24" s="73" customFormat="1" ht="18" customHeight="1">
      <c r="A195" s="128"/>
      <c r="B195" s="863"/>
      <c r="C195" s="864"/>
      <c r="D195" s="864"/>
      <c r="E195" s="864"/>
      <c r="F195" s="864"/>
      <c r="G195" s="864"/>
      <c r="H195" s="864"/>
      <c r="I195" s="864"/>
      <c r="J195" s="864"/>
      <c r="K195" s="864"/>
      <c r="L195" s="864"/>
      <c r="M195" s="864"/>
      <c r="N195" s="864"/>
      <c r="O195" s="864"/>
      <c r="P195" s="864"/>
      <c r="Q195" s="864"/>
      <c r="R195" s="864"/>
      <c r="S195" s="864"/>
      <c r="T195" s="864"/>
      <c r="U195" s="864"/>
      <c r="V195" s="864"/>
      <c r="W195" s="865"/>
      <c r="X195" s="127"/>
    </row>
    <row r="196" spans="1:24" s="73" customFormat="1" ht="115.35" customHeight="1">
      <c r="A196" s="128"/>
      <c r="B196" s="863"/>
      <c r="C196" s="864"/>
      <c r="D196" s="864"/>
      <c r="E196" s="864"/>
      <c r="F196" s="864"/>
      <c r="G196" s="864"/>
      <c r="H196" s="864"/>
      <c r="I196" s="864"/>
      <c r="J196" s="864"/>
      <c r="K196" s="864"/>
      <c r="L196" s="864"/>
      <c r="M196" s="864"/>
      <c r="N196" s="864"/>
      <c r="O196" s="864"/>
      <c r="P196" s="864"/>
      <c r="Q196" s="864"/>
      <c r="R196" s="864"/>
      <c r="S196" s="864"/>
      <c r="T196" s="864"/>
      <c r="U196" s="864"/>
      <c r="V196" s="864"/>
      <c r="W196" s="865"/>
      <c r="X196" s="127"/>
    </row>
    <row r="197" spans="1:24" s="73" customFormat="1" ht="157.5" customHeight="1">
      <c r="A197" s="128"/>
      <c r="B197" s="866"/>
      <c r="C197" s="867"/>
      <c r="D197" s="867"/>
      <c r="E197" s="867"/>
      <c r="F197" s="867"/>
      <c r="G197" s="867"/>
      <c r="H197" s="867"/>
      <c r="I197" s="867"/>
      <c r="J197" s="867"/>
      <c r="K197" s="867"/>
      <c r="L197" s="867"/>
      <c r="M197" s="867"/>
      <c r="N197" s="867"/>
      <c r="O197" s="867"/>
      <c r="P197" s="867"/>
      <c r="Q197" s="867"/>
      <c r="R197" s="867"/>
      <c r="S197" s="867"/>
      <c r="T197" s="867"/>
      <c r="U197" s="867"/>
      <c r="V197" s="867"/>
      <c r="W197" s="868"/>
      <c r="X197" s="127"/>
    </row>
    <row r="198" spans="1:24" s="73" customFormat="1" ht="18" customHeight="1">
      <c r="A198" s="128"/>
      <c r="B198" s="127"/>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row>
    <row r="199" spans="1:24" s="73" customFormat="1" ht="18" customHeight="1">
      <c r="A199" s="128" t="s">
        <v>301</v>
      </c>
      <c r="B199" s="127"/>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row>
    <row r="200" spans="1:24" s="73" customFormat="1" ht="18" customHeight="1">
      <c r="A200" s="1122" t="s">
        <v>492</v>
      </c>
      <c r="B200" s="1122"/>
      <c r="C200" s="1122"/>
      <c r="D200" s="1122"/>
      <c r="E200" s="1122"/>
      <c r="F200" s="1122"/>
      <c r="G200" s="378"/>
      <c r="H200" s="1123" t="s">
        <v>493</v>
      </c>
      <c r="I200" s="1123"/>
      <c r="J200" s="1123"/>
      <c r="K200" s="1122" t="s">
        <v>494</v>
      </c>
      <c r="L200" s="1122"/>
      <c r="M200" s="1122"/>
      <c r="N200" s="1122"/>
      <c r="O200" s="1122"/>
      <c r="P200" s="378"/>
      <c r="Q200" s="378"/>
      <c r="R200" s="378"/>
      <c r="S200" s="378"/>
      <c r="T200" s="378"/>
      <c r="U200" s="378"/>
      <c r="V200" s="378"/>
      <c r="W200" s="378"/>
      <c r="X200" s="127"/>
    </row>
    <row r="201" spans="1:24" s="73" customFormat="1" ht="13.9" customHeight="1">
      <c r="A201" s="128"/>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row>
    <row r="202" spans="1:24" s="73" customFormat="1" ht="18" customHeight="1">
      <c r="A202" s="128" t="s">
        <v>147</v>
      </c>
      <c r="B202" s="127"/>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row>
    <row r="203" spans="1:24" s="73" customFormat="1" ht="10.15" customHeight="1">
      <c r="A203" s="128"/>
      <c r="B203" s="127"/>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row>
    <row r="204" spans="1:24" s="73" customFormat="1" ht="18" customHeight="1">
      <c r="A204" s="815"/>
      <c r="B204" s="815"/>
      <c r="C204" s="816" t="s">
        <v>148</v>
      </c>
      <c r="D204" s="816"/>
      <c r="E204" s="816"/>
      <c r="F204" s="816"/>
      <c r="G204" s="816"/>
      <c r="H204" s="816"/>
      <c r="I204" s="816"/>
      <c r="J204" s="906" t="s">
        <v>149</v>
      </c>
      <c r="K204" s="906"/>
      <c r="L204" s="906"/>
      <c r="M204" s="906"/>
      <c r="N204" s="906"/>
      <c r="O204" s="906"/>
      <c r="P204" s="906"/>
      <c r="Q204" s="143"/>
      <c r="R204" s="989" t="s">
        <v>150</v>
      </c>
      <c r="S204" s="1024"/>
      <c r="T204" s="1024"/>
      <c r="U204" s="1024"/>
      <c r="V204" s="1024"/>
      <c r="W204" s="1024"/>
      <c r="X204" s="1025"/>
    </row>
    <row r="205" spans="1:24" s="73" customFormat="1" ht="20.25" customHeight="1">
      <c r="A205" s="1036" t="s">
        <v>151</v>
      </c>
      <c r="B205" s="1036"/>
      <c r="C205" s="1116" t="s">
        <v>152</v>
      </c>
      <c r="D205" s="1117"/>
      <c r="E205" s="1117"/>
      <c r="F205" s="1117"/>
      <c r="G205" s="1117"/>
      <c r="H205" s="1117"/>
      <c r="I205" s="1118"/>
      <c r="J205" s="1026" t="s">
        <v>386</v>
      </c>
      <c r="K205" s="1026"/>
      <c r="L205" s="1026"/>
      <c r="M205" s="1026"/>
      <c r="N205" s="1026"/>
      <c r="O205" s="1026"/>
      <c r="P205" s="1026"/>
      <c r="Q205" s="336"/>
      <c r="R205" s="1021">
        <v>300000</v>
      </c>
      <c r="S205" s="1022"/>
      <c r="T205" s="1022"/>
      <c r="U205" s="1022"/>
      <c r="V205" s="1022"/>
      <c r="W205" s="1022"/>
      <c r="X205" s="1023"/>
    </row>
    <row r="206" spans="1:24" s="73" customFormat="1" ht="20.25" customHeight="1">
      <c r="A206" s="1036"/>
      <c r="B206" s="1036"/>
      <c r="C206" s="1119"/>
      <c r="D206" s="1120"/>
      <c r="E206" s="1120"/>
      <c r="F206" s="1120"/>
      <c r="G206" s="1120"/>
      <c r="H206" s="1120"/>
      <c r="I206" s="1121"/>
      <c r="J206" s="1113" t="s">
        <v>387</v>
      </c>
      <c r="K206" s="1114"/>
      <c r="L206" s="1114"/>
      <c r="M206" s="1114"/>
      <c r="N206" s="1114"/>
      <c r="O206" s="1114"/>
      <c r="P206" s="1115"/>
      <c r="Q206" s="336"/>
      <c r="R206" s="1021">
        <v>30000</v>
      </c>
      <c r="S206" s="1022"/>
      <c r="T206" s="1022"/>
      <c r="U206" s="1022"/>
      <c r="V206" s="1022"/>
      <c r="W206" s="1022"/>
      <c r="X206" s="1023"/>
    </row>
    <row r="207" spans="1:24" s="73" customFormat="1" ht="20.25" customHeight="1">
      <c r="A207" s="1036"/>
      <c r="B207" s="1036"/>
      <c r="C207" s="1116" t="s">
        <v>153</v>
      </c>
      <c r="D207" s="1117"/>
      <c r="E207" s="1117"/>
      <c r="F207" s="1117"/>
      <c r="G207" s="1117"/>
      <c r="H207" s="1117"/>
      <c r="I207" s="1118"/>
      <c r="J207" s="1026" t="s">
        <v>388</v>
      </c>
      <c r="K207" s="1026"/>
      <c r="L207" s="1026"/>
      <c r="M207" s="1026"/>
      <c r="N207" s="1026"/>
      <c r="O207" s="1026"/>
      <c r="P207" s="1026"/>
      <c r="Q207" s="336"/>
      <c r="R207" s="1021">
        <v>20000</v>
      </c>
      <c r="S207" s="1022"/>
      <c r="T207" s="1022"/>
      <c r="U207" s="1022"/>
      <c r="V207" s="1022"/>
      <c r="W207" s="1022"/>
      <c r="X207" s="1023"/>
    </row>
    <row r="208" spans="1:24" s="73" customFormat="1" ht="20.25" customHeight="1">
      <c r="A208" s="1036"/>
      <c r="B208" s="1036"/>
      <c r="C208" s="1130"/>
      <c r="D208" s="1131"/>
      <c r="E208" s="1131"/>
      <c r="F208" s="1131"/>
      <c r="G208" s="1131"/>
      <c r="H208" s="1131"/>
      <c r="I208" s="1132"/>
      <c r="J208" s="1026" t="s">
        <v>389</v>
      </c>
      <c r="K208" s="1026"/>
      <c r="L208" s="1026"/>
      <c r="M208" s="1026"/>
      <c r="N208" s="1026"/>
      <c r="O208" s="1026"/>
      <c r="P208" s="1026"/>
      <c r="Q208" s="336"/>
      <c r="R208" s="1021">
        <v>100000</v>
      </c>
      <c r="S208" s="1022"/>
      <c r="T208" s="1022"/>
      <c r="U208" s="1022"/>
      <c r="V208" s="1022"/>
      <c r="W208" s="1022"/>
      <c r="X208" s="1023"/>
    </row>
    <row r="209" spans="1:24" s="73" customFormat="1" ht="20.25" customHeight="1">
      <c r="A209" s="1036"/>
      <c r="B209" s="1036"/>
      <c r="C209" s="1130"/>
      <c r="D209" s="1131"/>
      <c r="E209" s="1131"/>
      <c r="F209" s="1131"/>
      <c r="G209" s="1131"/>
      <c r="H209" s="1131"/>
      <c r="I209" s="1132"/>
      <c r="J209" s="1026" t="s">
        <v>390</v>
      </c>
      <c r="K209" s="1026"/>
      <c r="L209" s="1026"/>
      <c r="M209" s="1026"/>
      <c r="N209" s="1026"/>
      <c r="O209" s="1026"/>
      <c r="P209" s="1026"/>
      <c r="Q209" s="336"/>
      <c r="R209" s="1021">
        <v>100000</v>
      </c>
      <c r="S209" s="1022"/>
      <c r="T209" s="1022"/>
      <c r="U209" s="1022"/>
      <c r="V209" s="1022"/>
      <c r="W209" s="1022"/>
      <c r="X209" s="1023"/>
    </row>
    <row r="210" spans="1:24" s="73" customFormat="1" ht="20.25" customHeight="1">
      <c r="A210" s="1036"/>
      <c r="B210" s="1036"/>
      <c r="C210" s="1119"/>
      <c r="D210" s="1120"/>
      <c r="E210" s="1120"/>
      <c r="F210" s="1120"/>
      <c r="G210" s="1120"/>
      <c r="H210" s="1120"/>
      <c r="I210" s="1121"/>
      <c r="J210" s="1026" t="s">
        <v>391</v>
      </c>
      <c r="K210" s="1026"/>
      <c r="L210" s="1026"/>
      <c r="M210" s="1026"/>
      <c r="N210" s="1026"/>
      <c r="O210" s="1026"/>
      <c r="P210" s="1026"/>
      <c r="Q210" s="336"/>
      <c r="R210" s="1021">
        <v>20000</v>
      </c>
      <c r="S210" s="1022"/>
      <c r="T210" s="1022"/>
      <c r="U210" s="1022"/>
      <c r="V210" s="1022"/>
      <c r="W210" s="1022"/>
      <c r="X210" s="1023"/>
    </row>
    <row r="211" spans="1:24" s="73" customFormat="1" ht="20.25" customHeight="1">
      <c r="A211" s="1036"/>
      <c r="B211" s="1036"/>
      <c r="C211" s="1116" t="s">
        <v>154</v>
      </c>
      <c r="D211" s="1117"/>
      <c r="E211" s="1117"/>
      <c r="F211" s="1117"/>
      <c r="G211" s="1117"/>
      <c r="H211" s="1117"/>
      <c r="I211" s="1118"/>
      <c r="J211" s="1026" t="s">
        <v>392</v>
      </c>
      <c r="K211" s="1026"/>
      <c r="L211" s="1026"/>
      <c r="M211" s="1026"/>
      <c r="N211" s="1026"/>
      <c r="O211" s="1026"/>
      <c r="P211" s="1026"/>
      <c r="Q211" s="336"/>
      <c r="R211" s="1021">
        <v>1000000</v>
      </c>
      <c r="S211" s="1022"/>
      <c r="T211" s="1022"/>
      <c r="U211" s="1022"/>
      <c r="V211" s="1022"/>
      <c r="W211" s="1022"/>
      <c r="X211" s="1023"/>
    </row>
    <row r="212" spans="1:24" s="73" customFormat="1" ht="20.25" customHeight="1">
      <c r="A212" s="1036"/>
      <c r="B212" s="1036"/>
      <c r="C212" s="1130"/>
      <c r="D212" s="1131"/>
      <c r="E212" s="1131"/>
      <c r="F212" s="1131"/>
      <c r="G212" s="1131"/>
      <c r="H212" s="1131"/>
      <c r="I212" s="1132"/>
      <c r="J212" s="1026" t="s">
        <v>393</v>
      </c>
      <c r="K212" s="1026"/>
      <c r="L212" s="1026"/>
      <c r="M212" s="1026"/>
      <c r="N212" s="1026"/>
      <c r="O212" s="1026"/>
      <c r="P212" s="1026"/>
      <c r="Q212" s="336"/>
      <c r="R212" s="1021">
        <v>700000</v>
      </c>
      <c r="S212" s="1022"/>
      <c r="T212" s="1022"/>
      <c r="U212" s="1022"/>
      <c r="V212" s="1022"/>
      <c r="W212" s="1022"/>
      <c r="X212" s="1023"/>
    </row>
    <row r="213" spans="1:24" s="73" customFormat="1" ht="20.25" customHeight="1">
      <c r="A213" s="1036"/>
      <c r="B213" s="1036"/>
      <c r="C213" s="1130"/>
      <c r="D213" s="1131"/>
      <c r="E213" s="1131"/>
      <c r="F213" s="1131"/>
      <c r="G213" s="1131"/>
      <c r="H213" s="1131"/>
      <c r="I213" s="1132"/>
      <c r="J213" s="1026" t="s">
        <v>394</v>
      </c>
      <c r="K213" s="1026"/>
      <c r="L213" s="1026"/>
      <c r="M213" s="1026"/>
      <c r="N213" s="1026"/>
      <c r="O213" s="1026"/>
      <c r="P213" s="1026"/>
      <c r="Q213" s="336"/>
      <c r="R213" s="1021">
        <v>800000</v>
      </c>
      <c r="S213" s="1022"/>
      <c r="T213" s="1022"/>
      <c r="U213" s="1022"/>
      <c r="V213" s="1022"/>
      <c r="W213" s="1022"/>
      <c r="X213" s="1023"/>
    </row>
    <row r="214" spans="1:24" s="73" customFormat="1" ht="20.25" customHeight="1">
      <c r="A214" s="1036"/>
      <c r="B214" s="1036"/>
      <c r="C214" s="1119"/>
      <c r="D214" s="1120"/>
      <c r="E214" s="1120"/>
      <c r="F214" s="1120"/>
      <c r="G214" s="1120"/>
      <c r="H214" s="1120"/>
      <c r="I214" s="1121"/>
      <c r="J214" s="1026" t="s">
        <v>395</v>
      </c>
      <c r="K214" s="1026"/>
      <c r="L214" s="1026"/>
      <c r="M214" s="1026"/>
      <c r="N214" s="1026"/>
      <c r="O214" s="1026"/>
      <c r="P214" s="1026"/>
      <c r="Q214" s="336"/>
      <c r="R214" s="1021">
        <v>500000</v>
      </c>
      <c r="S214" s="1022"/>
      <c r="T214" s="1022"/>
      <c r="U214" s="1022"/>
      <c r="V214" s="1022"/>
      <c r="W214" s="1022"/>
      <c r="X214" s="1023"/>
    </row>
    <row r="215" spans="1:24" s="73" customFormat="1" ht="20.25" customHeight="1">
      <c r="A215" s="1036"/>
      <c r="B215" s="1036"/>
      <c r="C215" s="1116" t="s">
        <v>155</v>
      </c>
      <c r="D215" s="1117"/>
      <c r="E215" s="1117"/>
      <c r="F215" s="1117"/>
      <c r="G215" s="1117"/>
      <c r="H215" s="1117"/>
      <c r="I215" s="1118"/>
      <c r="J215" s="1026" t="s">
        <v>396</v>
      </c>
      <c r="K215" s="1026"/>
      <c r="L215" s="1026"/>
      <c r="M215" s="1026"/>
      <c r="N215" s="1026"/>
      <c r="O215" s="1026"/>
      <c r="P215" s="1026"/>
      <c r="Q215" s="336"/>
      <c r="R215" s="1021">
        <v>500000</v>
      </c>
      <c r="S215" s="1022"/>
      <c r="T215" s="1022"/>
      <c r="U215" s="1022"/>
      <c r="V215" s="1022"/>
      <c r="W215" s="1022"/>
      <c r="X215" s="1023"/>
    </row>
    <row r="216" spans="1:24" s="73" customFormat="1" ht="20.25" customHeight="1">
      <c r="A216" s="1036"/>
      <c r="B216" s="1036"/>
      <c r="C216" s="1130"/>
      <c r="D216" s="1131"/>
      <c r="E216" s="1131"/>
      <c r="F216" s="1131"/>
      <c r="G216" s="1131"/>
      <c r="H216" s="1131"/>
      <c r="I216" s="1132"/>
      <c r="J216" s="1026" t="s">
        <v>397</v>
      </c>
      <c r="K216" s="1026"/>
      <c r="L216" s="1026"/>
      <c r="M216" s="1026"/>
      <c r="N216" s="1026"/>
      <c r="O216" s="1026"/>
      <c r="P216" s="1026"/>
      <c r="Q216" s="336"/>
      <c r="R216" s="1021">
        <v>500000</v>
      </c>
      <c r="S216" s="1022"/>
      <c r="T216" s="1022"/>
      <c r="U216" s="1022"/>
      <c r="V216" s="1022"/>
      <c r="W216" s="1022"/>
      <c r="X216" s="1023"/>
    </row>
    <row r="217" spans="1:24" s="73" customFormat="1" ht="20.25" customHeight="1">
      <c r="A217" s="1036"/>
      <c r="B217" s="1036"/>
      <c r="C217" s="1130"/>
      <c r="D217" s="1131"/>
      <c r="E217" s="1131"/>
      <c r="F217" s="1131"/>
      <c r="G217" s="1131"/>
      <c r="H217" s="1131"/>
      <c r="I217" s="1132"/>
      <c r="J217" s="1026" t="s">
        <v>398</v>
      </c>
      <c r="K217" s="1026"/>
      <c r="L217" s="1026"/>
      <c r="M217" s="1026"/>
      <c r="N217" s="1026"/>
      <c r="O217" s="1026"/>
      <c r="P217" s="1026"/>
      <c r="Q217" s="336"/>
      <c r="R217" s="1021">
        <v>600000</v>
      </c>
      <c r="S217" s="1022"/>
      <c r="T217" s="1022"/>
      <c r="U217" s="1022"/>
      <c r="V217" s="1022"/>
      <c r="W217" s="1022"/>
      <c r="X217" s="1023"/>
    </row>
    <row r="218" spans="1:24" s="73" customFormat="1" ht="20.25" customHeight="1">
      <c r="A218" s="1036"/>
      <c r="B218" s="1036"/>
      <c r="C218" s="1119"/>
      <c r="D218" s="1120"/>
      <c r="E218" s="1120"/>
      <c r="F218" s="1120"/>
      <c r="G218" s="1120"/>
      <c r="H218" s="1120"/>
      <c r="I218" s="1121"/>
      <c r="J218" s="1026" t="s">
        <v>399</v>
      </c>
      <c r="K218" s="1026"/>
      <c r="L218" s="1026"/>
      <c r="M218" s="1026"/>
      <c r="N218" s="1026"/>
      <c r="O218" s="1026"/>
      <c r="P218" s="1026"/>
      <c r="Q218" s="336"/>
      <c r="R218" s="1021">
        <v>30000</v>
      </c>
      <c r="S218" s="1022"/>
      <c r="T218" s="1022"/>
      <c r="U218" s="1022"/>
      <c r="V218" s="1022"/>
      <c r="W218" s="1022"/>
      <c r="X218" s="1023"/>
    </row>
    <row r="219" spans="1:24" s="73" customFormat="1" ht="20.25" customHeight="1">
      <c r="A219" s="1036"/>
      <c r="B219" s="1036"/>
      <c r="C219" s="823" t="s">
        <v>156</v>
      </c>
      <c r="D219" s="823"/>
      <c r="E219" s="823"/>
      <c r="F219" s="823"/>
      <c r="G219" s="823"/>
      <c r="H219" s="823"/>
      <c r="I219" s="1032"/>
      <c r="J219" s="1026" t="s">
        <v>157</v>
      </c>
      <c r="K219" s="1026"/>
      <c r="L219" s="1026"/>
      <c r="M219" s="1026"/>
      <c r="N219" s="1026"/>
      <c r="O219" s="1026"/>
      <c r="P219" s="1026"/>
      <c r="Q219" s="336"/>
      <c r="R219" s="1021">
        <v>100000</v>
      </c>
      <c r="S219" s="1022"/>
      <c r="T219" s="1022"/>
      <c r="U219" s="1022"/>
      <c r="V219" s="1022"/>
      <c r="W219" s="1022"/>
      <c r="X219" s="1023"/>
    </row>
    <row r="220" spans="1:24" s="73" customFormat="1" ht="18.600000000000001" customHeight="1">
      <c r="A220" s="1034"/>
      <c r="B220" s="1035"/>
      <c r="C220" s="1035"/>
      <c r="D220" s="1035"/>
      <c r="E220" s="1035"/>
      <c r="F220" s="1035"/>
      <c r="G220" s="1035"/>
      <c r="H220" s="1035"/>
      <c r="I220" s="1035"/>
      <c r="J220" s="1035"/>
      <c r="K220" s="1035"/>
      <c r="L220" s="1035"/>
      <c r="M220" s="1035"/>
      <c r="N220" s="1035"/>
      <c r="O220" s="1035"/>
      <c r="P220" s="1035"/>
      <c r="Q220" s="1035"/>
      <c r="R220" s="1035"/>
      <c r="S220" s="1035"/>
      <c r="T220" s="1035"/>
      <c r="U220" s="1035"/>
      <c r="V220" s="1035"/>
      <c r="W220" s="1035"/>
      <c r="X220" s="1035"/>
    </row>
    <row r="221" spans="1:24" s="73" customFormat="1" ht="18" customHeight="1">
      <c r="A221" s="128" t="s">
        <v>158</v>
      </c>
      <c r="B221" s="127"/>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row>
    <row r="222" spans="1:24" s="73" customFormat="1" ht="18" customHeight="1">
      <c r="A222" s="128" t="s">
        <v>159</v>
      </c>
      <c r="B222" s="127"/>
      <c r="C222" s="127"/>
      <c r="D222" s="127"/>
      <c r="E222" s="127"/>
      <c r="F222" s="127"/>
      <c r="G222" s="127"/>
      <c r="H222" s="127"/>
      <c r="I222" s="127"/>
      <c r="J222" s="127"/>
      <c r="K222" s="127"/>
      <c r="L222" s="127"/>
      <c r="M222" s="127"/>
      <c r="N222" s="127"/>
      <c r="O222" s="127"/>
      <c r="P222" s="127"/>
      <c r="Q222" s="127"/>
      <c r="R222" s="127"/>
      <c r="S222" s="127"/>
      <c r="T222" s="127"/>
      <c r="U222" s="127"/>
      <c r="V222" s="127"/>
      <c r="W222" s="127"/>
      <c r="X222" s="127"/>
    </row>
    <row r="223" spans="1:24" s="73" customFormat="1" ht="18" customHeight="1">
      <c r="A223" s="128" t="s">
        <v>160</v>
      </c>
      <c r="B223" s="127" t="s">
        <v>161</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row>
    <row r="224" spans="1:24" s="73" customFormat="1" ht="18" customHeight="1">
      <c r="A224" s="128"/>
      <c r="B224" s="1027"/>
      <c r="C224" s="1027"/>
      <c r="D224" s="1027"/>
      <c r="E224" s="1028"/>
      <c r="F224" s="1033" t="s">
        <v>427</v>
      </c>
      <c r="G224" s="1033"/>
      <c r="H224" s="1033"/>
      <c r="I224" s="1033"/>
      <c r="J224" s="1033" t="s">
        <v>428</v>
      </c>
      <c r="K224" s="1033"/>
      <c r="L224" s="1033"/>
      <c r="M224" s="1033"/>
      <c r="N224" s="1033" t="s">
        <v>429</v>
      </c>
      <c r="O224" s="1033"/>
      <c r="P224" s="1033"/>
      <c r="Q224" s="443"/>
      <c r="R224" s="1033"/>
      <c r="S224" s="1033"/>
      <c r="T224" s="1033"/>
      <c r="U224" s="1033"/>
      <c r="V224" s="1033"/>
      <c r="W224" s="1033"/>
      <c r="X224" s="1033"/>
    </row>
    <row r="225" spans="1:24" s="73" customFormat="1" ht="36" customHeight="1">
      <c r="A225" s="128"/>
      <c r="B225" s="1027" t="s">
        <v>162</v>
      </c>
      <c r="C225" s="1027"/>
      <c r="D225" s="1027"/>
      <c r="E225" s="1028"/>
      <c r="F225" s="1029">
        <v>100000</v>
      </c>
      <c r="G225" s="1029"/>
      <c r="H225" s="1029"/>
      <c r="I225" s="1029"/>
      <c r="J225" s="1029">
        <v>100000</v>
      </c>
      <c r="K225" s="1029"/>
      <c r="L225" s="1029"/>
      <c r="M225" s="1029"/>
      <c r="N225" s="1029">
        <v>100000</v>
      </c>
      <c r="O225" s="1029"/>
      <c r="P225" s="1029"/>
      <c r="Q225" s="444"/>
      <c r="R225" s="1030"/>
      <c r="S225" s="1031"/>
      <c r="T225" s="1031"/>
      <c r="U225" s="1031"/>
      <c r="V225" s="1031"/>
      <c r="W225" s="1031"/>
      <c r="X225" s="1031"/>
    </row>
    <row r="226" spans="1:24" s="73" customFormat="1" ht="36" customHeight="1">
      <c r="A226" s="128"/>
      <c r="B226" s="1027" t="s">
        <v>163</v>
      </c>
      <c r="C226" s="1027"/>
      <c r="D226" s="1027"/>
      <c r="E226" s="1028"/>
      <c r="F226" s="1029">
        <v>100000</v>
      </c>
      <c r="G226" s="1029"/>
      <c r="H226" s="1029"/>
      <c r="I226" s="1029"/>
      <c r="J226" s="1029">
        <v>200000</v>
      </c>
      <c r="K226" s="1029"/>
      <c r="L226" s="1029"/>
      <c r="M226" s="1029"/>
      <c r="N226" s="1029">
        <v>300000</v>
      </c>
      <c r="O226" s="1029"/>
      <c r="P226" s="1029"/>
      <c r="Q226" s="444"/>
      <c r="R226" s="1030"/>
      <c r="S226" s="1031"/>
      <c r="T226" s="1031"/>
      <c r="U226" s="1031"/>
      <c r="V226" s="1031"/>
      <c r="W226" s="1031"/>
      <c r="X226" s="1031"/>
    </row>
    <row r="227" spans="1:24" s="73" customFormat="1" ht="18" customHeight="1">
      <c r="A227" s="128"/>
      <c r="B227" s="127"/>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row>
    <row r="228" spans="1:24" s="73" customFormat="1" ht="18" customHeight="1">
      <c r="A228" s="128"/>
      <c r="B228" s="127" t="s">
        <v>164</v>
      </c>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row>
    <row r="229" spans="1:24" s="73" customFormat="1" ht="18" customHeight="1">
      <c r="A229" s="128"/>
      <c r="B229" s="337" t="s">
        <v>430</v>
      </c>
      <c r="C229" s="337"/>
      <c r="D229" s="337"/>
      <c r="E229" s="337"/>
      <c r="F229" s="826"/>
      <c r="G229" s="826"/>
      <c r="H229" s="826"/>
      <c r="I229" s="826"/>
      <c r="J229" s="337" t="s">
        <v>431</v>
      </c>
      <c r="K229" s="337"/>
      <c r="L229" s="337"/>
      <c r="M229" s="337"/>
      <c r="N229" s="338"/>
      <c r="O229" s="338"/>
      <c r="P229" s="338"/>
      <c r="Q229" s="338"/>
      <c r="R229" s="338"/>
      <c r="S229" s="338"/>
      <c r="T229" s="338"/>
      <c r="U229" s="187"/>
      <c r="V229" s="127"/>
      <c r="W229" s="127"/>
      <c r="X229" s="127"/>
    </row>
    <row r="230" spans="1:24" s="73" customFormat="1" ht="18" customHeight="1">
      <c r="A230" s="128"/>
      <c r="B230" s="337" t="s">
        <v>432</v>
      </c>
      <c r="C230" s="337"/>
      <c r="D230" s="337"/>
      <c r="E230" s="337"/>
      <c r="F230" s="337"/>
      <c r="G230" s="337"/>
      <c r="H230" s="337"/>
      <c r="I230" s="337"/>
      <c r="J230" s="339">
        <v>300000</v>
      </c>
      <c r="K230" s="337" t="s">
        <v>333</v>
      </c>
      <c r="L230" s="337"/>
      <c r="M230" s="337"/>
      <c r="N230" s="337"/>
      <c r="O230" s="337"/>
      <c r="P230" s="337"/>
      <c r="Q230" s="338"/>
      <c r="R230" s="338"/>
      <c r="S230" s="338"/>
      <c r="T230" s="338"/>
      <c r="U230" s="338"/>
      <c r="V230" s="127"/>
      <c r="W230" s="127"/>
      <c r="X230" s="127"/>
    </row>
    <row r="231" spans="1:24" s="73" customFormat="1" ht="18" customHeight="1">
      <c r="A231" s="128"/>
      <c r="B231" s="337" t="s">
        <v>515</v>
      </c>
      <c r="C231" s="337"/>
      <c r="D231" s="337"/>
      <c r="E231" s="337"/>
      <c r="F231" s="1124" t="s">
        <v>516</v>
      </c>
      <c r="G231" s="1124"/>
      <c r="H231" s="1124"/>
      <c r="I231" s="1124"/>
      <c r="J231" s="1124"/>
      <c r="K231" s="1124"/>
      <c r="L231" s="1124"/>
      <c r="M231" s="1124"/>
      <c r="N231" s="1124"/>
      <c r="O231" s="1124"/>
      <c r="P231" s="1124"/>
      <c r="Q231" s="1124"/>
      <c r="R231" s="1124"/>
      <c r="S231" s="1124"/>
      <c r="T231" s="1124"/>
      <c r="U231" s="1124"/>
      <c r="V231" s="1124"/>
      <c r="W231" s="1124"/>
      <c r="X231" s="1124"/>
    </row>
    <row r="232" spans="1:24" ht="18" customHeight="1">
      <c r="A232" s="128"/>
      <c r="B232" s="127"/>
      <c r="C232" s="127"/>
      <c r="D232" s="127"/>
      <c r="E232" s="127"/>
      <c r="F232" s="127" t="s">
        <v>514</v>
      </c>
      <c r="G232" s="127"/>
      <c r="H232" s="127"/>
      <c r="I232" s="127"/>
      <c r="J232" s="127"/>
      <c r="K232" s="127"/>
      <c r="L232" s="127"/>
      <c r="M232" s="127"/>
      <c r="N232" s="127"/>
      <c r="O232" s="127"/>
      <c r="P232" s="127"/>
      <c r="Q232" s="127"/>
      <c r="R232" s="127"/>
      <c r="S232" s="127"/>
      <c r="T232" s="127"/>
      <c r="U232" s="127"/>
      <c r="V232" s="127"/>
      <c r="W232" s="127"/>
      <c r="X232" s="127"/>
    </row>
    <row r="233" spans="1:24" ht="18" customHeight="1">
      <c r="A233" s="128" t="s">
        <v>165</v>
      </c>
      <c r="B233" s="127"/>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row>
    <row r="234" spans="1:24" s="73" customFormat="1" ht="18" customHeight="1">
      <c r="A234" s="211"/>
      <c r="B234" s="337" t="s">
        <v>433</v>
      </c>
      <c r="C234" s="337"/>
      <c r="D234" s="337"/>
      <c r="E234" s="337"/>
      <c r="F234" s="826"/>
      <c r="G234" s="826"/>
      <c r="H234" s="826"/>
      <c r="I234" s="826"/>
      <c r="J234" s="337" t="s">
        <v>434</v>
      </c>
      <c r="K234" s="337"/>
      <c r="L234" s="337"/>
      <c r="M234" s="337"/>
      <c r="N234" s="338"/>
      <c r="O234" s="338"/>
      <c r="P234" s="338"/>
      <c r="Q234" s="338"/>
      <c r="R234" s="338"/>
      <c r="S234" s="338"/>
      <c r="T234" s="338"/>
      <c r="U234" s="187"/>
      <c r="V234" s="127"/>
      <c r="W234" s="127"/>
      <c r="X234" s="127"/>
    </row>
    <row r="235" spans="1:24" s="73" customFormat="1" ht="18" customHeight="1">
      <c r="A235" s="211"/>
      <c r="B235" s="337" t="s">
        <v>435</v>
      </c>
      <c r="C235" s="337"/>
      <c r="D235" s="337"/>
      <c r="E235" s="337"/>
      <c r="F235" s="337"/>
      <c r="G235" s="337"/>
      <c r="H235" s="337"/>
      <c r="I235" s="339">
        <v>300000</v>
      </c>
      <c r="J235" s="337" t="s">
        <v>333</v>
      </c>
      <c r="K235" s="337"/>
      <c r="L235" s="337"/>
      <c r="M235" s="337"/>
      <c r="N235" s="337"/>
      <c r="O235" s="337"/>
      <c r="P235" s="337"/>
      <c r="Q235" s="338"/>
      <c r="R235" s="338"/>
      <c r="S235" s="338"/>
      <c r="T235" s="338"/>
      <c r="U235" s="338"/>
      <c r="V235" s="127"/>
      <c r="W235" s="127"/>
      <c r="X235" s="127"/>
    </row>
    <row r="236" spans="1:24" s="73" customFormat="1" ht="18" customHeight="1">
      <c r="A236" s="211"/>
      <c r="B236" s="337" t="s">
        <v>515</v>
      </c>
      <c r="C236" s="337"/>
      <c r="D236" s="337"/>
      <c r="E236" s="337"/>
      <c r="F236" s="1124" t="s">
        <v>513</v>
      </c>
      <c r="G236" s="1124"/>
      <c r="H236" s="1124"/>
      <c r="I236" s="1124"/>
      <c r="J236" s="1124"/>
      <c r="K236" s="1124"/>
      <c r="L236" s="1124"/>
      <c r="M236" s="1124"/>
      <c r="N236" s="1124"/>
      <c r="O236" s="1124"/>
      <c r="P236" s="1124"/>
      <c r="Q236" s="1124"/>
      <c r="R236" s="1124"/>
      <c r="S236" s="1124"/>
      <c r="T236" s="1124"/>
      <c r="U236" s="1124"/>
      <c r="V236" s="1124"/>
      <c r="W236" s="1124"/>
      <c r="X236" s="1124"/>
    </row>
    <row r="237" spans="1:24" ht="18" customHeight="1">
      <c r="A237" s="128"/>
      <c r="B237" s="127"/>
      <c r="C237" s="127"/>
      <c r="D237" s="127"/>
      <c r="E237" s="127"/>
      <c r="F237" s="127" t="s">
        <v>514</v>
      </c>
      <c r="G237" s="127"/>
      <c r="H237" s="127"/>
      <c r="I237" s="127"/>
      <c r="J237" s="127"/>
      <c r="K237" s="127"/>
      <c r="L237" s="127"/>
      <c r="M237" s="127"/>
      <c r="N237" s="127"/>
      <c r="O237" s="127"/>
      <c r="P237" s="127"/>
      <c r="Q237" s="127"/>
      <c r="R237" s="127"/>
      <c r="S237" s="127"/>
      <c r="T237" s="127"/>
      <c r="U237" s="127"/>
      <c r="V237" s="127"/>
      <c r="W237" s="127"/>
      <c r="X237" s="127"/>
    </row>
    <row r="238" spans="1:24" ht="18" customHeight="1">
      <c r="A238" s="128" t="s">
        <v>166</v>
      </c>
      <c r="B238" s="127"/>
      <c r="C238" s="127"/>
      <c r="D238" s="127"/>
      <c r="E238" s="127"/>
      <c r="F238" s="127"/>
      <c r="G238" s="127"/>
      <c r="H238" s="127"/>
      <c r="I238" s="127"/>
      <c r="J238" s="127"/>
      <c r="K238" s="127"/>
      <c r="L238" s="127"/>
      <c r="M238" s="127"/>
      <c r="N238" s="127"/>
      <c r="O238" s="127"/>
      <c r="P238" s="127"/>
      <c r="Q238" s="127"/>
      <c r="R238" s="127"/>
      <c r="S238" s="127"/>
      <c r="T238" s="127"/>
      <c r="U238" s="127"/>
      <c r="V238" s="127"/>
      <c r="W238" s="127"/>
      <c r="X238" s="127"/>
    </row>
    <row r="239" spans="1:24" ht="18" customHeight="1">
      <c r="A239" s="897" t="s">
        <v>167</v>
      </c>
      <c r="B239" s="815"/>
      <c r="C239" s="815"/>
      <c r="D239" s="815"/>
      <c r="E239" s="815"/>
      <c r="F239" s="815"/>
      <c r="G239" s="815"/>
      <c r="H239" s="815"/>
      <c r="I239" s="815"/>
      <c r="J239" s="815"/>
      <c r="K239" s="815"/>
      <c r="L239" s="153"/>
      <c r="M239" s="1068" t="s">
        <v>150</v>
      </c>
      <c r="N239" s="1068"/>
      <c r="O239" s="1068"/>
      <c r="P239" s="1068"/>
      <c r="Q239" s="1068"/>
      <c r="R239" s="1068"/>
      <c r="S239" s="1068"/>
      <c r="T239" s="1068"/>
      <c r="U239" s="1068"/>
      <c r="V239" s="1068"/>
      <c r="W239" s="1068"/>
      <c r="X239" s="1068"/>
    </row>
    <row r="240" spans="1:24" ht="18" customHeight="1">
      <c r="A240" s="815"/>
      <c r="B240" s="815"/>
      <c r="C240" s="815"/>
      <c r="D240" s="815"/>
      <c r="E240" s="815"/>
      <c r="F240" s="815"/>
      <c r="G240" s="815"/>
      <c r="H240" s="815"/>
      <c r="I240" s="815"/>
      <c r="J240" s="815"/>
      <c r="K240" s="894"/>
      <c r="L240" s="154"/>
      <c r="M240" s="1072" t="s">
        <v>240</v>
      </c>
      <c r="N240" s="1073"/>
      <c r="O240" s="1073"/>
      <c r="P240" s="1073"/>
      <c r="Q240" s="1073"/>
      <c r="R240" s="1073"/>
      <c r="S240" s="1073"/>
      <c r="T240" s="1073"/>
      <c r="U240" s="1074">
        <f>IFERROR($M$241/($I$63+$N$63+$S$63+$X$63+$T$71+$S$80+$S$88+$P$110+$P$119),"")</f>
        <v>0.40755608990687342</v>
      </c>
      <c r="V240" s="1075"/>
      <c r="W240" s="1075"/>
      <c r="X240" s="155" t="s">
        <v>239</v>
      </c>
    </row>
    <row r="241" spans="1:24" ht="36" customHeight="1">
      <c r="A241" s="815"/>
      <c r="B241" s="815"/>
      <c r="C241" s="815"/>
      <c r="D241" s="815"/>
      <c r="E241" s="815"/>
      <c r="F241" s="815"/>
      <c r="G241" s="815"/>
      <c r="H241" s="815"/>
      <c r="I241" s="815"/>
      <c r="J241" s="815"/>
      <c r="K241" s="894"/>
      <c r="L241" s="154"/>
      <c r="M241" s="1069">
        <v>200000</v>
      </c>
      <c r="N241" s="1070"/>
      <c r="O241" s="1070"/>
      <c r="P241" s="1070"/>
      <c r="Q241" s="1070"/>
      <c r="R241" s="1070"/>
      <c r="S241" s="1070"/>
      <c r="T241" s="1070"/>
      <c r="U241" s="1070"/>
      <c r="V241" s="1070"/>
      <c r="W241" s="1070"/>
      <c r="X241" s="1071"/>
    </row>
    <row r="242" spans="1:24" ht="18" customHeight="1">
      <c r="A242" s="128"/>
      <c r="B242" s="127"/>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row>
    <row r="243" spans="1:24" s="105" customFormat="1" ht="18" customHeight="1">
      <c r="A243" s="128" t="s">
        <v>282</v>
      </c>
      <c r="B243" s="127"/>
      <c r="C243" s="127"/>
      <c r="D243" s="127"/>
      <c r="E243" s="127"/>
      <c r="F243" s="127"/>
      <c r="G243" s="127"/>
      <c r="H243" s="127"/>
      <c r="I243" s="127"/>
      <c r="J243" s="127"/>
      <c r="K243" s="127"/>
      <c r="L243" s="127"/>
      <c r="M243" s="127"/>
      <c r="N243" s="127"/>
      <c r="O243" s="127"/>
      <c r="P243" s="127"/>
      <c r="Q243" s="127"/>
      <c r="R243" s="127"/>
      <c r="S243" s="127"/>
      <c r="T243" s="127"/>
      <c r="U243" s="127"/>
      <c r="V243" s="127"/>
      <c r="W243" s="127"/>
      <c r="X243" s="127"/>
    </row>
    <row r="244" spans="1:24" s="105" customFormat="1" ht="18" customHeight="1">
      <c r="A244" s="128"/>
      <c r="B244" s="127"/>
      <c r="C244" s="127"/>
      <c r="D244" s="127"/>
      <c r="E244" s="127"/>
      <c r="F244" s="127"/>
      <c r="G244" s="127"/>
      <c r="H244" s="127"/>
      <c r="I244" s="127"/>
      <c r="J244" s="127"/>
      <c r="K244" s="127"/>
      <c r="L244" s="127"/>
      <c r="M244" s="127"/>
      <c r="N244" s="127"/>
      <c r="O244" s="127"/>
      <c r="P244" s="127"/>
      <c r="Q244" s="127"/>
      <c r="R244" s="127"/>
      <c r="S244" s="127"/>
      <c r="T244" s="127"/>
      <c r="U244" s="127"/>
      <c r="V244" s="127"/>
      <c r="W244" s="127"/>
      <c r="X244" s="127"/>
    </row>
    <row r="245" spans="1:24" s="105" customFormat="1" ht="18" customHeight="1">
      <c r="A245" s="128" t="s">
        <v>283</v>
      </c>
      <c r="B245" s="127"/>
      <c r="C245" s="127"/>
      <c r="D245" s="127"/>
      <c r="E245" s="127"/>
      <c r="F245" s="127"/>
      <c r="G245" s="127"/>
      <c r="H245" s="127"/>
      <c r="I245" s="127"/>
      <c r="J245" s="127"/>
      <c r="K245" s="127"/>
      <c r="L245" s="127"/>
      <c r="M245" s="127"/>
      <c r="N245" s="127"/>
      <c r="O245" s="127"/>
      <c r="P245" s="127"/>
      <c r="Q245" s="127"/>
      <c r="R245" s="127"/>
      <c r="S245" s="127"/>
      <c r="T245" s="127"/>
      <c r="U245" s="127"/>
      <c r="V245" s="127"/>
      <c r="W245" s="127"/>
      <c r="X245" s="127"/>
    </row>
    <row r="246" spans="1:24" s="105" customFormat="1" ht="18" customHeight="1">
      <c r="A246" s="128"/>
      <c r="B246" s="127" t="s">
        <v>400</v>
      </c>
      <c r="C246" s="127"/>
      <c r="D246" s="127"/>
      <c r="E246" s="127"/>
      <c r="F246" s="127"/>
      <c r="G246" s="127"/>
      <c r="H246" s="127"/>
      <c r="I246" s="127"/>
      <c r="J246" s="127"/>
      <c r="K246" s="127"/>
      <c r="L246" s="127"/>
      <c r="M246" s="127"/>
      <c r="N246" s="127"/>
      <c r="O246" s="127"/>
      <c r="P246" s="127"/>
      <c r="Q246" s="127"/>
      <c r="R246" s="127"/>
      <c r="S246" s="127"/>
      <c r="T246" s="127"/>
      <c r="U246" s="127"/>
      <c r="V246" s="127"/>
      <c r="W246" s="127"/>
      <c r="X246" s="127"/>
    </row>
    <row r="247" spans="1:24" s="105" customFormat="1" ht="18" customHeight="1">
      <c r="A247" s="815" t="s">
        <v>89</v>
      </c>
      <c r="B247" s="815"/>
      <c r="C247" s="815"/>
      <c r="D247" s="816" t="s">
        <v>284</v>
      </c>
      <c r="E247" s="816"/>
      <c r="F247" s="816"/>
      <c r="G247" s="816"/>
      <c r="H247" s="816"/>
      <c r="I247" s="816"/>
      <c r="J247" s="816"/>
      <c r="K247" s="816"/>
      <c r="L247" s="816"/>
      <c r="M247" s="816"/>
      <c r="N247" s="816"/>
      <c r="O247" s="816"/>
      <c r="P247" s="816"/>
      <c r="Q247" s="816"/>
      <c r="R247" s="816"/>
      <c r="S247" s="816"/>
      <c r="T247" s="816"/>
      <c r="U247" s="127"/>
      <c r="V247" s="127"/>
      <c r="W247" s="127"/>
      <c r="X247" s="127"/>
    </row>
    <row r="248" spans="1:24" s="105" customFormat="1" ht="37.9" customHeight="1">
      <c r="A248" s="1051" t="str">
        <f>別紙２①!$G$6</f>
        <v>〇</v>
      </c>
      <c r="B248" s="1051"/>
      <c r="C248" s="1051"/>
      <c r="D248" s="1052" t="s">
        <v>401</v>
      </c>
      <c r="E248" s="1052"/>
      <c r="F248" s="1052"/>
      <c r="G248" s="1052"/>
      <c r="H248" s="1052"/>
      <c r="I248" s="1052"/>
      <c r="J248" s="1052"/>
      <c r="K248" s="1052"/>
      <c r="L248" s="1052"/>
      <c r="M248" s="1052"/>
      <c r="N248" s="1052"/>
      <c r="O248" s="1052"/>
      <c r="P248" s="1052"/>
      <c r="Q248" s="1052"/>
      <c r="R248" s="1052"/>
      <c r="S248" s="1052"/>
      <c r="T248" s="1052"/>
      <c r="U248" s="127"/>
      <c r="V248" s="127"/>
      <c r="W248" s="127"/>
      <c r="X248" s="127"/>
    </row>
    <row r="249" spans="1:24" s="105" customFormat="1" ht="18" customHeight="1">
      <c r="A249" s="128"/>
      <c r="B249" s="127"/>
      <c r="C249" s="127"/>
      <c r="D249" s="127"/>
      <c r="E249" s="127"/>
      <c r="F249" s="127"/>
      <c r="G249" s="127"/>
      <c r="H249" s="127"/>
      <c r="I249" s="127"/>
      <c r="J249" s="127"/>
      <c r="K249" s="127"/>
      <c r="L249" s="127"/>
      <c r="M249" s="127"/>
      <c r="N249" s="127"/>
      <c r="O249" s="127"/>
      <c r="P249" s="127"/>
      <c r="Q249" s="127"/>
      <c r="R249" s="127"/>
      <c r="S249" s="127"/>
      <c r="T249" s="127"/>
      <c r="U249" s="127"/>
      <c r="V249" s="127"/>
      <c r="W249" s="127"/>
      <c r="X249" s="127"/>
    </row>
    <row r="250" spans="1:24" ht="18" customHeight="1">
      <c r="A250" s="128"/>
      <c r="B250" s="127"/>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row>
    <row r="251" spans="1:24" ht="18" customHeight="1">
      <c r="A251" s="128" t="s">
        <v>168</v>
      </c>
      <c r="B251" s="127"/>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row>
    <row r="252" spans="1:24" ht="8.4499999999999993" customHeight="1">
      <c r="A252" s="128"/>
      <c r="B252" s="127"/>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row>
    <row r="253" spans="1:24" ht="18" customHeight="1">
      <c r="A253" s="128" t="s">
        <v>285</v>
      </c>
      <c r="B253" s="127"/>
      <c r="C253" s="127"/>
      <c r="D253" s="127"/>
      <c r="E253" s="127"/>
      <c r="F253" s="127"/>
      <c r="G253" s="127"/>
      <c r="H253" s="127"/>
      <c r="I253" s="127"/>
      <c r="J253" s="127"/>
      <c r="K253" s="127"/>
      <c r="L253" s="127"/>
      <c r="M253" s="127"/>
      <c r="N253" s="127"/>
      <c r="O253" s="127"/>
      <c r="P253" s="127"/>
      <c r="Q253" s="127"/>
      <c r="R253" s="127"/>
      <c r="S253" s="127"/>
      <c r="T253" s="127"/>
      <c r="U253" s="127"/>
      <c r="V253" s="127"/>
      <c r="W253" s="127"/>
      <c r="X253" s="127"/>
    </row>
    <row r="254" spans="1:24" ht="36" customHeight="1">
      <c r="A254" s="128"/>
      <c r="B254" s="994" t="s">
        <v>169</v>
      </c>
      <c r="C254" s="994"/>
      <c r="D254" s="994"/>
      <c r="E254" s="994"/>
      <c r="F254" s="994"/>
      <c r="G254" s="994"/>
      <c r="H254" s="994"/>
      <c r="I254" s="994"/>
      <c r="J254" s="994"/>
      <c r="K254" s="994"/>
      <c r="L254" s="994"/>
      <c r="M254" s="994"/>
      <c r="N254" s="994"/>
      <c r="O254" s="994"/>
      <c r="P254" s="994"/>
      <c r="Q254" s="994"/>
      <c r="R254" s="994"/>
      <c r="S254" s="994"/>
      <c r="T254" s="994"/>
      <c r="U254" s="994"/>
      <c r="V254" s="994"/>
      <c r="W254" s="994"/>
      <c r="X254" s="994"/>
    </row>
    <row r="255" spans="1:24" ht="18" customHeight="1">
      <c r="A255" s="1049" t="s">
        <v>89</v>
      </c>
      <c r="B255" s="1049"/>
      <c r="C255" s="1050" t="s">
        <v>170</v>
      </c>
      <c r="D255" s="1050"/>
      <c r="E255" s="1050"/>
      <c r="F255" s="1050"/>
      <c r="G255" s="1050"/>
      <c r="H255" s="1050"/>
      <c r="I255" s="1050" t="s">
        <v>171</v>
      </c>
      <c r="J255" s="1050"/>
      <c r="K255" s="1050"/>
      <c r="L255" s="156"/>
      <c r="M255" s="1050" t="s">
        <v>172</v>
      </c>
      <c r="N255" s="1050"/>
      <c r="O255" s="1050"/>
      <c r="P255" s="1050"/>
      <c r="Q255" s="1050"/>
      <c r="R255" s="1050"/>
      <c r="S255" s="1050" t="s">
        <v>173</v>
      </c>
      <c r="T255" s="1050"/>
      <c r="U255" s="1050"/>
      <c r="V255" s="1050"/>
      <c r="W255" s="1050"/>
      <c r="X255" s="1050"/>
    </row>
    <row r="256" spans="1:24" ht="20.45" customHeight="1">
      <c r="A256" s="1057" t="str">
        <f>IF(T71&gt;0,"〇","")</f>
        <v>〇</v>
      </c>
      <c r="B256" s="1058"/>
      <c r="C256" s="1061" t="s">
        <v>174</v>
      </c>
      <c r="D256" s="1061"/>
      <c r="E256" s="1061"/>
      <c r="F256" s="1061"/>
      <c r="G256" s="1061"/>
      <c r="H256" s="1061"/>
      <c r="I256" s="157" t="s">
        <v>67</v>
      </c>
      <c r="J256" s="397">
        <v>7</v>
      </c>
      <c r="K256" s="158" t="s">
        <v>241</v>
      </c>
      <c r="L256" s="159"/>
      <c r="M256" s="1038" t="s">
        <v>402</v>
      </c>
      <c r="N256" s="1039"/>
      <c r="O256" s="1039"/>
      <c r="P256" s="1039"/>
      <c r="Q256" s="1039"/>
      <c r="R256" s="1040"/>
      <c r="S256" s="1038" t="s">
        <v>523</v>
      </c>
      <c r="T256" s="1039"/>
      <c r="U256" s="1039"/>
      <c r="V256" s="1039"/>
      <c r="W256" s="1039"/>
      <c r="X256" s="1040"/>
    </row>
    <row r="257" spans="1:24" s="97" customFormat="1" ht="16.149999999999999" customHeight="1">
      <c r="A257" s="1047"/>
      <c r="B257" s="1048"/>
      <c r="C257" s="1037"/>
      <c r="D257" s="1037"/>
      <c r="E257" s="1037"/>
      <c r="F257" s="1037"/>
      <c r="G257" s="1037"/>
      <c r="H257" s="1037"/>
      <c r="I257" s="160"/>
      <c r="J257" s="161" t="s">
        <v>242</v>
      </c>
      <c r="K257" s="162"/>
      <c r="L257" s="163"/>
      <c r="M257" s="1041"/>
      <c r="N257" s="1042"/>
      <c r="O257" s="1042"/>
      <c r="P257" s="1042"/>
      <c r="Q257" s="1042"/>
      <c r="R257" s="1043"/>
      <c r="S257" s="1041"/>
      <c r="T257" s="1042"/>
      <c r="U257" s="1042"/>
      <c r="V257" s="1042"/>
      <c r="W257" s="1042"/>
      <c r="X257" s="1043"/>
    </row>
    <row r="258" spans="1:24" s="97" customFormat="1" ht="22.9" customHeight="1">
      <c r="A258" s="1047"/>
      <c r="B258" s="1048"/>
      <c r="C258" s="1037"/>
      <c r="D258" s="1037"/>
      <c r="E258" s="1037"/>
      <c r="F258" s="1037"/>
      <c r="G258" s="1037"/>
      <c r="H258" s="1037"/>
      <c r="I258" s="164" t="s">
        <v>67</v>
      </c>
      <c r="J258" s="396">
        <v>11</v>
      </c>
      <c r="K258" s="165" t="s">
        <v>241</v>
      </c>
      <c r="L258" s="163"/>
      <c r="M258" s="1041"/>
      <c r="N258" s="1042"/>
      <c r="O258" s="1042"/>
      <c r="P258" s="1042"/>
      <c r="Q258" s="1042"/>
      <c r="R258" s="1043"/>
      <c r="S258" s="1041"/>
      <c r="T258" s="1042"/>
      <c r="U258" s="1042"/>
      <c r="V258" s="1042"/>
      <c r="W258" s="1042"/>
      <c r="X258" s="1043"/>
    </row>
    <row r="259" spans="1:24" s="97" customFormat="1" ht="46.15" customHeight="1">
      <c r="A259" s="1047" t="str">
        <f>IF(S70&gt;0,"〇","")</f>
        <v/>
      </c>
      <c r="B259" s="1048"/>
      <c r="C259" s="1037"/>
      <c r="D259" s="1037"/>
      <c r="E259" s="1037"/>
      <c r="F259" s="1037"/>
      <c r="G259" s="1037"/>
      <c r="H259" s="1037"/>
      <c r="I259" s="1053"/>
      <c r="J259" s="1054"/>
      <c r="K259" s="1055"/>
      <c r="L259" s="163"/>
      <c r="M259" s="1041"/>
      <c r="N259" s="1056"/>
      <c r="O259" s="1056"/>
      <c r="P259" s="1056"/>
      <c r="Q259" s="1056"/>
      <c r="R259" s="1043"/>
      <c r="S259" s="1044"/>
      <c r="T259" s="1045"/>
      <c r="U259" s="1045"/>
      <c r="V259" s="1045"/>
      <c r="W259" s="1045"/>
      <c r="X259" s="1046"/>
    </row>
    <row r="260" spans="1:24" s="97" customFormat="1" ht="84.6" customHeight="1">
      <c r="A260" s="1047"/>
      <c r="B260" s="1048"/>
      <c r="C260" s="1037"/>
      <c r="D260" s="1037"/>
      <c r="E260" s="1037"/>
      <c r="F260" s="1037"/>
      <c r="G260" s="1037"/>
      <c r="H260" s="1037"/>
      <c r="I260" s="1053"/>
      <c r="J260" s="1054"/>
      <c r="K260" s="1055"/>
      <c r="L260" s="163"/>
      <c r="M260" s="1041"/>
      <c r="N260" s="1042"/>
      <c r="O260" s="1042"/>
      <c r="P260" s="1042"/>
      <c r="Q260" s="1042"/>
      <c r="R260" s="1043"/>
      <c r="S260" s="1065" t="s">
        <v>524</v>
      </c>
      <c r="T260" s="1066"/>
      <c r="U260" s="1066"/>
      <c r="V260" s="1066"/>
      <c r="W260" s="1066"/>
      <c r="X260" s="1067"/>
    </row>
    <row r="261" spans="1:24" s="97" customFormat="1" ht="120" customHeight="1">
      <c r="A261" s="1062"/>
      <c r="B261" s="1063"/>
      <c r="C261" s="1064"/>
      <c r="D261" s="1064"/>
      <c r="E261" s="1064"/>
      <c r="F261" s="1064"/>
      <c r="G261" s="1064"/>
      <c r="H261" s="1064"/>
      <c r="I261" s="1081"/>
      <c r="J261" s="1084"/>
      <c r="K261" s="1085"/>
      <c r="L261" s="166"/>
      <c r="M261" s="1044"/>
      <c r="N261" s="1045"/>
      <c r="O261" s="1045"/>
      <c r="P261" s="1045"/>
      <c r="Q261" s="1045"/>
      <c r="R261" s="1046"/>
      <c r="S261" s="1065" t="s">
        <v>525</v>
      </c>
      <c r="T261" s="1066"/>
      <c r="U261" s="1066"/>
      <c r="V261" s="1066"/>
      <c r="W261" s="1066"/>
      <c r="X261" s="1067"/>
    </row>
    <row r="262" spans="1:24" ht="21.6" customHeight="1">
      <c r="A262" s="1057" t="str">
        <f>IF(S80&gt;0,"〇","")</f>
        <v>〇</v>
      </c>
      <c r="B262" s="1058"/>
      <c r="C262" s="1061" t="s">
        <v>175</v>
      </c>
      <c r="D262" s="1061"/>
      <c r="E262" s="1061"/>
      <c r="F262" s="1061"/>
      <c r="G262" s="1061"/>
      <c r="H262" s="1061"/>
      <c r="I262" s="157" t="s">
        <v>67</v>
      </c>
      <c r="J262" s="397">
        <v>7</v>
      </c>
      <c r="K262" s="158" t="s">
        <v>241</v>
      </c>
      <c r="L262" s="167"/>
      <c r="M262" s="1038" t="s">
        <v>176</v>
      </c>
      <c r="N262" s="1059"/>
      <c r="O262" s="1059"/>
      <c r="P262" s="1059"/>
      <c r="Q262" s="1059"/>
      <c r="R262" s="1060"/>
      <c r="S262" s="1038" t="s">
        <v>526</v>
      </c>
      <c r="T262" s="1059"/>
      <c r="U262" s="1059"/>
      <c r="V262" s="1059"/>
      <c r="W262" s="1059"/>
      <c r="X262" s="1060"/>
    </row>
    <row r="263" spans="1:24" s="97" customFormat="1" ht="21.6" customHeight="1">
      <c r="A263" s="1047"/>
      <c r="B263" s="1048"/>
      <c r="C263" s="1037"/>
      <c r="D263" s="1037"/>
      <c r="E263" s="1037"/>
      <c r="F263" s="1037"/>
      <c r="G263" s="1037"/>
      <c r="H263" s="1037"/>
      <c r="I263" s="160"/>
      <c r="J263" s="161" t="s">
        <v>242</v>
      </c>
      <c r="K263" s="162"/>
      <c r="L263" s="167"/>
      <c r="M263" s="1041"/>
      <c r="N263" s="1042"/>
      <c r="O263" s="1042"/>
      <c r="P263" s="1042"/>
      <c r="Q263" s="1042"/>
      <c r="R263" s="1043"/>
      <c r="S263" s="1041"/>
      <c r="T263" s="1042"/>
      <c r="U263" s="1042"/>
      <c r="V263" s="1042"/>
      <c r="W263" s="1042"/>
      <c r="X263" s="1043"/>
    </row>
    <row r="264" spans="1:24" s="97" customFormat="1" ht="21.6" customHeight="1">
      <c r="A264" s="1047"/>
      <c r="B264" s="1048"/>
      <c r="C264" s="1037"/>
      <c r="D264" s="1037"/>
      <c r="E264" s="1037"/>
      <c r="F264" s="1037"/>
      <c r="G264" s="1037"/>
      <c r="H264" s="1037"/>
      <c r="I264" s="164" t="s">
        <v>67</v>
      </c>
      <c r="J264" s="396">
        <v>11</v>
      </c>
      <c r="K264" s="165" t="s">
        <v>241</v>
      </c>
      <c r="L264" s="167"/>
      <c r="M264" s="1041"/>
      <c r="N264" s="1042"/>
      <c r="O264" s="1042"/>
      <c r="P264" s="1042"/>
      <c r="Q264" s="1042"/>
      <c r="R264" s="1043"/>
      <c r="S264" s="1041"/>
      <c r="T264" s="1042"/>
      <c r="U264" s="1042"/>
      <c r="V264" s="1042"/>
      <c r="W264" s="1042"/>
      <c r="X264" s="1043"/>
    </row>
    <row r="265" spans="1:24" s="97" customFormat="1" ht="162" customHeight="1">
      <c r="A265" s="1062" t="str">
        <f>IF(S75&gt;0,"〇","")</f>
        <v/>
      </c>
      <c r="B265" s="1063"/>
      <c r="C265" s="1064"/>
      <c r="D265" s="1064"/>
      <c r="E265" s="1064"/>
      <c r="F265" s="1064"/>
      <c r="G265" s="1064"/>
      <c r="H265" s="1064"/>
      <c r="I265" s="1081"/>
      <c r="J265" s="1082"/>
      <c r="K265" s="1083"/>
      <c r="L265" s="167"/>
      <c r="M265" s="1044"/>
      <c r="N265" s="1045"/>
      <c r="O265" s="1045"/>
      <c r="P265" s="1045"/>
      <c r="Q265" s="1045"/>
      <c r="R265" s="1046"/>
      <c r="S265" s="1044"/>
      <c r="T265" s="1045"/>
      <c r="U265" s="1045"/>
      <c r="V265" s="1045"/>
      <c r="W265" s="1045"/>
      <c r="X265" s="1046"/>
    </row>
    <row r="266" spans="1:24" ht="24" customHeight="1">
      <c r="A266" s="1057" t="str">
        <f>IF(S88&gt;0,"〇","")</f>
        <v/>
      </c>
      <c r="B266" s="1058"/>
      <c r="C266" s="1061" t="s">
        <v>403</v>
      </c>
      <c r="D266" s="1061"/>
      <c r="E266" s="1061"/>
      <c r="F266" s="1061"/>
      <c r="G266" s="1061"/>
      <c r="H266" s="1061"/>
      <c r="I266" s="157" t="s">
        <v>67</v>
      </c>
      <c r="J266" s="397">
        <v>7</v>
      </c>
      <c r="K266" s="158" t="s">
        <v>241</v>
      </c>
      <c r="L266" s="167"/>
      <c r="M266" s="1038" t="s">
        <v>408</v>
      </c>
      <c r="N266" s="1079"/>
      <c r="O266" s="1079"/>
      <c r="P266" s="1079"/>
      <c r="Q266" s="1079"/>
      <c r="R266" s="1080"/>
      <c r="S266" s="1038" t="s">
        <v>527</v>
      </c>
      <c r="T266" s="1059"/>
      <c r="U266" s="1059"/>
      <c r="V266" s="1059"/>
      <c r="W266" s="1059"/>
      <c r="X266" s="1060"/>
    </row>
    <row r="267" spans="1:24" s="97" customFormat="1" ht="24" customHeight="1">
      <c r="A267" s="1047"/>
      <c r="B267" s="1048"/>
      <c r="C267" s="1037"/>
      <c r="D267" s="1037"/>
      <c r="E267" s="1037"/>
      <c r="F267" s="1037"/>
      <c r="G267" s="1037"/>
      <c r="H267" s="1037"/>
      <c r="I267" s="160"/>
      <c r="J267" s="161" t="s">
        <v>242</v>
      </c>
      <c r="K267" s="162"/>
      <c r="L267" s="167"/>
      <c r="M267" s="1041"/>
      <c r="N267" s="1042"/>
      <c r="O267" s="1042"/>
      <c r="P267" s="1042"/>
      <c r="Q267" s="1042"/>
      <c r="R267" s="1043"/>
      <c r="S267" s="1088"/>
      <c r="T267" s="1089"/>
      <c r="U267" s="1089"/>
      <c r="V267" s="1089"/>
      <c r="W267" s="1089"/>
      <c r="X267" s="1090"/>
    </row>
    <row r="268" spans="1:24" s="97" customFormat="1" ht="24" customHeight="1">
      <c r="A268" s="1047"/>
      <c r="B268" s="1048"/>
      <c r="C268" s="1037"/>
      <c r="D268" s="1037"/>
      <c r="E268" s="1037"/>
      <c r="F268" s="1037"/>
      <c r="G268" s="1037"/>
      <c r="H268" s="1037"/>
      <c r="I268" s="164" t="s">
        <v>67</v>
      </c>
      <c r="J268" s="396">
        <v>11</v>
      </c>
      <c r="K268" s="165" t="s">
        <v>241</v>
      </c>
      <c r="L268" s="167"/>
      <c r="M268" s="1041"/>
      <c r="N268" s="1042"/>
      <c r="O268" s="1042"/>
      <c r="P268" s="1042"/>
      <c r="Q268" s="1042"/>
      <c r="R268" s="1043"/>
      <c r="S268" s="1088"/>
      <c r="T268" s="1089"/>
      <c r="U268" s="1089"/>
      <c r="V268" s="1089"/>
      <c r="W268" s="1089"/>
      <c r="X268" s="1090"/>
    </row>
    <row r="269" spans="1:24" s="97" customFormat="1" ht="138" customHeight="1">
      <c r="A269" s="1062"/>
      <c r="B269" s="1063"/>
      <c r="C269" s="1064"/>
      <c r="D269" s="1064"/>
      <c r="E269" s="1064"/>
      <c r="F269" s="1064"/>
      <c r="G269" s="1064"/>
      <c r="H269" s="1064"/>
      <c r="I269" s="1081"/>
      <c r="J269" s="1082"/>
      <c r="K269" s="1083"/>
      <c r="L269" s="167"/>
      <c r="M269" s="1044"/>
      <c r="N269" s="1045"/>
      <c r="O269" s="1045"/>
      <c r="P269" s="1045"/>
      <c r="Q269" s="1045"/>
      <c r="R269" s="1046"/>
      <c r="S269" s="1091"/>
      <c r="T269" s="1092"/>
      <c r="U269" s="1092"/>
      <c r="V269" s="1092"/>
      <c r="W269" s="1092"/>
      <c r="X269" s="1093"/>
    </row>
    <row r="270" spans="1:24" ht="24" customHeight="1">
      <c r="A270" s="1086" t="str">
        <f>IF(P110&gt;0,"〇","")</f>
        <v/>
      </c>
      <c r="B270" s="1087"/>
      <c r="C270" s="1061" t="s">
        <v>404</v>
      </c>
      <c r="D270" s="1061"/>
      <c r="E270" s="1061"/>
      <c r="F270" s="1061"/>
      <c r="G270" s="1061"/>
      <c r="H270" s="1061"/>
      <c r="I270" s="157" t="s">
        <v>67</v>
      </c>
      <c r="J270" s="397">
        <v>7</v>
      </c>
      <c r="K270" s="158" t="s">
        <v>241</v>
      </c>
      <c r="L270" s="167"/>
      <c r="M270" s="1038" t="s">
        <v>407</v>
      </c>
      <c r="N270" s="1059"/>
      <c r="O270" s="1059"/>
      <c r="P270" s="1059"/>
      <c r="Q270" s="1059"/>
      <c r="R270" s="1060"/>
      <c r="S270" s="1038" t="s">
        <v>528</v>
      </c>
      <c r="T270" s="1059"/>
      <c r="U270" s="1059"/>
      <c r="V270" s="1059"/>
      <c r="W270" s="1059"/>
      <c r="X270" s="1060"/>
    </row>
    <row r="271" spans="1:24" s="97" customFormat="1" ht="24" customHeight="1">
      <c r="A271" s="1047"/>
      <c r="B271" s="1048"/>
      <c r="C271" s="1037"/>
      <c r="D271" s="1037"/>
      <c r="E271" s="1037"/>
      <c r="F271" s="1037"/>
      <c r="G271" s="1037"/>
      <c r="H271" s="1037"/>
      <c r="I271" s="160"/>
      <c r="J271" s="161" t="s">
        <v>242</v>
      </c>
      <c r="K271" s="162"/>
      <c r="L271" s="167"/>
      <c r="M271" s="1041"/>
      <c r="N271" s="1042"/>
      <c r="O271" s="1042"/>
      <c r="P271" s="1042"/>
      <c r="Q271" s="1042"/>
      <c r="R271" s="1043"/>
      <c r="S271" s="1041"/>
      <c r="T271" s="1042"/>
      <c r="U271" s="1042"/>
      <c r="V271" s="1042"/>
      <c r="W271" s="1042"/>
      <c r="X271" s="1043"/>
    </row>
    <row r="272" spans="1:24" s="97" customFormat="1" ht="24" customHeight="1">
      <c r="A272" s="1047"/>
      <c r="B272" s="1048"/>
      <c r="C272" s="1037"/>
      <c r="D272" s="1037"/>
      <c r="E272" s="1037"/>
      <c r="F272" s="1037"/>
      <c r="G272" s="1037"/>
      <c r="H272" s="1037"/>
      <c r="I272" s="164" t="s">
        <v>67</v>
      </c>
      <c r="J272" s="396">
        <v>11</v>
      </c>
      <c r="K272" s="165" t="s">
        <v>241</v>
      </c>
      <c r="L272" s="167"/>
      <c r="M272" s="1041"/>
      <c r="N272" s="1042"/>
      <c r="O272" s="1042"/>
      <c r="P272" s="1042"/>
      <c r="Q272" s="1042"/>
      <c r="R272" s="1043"/>
      <c r="S272" s="1041"/>
      <c r="T272" s="1042"/>
      <c r="U272" s="1042"/>
      <c r="V272" s="1042"/>
      <c r="W272" s="1042"/>
      <c r="X272" s="1043"/>
    </row>
    <row r="273" spans="1:25" s="97" customFormat="1" ht="119.45" customHeight="1">
      <c r="A273" s="1062"/>
      <c r="B273" s="1063"/>
      <c r="C273" s="1064"/>
      <c r="D273" s="1064"/>
      <c r="E273" s="1064"/>
      <c r="F273" s="1064"/>
      <c r="G273" s="1064"/>
      <c r="H273" s="1064"/>
      <c r="I273" s="168"/>
      <c r="J273" s="169"/>
      <c r="K273" s="170"/>
      <c r="L273" s="167"/>
      <c r="M273" s="1044"/>
      <c r="N273" s="1045"/>
      <c r="O273" s="1045"/>
      <c r="P273" s="1045"/>
      <c r="Q273" s="1045"/>
      <c r="R273" s="1046"/>
      <c r="S273" s="1044"/>
      <c r="T273" s="1045"/>
      <c r="U273" s="1045"/>
      <c r="V273" s="1045"/>
      <c r="W273" s="1045"/>
      <c r="X273" s="1046"/>
    </row>
    <row r="274" spans="1:25" ht="24" customHeight="1">
      <c r="A274" s="1076" t="str">
        <f>IF(P119&gt;0,"〇","")</f>
        <v>〇</v>
      </c>
      <c r="B274" s="1077"/>
      <c r="C274" s="1078" t="s">
        <v>405</v>
      </c>
      <c r="D274" s="1061"/>
      <c r="E274" s="1061"/>
      <c r="F274" s="1061"/>
      <c r="G274" s="1061"/>
      <c r="H274" s="1061"/>
      <c r="I274" s="157" t="s">
        <v>67</v>
      </c>
      <c r="J274" s="397">
        <v>7</v>
      </c>
      <c r="K274" s="158" t="s">
        <v>241</v>
      </c>
      <c r="L274" s="171"/>
      <c r="M274" s="1038" t="s">
        <v>406</v>
      </c>
      <c r="N274" s="1059"/>
      <c r="O274" s="1059"/>
      <c r="P274" s="1059"/>
      <c r="Q274" s="1059"/>
      <c r="R274" s="1060"/>
      <c r="S274" s="1038" t="s">
        <v>529</v>
      </c>
      <c r="T274" s="1059"/>
      <c r="U274" s="1059"/>
      <c r="V274" s="1059"/>
      <c r="W274" s="1059"/>
      <c r="X274" s="1060"/>
      <c r="Y274" s="80"/>
    </row>
    <row r="275" spans="1:25" s="97" customFormat="1" ht="24" customHeight="1">
      <c r="A275" s="1047"/>
      <c r="B275" s="1048"/>
      <c r="C275" s="1037"/>
      <c r="D275" s="1037"/>
      <c r="E275" s="1037"/>
      <c r="F275" s="1037"/>
      <c r="G275" s="1037"/>
      <c r="H275" s="1037"/>
      <c r="I275" s="160"/>
      <c r="J275" s="161" t="s">
        <v>242</v>
      </c>
      <c r="K275" s="162"/>
      <c r="L275" s="171"/>
      <c r="M275" s="1041"/>
      <c r="N275" s="1042"/>
      <c r="O275" s="1042"/>
      <c r="P275" s="1042"/>
      <c r="Q275" s="1042"/>
      <c r="R275" s="1043"/>
      <c r="S275" s="1041"/>
      <c r="T275" s="1042"/>
      <c r="U275" s="1042"/>
      <c r="V275" s="1042"/>
      <c r="W275" s="1042"/>
      <c r="X275" s="1043"/>
    </row>
    <row r="276" spans="1:25" s="97" customFormat="1" ht="24" customHeight="1">
      <c r="A276" s="1047"/>
      <c r="B276" s="1048"/>
      <c r="C276" s="1037"/>
      <c r="D276" s="1037"/>
      <c r="E276" s="1037"/>
      <c r="F276" s="1037"/>
      <c r="G276" s="1037"/>
      <c r="H276" s="1037"/>
      <c r="I276" s="164" t="s">
        <v>67</v>
      </c>
      <c r="J276" s="396">
        <v>11</v>
      </c>
      <c r="K276" s="165" t="s">
        <v>241</v>
      </c>
      <c r="L276" s="171"/>
      <c r="M276" s="1041"/>
      <c r="N276" s="1042"/>
      <c r="O276" s="1042"/>
      <c r="P276" s="1042"/>
      <c r="Q276" s="1042"/>
      <c r="R276" s="1043"/>
      <c r="S276" s="1041"/>
      <c r="T276" s="1042"/>
      <c r="U276" s="1042"/>
      <c r="V276" s="1042"/>
      <c r="W276" s="1042"/>
      <c r="X276" s="1043"/>
    </row>
    <row r="277" spans="1:25" s="97" customFormat="1" ht="119.45" customHeight="1">
      <c r="A277" s="1062" t="str">
        <f>IF(S84&gt;0,"〇","")</f>
        <v/>
      </c>
      <c r="B277" s="1063"/>
      <c r="C277" s="1064"/>
      <c r="D277" s="1064"/>
      <c r="E277" s="1064"/>
      <c r="F277" s="1064"/>
      <c r="G277" s="1064"/>
      <c r="H277" s="1064"/>
      <c r="I277" s="168"/>
      <c r="J277" s="169"/>
      <c r="K277" s="170"/>
      <c r="L277" s="171"/>
      <c r="M277" s="1044"/>
      <c r="N277" s="1045"/>
      <c r="O277" s="1045"/>
      <c r="P277" s="1045"/>
      <c r="Q277" s="1045"/>
      <c r="R277" s="1046"/>
      <c r="S277" s="1044"/>
      <c r="T277" s="1045"/>
      <c r="U277" s="1045"/>
      <c r="V277" s="1045"/>
      <c r="W277" s="1045"/>
      <c r="X277" s="1046"/>
    </row>
    <row r="278" spans="1:25" ht="7.15" customHeight="1">
      <c r="A278" s="172"/>
      <c r="B278" s="172"/>
      <c r="C278" s="173"/>
      <c r="D278" s="173"/>
      <c r="E278" s="173"/>
      <c r="F278" s="173"/>
      <c r="G278" s="173"/>
      <c r="H278" s="173"/>
      <c r="I278" s="173"/>
      <c r="J278" s="173"/>
      <c r="K278" s="173"/>
      <c r="L278" s="173"/>
      <c r="M278" s="173"/>
      <c r="N278" s="173"/>
      <c r="O278" s="173"/>
      <c r="P278" s="173"/>
      <c r="Q278" s="173"/>
      <c r="R278" s="173"/>
      <c r="S278" s="173"/>
      <c r="T278" s="173"/>
      <c r="U278" s="173"/>
      <c r="V278" s="173"/>
      <c r="W278" s="173"/>
      <c r="X278" s="173"/>
    </row>
    <row r="279" spans="1:25" ht="18" customHeight="1">
      <c r="A279" s="149"/>
      <c r="B279" s="150" t="s">
        <v>177</v>
      </c>
      <c r="C279" s="144" t="s">
        <v>409</v>
      </c>
      <c r="D279" s="144"/>
      <c r="E279" s="144"/>
      <c r="F279" s="144"/>
      <c r="G279" s="144"/>
      <c r="H279" s="144"/>
      <c r="I279" s="144"/>
      <c r="J279" s="144"/>
      <c r="K279" s="144"/>
      <c r="L279" s="144"/>
      <c r="M279" s="144"/>
      <c r="N279" s="144"/>
      <c r="O279" s="144"/>
      <c r="P279" s="144"/>
      <c r="Q279" s="144"/>
      <c r="R279" s="144"/>
      <c r="S279" s="144"/>
      <c r="T279" s="144"/>
      <c r="U279" s="144"/>
      <c r="V279" s="144"/>
      <c r="W279" s="144"/>
      <c r="X279" s="144"/>
    </row>
    <row r="280" spans="1:25" ht="45.75" customHeight="1">
      <c r="A280" s="149"/>
      <c r="B280" s="174" t="s">
        <v>178</v>
      </c>
      <c r="C280" s="858" t="s">
        <v>179</v>
      </c>
      <c r="D280" s="858"/>
      <c r="E280" s="858"/>
      <c r="F280" s="858"/>
      <c r="G280" s="858"/>
      <c r="H280" s="858"/>
      <c r="I280" s="858"/>
      <c r="J280" s="858"/>
      <c r="K280" s="858"/>
      <c r="L280" s="858"/>
      <c r="M280" s="858"/>
      <c r="N280" s="858"/>
      <c r="O280" s="858"/>
      <c r="P280" s="858"/>
      <c r="Q280" s="858"/>
      <c r="R280" s="858"/>
      <c r="S280" s="858"/>
      <c r="T280" s="858"/>
      <c r="U280" s="858"/>
      <c r="V280" s="858"/>
      <c r="W280" s="858"/>
      <c r="X280" s="858"/>
    </row>
  </sheetData>
  <dataConsolidate/>
  <mergeCells count="465">
    <mergeCell ref="F236:X236"/>
    <mergeCell ref="F231:X231"/>
    <mergeCell ref="F27:X27"/>
    <mergeCell ref="A27:E27"/>
    <mergeCell ref="A1:C1"/>
    <mergeCell ref="C215:I218"/>
    <mergeCell ref="R209:X209"/>
    <mergeCell ref="R210:X210"/>
    <mergeCell ref="J212:P212"/>
    <mergeCell ref="J213:P213"/>
    <mergeCell ref="J214:P214"/>
    <mergeCell ref="R212:X212"/>
    <mergeCell ref="R213:X213"/>
    <mergeCell ref="R214:X214"/>
    <mergeCell ref="C211:I214"/>
    <mergeCell ref="C207:I210"/>
    <mergeCell ref="B101:F101"/>
    <mergeCell ref="H101:J101"/>
    <mergeCell ref="K101:R101"/>
    <mergeCell ref="K96:R96"/>
    <mergeCell ref="H97:J97"/>
    <mergeCell ref="K97:R97"/>
    <mergeCell ref="A162:B162"/>
    <mergeCell ref="C162:X162"/>
    <mergeCell ref="A163:B163"/>
    <mergeCell ref="C163:X163"/>
    <mergeCell ref="B103:J103"/>
    <mergeCell ref="B107:R107"/>
    <mergeCell ref="B116:R116"/>
    <mergeCell ref="J206:P206"/>
    <mergeCell ref="R206:X206"/>
    <mergeCell ref="C205:I206"/>
    <mergeCell ref="K103:R103"/>
    <mergeCell ref="A200:F200"/>
    <mergeCell ref="H200:J200"/>
    <mergeCell ref="K200:O200"/>
    <mergeCell ref="A164:B164"/>
    <mergeCell ref="C164:X164"/>
    <mergeCell ref="A160:B160"/>
    <mergeCell ref="C160:X160"/>
    <mergeCell ref="A161:B161"/>
    <mergeCell ref="C161:X161"/>
    <mergeCell ref="A157:B157"/>
    <mergeCell ref="C157:X157"/>
    <mergeCell ref="A158:B158"/>
    <mergeCell ref="C158:X158"/>
    <mergeCell ref="B133:C134"/>
    <mergeCell ref="A159:B159"/>
    <mergeCell ref="B100:F100"/>
    <mergeCell ref="E70:F70"/>
    <mergeCell ref="H70:I70"/>
    <mergeCell ref="J70:K70"/>
    <mergeCell ref="B69:K69"/>
    <mergeCell ref="M69:O70"/>
    <mergeCell ref="E71:F71"/>
    <mergeCell ref="H71:I71"/>
    <mergeCell ref="J71:K71"/>
    <mergeCell ref="H100:J100"/>
    <mergeCell ref="K100:R100"/>
    <mergeCell ref="N89:O89"/>
    <mergeCell ref="B91:X91"/>
    <mergeCell ref="B92:X92"/>
    <mergeCell ref="K98:R98"/>
    <mergeCell ref="B99:F99"/>
    <mergeCell ref="H99:J99"/>
    <mergeCell ref="K99:R99"/>
    <mergeCell ref="B93:X93"/>
    <mergeCell ref="B96:F96"/>
    <mergeCell ref="H96:J96"/>
    <mergeCell ref="S88:T90"/>
    <mergeCell ref="B85:T85"/>
    <mergeCell ref="B98:F98"/>
    <mergeCell ref="C280:X280"/>
    <mergeCell ref="A266:B266"/>
    <mergeCell ref="C266:H266"/>
    <mergeCell ref="A270:B270"/>
    <mergeCell ref="C270:H270"/>
    <mergeCell ref="A269:B269"/>
    <mergeCell ref="C269:H269"/>
    <mergeCell ref="A271:B271"/>
    <mergeCell ref="C271:H271"/>
    <mergeCell ref="A272:B272"/>
    <mergeCell ref="C272:H272"/>
    <mergeCell ref="M270:R273"/>
    <mergeCell ref="S270:X273"/>
    <mergeCell ref="A275:B275"/>
    <mergeCell ref="C275:H275"/>
    <mergeCell ref="A273:B273"/>
    <mergeCell ref="C273:H273"/>
    <mergeCell ref="A277:B277"/>
    <mergeCell ref="C277:H277"/>
    <mergeCell ref="A268:B268"/>
    <mergeCell ref="S266:X269"/>
    <mergeCell ref="I269:K269"/>
    <mergeCell ref="A267:B267"/>
    <mergeCell ref="C267:H267"/>
    <mergeCell ref="C256:H256"/>
    <mergeCell ref="A239:K241"/>
    <mergeCell ref="M239:X239"/>
    <mergeCell ref="M241:X241"/>
    <mergeCell ref="M240:T240"/>
    <mergeCell ref="U240:W240"/>
    <mergeCell ref="A257:B257"/>
    <mergeCell ref="A274:B274"/>
    <mergeCell ref="C274:H274"/>
    <mergeCell ref="C268:H268"/>
    <mergeCell ref="M266:R269"/>
    <mergeCell ref="A263:B263"/>
    <mergeCell ref="C264:H264"/>
    <mergeCell ref="M262:R265"/>
    <mergeCell ref="S262:X265"/>
    <mergeCell ref="I265:K265"/>
    <mergeCell ref="A264:B264"/>
    <mergeCell ref="M260:R260"/>
    <mergeCell ref="M261:R261"/>
    <mergeCell ref="A262:B262"/>
    <mergeCell ref="I260:K260"/>
    <mergeCell ref="S260:X260"/>
    <mergeCell ref="I261:K261"/>
    <mergeCell ref="C263:H263"/>
    <mergeCell ref="A276:B276"/>
    <mergeCell ref="C276:H276"/>
    <mergeCell ref="M274:R277"/>
    <mergeCell ref="S274:X277"/>
    <mergeCell ref="C262:H262"/>
    <mergeCell ref="A261:B261"/>
    <mergeCell ref="C261:H261"/>
    <mergeCell ref="A260:B260"/>
    <mergeCell ref="C260:H260"/>
    <mergeCell ref="S261:X261"/>
    <mergeCell ref="A265:B265"/>
    <mergeCell ref="C265:H265"/>
    <mergeCell ref="B226:E226"/>
    <mergeCell ref="F226:I226"/>
    <mergeCell ref="J226:M226"/>
    <mergeCell ref="N226:P226"/>
    <mergeCell ref="R226:T226"/>
    <mergeCell ref="U226:X226"/>
    <mergeCell ref="C257:H257"/>
    <mergeCell ref="S256:X259"/>
    <mergeCell ref="A258:B258"/>
    <mergeCell ref="C258:H258"/>
    <mergeCell ref="B254:X254"/>
    <mergeCell ref="A255:B255"/>
    <mergeCell ref="C255:H255"/>
    <mergeCell ref="I255:K255"/>
    <mergeCell ref="M255:R255"/>
    <mergeCell ref="S255:X255"/>
    <mergeCell ref="A248:C248"/>
    <mergeCell ref="D248:T248"/>
    <mergeCell ref="A259:B259"/>
    <mergeCell ref="C259:H259"/>
    <mergeCell ref="I259:K259"/>
    <mergeCell ref="M256:R259"/>
    <mergeCell ref="A256:B256"/>
    <mergeCell ref="F234:I234"/>
    <mergeCell ref="B225:E225"/>
    <mergeCell ref="F225:I225"/>
    <mergeCell ref="J225:M225"/>
    <mergeCell ref="N225:P225"/>
    <mergeCell ref="R225:T225"/>
    <mergeCell ref="U225:X225"/>
    <mergeCell ref="C219:I219"/>
    <mergeCell ref="J219:P219"/>
    <mergeCell ref="B224:E224"/>
    <mergeCell ref="F224:I224"/>
    <mergeCell ref="J224:M224"/>
    <mergeCell ref="N224:P224"/>
    <mergeCell ref="R224:T224"/>
    <mergeCell ref="U224:X224"/>
    <mergeCell ref="A220:X220"/>
    <mergeCell ref="A205:B219"/>
    <mergeCell ref="J205:P205"/>
    <mergeCell ref="J207:P207"/>
    <mergeCell ref="J211:P211"/>
    <mergeCell ref="J215:P215"/>
    <mergeCell ref="R205:X205"/>
    <mergeCell ref="R207:X207"/>
    <mergeCell ref="R211:X211"/>
    <mergeCell ref="R215:X215"/>
    <mergeCell ref="R219:X219"/>
    <mergeCell ref="A183:B183"/>
    <mergeCell ref="C183:X183"/>
    <mergeCell ref="A178:B178"/>
    <mergeCell ref="C178:X178"/>
    <mergeCell ref="A179:B179"/>
    <mergeCell ref="C179:X179"/>
    <mergeCell ref="A180:B180"/>
    <mergeCell ref="C180:X180"/>
    <mergeCell ref="A204:B204"/>
    <mergeCell ref="C204:I204"/>
    <mergeCell ref="J204:P204"/>
    <mergeCell ref="R204:X204"/>
    <mergeCell ref="J208:P208"/>
    <mergeCell ref="J209:P209"/>
    <mergeCell ref="J210:P210"/>
    <mergeCell ref="R208:X208"/>
    <mergeCell ref="C182:X182"/>
    <mergeCell ref="J216:P216"/>
    <mergeCell ref="J217:P217"/>
    <mergeCell ref="J218:P218"/>
    <mergeCell ref="R216:X216"/>
    <mergeCell ref="R217:X217"/>
    <mergeCell ref="R218:X218"/>
    <mergeCell ref="C159:X159"/>
    <mergeCell ref="D148:M148"/>
    <mergeCell ref="N148:W148"/>
    <mergeCell ref="B154:X154"/>
    <mergeCell ref="C155:X155"/>
    <mergeCell ref="A156:B156"/>
    <mergeCell ref="C156:X156"/>
    <mergeCell ref="A155:B155"/>
    <mergeCell ref="B148:C149"/>
    <mergeCell ref="D149:M149"/>
    <mergeCell ref="N149:W149"/>
    <mergeCell ref="B146:C146"/>
    <mergeCell ref="D146:M146"/>
    <mergeCell ref="N146:W146"/>
    <mergeCell ref="B147:C147"/>
    <mergeCell ref="D147:M147"/>
    <mergeCell ref="N147:W147"/>
    <mergeCell ref="B144:C144"/>
    <mergeCell ref="D144:M144"/>
    <mergeCell ref="N144:W144"/>
    <mergeCell ref="B145:C145"/>
    <mergeCell ref="D145:M145"/>
    <mergeCell ref="N145:W145"/>
    <mergeCell ref="B142:C142"/>
    <mergeCell ref="D142:M142"/>
    <mergeCell ref="N142:W142"/>
    <mergeCell ref="B143:C143"/>
    <mergeCell ref="D143:M143"/>
    <mergeCell ref="N143:W143"/>
    <mergeCell ref="B140:C140"/>
    <mergeCell ref="D140:M140"/>
    <mergeCell ref="N140:W140"/>
    <mergeCell ref="B141:C141"/>
    <mergeCell ref="D141:M141"/>
    <mergeCell ref="N141:W141"/>
    <mergeCell ref="D133:X133"/>
    <mergeCell ref="B137:X137"/>
    <mergeCell ref="B138:M138"/>
    <mergeCell ref="N138:W138"/>
    <mergeCell ref="B139:C139"/>
    <mergeCell ref="D139:M139"/>
    <mergeCell ref="N139:W139"/>
    <mergeCell ref="B130:C130"/>
    <mergeCell ref="D130:X130"/>
    <mergeCell ref="B131:C131"/>
    <mergeCell ref="D131:X131"/>
    <mergeCell ref="B132:C132"/>
    <mergeCell ref="D132:X132"/>
    <mergeCell ref="D134:X134"/>
    <mergeCell ref="B120:X120"/>
    <mergeCell ref="B121:X121"/>
    <mergeCell ref="B122:X122"/>
    <mergeCell ref="B129:C129"/>
    <mergeCell ref="D129:X129"/>
    <mergeCell ref="K119:M119"/>
    <mergeCell ref="N119:O119"/>
    <mergeCell ref="P119:R119"/>
    <mergeCell ref="B118:C118"/>
    <mergeCell ref="D118:E118"/>
    <mergeCell ref="F118:H118"/>
    <mergeCell ref="I118:J118"/>
    <mergeCell ref="B119:C119"/>
    <mergeCell ref="D119:E119"/>
    <mergeCell ref="F119:H119"/>
    <mergeCell ref="I119:J119"/>
    <mergeCell ref="B111:X111"/>
    <mergeCell ref="B112:X112"/>
    <mergeCell ref="B117:J117"/>
    <mergeCell ref="K117:M118"/>
    <mergeCell ref="N117:O118"/>
    <mergeCell ref="P117:R118"/>
    <mergeCell ref="P108:R109"/>
    <mergeCell ref="B109:C109"/>
    <mergeCell ref="D109:E109"/>
    <mergeCell ref="F109:H109"/>
    <mergeCell ref="N110:O110"/>
    <mergeCell ref="P110:R110"/>
    <mergeCell ref="I109:J109"/>
    <mergeCell ref="B110:C110"/>
    <mergeCell ref="D110:E110"/>
    <mergeCell ref="F110:H110"/>
    <mergeCell ref="I110:J110"/>
    <mergeCell ref="K110:M110"/>
    <mergeCell ref="B108:J108"/>
    <mergeCell ref="K108:M109"/>
    <mergeCell ref="N108:O109"/>
    <mergeCell ref="H98:J98"/>
    <mergeCell ref="B89:C89"/>
    <mergeCell ref="D89:E89"/>
    <mergeCell ref="B88:C88"/>
    <mergeCell ref="D88:E88"/>
    <mergeCell ref="F88:H88"/>
    <mergeCell ref="I88:J88"/>
    <mergeCell ref="K88:M88"/>
    <mergeCell ref="B97:F97"/>
    <mergeCell ref="F89:H89"/>
    <mergeCell ref="I89:J89"/>
    <mergeCell ref="K89:M89"/>
    <mergeCell ref="B90:C90"/>
    <mergeCell ref="D90:E90"/>
    <mergeCell ref="F90:H90"/>
    <mergeCell ref="I90:J90"/>
    <mergeCell ref="K90:M90"/>
    <mergeCell ref="P88:R90"/>
    <mergeCell ref="B80:D80"/>
    <mergeCell ref="E80:H80"/>
    <mergeCell ref="I80:M80"/>
    <mergeCell ref="N80:R80"/>
    <mergeCell ref="S80:W80"/>
    <mergeCell ref="B81:X81"/>
    <mergeCell ref="B82:X82"/>
    <mergeCell ref="B86:J86"/>
    <mergeCell ref="K86:M87"/>
    <mergeCell ref="N86:O87"/>
    <mergeCell ref="P86:R87"/>
    <mergeCell ref="S86:T87"/>
    <mergeCell ref="B87:C87"/>
    <mergeCell ref="D87:E87"/>
    <mergeCell ref="F87:H87"/>
    <mergeCell ref="I87:J87"/>
    <mergeCell ref="N88:O88"/>
    <mergeCell ref="N90:O90"/>
    <mergeCell ref="B72:D72"/>
    <mergeCell ref="E72:F72"/>
    <mergeCell ref="H72:I72"/>
    <mergeCell ref="J72:K72"/>
    <mergeCell ref="M72:O72"/>
    <mergeCell ref="P72:S72"/>
    <mergeCell ref="P71:S71"/>
    <mergeCell ref="T71:W72"/>
    <mergeCell ref="C49:T49"/>
    <mergeCell ref="M71:O71"/>
    <mergeCell ref="T69:W70"/>
    <mergeCell ref="P69:S70"/>
    <mergeCell ref="A49:B49"/>
    <mergeCell ref="B74:X74"/>
    <mergeCell ref="B77:W77"/>
    <mergeCell ref="B78:H78"/>
    <mergeCell ref="I78:M79"/>
    <mergeCell ref="N78:R79"/>
    <mergeCell ref="S78:W79"/>
    <mergeCell ref="B79:D79"/>
    <mergeCell ref="E79:H79"/>
    <mergeCell ref="B73:X73"/>
    <mergeCell ref="K14:T14"/>
    <mergeCell ref="A23:E23"/>
    <mergeCell ref="F23:J23"/>
    <mergeCell ref="A54:B55"/>
    <mergeCell ref="C54:D55"/>
    <mergeCell ref="B71:D71"/>
    <mergeCell ref="A56:B62"/>
    <mergeCell ref="C56:D62"/>
    <mergeCell ref="A63:B63"/>
    <mergeCell ref="C63:D63"/>
    <mergeCell ref="B68:W68"/>
    <mergeCell ref="B70:D70"/>
    <mergeCell ref="A42:B42"/>
    <mergeCell ref="C42:T42"/>
    <mergeCell ref="A43:B43"/>
    <mergeCell ref="C43:T43"/>
    <mergeCell ref="A44:B44"/>
    <mergeCell ref="C44:T44"/>
    <mergeCell ref="A46:B46"/>
    <mergeCell ref="C46:T46"/>
    <mergeCell ref="A47:T47"/>
    <mergeCell ref="A48:B48"/>
    <mergeCell ref="C48:T48"/>
    <mergeCell ref="A25:E25"/>
    <mergeCell ref="A3:X3"/>
    <mergeCell ref="A4:X4"/>
    <mergeCell ref="O21:X21"/>
    <mergeCell ref="O22:X22"/>
    <mergeCell ref="O23:X23"/>
    <mergeCell ref="A26:E26"/>
    <mergeCell ref="F26:J26"/>
    <mergeCell ref="K26:N26"/>
    <mergeCell ref="O26:X26"/>
    <mergeCell ref="A24:E24"/>
    <mergeCell ref="F24:J24"/>
    <mergeCell ref="K24:N24"/>
    <mergeCell ref="O24:X24"/>
    <mergeCell ref="A19:X19"/>
    <mergeCell ref="A10:J10"/>
    <mergeCell ref="K10:T10"/>
    <mergeCell ref="A11:J11"/>
    <mergeCell ref="K11:T11"/>
    <mergeCell ref="A12:J12"/>
    <mergeCell ref="K12:T12"/>
    <mergeCell ref="A13:J13"/>
    <mergeCell ref="K13:T13"/>
    <mergeCell ref="A14:J14"/>
    <mergeCell ref="F22:J22"/>
    <mergeCell ref="P169:R169"/>
    <mergeCell ref="A187:X187"/>
    <mergeCell ref="A188:X188"/>
    <mergeCell ref="C190:X190"/>
    <mergeCell ref="A193:X193"/>
    <mergeCell ref="B194:W197"/>
    <mergeCell ref="A184:B184"/>
    <mergeCell ref="C184:X184"/>
    <mergeCell ref="A186:B186"/>
    <mergeCell ref="C186:X186"/>
    <mergeCell ref="H169:I169"/>
    <mergeCell ref="N169:O169"/>
    <mergeCell ref="D170:F170"/>
    <mergeCell ref="H170:I170"/>
    <mergeCell ref="J170:M170"/>
    <mergeCell ref="N170:O170"/>
    <mergeCell ref="P170:R170"/>
    <mergeCell ref="A181:B181"/>
    <mergeCell ref="C181:X181"/>
    <mergeCell ref="A182:B182"/>
    <mergeCell ref="J169:M169"/>
    <mergeCell ref="S170:W170"/>
    <mergeCell ref="A15:J15"/>
    <mergeCell ref="K15:T15"/>
    <mergeCell ref="A16:J16"/>
    <mergeCell ref="K16:T16"/>
    <mergeCell ref="A17:T17"/>
    <mergeCell ref="A39:B39"/>
    <mergeCell ref="C39:T39"/>
    <mergeCell ref="A40:T40"/>
    <mergeCell ref="A41:B41"/>
    <mergeCell ref="C41:T41"/>
    <mergeCell ref="A32:F32"/>
    <mergeCell ref="H32:M32"/>
    <mergeCell ref="N32:T32"/>
    <mergeCell ref="A33:F33"/>
    <mergeCell ref="H33:M33"/>
    <mergeCell ref="N33:T33"/>
    <mergeCell ref="A21:E21"/>
    <mergeCell ref="F21:J21"/>
    <mergeCell ref="A34:X34"/>
    <mergeCell ref="K21:N21"/>
    <mergeCell ref="K22:N22"/>
    <mergeCell ref="K23:N23"/>
    <mergeCell ref="A22:E22"/>
    <mergeCell ref="B102:R102"/>
    <mergeCell ref="F25:J25"/>
    <mergeCell ref="K25:N25"/>
    <mergeCell ref="O25:X25"/>
    <mergeCell ref="A50:B50"/>
    <mergeCell ref="C50:T50"/>
    <mergeCell ref="A247:C247"/>
    <mergeCell ref="D247:T247"/>
    <mergeCell ref="A165:B165"/>
    <mergeCell ref="C165:X165"/>
    <mergeCell ref="A185:B185"/>
    <mergeCell ref="C185:X185"/>
    <mergeCell ref="A171:C171"/>
    <mergeCell ref="D171:X171"/>
    <mergeCell ref="A176:B176"/>
    <mergeCell ref="C176:X176"/>
    <mergeCell ref="A177:B177"/>
    <mergeCell ref="C177:X177"/>
    <mergeCell ref="A168:X168"/>
    <mergeCell ref="A169:C169"/>
    <mergeCell ref="A170:C170"/>
    <mergeCell ref="D169:F169"/>
    <mergeCell ref="F229:I229"/>
    <mergeCell ref="S169:W169"/>
  </mergeCells>
  <phoneticPr fontId="3"/>
  <dataValidations count="7">
    <dataValidation type="list" allowBlank="1" showInputMessage="1" showErrorMessage="1" sqref="F28:J28" xr:uid="{00000000-0002-0000-0700-000001000000}">
      <formula1>"ア,イ,ウ"</formula1>
    </dataValidation>
    <dataValidation type="list" allowBlank="1" showInputMessage="1" prompt="下記のア～ウから該当する役割を選択" sqref="F22:J26" xr:uid="{00000000-0002-0000-0700-000002000000}">
      <formula1>"ア,イ,ウ"</formula1>
    </dataValidation>
    <dataValidation type="list" allowBlank="1" showInputMessage="1" prompt="該当する項目に「〇」を記載" sqref="A41:B44 C130:C132 H169:I170 N169:O170 A157:B165 A177:B186 A48:B50 B130:B133 B139:B148 C139:C147" xr:uid="{00000000-0002-0000-0700-000003000000}">
      <formula1>"　,〇,"</formula1>
    </dataValidation>
    <dataValidation type="list" allowBlank="1" showInputMessage="1" showErrorMessage="1" prompt="該当する場合に「✓」を選択" sqref="A155:B155" xr:uid="{00000000-0002-0000-0700-000004000000}">
      <formula1>"　,✓,"</formula1>
    </dataValidation>
    <dataValidation type="list" allowBlank="1" showInputMessage="1" prompt="取組開始年度を入力" sqref="J256 J262 J266 J270 J274" xr:uid="{1E54E59F-D6D0-4057-A3DE-802984965DC5}">
      <formula1>"7,8,9,10,11"</formula1>
    </dataValidation>
    <dataValidation type="list" allowBlank="1" showInputMessage="1" prompt="取組終了年度を入力_x000a_（加算額は取組期間内に限り交付されます）" sqref="J258 J264 J268 J272 J276" xr:uid="{E460FB9F-958F-4F67-9C87-FA6FB3F54517}">
      <formula1>"7,8,9,10,11"</formula1>
    </dataValidation>
    <dataValidation type="list" allowBlank="1" showInputMessage="1" showErrorMessage="1" prompt="年度を選択" sqref="F224:P224 R224:X224 F229:I229 F234:I234" xr:uid="{52525626-8BF8-469E-ACB2-D65AD81B48E9}">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53" fitToWidth="0" fitToHeight="0" orientation="portrait" r:id="rId1"/>
  <rowBreaks count="5" manualBreakCount="5">
    <brk id="50" max="23" man="1"/>
    <brk id="151" max="23" man="1"/>
    <brk id="192" max="23" man="1"/>
    <brk id="242" max="23" man="1"/>
    <brk id="265" max="2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2E3905DC08A4189C9F06EFBAAAF57" ma:contentTypeVersion="18" ma:contentTypeDescription="新しいドキュメントを作成します。" ma:contentTypeScope="" ma:versionID="304f9541556848cdfa848f176384d946">
  <xsd:schema xmlns:xsd="http://www.w3.org/2001/XMLSchema" xmlns:xs="http://www.w3.org/2001/XMLSchema" xmlns:p="http://schemas.microsoft.com/office/2006/metadata/properties" xmlns:ns2="fedcabfb-9de7-40c1-8bdd-4b72159c4491" xmlns:ns3="e3e09e67-d7cc-4e47-828f-5f2cf354dd97" targetNamespace="http://schemas.microsoft.com/office/2006/metadata/properties" ma:root="true" ma:fieldsID="a7bf60a90b77556a71f46e78ec97c792" ns2:_="" ns3:_="">
    <xsd:import namespace="fedcabfb-9de7-40c1-8bdd-4b72159c4491"/>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GenerationTime" minOccurs="0"/>
                <xsd:element ref="ns2:MediaServiceEventHashCode" minOccurs="0"/>
                <xsd:element ref="ns2:MediaServiceOCR" minOccurs="0"/>
                <xsd:element ref="ns2:_Flow_SignoffStatu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cabfb-9de7-40c1-8bdd-4b72159c449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fedcabfb-9de7-40c1-8bdd-4b72159c4491" xsi:nil="true"/>
    <TaxCatchAll xmlns="e3e09e67-d7cc-4e47-828f-5f2cf354dd97" xsi:nil="true"/>
    <lcf76f155ced4ddcb4097134ff3c332f xmlns="fedcabfb-9de7-40c1-8bdd-4b72159c4491">
      <Terms xmlns="http://schemas.microsoft.com/office/infopath/2007/PartnerControls"/>
    </lcf76f155ced4ddcb4097134ff3c332f>
    <_Flow_SignoffStatus xmlns="fedcabfb-9de7-40c1-8bdd-4b72159c44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BA3775-25A1-4CDF-BC04-E7F05A23F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cabfb-9de7-40c1-8bdd-4b72159c4491"/>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89346B-F157-4472-AD46-3A07E9847AE4}">
  <ds:schemaRefs>
    <ds:schemaRef ds:uri="http://schemas.openxmlformats.org/package/2006/metadata/core-properties"/>
    <ds:schemaRef ds:uri="http://schemas.microsoft.com/office/2006/documentManagement/types"/>
    <ds:schemaRef ds:uri="85ec59af-1a16-40a0-b163-384e34c79a5c"/>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2b865993-42ae-49b0-8878-8834290ebd90"/>
    <ds:schemaRef ds:uri="http://purl.org/dc/terms/"/>
    <ds:schemaRef ds:uri="fedcabfb-9de7-40c1-8bdd-4b72159c4491"/>
    <ds:schemaRef ds:uri="e3e09e67-d7cc-4e47-828f-5f2cf354dd97"/>
  </ds:schemaRefs>
</ds:datastoreItem>
</file>

<file path=customXml/itemProps3.xml><?xml version="1.0" encoding="utf-8"?>
<ds:datastoreItem xmlns:ds="http://schemas.openxmlformats.org/officeDocument/2006/customXml" ds:itemID="{D8145A9C-4FFB-48BA-AFD1-B22092937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はじめに</vt:lpstr>
      <vt:lpstr>別紙２①</vt:lpstr>
      <vt:lpstr>プルダウンリスト</vt:lpstr>
      <vt:lpstr>参４_申請</vt:lpstr>
      <vt:lpstr>参４_申請_事業計画</vt:lpstr>
      <vt:lpstr>別紙１①</vt:lpstr>
      <vt:lpstr>別紙１②</vt:lpstr>
      <vt:lpstr>別紙１③</vt:lpstr>
      <vt:lpstr>別紙１④</vt:lpstr>
      <vt:lpstr>別紙３</vt:lpstr>
      <vt:lpstr>はじめに!Print_Area</vt:lpstr>
      <vt:lpstr>参４_申請!Print_Area</vt:lpstr>
      <vt:lpstr>参４_申請_事業計画!Print_Area</vt:lpstr>
      <vt:lpstr>別紙１①!Print_Area</vt:lpstr>
      <vt:lpstr>別紙１③!Print_Area</vt:lpstr>
      <vt:lpstr>別紙１④!Print_Area</vt:lpstr>
      <vt:lpstr>別紙２①!Print_Area</vt:lpstr>
      <vt:lpstr>別紙３!Print_Area</vt:lpstr>
      <vt:lpstr>別紙２①!Print_Titles</vt:lpstr>
      <vt:lpstr>採草放牧地</vt:lpstr>
      <vt:lpstr>草地</vt:lpstr>
      <vt:lpstr>地目</vt:lpstr>
      <vt:lpstr>田</vt:lpstr>
      <vt:lpstr>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亜実</dc:creator>
  <cp:lastModifiedBy>菅谷 亜実</cp:lastModifiedBy>
  <dcterms:created xsi:type="dcterms:W3CDTF">2023-01-27T04:19:32Z</dcterms:created>
  <dcterms:modified xsi:type="dcterms:W3CDTF">2025-06-09T04:57:33Z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0x010100B562E3905DC08A4189C9F06EFBAAAF57</vt:lpwstr>
  </property>
  <property fmtid="{D5CDD505-2E9C-101B-9397-08002B2CF9AE}" pid="3" name="MediaServiceImageTags">
    <vt:lpwstr/>
  </property>
</Properties>
</file>